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1"/>
  <workbookPr defaultThemeVersion="166925"/>
  <mc:AlternateContent xmlns:mc="http://schemas.openxmlformats.org/markup-compatibility/2006">
    <mc:Choice Requires="x15">
      <x15ac:absPath xmlns:x15ac="http://schemas.microsoft.com/office/spreadsheetml/2010/11/ac" url="/Users/grushby/Dropbox (Rushby Energy)/RESI/Projects/RESI 014 FHI/FHI LRAM/2022 (Completed in 2021)/"/>
    </mc:Choice>
  </mc:AlternateContent>
  <xr:revisionPtr revIDLastSave="0" documentId="13_ncr:1_{E1868079-FBF9-8447-9C7E-1E8ABAA5ABBD}" xr6:coauthVersionLast="47" xr6:coauthVersionMax="47" xr10:uidLastSave="{00000000-0000-0000-0000-000000000000}"/>
  <bookViews>
    <workbookView xWindow="0" yWindow="3700" windowWidth="23660" windowHeight="8260" xr2:uid="{ECC3E450-223D-4B98-ADDD-0F677B500E8B}"/>
  </bookViews>
  <sheets>
    <sheet name="2020 Persistence Tables" sheetId="18" r:id="rId1"/>
    <sheet name="True-Up Persistence Tables" sheetId="19" r:id="rId2"/>
    <sheet name="2020 Project List" sheetId="12" r:id="rId3"/>
    <sheet name="2018 Persistence Summary Tables" sheetId="2" state="hidden" r:id="rId4"/>
    <sheet name="Past True-Up Persistence Tables" sheetId="7" state="hidden" r:id="rId5"/>
    <sheet name="2019 True-Ups" sheetId="16" r:id="rId6"/>
    <sheet name="2018 True-Ups" sheetId="13" r:id="rId7"/>
    <sheet name="2017 True-Ups" sheetId="14" r:id="rId8"/>
    <sheet name="2016 True-Ups" sheetId="15" r:id="rId9"/>
    <sheet name="Historical NTG" sheetId="9" r:id="rId10"/>
    <sheet name=" Historical Persistence" sheetId="3" r:id="rId11"/>
    <sheet name="2018 Project List" sheetId="1" state="hidden" r:id="rId12"/>
    <sheet name="2017 True-up List" sheetId="5" state="hidden" r:id="rId13"/>
    <sheet name="2016 True-up List" sheetId="6" state="hidden" r:id="rId14"/>
    <sheet name="2017 Historical NTG" sheetId="4" state="hidden" r:id="rId15"/>
    <sheet name="2016 Historical Persistence" sheetId="8" state="hidden" r:id="rId16"/>
  </sheets>
  <externalReferences>
    <externalReference r:id="rId17"/>
    <externalReference r:id="rId18"/>
    <externalReference r:id="rId19"/>
    <externalReference r:id="rId20"/>
  </externalReferences>
  <definedNames>
    <definedName name="_xlnm._FilterDatabase" localSheetId="12" hidden="1">'2017 True-up List'!$A$2:$AP$87</definedName>
    <definedName name="_xlnm._FilterDatabase" localSheetId="11" hidden="1">'2018 Project List'!$A$2:$AO$1371</definedName>
    <definedName name="_xlnm._FilterDatabase" localSheetId="2" hidden="1">'2020 Project List'!$A$1:$P$5</definedName>
    <definedName name="Funding_Mechanism">[1]Lookup!$D$2:$D$3</definedName>
    <definedName name="LDC_Name">[1]Lookup!$A$2:$A$73</definedName>
    <definedName name="Program_Name">[2]Lookup!$L$1:$AH$1</definedName>
    <definedName name="Track">[3]Lookup!$E$2:$E$5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 i="15" l="1"/>
  <c r="M2" i="15"/>
  <c r="N2" i="14"/>
  <c r="M2" i="14"/>
  <c r="N2" i="16"/>
  <c r="M2" i="16"/>
  <c r="H5" i="18" l="1"/>
  <c r="H13" i="18"/>
  <c r="I13" i="18" s="1"/>
  <c r="J13" i="18" s="1"/>
  <c r="K13" i="18" s="1"/>
  <c r="L13" i="18" s="1"/>
  <c r="M13" i="18" s="1"/>
  <c r="N13" i="18" s="1"/>
  <c r="O13" i="18" s="1"/>
  <c r="G13" i="18"/>
  <c r="G5" i="18"/>
  <c r="D52" i="19"/>
  <c r="J52" i="19" s="1"/>
  <c r="C52" i="19"/>
  <c r="B52" i="19"/>
  <c r="B46" i="19"/>
  <c r="C46" i="19" s="1"/>
  <c r="B38" i="19"/>
  <c r="C38" i="19" s="1"/>
  <c r="D38" i="19" s="1"/>
  <c r="E38" i="19" s="1"/>
  <c r="F38" i="19" s="1"/>
  <c r="L38" i="19" s="1"/>
  <c r="B32" i="19"/>
  <c r="C32" i="19" s="1"/>
  <c r="I32" i="19" s="1"/>
  <c r="BE11" i="3"/>
  <c r="BD11" i="3"/>
  <c r="BC11" i="3"/>
  <c r="BB11" i="3"/>
  <c r="BA11" i="3"/>
  <c r="AZ11" i="3"/>
  <c r="AY11" i="3"/>
  <c r="AX11" i="3"/>
  <c r="AW11" i="3"/>
  <c r="AV11" i="3"/>
  <c r="AU11" i="3"/>
  <c r="AT11" i="3"/>
  <c r="AS11" i="3"/>
  <c r="AR11" i="3"/>
  <c r="AQ11" i="3"/>
  <c r="AP11" i="3"/>
  <c r="AO11" i="3"/>
  <c r="AN11" i="3"/>
  <c r="AM11" i="3"/>
  <c r="AL11" i="3"/>
  <c r="AK11" i="3"/>
  <c r="AJ11" i="3"/>
  <c r="AI11" i="3"/>
  <c r="AH11" i="3"/>
  <c r="AF11" i="3"/>
  <c r="AE11" i="3"/>
  <c r="AD11" i="3"/>
  <c r="AC11" i="3"/>
  <c r="AB11" i="3"/>
  <c r="AA11" i="3"/>
  <c r="Z11" i="3"/>
  <c r="Y11" i="3"/>
  <c r="X11" i="3"/>
  <c r="W11" i="3"/>
  <c r="V11" i="3"/>
  <c r="U11" i="3"/>
  <c r="T11" i="3"/>
  <c r="S11" i="3"/>
  <c r="R11" i="3"/>
  <c r="Q11" i="3"/>
  <c r="P11" i="3"/>
  <c r="O11" i="3"/>
  <c r="N11" i="3"/>
  <c r="M11" i="3"/>
  <c r="L11" i="3"/>
  <c r="K11" i="3"/>
  <c r="J11" i="3"/>
  <c r="I11" i="3"/>
  <c r="B12" i="19"/>
  <c r="D12" i="19" s="1"/>
  <c r="J12" i="19" s="1"/>
  <c r="D46" i="19" l="1"/>
  <c r="I46" i="19"/>
  <c r="C12" i="19"/>
  <c r="I12" i="19" s="1"/>
  <c r="E52" i="19"/>
  <c r="D32" i="19"/>
  <c r="E32" i="19" s="1"/>
  <c r="F32" i="19" s="1"/>
  <c r="K38" i="19"/>
  <c r="J38" i="19"/>
  <c r="K32" i="19"/>
  <c r="F52" i="19" l="1"/>
  <c r="L52" i="19" s="1"/>
  <c r="K52" i="19"/>
  <c r="J32" i="19"/>
  <c r="E46" i="19"/>
  <c r="J46" i="19"/>
  <c r="B5" i="19"/>
  <c r="C5" i="19" s="1"/>
  <c r="D5" i="19" s="1"/>
  <c r="L3" i="14"/>
  <c r="K3" i="14"/>
  <c r="J3" i="14"/>
  <c r="N3" i="14" s="1"/>
  <c r="I3" i="14"/>
  <c r="M3" i="14" s="1"/>
  <c r="L2" i="14"/>
  <c r="K2" i="14"/>
  <c r="J2" i="14"/>
  <c r="I2" i="14"/>
  <c r="L6" i="15"/>
  <c r="K6" i="15"/>
  <c r="L5" i="15"/>
  <c r="K5" i="15"/>
  <c r="L4" i="15"/>
  <c r="K4" i="15"/>
  <c r="L3" i="15"/>
  <c r="K3" i="15"/>
  <c r="K2" i="15"/>
  <c r="L2" i="15"/>
  <c r="J6" i="15"/>
  <c r="J5" i="15"/>
  <c r="N5" i="15" s="1"/>
  <c r="J4" i="15"/>
  <c r="N4" i="15" s="1"/>
  <c r="J3" i="15"/>
  <c r="J2" i="15"/>
  <c r="I6" i="15"/>
  <c r="M6" i="15" s="1"/>
  <c r="I5" i="15"/>
  <c r="M5" i="15" s="1"/>
  <c r="I4" i="15"/>
  <c r="M4" i="15" s="1"/>
  <c r="I3" i="15"/>
  <c r="M3" i="15" s="1"/>
  <c r="I2" i="15"/>
  <c r="J1" i="19"/>
  <c r="K1" i="19" s="1"/>
  <c r="J20" i="19"/>
  <c r="K20" i="19" s="1"/>
  <c r="L20" i="19" s="1"/>
  <c r="M20" i="19" s="1"/>
  <c r="N20" i="19" s="1"/>
  <c r="O20" i="19" s="1"/>
  <c r="P20" i="19" s="1"/>
  <c r="Q20" i="19" s="1"/>
  <c r="R20" i="19" s="1"/>
  <c r="J14" i="19"/>
  <c r="K14" i="19" s="1"/>
  <c r="L14" i="19" s="1"/>
  <c r="M14" i="19" s="1"/>
  <c r="N14" i="19" s="1"/>
  <c r="O14" i="19" s="1"/>
  <c r="P14" i="19" s="1"/>
  <c r="Q14" i="19" s="1"/>
  <c r="R14" i="19" s="1"/>
  <c r="N2" i="13"/>
  <c r="N3" i="13"/>
  <c r="N4" i="13"/>
  <c r="N5" i="13"/>
  <c r="N6" i="13"/>
  <c r="N7" i="13"/>
  <c r="N8" i="13"/>
  <c r="N9" i="13"/>
  <c r="N10" i="13"/>
  <c r="N11" i="13"/>
  <c r="N12" i="13"/>
  <c r="N13" i="13"/>
  <c r="N14" i="13"/>
  <c r="N15" i="13"/>
  <c r="N16" i="13"/>
  <c r="M2" i="13"/>
  <c r="M3" i="13"/>
  <c r="M4" i="13"/>
  <c r="M5" i="13"/>
  <c r="M6" i="13"/>
  <c r="M7" i="13"/>
  <c r="M8" i="13"/>
  <c r="M9" i="13"/>
  <c r="M10" i="13"/>
  <c r="M11" i="13"/>
  <c r="M12" i="13"/>
  <c r="M13" i="13"/>
  <c r="M14" i="13"/>
  <c r="M15" i="13"/>
  <c r="M16" i="13"/>
  <c r="N3" i="16"/>
  <c r="N4" i="16"/>
  <c r="N5" i="16"/>
  <c r="N6" i="16"/>
  <c r="M3" i="16"/>
  <c r="M4" i="16"/>
  <c r="M5" i="16"/>
  <c r="M6" i="16"/>
  <c r="I52" i="19"/>
  <c r="J48" i="19"/>
  <c r="K48" i="19" s="1"/>
  <c r="L48" i="19" s="1"/>
  <c r="M48" i="19" s="1"/>
  <c r="N48" i="19" s="1"/>
  <c r="O48" i="19" s="1"/>
  <c r="P48" i="19" s="1"/>
  <c r="Q48" i="19" s="1"/>
  <c r="R48" i="19" s="1"/>
  <c r="K42" i="19"/>
  <c r="L42" i="19" s="1"/>
  <c r="M42" i="19" s="1"/>
  <c r="N42" i="19" s="1"/>
  <c r="O42" i="19" s="1"/>
  <c r="P42" i="19" s="1"/>
  <c r="Q42" i="19" s="1"/>
  <c r="R42" i="19" s="1"/>
  <c r="I38" i="19"/>
  <c r="J34" i="19"/>
  <c r="K34" i="19" s="1"/>
  <c r="L34" i="19" s="1"/>
  <c r="M34" i="19" s="1"/>
  <c r="L32" i="19"/>
  <c r="K28" i="19"/>
  <c r="L28" i="19" s="1"/>
  <c r="M28" i="19" s="1"/>
  <c r="H9" i="18"/>
  <c r="I9" i="18" s="1"/>
  <c r="J9" i="18" s="1"/>
  <c r="K9" i="18" s="1"/>
  <c r="L9" i="18" s="1"/>
  <c r="M9" i="18" s="1"/>
  <c r="N9" i="18" s="1"/>
  <c r="O9" i="18" s="1"/>
  <c r="G9" i="18"/>
  <c r="C13" i="18"/>
  <c r="B13" i="18"/>
  <c r="B5" i="18"/>
  <c r="C5" i="18" s="1"/>
  <c r="F5" i="18" s="1"/>
  <c r="AI134" i="3"/>
  <c r="J134" i="3"/>
  <c r="AI133" i="3"/>
  <c r="J133" i="3"/>
  <c r="AI132" i="3"/>
  <c r="J132" i="3"/>
  <c r="AI131" i="3"/>
  <c r="J131" i="3"/>
  <c r="AI130" i="3"/>
  <c r="J130" i="3"/>
  <c r="AI129" i="3"/>
  <c r="J129" i="3"/>
  <c r="AI128" i="3"/>
  <c r="J128" i="3"/>
  <c r="AI127" i="3"/>
  <c r="J127" i="3"/>
  <c r="AI126" i="3"/>
  <c r="J126" i="3"/>
  <c r="AI125" i="3"/>
  <c r="J125" i="3"/>
  <c r="AI124" i="3"/>
  <c r="J124" i="3"/>
  <c r="AI123" i="3"/>
  <c r="J123" i="3"/>
  <c r="AI122" i="3"/>
  <c r="J122" i="3"/>
  <c r="AI121" i="3"/>
  <c r="J121" i="3"/>
  <c r="AI120" i="3"/>
  <c r="J120" i="3"/>
  <c r="AI119" i="3"/>
  <c r="J119" i="3"/>
  <c r="AI118" i="3"/>
  <c r="J118" i="3"/>
  <c r="AI117" i="3"/>
  <c r="J117" i="3"/>
  <c r="AI116" i="3"/>
  <c r="J116" i="3"/>
  <c r="AI115" i="3"/>
  <c r="J115" i="3"/>
  <c r="N3" i="12"/>
  <c r="N4" i="12"/>
  <c r="N5" i="12"/>
  <c r="N2" i="12"/>
  <c r="O3" i="12"/>
  <c r="O4" i="12"/>
  <c r="O5" i="12"/>
  <c r="O2" i="12"/>
  <c r="C13" i="12"/>
  <c r="C12" i="12"/>
  <c r="B13" i="12"/>
  <c r="B12" i="12"/>
  <c r="F46" i="19" l="1"/>
  <c r="L46" i="19" s="1"/>
  <c r="M46" i="19" s="1"/>
  <c r="N46" i="19" s="1"/>
  <c r="O46" i="19" s="1"/>
  <c r="P46" i="19" s="1"/>
  <c r="Q46" i="19" s="1"/>
  <c r="R46" i="19" s="1"/>
  <c r="K46" i="19"/>
  <c r="N34" i="19"/>
  <c r="O34" i="19" s="1"/>
  <c r="P34" i="19" s="1"/>
  <c r="Q34" i="19" s="1"/>
  <c r="R34" i="19" s="1"/>
  <c r="M38" i="19"/>
  <c r="N38" i="19" s="1"/>
  <c r="O38" i="19" s="1"/>
  <c r="P38" i="19" s="1"/>
  <c r="Q38" i="19" s="1"/>
  <c r="R38" i="19" s="1"/>
  <c r="M52" i="19"/>
  <c r="N52" i="19" s="1"/>
  <c r="O52" i="19" s="1"/>
  <c r="P52" i="19" s="1"/>
  <c r="Q52" i="19" s="1"/>
  <c r="R52" i="19" s="1"/>
  <c r="B18" i="19"/>
  <c r="B24" i="19"/>
  <c r="M32" i="19"/>
  <c r="N6" i="15"/>
  <c r="N3" i="15"/>
  <c r="L1" i="19"/>
  <c r="N28" i="19"/>
  <c r="O28" i="19" s="1"/>
  <c r="P28" i="19" s="1"/>
  <c r="Q28" i="19" s="1"/>
  <c r="R28" i="19" s="1"/>
  <c r="F13" i="18"/>
  <c r="G1" i="18"/>
  <c r="N32" i="19" l="1"/>
  <c r="O32" i="19" s="1"/>
  <c r="P32" i="19" s="1"/>
  <c r="Q32" i="19" s="1"/>
  <c r="R32" i="19" s="1"/>
  <c r="C24" i="19"/>
  <c r="D24" i="19" s="1"/>
  <c r="I24" i="19"/>
  <c r="C18" i="19"/>
  <c r="I18" i="19" s="1"/>
  <c r="E18" i="19"/>
  <c r="K18" i="19" s="1"/>
  <c r="L18" i="19" s="1"/>
  <c r="D18" i="19"/>
  <c r="J18" i="19" s="1"/>
  <c r="M1" i="19"/>
  <c r="N1" i="19" s="1"/>
  <c r="O1" i="19" s="1"/>
  <c r="P1" i="19" s="1"/>
  <c r="Q1" i="19" s="1"/>
  <c r="R1" i="19" s="1"/>
  <c r="H1" i="18"/>
  <c r="I1" i="18" s="1"/>
  <c r="J1" i="18" s="1"/>
  <c r="K1" i="18" s="1"/>
  <c r="L1" i="18" s="1"/>
  <c r="M1" i="18" s="1"/>
  <c r="N1" i="18" s="1"/>
  <c r="O1" i="18" s="1"/>
  <c r="E24" i="19" l="1"/>
  <c r="K24" i="19" s="1"/>
  <c r="L24" i="19" s="1"/>
  <c r="M24" i="19" s="1"/>
  <c r="N24" i="19" s="1"/>
  <c r="O24" i="19" s="1"/>
  <c r="P24" i="19" s="1"/>
  <c r="Q24" i="19" s="1"/>
  <c r="R24" i="19" s="1"/>
  <c r="J24" i="19"/>
  <c r="X18" i="2"/>
  <c r="AI110" i="3"/>
  <c r="AJ134" i="3" s="1"/>
  <c r="J110" i="3"/>
  <c r="K134" i="3" s="1"/>
  <c r="AI109" i="3"/>
  <c r="AJ133" i="3" s="1"/>
  <c r="J109" i="3"/>
  <c r="K133" i="3" s="1"/>
  <c r="AI108" i="3"/>
  <c r="AJ132" i="3" s="1"/>
  <c r="J108" i="3"/>
  <c r="K132" i="3" s="1"/>
  <c r="AI107" i="3"/>
  <c r="AJ131" i="3" s="1"/>
  <c r="J107" i="3"/>
  <c r="K131" i="3" s="1"/>
  <c r="AI106" i="3"/>
  <c r="AJ130" i="3" s="1"/>
  <c r="J106" i="3"/>
  <c r="K130" i="3" s="1"/>
  <c r="AI105" i="3"/>
  <c r="AJ129" i="3" s="1"/>
  <c r="J105" i="3"/>
  <c r="K129" i="3" s="1"/>
  <c r="AI104" i="3"/>
  <c r="AJ128" i="3" s="1"/>
  <c r="J104" i="3"/>
  <c r="K128" i="3" s="1"/>
  <c r="AI103" i="3"/>
  <c r="AJ127" i="3" s="1"/>
  <c r="J103" i="3"/>
  <c r="K127" i="3" s="1"/>
  <c r="AI102" i="3"/>
  <c r="AJ126" i="3" s="1"/>
  <c r="J102" i="3"/>
  <c r="K126" i="3" s="1"/>
  <c r="AI101" i="3"/>
  <c r="AJ125" i="3" s="1"/>
  <c r="J101" i="3"/>
  <c r="K125" i="3" s="1"/>
  <c r="AI100" i="3"/>
  <c r="AJ124" i="3" s="1"/>
  <c r="J100" i="3"/>
  <c r="K124" i="3" s="1"/>
  <c r="AI99" i="3"/>
  <c r="AJ123" i="3" s="1"/>
  <c r="J99" i="3"/>
  <c r="K123" i="3" s="1"/>
  <c r="AI98" i="3"/>
  <c r="AJ122" i="3" s="1"/>
  <c r="J98" i="3"/>
  <c r="K122" i="3" s="1"/>
  <c r="AI97" i="3"/>
  <c r="AJ121" i="3" s="1"/>
  <c r="J97" i="3"/>
  <c r="K121" i="3" s="1"/>
  <c r="AI96" i="3"/>
  <c r="AJ120" i="3" s="1"/>
  <c r="J96" i="3"/>
  <c r="K120" i="3" s="1"/>
  <c r="AI95" i="3"/>
  <c r="AJ119" i="3" s="1"/>
  <c r="J95" i="3"/>
  <c r="K119" i="3" s="1"/>
  <c r="AI94" i="3"/>
  <c r="AJ118" i="3" s="1"/>
  <c r="J94" i="3"/>
  <c r="K118" i="3" s="1"/>
  <c r="AI93" i="3"/>
  <c r="AJ117" i="3" s="1"/>
  <c r="J93" i="3"/>
  <c r="K117" i="3" s="1"/>
  <c r="AI92" i="3"/>
  <c r="AJ116" i="3" s="1"/>
  <c r="J92" i="3"/>
  <c r="K116" i="3" s="1"/>
  <c r="AI91" i="3"/>
  <c r="AJ115" i="3" s="1"/>
  <c r="J91" i="3"/>
  <c r="K115" i="3" s="1"/>
  <c r="J17" i="2"/>
  <c r="J5" i="19" l="1"/>
  <c r="I5" i="19"/>
  <c r="AN3" i="1" l="1"/>
  <c r="E7" i="2" l="1"/>
  <c r="C14" i="2"/>
  <c r="AJ11" i="8" l="1"/>
  <c r="AK11" i="8"/>
  <c r="AL11" i="8"/>
  <c r="AM11" i="8"/>
  <c r="AN11" i="8"/>
  <c r="AO11" i="8"/>
  <c r="AP11" i="8"/>
  <c r="AQ11" i="8"/>
  <c r="AR11" i="8"/>
  <c r="AS11" i="8"/>
  <c r="AT11" i="8"/>
  <c r="AU11" i="8"/>
  <c r="AV11" i="8"/>
  <c r="AW11" i="8"/>
  <c r="AX11" i="8"/>
  <c r="AY11" i="8"/>
  <c r="AZ11" i="8"/>
  <c r="BA11" i="8"/>
  <c r="BB11" i="8"/>
  <c r="BC11" i="8"/>
  <c r="BD11" i="8"/>
  <c r="BE11" i="8"/>
  <c r="AI11" i="8"/>
  <c r="AH11" i="8"/>
  <c r="B31" i="7"/>
  <c r="F11" i="7"/>
  <c r="E11" i="7"/>
  <c r="D11" i="7"/>
  <c r="C11" i="7"/>
  <c r="B11" i="7"/>
  <c r="F10" i="7"/>
  <c r="N10" i="7" s="1"/>
  <c r="E10" i="7"/>
  <c r="D10" i="7"/>
  <c r="C10" i="7"/>
  <c r="B10" i="7"/>
  <c r="F7" i="7"/>
  <c r="N7" i="7" s="1"/>
  <c r="E7" i="7"/>
  <c r="D7" i="7"/>
  <c r="C7" i="7"/>
  <c r="B7" i="7"/>
  <c r="D31" i="7"/>
  <c r="E31" i="7"/>
  <c r="F31" i="7"/>
  <c r="C31" i="7"/>
  <c r="W33" i="7"/>
  <c r="X33" i="7" s="1"/>
  <c r="Y33" i="7" s="1"/>
  <c r="Z33" i="7" s="1"/>
  <c r="AA33" i="7" s="1"/>
  <c r="AB33" i="7" s="1"/>
  <c r="AC33" i="7" s="1"/>
  <c r="AD33" i="7" s="1"/>
  <c r="AE33" i="7" s="1"/>
  <c r="L33" i="7"/>
  <c r="M33" i="7" s="1"/>
  <c r="N33" i="7" s="1"/>
  <c r="O33" i="7" s="1"/>
  <c r="P33" i="7" s="1"/>
  <c r="Q33" i="7" s="1"/>
  <c r="R33" i="7" s="1"/>
  <c r="S33" i="7" s="1"/>
  <c r="T33" i="7" s="1"/>
  <c r="N31" i="7"/>
  <c r="W27" i="7"/>
  <c r="X27" i="7" s="1"/>
  <c r="Y27" i="7" s="1"/>
  <c r="Z27" i="7" s="1"/>
  <c r="AA27" i="7" s="1"/>
  <c r="AB27" i="7" s="1"/>
  <c r="AC27" i="7" s="1"/>
  <c r="AD27" i="7" s="1"/>
  <c r="AE27" i="7" s="1"/>
  <c r="M27" i="7"/>
  <c r="N27" i="7" s="1"/>
  <c r="O27" i="7" s="1"/>
  <c r="P27" i="7" s="1"/>
  <c r="Q27" i="7" s="1"/>
  <c r="R27" i="7" s="1"/>
  <c r="S27" i="7" s="1"/>
  <c r="T27" i="7" s="1"/>
  <c r="B17" i="7"/>
  <c r="K17" i="7" s="1"/>
  <c r="B40" i="2"/>
  <c r="B18" i="7"/>
  <c r="K18" i="7" s="1"/>
  <c r="B38" i="2"/>
  <c r="L13" i="7"/>
  <c r="V20" i="7"/>
  <c r="W20" i="7" s="1"/>
  <c r="X20" i="7" s="1"/>
  <c r="Y20" i="7" s="1"/>
  <c r="Z20" i="7" s="1"/>
  <c r="AA20" i="7" s="1"/>
  <c r="AB20" i="7" s="1"/>
  <c r="AC20" i="7" s="1"/>
  <c r="AD20" i="7" s="1"/>
  <c r="AE20" i="7" s="1"/>
  <c r="K20" i="7"/>
  <c r="W13" i="7"/>
  <c r="X13" i="7" s="1"/>
  <c r="Y13" i="7" s="1"/>
  <c r="Z13" i="7" s="1"/>
  <c r="AA13" i="7" s="1"/>
  <c r="AB13" i="7" s="1"/>
  <c r="AC13" i="7" s="1"/>
  <c r="AD13" i="7" s="1"/>
  <c r="AE13" i="7" s="1"/>
  <c r="M13" i="7"/>
  <c r="N13" i="7" s="1"/>
  <c r="O13" i="7" s="1"/>
  <c r="P13" i="7" s="1"/>
  <c r="Q13" i="7" s="1"/>
  <c r="R13" i="7" s="1"/>
  <c r="S13" i="7" s="1"/>
  <c r="T13" i="7" s="1"/>
  <c r="M1" i="7"/>
  <c r="N1" i="7" s="1"/>
  <c r="O1" i="7" s="1"/>
  <c r="P1" i="7" s="1"/>
  <c r="Q1" i="7" s="1"/>
  <c r="R1" i="7" s="1"/>
  <c r="S1" i="7" s="1"/>
  <c r="T1" i="7" s="1"/>
  <c r="W1" i="7"/>
  <c r="X1" i="7" s="1"/>
  <c r="Y1" i="7" s="1"/>
  <c r="Z1" i="7" s="1"/>
  <c r="AA1" i="7" s="1"/>
  <c r="AB1" i="7" s="1"/>
  <c r="AC1" i="7" s="1"/>
  <c r="AD1" i="7" s="1"/>
  <c r="AE1" i="7" s="1"/>
  <c r="L5" i="7"/>
  <c r="M5" i="7"/>
  <c r="N5" i="7"/>
  <c r="M8" i="7"/>
  <c r="L8" i="7"/>
  <c r="M6" i="7"/>
  <c r="L6" i="7"/>
  <c r="N8" i="7"/>
  <c r="N6" i="7"/>
  <c r="K5" i="7"/>
  <c r="K8" i="7"/>
  <c r="K6" i="7"/>
  <c r="I11" i="8"/>
  <c r="K11" i="8"/>
  <c r="L11" i="8"/>
  <c r="M11" i="8"/>
  <c r="N11" i="8"/>
  <c r="O11" i="8"/>
  <c r="P11" i="8"/>
  <c r="Q11" i="8"/>
  <c r="R11" i="8"/>
  <c r="S11" i="8"/>
  <c r="T11" i="8"/>
  <c r="U11" i="8"/>
  <c r="V11" i="8"/>
  <c r="W11" i="8"/>
  <c r="X11" i="8"/>
  <c r="Y11" i="8"/>
  <c r="Z11" i="8"/>
  <c r="AA11" i="8"/>
  <c r="AB11" i="8"/>
  <c r="AC11" i="8"/>
  <c r="AD11" i="8"/>
  <c r="AE11" i="8"/>
  <c r="AF11" i="8"/>
  <c r="J11" i="8"/>
  <c r="V8" i="7"/>
  <c r="W8" i="7" s="1"/>
  <c r="X8" i="7" s="1"/>
  <c r="Y8" i="7" s="1"/>
  <c r="Z8" i="7" s="1"/>
  <c r="AA8" i="7" s="1"/>
  <c r="AB8" i="7" s="1"/>
  <c r="AC8" i="7" s="1"/>
  <c r="AD8" i="7" s="1"/>
  <c r="AE8" i="7" s="1"/>
  <c r="N11" i="7"/>
  <c r="B42" i="2"/>
  <c r="E29" i="2"/>
  <c r="D29" i="2"/>
  <c r="C29" i="2"/>
  <c r="B29" i="2"/>
  <c r="E23" i="2"/>
  <c r="D23" i="2"/>
  <c r="C23" i="2"/>
  <c r="B23" i="2"/>
  <c r="E21" i="2"/>
  <c r="D21" i="2"/>
  <c r="C21" i="2"/>
  <c r="B21" i="2"/>
  <c r="E18" i="2"/>
  <c r="D18" i="2"/>
  <c r="C18" i="2"/>
  <c r="B18" i="2"/>
  <c r="E17" i="2"/>
  <c r="D17" i="2"/>
  <c r="C17" i="2"/>
  <c r="B17" i="2"/>
  <c r="E14" i="2"/>
  <c r="D14" i="2"/>
  <c r="B14" i="2"/>
  <c r="E10" i="2"/>
  <c r="D10" i="2"/>
  <c r="C10" i="2"/>
  <c r="B10" i="2"/>
  <c r="E9" i="2"/>
  <c r="D9" i="2"/>
  <c r="C9" i="2"/>
  <c r="B9" i="2"/>
  <c r="D7" i="2"/>
  <c r="C7" i="2"/>
  <c r="B7" i="2"/>
  <c r="AN4" i="6"/>
  <c r="AN5" i="6"/>
  <c r="AN6" i="6"/>
  <c r="AN7" i="6"/>
  <c r="AN8" i="6"/>
  <c r="AN3" i="6"/>
  <c r="B37" i="7" s="1"/>
  <c r="K37" i="7" s="1"/>
  <c r="L37" i="7" s="1"/>
  <c r="M37" i="7" s="1"/>
  <c r="N37" i="7" s="1"/>
  <c r="O37" i="7" s="1"/>
  <c r="P37" i="7" s="1"/>
  <c r="Q37" i="7" s="1"/>
  <c r="R37" i="7" s="1"/>
  <c r="S37" i="7" s="1"/>
  <c r="T37" i="7" s="1"/>
  <c r="AN4" i="5"/>
  <c r="AN5" i="5"/>
  <c r="AN6" i="5"/>
  <c r="AN7" i="5"/>
  <c r="AN8" i="5"/>
  <c r="AN9" i="5"/>
  <c r="AN10" i="5"/>
  <c r="AN11" i="5"/>
  <c r="AN12" i="5"/>
  <c r="AN13" i="5"/>
  <c r="AN14" i="5"/>
  <c r="AN15" i="5"/>
  <c r="AN16" i="5"/>
  <c r="AN17" i="5"/>
  <c r="AN18" i="5"/>
  <c r="AN19" i="5"/>
  <c r="AN20" i="5"/>
  <c r="AN21" i="5"/>
  <c r="AN22" i="5"/>
  <c r="AN23" i="5"/>
  <c r="AN24" i="5"/>
  <c r="AN25" i="5"/>
  <c r="AN26" i="5"/>
  <c r="AN27" i="5"/>
  <c r="AN28" i="5"/>
  <c r="AN29" i="5"/>
  <c r="AN30" i="5"/>
  <c r="AN31" i="5"/>
  <c r="AN32" i="5"/>
  <c r="AN33" i="5"/>
  <c r="AN34" i="5"/>
  <c r="AN35" i="5"/>
  <c r="AN36" i="5"/>
  <c r="AN37" i="5"/>
  <c r="AN38" i="5"/>
  <c r="AN39" i="5"/>
  <c r="AN40" i="5"/>
  <c r="AN41" i="5"/>
  <c r="AN42" i="5"/>
  <c r="AN43" i="5"/>
  <c r="AN44" i="5"/>
  <c r="AN45" i="5"/>
  <c r="AN46" i="5"/>
  <c r="AN47" i="5"/>
  <c r="AN48" i="5"/>
  <c r="AN49" i="5"/>
  <c r="AN50" i="5"/>
  <c r="AN51" i="5"/>
  <c r="AN52" i="5"/>
  <c r="AN53" i="5"/>
  <c r="AN54" i="5"/>
  <c r="AN55" i="5"/>
  <c r="AN56" i="5"/>
  <c r="AN57" i="5"/>
  <c r="AN58" i="5"/>
  <c r="AN59" i="5"/>
  <c r="AN60" i="5"/>
  <c r="AN61" i="5"/>
  <c r="AN62" i="5"/>
  <c r="B19" i="7" s="1"/>
  <c r="AN63" i="5"/>
  <c r="AN64" i="5"/>
  <c r="AN65" i="5"/>
  <c r="AN66" i="5"/>
  <c r="AN67" i="5"/>
  <c r="AN68" i="5"/>
  <c r="AN69" i="5"/>
  <c r="AN70" i="5"/>
  <c r="B23" i="7" s="1"/>
  <c r="AN71" i="5"/>
  <c r="AN72" i="5"/>
  <c r="AN73" i="5"/>
  <c r="AN74" i="5"/>
  <c r="AN75" i="5"/>
  <c r="AN76" i="5"/>
  <c r="AN77" i="5"/>
  <c r="AN78" i="5"/>
  <c r="AN79" i="5"/>
  <c r="AN80" i="5"/>
  <c r="AN81" i="5"/>
  <c r="AN82" i="5"/>
  <c r="AN83" i="5"/>
  <c r="AN84" i="5"/>
  <c r="AN85" i="5"/>
  <c r="AN86" i="5"/>
  <c r="AN87" i="5"/>
  <c r="AN3" i="5"/>
  <c r="B22" i="7" s="1"/>
  <c r="O31" i="7" l="1"/>
  <c r="P31" i="7" s="1"/>
  <c r="Q31" i="7" s="1"/>
  <c r="R31" i="7" s="1"/>
  <c r="S31" i="7" s="1"/>
  <c r="T31" i="7" s="1"/>
  <c r="K19" i="7"/>
  <c r="K22" i="7"/>
  <c r="K23" i="7"/>
  <c r="U10" i="2"/>
  <c r="V10" i="2" s="1"/>
  <c r="W10" i="2" s="1"/>
  <c r="X10" i="2" s="1"/>
  <c r="Y10" i="2" s="1"/>
  <c r="Z10" i="2" s="1"/>
  <c r="AA10" i="2" s="1"/>
  <c r="AB10" i="2" s="1"/>
  <c r="AC10" i="2" s="1"/>
  <c r="AD10" i="2" s="1"/>
  <c r="V55" i="2" l="1"/>
  <c r="W55" i="2" s="1"/>
  <c r="X55" i="2" s="1"/>
  <c r="Y55" i="2" s="1"/>
  <c r="Z55" i="2" s="1"/>
  <c r="AA55" i="2" s="1"/>
  <c r="AB55" i="2" s="1"/>
  <c r="AC55" i="2" s="1"/>
  <c r="AD55" i="2" s="1"/>
  <c r="J40" i="2" l="1"/>
  <c r="AD29" i="2"/>
  <c r="Z29" i="2"/>
  <c r="Y29" i="2"/>
  <c r="Y18" i="2"/>
  <c r="Z18" i="2"/>
  <c r="AC18" i="2"/>
  <c r="AD18" i="2"/>
  <c r="W1" i="2"/>
  <c r="X1" i="2" s="1"/>
  <c r="Y1" i="2" s="1"/>
  <c r="Z1" i="2" s="1"/>
  <c r="AA1" i="2" s="1"/>
  <c r="AB1" i="2" s="1"/>
  <c r="AC1" i="2" s="1"/>
  <c r="AD1" i="2" s="1"/>
  <c r="V1" i="2"/>
  <c r="J38" i="2"/>
  <c r="V33" i="2"/>
  <c r="W33" i="2" s="1"/>
  <c r="X33" i="2" s="1"/>
  <c r="Y33" i="2" s="1"/>
  <c r="Z33" i="2" s="1"/>
  <c r="AA33" i="2" s="1"/>
  <c r="AB33" i="2" s="1"/>
  <c r="AC33" i="2" s="1"/>
  <c r="AD33" i="2" s="1"/>
  <c r="K33" i="2"/>
  <c r="L33" i="2" s="1"/>
  <c r="M33" i="2" s="1"/>
  <c r="N33" i="2" s="1"/>
  <c r="O33" i="2" s="1"/>
  <c r="P33" i="2" s="1"/>
  <c r="Q33" i="2" s="1"/>
  <c r="R33" i="2" s="1"/>
  <c r="S33" i="2" s="1"/>
  <c r="L29" i="2"/>
  <c r="M10" i="2"/>
  <c r="N10" i="2"/>
  <c r="O10" i="2"/>
  <c r="P10" i="2"/>
  <c r="Q10" i="2"/>
  <c r="R10" i="2"/>
  <c r="S10" i="2"/>
  <c r="L8" i="2"/>
  <c r="K1" i="2"/>
  <c r="L1" i="2" s="1"/>
  <c r="M1" i="2" s="1"/>
  <c r="N1" i="2" s="1"/>
  <c r="O1" i="2" s="1"/>
  <c r="P1" i="2" s="1"/>
  <c r="Q1" i="2" s="1"/>
  <c r="R1" i="2" s="1"/>
  <c r="S1" i="2" s="1"/>
  <c r="BE62" i="3"/>
  <c r="BD62" i="3"/>
  <c r="BC62" i="3"/>
  <c r="BB62" i="3"/>
  <c r="BA62" i="3"/>
  <c r="AZ62" i="3"/>
  <c r="AY62" i="3"/>
  <c r="AX62" i="3"/>
  <c r="AW62" i="3"/>
  <c r="AV62" i="3"/>
  <c r="AU62" i="3"/>
  <c r="AT62" i="3"/>
  <c r="AS62" i="3"/>
  <c r="AR62" i="3"/>
  <c r="AQ62" i="3"/>
  <c r="AP62" i="3"/>
  <c r="AO62" i="3"/>
  <c r="AN62" i="3"/>
  <c r="AM62" i="3"/>
  <c r="AL62" i="3"/>
  <c r="AK62" i="3"/>
  <c r="AJ62" i="3"/>
  <c r="BE61" i="3"/>
  <c r="BD61" i="3"/>
  <c r="BC61" i="3"/>
  <c r="BB61" i="3"/>
  <c r="BA61" i="3"/>
  <c r="AZ61" i="3"/>
  <c r="AY61" i="3"/>
  <c r="AX61" i="3"/>
  <c r="AW61" i="3"/>
  <c r="AV61" i="3"/>
  <c r="AU61" i="3"/>
  <c r="AT61" i="3"/>
  <c r="AS61" i="3"/>
  <c r="AR61" i="3"/>
  <c r="AQ61" i="3"/>
  <c r="AP61" i="3"/>
  <c r="AO61" i="3"/>
  <c r="AN61" i="3"/>
  <c r="AM61" i="3"/>
  <c r="AL61" i="3"/>
  <c r="AK61" i="3"/>
  <c r="AJ61" i="3"/>
  <c r="BE60" i="3"/>
  <c r="BD60" i="3"/>
  <c r="BC60" i="3"/>
  <c r="BB60" i="3"/>
  <c r="BA60" i="3"/>
  <c r="AZ60" i="3"/>
  <c r="AY60" i="3"/>
  <c r="AX60" i="3"/>
  <c r="AW60" i="3"/>
  <c r="AV60" i="3"/>
  <c r="AU60" i="3"/>
  <c r="AT60" i="3"/>
  <c r="AS60" i="3"/>
  <c r="AR60" i="3"/>
  <c r="AQ60" i="3"/>
  <c r="AP60" i="3"/>
  <c r="AO60" i="3"/>
  <c r="AN60" i="3"/>
  <c r="AM60" i="3"/>
  <c r="AL60" i="3"/>
  <c r="AK60" i="3"/>
  <c r="AJ60" i="3"/>
  <c r="BE59" i="3"/>
  <c r="BD59" i="3"/>
  <c r="BC59" i="3"/>
  <c r="BB59" i="3"/>
  <c r="BA59" i="3"/>
  <c r="AZ59" i="3"/>
  <c r="AY59" i="3"/>
  <c r="AX59" i="3"/>
  <c r="AW59" i="3"/>
  <c r="AV59" i="3"/>
  <c r="AU59" i="3"/>
  <c r="AT59" i="3"/>
  <c r="AS59" i="3"/>
  <c r="AR59" i="3"/>
  <c r="AQ59" i="3"/>
  <c r="AP59" i="3"/>
  <c r="AO59" i="3"/>
  <c r="AN59" i="3"/>
  <c r="AM59" i="3"/>
  <c r="AL59" i="3"/>
  <c r="AK59" i="3"/>
  <c r="AJ59" i="3"/>
  <c r="BE58" i="3"/>
  <c r="BD58" i="3"/>
  <c r="BC58" i="3"/>
  <c r="BB58" i="3"/>
  <c r="BA58" i="3"/>
  <c r="AZ58" i="3"/>
  <c r="AY58" i="3"/>
  <c r="AX58" i="3"/>
  <c r="AW58" i="3"/>
  <c r="AV58" i="3"/>
  <c r="AU58" i="3"/>
  <c r="AT58" i="3"/>
  <c r="AS58" i="3"/>
  <c r="AR58" i="3"/>
  <c r="AQ58" i="3"/>
  <c r="AP58" i="3"/>
  <c r="AO58" i="3"/>
  <c r="AN58" i="3"/>
  <c r="AM58" i="3"/>
  <c r="AL58" i="3"/>
  <c r="AK58" i="3"/>
  <c r="AJ58" i="3"/>
  <c r="BE57" i="3"/>
  <c r="BD57" i="3"/>
  <c r="BC57" i="3"/>
  <c r="BB57" i="3"/>
  <c r="BA57" i="3"/>
  <c r="AZ57" i="3"/>
  <c r="AY57" i="3"/>
  <c r="AX57" i="3"/>
  <c r="AW57" i="3"/>
  <c r="AV57" i="3"/>
  <c r="AU57" i="3"/>
  <c r="AT57" i="3"/>
  <c r="AS57" i="3"/>
  <c r="AR57" i="3"/>
  <c r="AQ57" i="3"/>
  <c r="AP57" i="3"/>
  <c r="AO57" i="3"/>
  <c r="AN57" i="3"/>
  <c r="AM57" i="3"/>
  <c r="AL57" i="3"/>
  <c r="AK57" i="3"/>
  <c r="AJ57" i="3"/>
  <c r="BE56" i="3"/>
  <c r="BD56" i="3"/>
  <c r="BC56" i="3"/>
  <c r="BB56" i="3"/>
  <c r="BA56" i="3"/>
  <c r="AZ56" i="3"/>
  <c r="AY56" i="3"/>
  <c r="AX56" i="3"/>
  <c r="AW56" i="3"/>
  <c r="AV56" i="3"/>
  <c r="AU56" i="3"/>
  <c r="AT56" i="3"/>
  <c r="AS56" i="3"/>
  <c r="AR56" i="3"/>
  <c r="AQ56" i="3"/>
  <c r="AP56" i="3"/>
  <c r="AO56" i="3"/>
  <c r="AN56" i="3"/>
  <c r="AM56" i="3"/>
  <c r="AL56" i="3"/>
  <c r="AK56" i="3"/>
  <c r="AJ56" i="3"/>
  <c r="BE55" i="3"/>
  <c r="BD55" i="3"/>
  <c r="BC55" i="3"/>
  <c r="BB55" i="3"/>
  <c r="BA55" i="3"/>
  <c r="AZ55" i="3"/>
  <c r="AY55" i="3"/>
  <c r="AX55" i="3"/>
  <c r="AW55" i="3"/>
  <c r="AV55" i="3"/>
  <c r="AU55" i="3"/>
  <c r="AT55" i="3"/>
  <c r="AS55" i="3"/>
  <c r="AR55" i="3"/>
  <c r="AQ55" i="3"/>
  <c r="AP55" i="3"/>
  <c r="AO55" i="3"/>
  <c r="AN55" i="3"/>
  <c r="AM55" i="3"/>
  <c r="AL55" i="3"/>
  <c r="AK55" i="3"/>
  <c r="AJ55" i="3"/>
  <c r="BE54" i="3"/>
  <c r="BD54" i="3"/>
  <c r="BC54" i="3"/>
  <c r="BB54" i="3"/>
  <c r="BA54" i="3"/>
  <c r="AZ54" i="3"/>
  <c r="AY54" i="3"/>
  <c r="AX54" i="3"/>
  <c r="AW54" i="3"/>
  <c r="AV54" i="3"/>
  <c r="AU54" i="3"/>
  <c r="AT54" i="3"/>
  <c r="AS54" i="3"/>
  <c r="AR54" i="3"/>
  <c r="AQ54" i="3"/>
  <c r="AP54" i="3"/>
  <c r="AO54" i="3"/>
  <c r="AN54" i="3"/>
  <c r="AM54" i="3"/>
  <c r="AL54" i="3"/>
  <c r="AK54" i="3"/>
  <c r="AJ54" i="3"/>
  <c r="BE53" i="3"/>
  <c r="BD53" i="3"/>
  <c r="BC53" i="3"/>
  <c r="BB53" i="3"/>
  <c r="BA53" i="3"/>
  <c r="AZ53" i="3"/>
  <c r="AY53" i="3"/>
  <c r="AX53" i="3"/>
  <c r="AW53" i="3"/>
  <c r="AV53" i="3"/>
  <c r="AU53" i="3"/>
  <c r="AT53" i="3"/>
  <c r="AS53" i="3"/>
  <c r="AR53" i="3"/>
  <c r="AQ53" i="3"/>
  <c r="AP53" i="3"/>
  <c r="AO53" i="3"/>
  <c r="AN53" i="3"/>
  <c r="AM53" i="3"/>
  <c r="AL53" i="3"/>
  <c r="AK53" i="3"/>
  <c r="AJ53" i="3"/>
  <c r="BE52" i="3"/>
  <c r="BD52" i="3"/>
  <c r="BC52" i="3"/>
  <c r="BB52" i="3"/>
  <c r="BA52" i="3"/>
  <c r="AZ52" i="3"/>
  <c r="AY52" i="3"/>
  <c r="AX52" i="3"/>
  <c r="AW52" i="3"/>
  <c r="AV52" i="3"/>
  <c r="AU52" i="3"/>
  <c r="AT52" i="3"/>
  <c r="AS52" i="3"/>
  <c r="AR52" i="3"/>
  <c r="AQ52" i="3"/>
  <c r="AP52" i="3"/>
  <c r="AO52" i="3"/>
  <c r="AN52" i="3"/>
  <c r="AM52" i="3"/>
  <c r="AL52" i="3"/>
  <c r="AK52" i="3"/>
  <c r="AJ52" i="3"/>
  <c r="BE51" i="3"/>
  <c r="BD51" i="3"/>
  <c r="BC51" i="3"/>
  <c r="BB51" i="3"/>
  <c r="BA51" i="3"/>
  <c r="AZ51" i="3"/>
  <c r="AY51" i="3"/>
  <c r="AX51" i="3"/>
  <c r="AW51" i="3"/>
  <c r="AV51" i="3"/>
  <c r="AU51" i="3"/>
  <c r="AT51" i="3"/>
  <c r="AS51" i="3"/>
  <c r="AR51" i="3"/>
  <c r="AQ51" i="3"/>
  <c r="AP51" i="3"/>
  <c r="AO51" i="3"/>
  <c r="AN51" i="3"/>
  <c r="AM51" i="3"/>
  <c r="AL51" i="3"/>
  <c r="O11" i="7" s="1"/>
  <c r="AK51" i="3"/>
  <c r="AJ51" i="3"/>
  <c r="BE50" i="3"/>
  <c r="BD50" i="3"/>
  <c r="BC50" i="3"/>
  <c r="BB50" i="3"/>
  <c r="BA50" i="3"/>
  <c r="AZ50" i="3"/>
  <c r="AY50" i="3"/>
  <c r="AX50" i="3"/>
  <c r="AW50" i="3"/>
  <c r="AV50" i="3"/>
  <c r="AU50" i="3"/>
  <c r="AT50" i="3"/>
  <c r="AS50" i="3"/>
  <c r="AR50" i="3"/>
  <c r="AQ50" i="3"/>
  <c r="AP50" i="3"/>
  <c r="AO50" i="3"/>
  <c r="AN50" i="3"/>
  <c r="AM50" i="3"/>
  <c r="AL50" i="3"/>
  <c r="AK50" i="3"/>
  <c r="AJ50" i="3"/>
  <c r="BE49" i="3"/>
  <c r="BD49" i="3"/>
  <c r="BC49" i="3"/>
  <c r="BB49" i="3"/>
  <c r="BA49" i="3"/>
  <c r="AZ49" i="3"/>
  <c r="AY49" i="3"/>
  <c r="AX49" i="3"/>
  <c r="AW49" i="3"/>
  <c r="AV49" i="3"/>
  <c r="AU49" i="3"/>
  <c r="AT49" i="3"/>
  <c r="AS49" i="3"/>
  <c r="AR49" i="3"/>
  <c r="AQ49" i="3"/>
  <c r="AP49" i="3"/>
  <c r="AO49" i="3"/>
  <c r="AN49" i="3"/>
  <c r="AM49" i="3"/>
  <c r="AL49" i="3"/>
  <c r="O10" i="7" s="1"/>
  <c r="AK49" i="3"/>
  <c r="AJ49" i="3"/>
  <c r="BE48" i="3"/>
  <c r="BD48" i="3"/>
  <c r="BC48" i="3"/>
  <c r="BB48" i="3"/>
  <c r="BA48" i="3"/>
  <c r="AZ48" i="3"/>
  <c r="AY48" i="3"/>
  <c r="AX48" i="3"/>
  <c r="AW48" i="3"/>
  <c r="AV48" i="3"/>
  <c r="AU48" i="3"/>
  <c r="AT48" i="3"/>
  <c r="AS48" i="3"/>
  <c r="AR48" i="3"/>
  <c r="AQ48" i="3"/>
  <c r="AP48" i="3"/>
  <c r="AO48" i="3"/>
  <c r="AN48" i="3"/>
  <c r="AM48" i="3"/>
  <c r="AL48" i="3"/>
  <c r="AK48" i="3"/>
  <c r="AJ48" i="3"/>
  <c r="BE47" i="3"/>
  <c r="BD47" i="3"/>
  <c r="BC47" i="3"/>
  <c r="BB47" i="3"/>
  <c r="BA47" i="3"/>
  <c r="AZ47" i="3"/>
  <c r="AY47" i="3"/>
  <c r="AX47" i="3"/>
  <c r="AW47" i="3"/>
  <c r="AV47" i="3"/>
  <c r="AU47" i="3"/>
  <c r="AT47" i="3"/>
  <c r="AS47" i="3"/>
  <c r="AR47" i="3"/>
  <c r="AQ47" i="3"/>
  <c r="AP47" i="3"/>
  <c r="AO47" i="3"/>
  <c r="AN47" i="3"/>
  <c r="AM47" i="3"/>
  <c r="AL47" i="3"/>
  <c r="AK47" i="3"/>
  <c r="AJ47" i="3"/>
  <c r="BE46" i="3"/>
  <c r="BD46" i="3"/>
  <c r="BC46" i="3"/>
  <c r="BB46" i="3"/>
  <c r="BA46" i="3"/>
  <c r="AZ46" i="3"/>
  <c r="AY46" i="3"/>
  <c r="AX46" i="3"/>
  <c r="AW46" i="3"/>
  <c r="AV46" i="3"/>
  <c r="AU46" i="3"/>
  <c r="AT46" i="3"/>
  <c r="AS46" i="3"/>
  <c r="AR46" i="3"/>
  <c r="AQ46" i="3"/>
  <c r="AP46" i="3"/>
  <c r="AO46" i="3"/>
  <c r="AN46" i="3"/>
  <c r="AM46" i="3"/>
  <c r="AL46" i="3"/>
  <c r="O7" i="7" s="1"/>
  <c r="AK46" i="3"/>
  <c r="AJ46" i="3"/>
  <c r="BE45" i="3"/>
  <c r="BD45" i="3"/>
  <c r="BC45" i="3"/>
  <c r="BB45" i="3"/>
  <c r="BA45" i="3"/>
  <c r="AZ45" i="3"/>
  <c r="AY45" i="3"/>
  <c r="AX45" i="3"/>
  <c r="AW45" i="3"/>
  <c r="AV45" i="3"/>
  <c r="AU45" i="3"/>
  <c r="AT45" i="3"/>
  <c r="AS45" i="3"/>
  <c r="AR45" i="3"/>
  <c r="AQ45" i="3"/>
  <c r="AP45" i="3"/>
  <c r="AO45" i="3"/>
  <c r="AN45" i="3"/>
  <c r="AM45" i="3"/>
  <c r="AL45" i="3"/>
  <c r="O6" i="7" s="1"/>
  <c r="AK45" i="3"/>
  <c r="AJ45" i="3"/>
  <c r="BE44" i="3"/>
  <c r="BD44" i="3"/>
  <c r="BC44" i="3"/>
  <c r="BB44" i="3"/>
  <c r="BA44" i="3"/>
  <c r="AZ44" i="3"/>
  <c r="AY44" i="3"/>
  <c r="AX44" i="3"/>
  <c r="AW44" i="3"/>
  <c r="AV44" i="3"/>
  <c r="AU44" i="3"/>
  <c r="AT44" i="3"/>
  <c r="AS44" i="3"/>
  <c r="AR44" i="3"/>
  <c r="AQ44" i="3"/>
  <c r="AP44" i="3"/>
  <c r="AO44" i="3"/>
  <c r="AN44" i="3"/>
  <c r="AM44" i="3"/>
  <c r="AL44" i="3"/>
  <c r="AK44" i="3"/>
  <c r="AJ44" i="3"/>
  <c r="BE43" i="3"/>
  <c r="BD43" i="3"/>
  <c r="BC43" i="3"/>
  <c r="BB43" i="3"/>
  <c r="BA43" i="3"/>
  <c r="AZ43" i="3"/>
  <c r="AY43" i="3"/>
  <c r="AX43" i="3"/>
  <c r="AW43" i="3"/>
  <c r="AV43" i="3"/>
  <c r="AU43" i="3"/>
  <c r="AT43" i="3"/>
  <c r="AS43" i="3"/>
  <c r="AR43" i="3"/>
  <c r="AQ43" i="3"/>
  <c r="AP43" i="3"/>
  <c r="AO43" i="3"/>
  <c r="AN43" i="3"/>
  <c r="AM43" i="3"/>
  <c r="AL43" i="3"/>
  <c r="O5" i="7" s="1"/>
  <c r="AK43" i="3"/>
  <c r="AJ43" i="3"/>
  <c r="AI62" i="3"/>
  <c r="AH62" i="3"/>
  <c r="AI61" i="3"/>
  <c r="AH61" i="3"/>
  <c r="AI60" i="3"/>
  <c r="AH60" i="3"/>
  <c r="AI59" i="3"/>
  <c r="AH59" i="3"/>
  <c r="AI58" i="3"/>
  <c r="AH58" i="3"/>
  <c r="AI57" i="3"/>
  <c r="AH57" i="3"/>
  <c r="AI56" i="3"/>
  <c r="AH56" i="3"/>
  <c r="AI55" i="3"/>
  <c r="AH55" i="3"/>
  <c r="AI54" i="3"/>
  <c r="AH54" i="3"/>
  <c r="AI53" i="3"/>
  <c r="AH53" i="3"/>
  <c r="AI52" i="3"/>
  <c r="AH52" i="3"/>
  <c r="AI51" i="3"/>
  <c r="AH51" i="3"/>
  <c r="AI50" i="3"/>
  <c r="AH50" i="3"/>
  <c r="AI49" i="3"/>
  <c r="AH49" i="3"/>
  <c r="AI48" i="3"/>
  <c r="AH48" i="3"/>
  <c r="AI47" i="3"/>
  <c r="AH47" i="3"/>
  <c r="AI46" i="3"/>
  <c r="AH46" i="3"/>
  <c r="AI45" i="3"/>
  <c r="AH45" i="3"/>
  <c r="AI44" i="3"/>
  <c r="AH44" i="3"/>
  <c r="AI43" i="3"/>
  <c r="AF51" i="3"/>
  <c r="AE51" i="3"/>
  <c r="AD51" i="3"/>
  <c r="AC51" i="3"/>
  <c r="AB51" i="3"/>
  <c r="AA51" i="3"/>
  <c r="Z51" i="3"/>
  <c r="Y51" i="3"/>
  <c r="X51" i="3"/>
  <c r="W51" i="3"/>
  <c r="V51" i="3"/>
  <c r="U51" i="3"/>
  <c r="T51" i="3"/>
  <c r="S51" i="3"/>
  <c r="R51" i="3"/>
  <c r="Q51" i="3"/>
  <c r="P51" i="3"/>
  <c r="O51" i="3"/>
  <c r="N51" i="3"/>
  <c r="M51" i="3"/>
  <c r="L51" i="3"/>
  <c r="K51" i="3"/>
  <c r="J51" i="3"/>
  <c r="L23" i="7" s="1"/>
  <c r="AF50" i="3"/>
  <c r="AE50" i="3"/>
  <c r="AD50" i="3"/>
  <c r="AC50" i="3"/>
  <c r="AB50" i="3"/>
  <c r="AA50" i="3"/>
  <c r="Z50" i="3"/>
  <c r="Y50" i="3"/>
  <c r="X50" i="3"/>
  <c r="W50" i="3"/>
  <c r="V50" i="3"/>
  <c r="U50" i="3"/>
  <c r="T50" i="3"/>
  <c r="S50" i="3"/>
  <c r="R50" i="3"/>
  <c r="Q50" i="3"/>
  <c r="P50" i="3"/>
  <c r="O50" i="3"/>
  <c r="N50" i="3"/>
  <c r="M50" i="3"/>
  <c r="L50" i="3"/>
  <c r="K50" i="3"/>
  <c r="J50" i="3"/>
  <c r="AF49" i="3"/>
  <c r="AE49" i="3"/>
  <c r="AD49" i="3"/>
  <c r="AC49" i="3"/>
  <c r="AB49" i="3"/>
  <c r="AA49" i="3"/>
  <c r="Z49" i="3"/>
  <c r="Y49" i="3"/>
  <c r="X49" i="3"/>
  <c r="W49" i="3"/>
  <c r="V49" i="3"/>
  <c r="U49" i="3"/>
  <c r="T49" i="3"/>
  <c r="S49" i="3"/>
  <c r="R49" i="3"/>
  <c r="Q49" i="3"/>
  <c r="P49" i="3"/>
  <c r="O49" i="3"/>
  <c r="N49" i="3"/>
  <c r="M49" i="3"/>
  <c r="L49" i="3"/>
  <c r="K49" i="3"/>
  <c r="J49" i="3"/>
  <c r="L22" i="7" s="1"/>
  <c r="AF48" i="3"/>
  <c r="AE48" i="3"/>
  <c r="AD48" i="3"/>
  <c r="AC48" i="3"/>
  <c r="AB48" i="3"/>
  <c r="AA48" i="3"/>
  <c r="Z48" i="3"/>
  <c r="Y48" i="3"/>
  <c r="X48" i="3"/>
  <c r="W48" i="3"/>
  <c r="V48" i="3"/>
  <c r="U48" i="3"/>
  <c r="T48" i="3"/>
  <c r="S48" i="3"/>
  <c r="R48" i="3"/>
  <c r="Q48" i="3"/>
  <c r="P48" i="3"/>
  <c r="O48" i="3"/>
  <c r="N48" i="3"/>
  <c r="M48" i="3"/>
  <c r="L48" i="3"/>
  <c r="K48" i="3"/>
  <c r="J48" i="3"/>
  <c r="AF47" i="3"/>
  <c r="AE47" i="3"/>
  <c r="AD47" i="3"/>
  <c r="AC47" i="3"/>
  <c r="AB47" i="3"/>
  <c r="AA47" i="3"/>
  <c r="Z47" i="3"/>
  <c r="Y47" i="3"/>
  <c r="X47" i="3"/>
  <c r="W47" i="3"/>
  <c r="V47" i="3"/>
  <c r="U47" i="3"/>
  <c r="T47" i="3"/>
  <c r="S47" i="3"/>
  <c r="R47" i="3"/>
  <c r="Q47" i="3"/>
  <c r="P47" i="3"/>
  <c r="O47" i="3"/>
  <c r="N47" i="3"/>
  <c r="M47" i="3"/>
  <c r="L47" i="3"/>
  <c r="K47" i="3"/>
  <c r="J47" i="3"/>
  <c r="AF46" i="3"/>
  <c r="AE46" i="3"/>
  <c r="AD46" i="3"/>
  <c r="AC46" i="3"/>
  <c r="AB46" i="3"/>
  <c r="AA46" i="3"/>
  <c r="Z46" i="3"/>
  <c r="Y46" i="3"/>
  <c r="X46" i="3"/>
  <c r="W46" i="3"/>
  <c r="V46" i="3"/>
  <c r="U46" i="3"/>
  <c r="T46" i="3"/>
  <c r="S46" i="3"/>
  <c r="R46" i="3"/>
  <c r="Q46" i="3"/>
  <c r="P46" i="3"/>
  <c r="O46" i="3"/>
  <c r="N46" i="3"/>
  <c r="M46" i="3"/>
  <c r="L46" i="3"/>
  <c r="K46" i="3"/>
  <c r="J46" i="3"/>
  <c r="L19" i="7" s="1"/>
  <c r="AF45" i="3"/>
  <c r="AE45" i="3"/>
  <c r="AD45" i="3"/>
  <c r="AC45" i="3"/>
  <c r="AB45" i="3"/>
  <c r="AA45" i="3"/>
  <c r="Z45" i="3"/>
  <c r="Y45" i="3"/>
  <c r="X45" i="3"/>
  <c r="W45" i="3"/>
  <c r="V45" i="3"/>
  <c r="U45" i="3"/>
  <c r="T45" i="3"/>
  <c r="S45" i="3"/>
  <c r="R45" i="3"/>
  <c r="Q45" i="3"/>
  <c r="P45" i="3"/>
  <c r="O45" i="3"/>
  <c r="N45" i="3"/>
  <c r="M45" i="3"/>
  <c r="L45" i="3"/>
  <c r="K45" i="3"/>
  <c r="J45" i="3"/>
  <c r="L18" i="7" s="1"/>
  <c r="AF44" i="3"/>
  <c r="AE44" i="3"/>
  <c r="AD44" i="3"/>
  <c r="AC44" i="3"/>
  <c r="AB44" i="3"/>
  <c r="AA44" i="3"/>
  <c r="Z44" i="3"/>
  <c r="Y44" i="3"/>
  <c r="X44" i="3"/>
  <c r="W44" i="3"/>
  <c r="V44" i="3"/>
  <c r="U44" i="3"/>
  <c r="T44" i="3"/>
  <c r="S44" i="3"/>
  <c r="R44" i="3"/>
  <c r="Q44" i="3"/>
  <c r="P44" i="3"/>
  <c r="O44" i="3"/>
  <c r="N44" i="3"/>
  <c r="M44" i="3"/>
  <c r="L44" i="3"/>
  <c r="K44" i="3"/>
  <c r="J44" i="3"/>
  <c r="K43" i="3"/>
  <c r="L43" i="3"/>
  <c r="M43" i="3"/>
  <c r="N43" i="3"/>
  <c r="O43" i="3"/>
  <c r="P43" i="3"/>
  <c r="Q43" i="3"/>
  <c r="R43" i="3"/>
  <c r="S43" i="3"/>
  <c r="T43" i="3"/>
  <c r="U43" i="3"/>
  <c r="V43" i="3"/>
  <c r="W43" i="3"/>
  <c r="X43" i="3"/>
  <c r="Y43" i="3"/>
  <c r="J43" i="3"/>
  <c r="L17" i="7" s="1"/>
  <c r="L15" i="2"/>
  <c r="L16" i="2"/>
  <c r="M16" i="2" s="1"/>
  <c r="N16" i="2" s="1"/>
  <c r="O16" i="2" s="1"/>
  <c r="P16" i="2" s="1"/>
  <c r="Q16" i="2" s="1"/>
  <c r="R16" i="2" s="1"/>
  <c r="S16" i="2" s="1"/>
  <c r="L19" i="2"/>
  <c r="L20" i="2"/>
  <c r="L22" i="2"/>
  <c r="M18" i="7" l="1"/>
  <c r="N18" i="7" s="1"/>
  <c r="O18" i="7" s="1"/>
  <c r="P18" i="7" s="1"/>
  <c r="Q18" i="7" s="1"/>
  <c r="R18" i="7" s="1"/>
  <c r="S18" i="7" s="1"/>
  <c r="T18" i="7" s="1"/>
  <c r="M22" i="7"/>
  <c r="P7" i="7"/>
  <c r="M19" i="7"/>
  <c r="N19" i="7" s="1"/>
  <c r="O19" i="7" s="1"/>
  <c r="P19" i="7" s="1"/>
  <c r="Q19" i="7" s="1"/>
  <c r="R19" i="7" s="1"/>
  <c r="S19" i="7" s="1"/>
  <c r="T19" i="7" s="1"/>
  <c r="N22" i="7"/>
  <c r="O22" i="7" s="1"/>
  <c r="P22" i="7" s="1"/>
  <c r="Q22" i="7" s="1"/>
  <c r="R22" i="7" s="1"/>
  <c r="S22" i="7" s="1"/>
  <c r="T22" i="7" s="1"/>
  <c r="Q7" i="7"/>
  <c r="R7" i="7" s="1"/>
  <c r="S7" i="7" s="1"/>
  <c r="T7" i="7" s="1"/>
  <c r="M23" i="7"/>
  <c r="N23" i="7" s="1"/>
  <c r="O23" i="7" s="1"/>
  <c r="P23" i="7" s="1"/>
  <c r="Q23" i="7" s="1"/>
  <c r="R23" i="7" s="1"/>
  <c r="S23" i="7" s="1"/>
  <c r="T23" i="7" s="1"/>
  <c r="P5" i="7"/>
  <c r="Q5" i="7" s="1"/>
  <c r="R5" i="7" s="1"/>
  <c r="S5" i="7" s="1"/>
  <c r="T5" i="7" s="1"/>
  <c r="P6" i="7"/>
  <c r="Q6" i="7" s="1"/>
  <c r="R6" i="7" s="1"/>
  <c r="S6" i="7" s="1"/>
  <c r="T6" i="7" s="1"/>
  <c r="P10" i="7"/>
  <c r="Q10" i="7" s="1"/>
  <c r="R10" i="7" s="1"/>
  <c r="S10" i="7" s="1"/>
  <c r="T10" i="7" s="1"/>
  <c r="P11" i="7"/>
  <c r="Q11" i="7" s="1"/>
  <c r="R11" i="7" s="1"/>
  <c r="S11" i="7" s="1"/>
  <c r="T11" i="7" s="1"/>
  <c r="AA18" i="2"/>
  <c r="X29" i="2"/>
  <c r="AB29" i="2"/>
  <c r="AC29" i="2"/>
  <c r="M17" i="7"/>
  <c r="N17" i="7" s="1"/>
  <c r="O17" i="7" s="1"/>
  <c r="P17" i="7" s="1"/>
  <c r="Q17" i="7" s="1"/>
  <c r="R17" i="7" s="1"/>
  <c r="S17" i="7" s="1"/>
  <c r="T17" i="7" s="1"/>
  <c r="AB18" i="2"/>
  <c r="AA29" i="2"/>
  <c r="J8" i="2"/>
  <c r="J42" i="2"/>
  <c r="K42" i="2" s="1"/>
  <c r="L42" i="2" s="1"/>
  <c r="M42" i="2" s="1"/>
  <c r="N42" i="2" s="1"/>
  <c r="O42" i="2" s="1"/>
  <c r="P42" i="2" s="1"/>
  <c r="Q42" i="2" s="1"/>
  <c r="R42" i="2" s="1"/>
  <c r="S42" i="2" s="1"/>
  <c r="AN902" i="1"/>
  <c r="AN427" i="1"/>
  <c r="AN659" i="1"/>
  <c r="AN726" i="1"/>
  <c r="AN630" i="1"/>
  <c r="AN317" i="1"/>
  <c r="AN968" i="1"/>
  <c r="AN693" i="1"/>
  <c r="AN374" i="1"/>
  <c r="AN98" i="1"/>
  <c r="AN789" i="1"/>
  <c r="AN649" i="1"/>
  <c r="AN18" i="1"/>
  <c r="AN838" i="1"/>
  <c r="AN824" i="1"/>
  <c r="AN869" i="1"/>
  <c r="AN291" i="1"/>
  <c r="AN372" i="1"/>
  <c r="AN916" i="1"/>
  <c r="AN671" i="1"/>
  <c r="AN333" i="1"/>
  <c r="AN306" i="1"/>
  <c r="AN561" i="1"/>
  <c r="AN877" i="1"/>
  <c r="AN929" i="1"/>
  <c r="AN711" i="1"/>
  <c r="AN882" i="1"/>
  <c r="AN48" i="1"/>
  <c r="AN809" i="1"/>
  <c r="AN731" i="1"/>
  <c r="AN5" i="1"/>
  <c r="AN469" i="1"/>
  <c r="AN417" i="1"/>
  <c r="AN22" i="1"/>
  <c r="AN631" i="1"/>
  <c r="AN300" i="1"/>
  <c r="AN515" i="1"/>
  <c r="AN837" i="1"/>
  <c r="AN524" i="1"/>
  <c r="AN555" i="1"/>
  <c r="AN612" i="1"/>
  <c r="AN37" i="1"/>
  <c r="AN117" i="1"/>
  <c r="AN327" i="1"/>
  <c r="AN141" i="1"/>
  <c r="AN802" i="1"/>
  <c r="AN611" i="1"/>
  <c r="AN47" i="1"/>
  <c r="AN81" i="1"/>
  <c r="AN35" i="1"/>
  <c r="AN850" i="1"/>
  <c r="AN461" i="1"/>
  <c r="AN921" i="1"/>
  <c r="AN509" i="1"/>
  <c r="AN770" i="1"/>
  <c r="AN683" i="1"/>
  <c r="AN866" i="1"/>
  <c r="AN77" i="1"/>
  <c r="AN29" i="1"/>
  <c r="AN757" i="1"/>
  <c r="AN914" i="1"/>
  <c r="AN341" i="1"/>
  <c r="AN68" i="1"/>
  <c r="AN677" i="1"/>
  <c r="AN194" i="1"/>
  <c r="AN915" i="1"/>
  <c r="AN316" i="1"/>
  <c r="AN363" i="1"/>
  <c r="AN942" i="1"/>
  <c r="AN495" i="1"/>
  <c r="AN215" i="1"/>
  <c r="AN39" i="1"/>
  <c r="AN112" i="1"/>
  <c r="AN343" i="1"/>
  <c r="AN714" i="1"/>
  <c r="AN933" i="1"/>
  <c r="AN20" i="1"/>
  <c r="AN285" i="1"/>
  <c r="AN25" i="1"/>
  <c r="AN829" i="1"/>
  <c r="AN755" i="1"/>
  <c r="AN955" i="1"/>
  <c r="AN405" i="1"/>
  <c r="AN723" i="1"/>
  <c r="AN655" i="1"/>
  <c r="AN559" i="1"/>
  <c r="AN23" i="1"/>
  <c r="AN730" i="1"/>
  <c r="AN456" i="1"/>
  <c r="AN546" i="1"/>
  <c r="AN923" i="1"/>
  <c r="AN404" i="1"/>
  <c r="AN715" i="1"/>
  <c r="AN413" i="1"/>
  <c r="AN17" i="1"/>
  <c r="AN970" i="1"/>
  <c r="AN853" i="1"/>
  <c r="AN59" i="1"/>
  <c r="AN323" i="1"/>
  <c r="AN322" i="1"/>
  <c r="AN946" i="1"/>
  <c r="AN354" i="1"/>
  <c r="AN264" i="1"/>
  <c r="AN142" i="1"/>
  <c r="AN347" i="1"/>
  <c r="AN883" i="1"/>
  <c r="AN848" i="1"/>
  <c r="AN643" i="1"/>
  <c r="AN585" i="1"/>
  <c r="AN718" i="1"/>
  <c r="AN971" i="1"/>
  <c r="AN270" i="1"/>
  <c r="AN813" i="1"/>
  <c r="AN106" i="1"/>
  <c r="AN13" i="1"/>
  <c r="AN622" i="1"/>
  <c r="AN54" i="1"/>
  <c r="AN765" i="1"/>
  <c r="AN919" i="1"/>
  <c r="AN836" i="1"/>
  <c r="AN629" i="1"/>
  <c r="AN66" i="1"/>
  <c r="AN798" i="1"/>
  <c r="AN767" i="1"/>
  <c r="AN97" i="1"/>
  <c r="AN698" i="1"/>
  <c r="AN779" i="1"/>
  <c r="AN758" i="1"/>
  <c r="AN478" i="1"/>
  <c r="AN795" i="1"/>
  <c r="AN777" i="1"/>
  <c r="AN925" i="1"/>
  <c r="AN261" i="1"/>
  <c r="AN623" i="1"/>
  <c r="AN296" i="1"/>
  <c r="AN666" i="1"/>
  <c r="AN823" i="1"/>
  <c r="AN593" i="1"/>
  <c r="AN644" i="1"/>
  <c r="AN301" i="1"/>
  <c r="AN947" i="1"/>
  <c r="AN65" i="1"/>
  <c r="AN442" i="1"/>
  <c r="AN383" i="1"/>
  <c r="AN56" i="1"/>
  <c r="AN843" i="1"/>
  <c r="AN584" i="1"/>
  <c r="AN96" i="1"/>
  <c r="AN899" i="1"/>
  <c r="AN751" i="1"/>
  <c r="AN477" i="1"/>
  <c r="AN811" i="1"/>
  <c r="AN709" i="1"/>
  <c r="AN790" i="1"/>
  <c r="AN412" i="1"/>
  <c r="AN926" i="1"/>
  <c r="AN411" i="1"/>
  <c r="AN901" i="1"/>
  <c r="AN604" i="1"/>
  <c r="AN957" i="1"/>
  <c r="AN635" i="1"/>
  <c r="AN660" i="1"/>
  <c r="AN939" i="1"/>
  <c r="AN822" i="1"/>
  <c r="AN907" i="1"/>
  <c r="AN392" i="1"/>
  <c r="AN544" i="1"/>
  <c r="AN708" i="1"/>
  <c r="AN830" i="1"/>
  <c r="AN621" i="1"/>
  <c r="AN50" i="1"/>
  <c r="AN878" i="1"/>
  <c r="AN924" i="1"/>
  <c r="AN885" i="1"/>
  <c r="AN151" i="1"/>
  <c r="AN500" i="1"/>
  <c r="AN832" i="1"/>
  <c r="AN84" i="1"/>
  <c r="AN868" i="1"/>
  <c r="AN33" i="1"/>
  <c r="AN749" i="1"/>
  <c r="AN424" i="1"/>
  <c r="AN691" i="1"/>
  <c r="AN457" i="1"/>
  <c r="AN488" i="1"/>
  <c r="AN30" i="1"/>
  <c r="AN552" i="1"/>
  <c r="AN956" i="1"/>
  <c r="AN72" i="1"/>
  <c r="AN892" i="1"/>
  <c r="AN647" i="1"/>
  <c r="AN844" i="1"/>
  <c r="AN685" i="1"/>
  <c r="AN373" i="1"/>
  <c r="AN607" i="1"/>
  <c r="AN870" i="1"/>
  <c r="AN21" i="1"/>
  <c r="AN304" i="1"/>
  <c r="AN362" i="1"/>
  <c r="AN692" i="1"/>
  <c r="AN241" i="1"/>
  <c r="AN429" i="1"/>
  <c r="AN862" i="1"/>
  <c r="AN6" i="1"/>
  <c r="AN416" i="1"/>
  <c r="AN307" i="1"/>
  <c r="AN577" i="1"/>
  <c r="AN700" i="1"/>
  <c r="AN64" i="1"/>
  <c r="AN680" i="1"/>
  <c r="AN596" i="1"/>
  <c r="AN402" i="1"/>
  <c r="AN594" i="1"/>
  <c r="AN860" i="1"/>
  <c r="AN414" i="1"/>
  <c r="AN841" i="1"/>
  <c r="AN686" i="1"/>
  <c r="AN762" i="1"/>
  <c r="AN128" i="1"/>
  <c r="AN620" i="1"/>
  <c r="AN19" i="1"/>
  <c r="AN741" i="1"/>
  <c r="AN967" i="1"/>
  <c r="AN61" i="1"/>
  <c r="AN440" i="1"/>
  <c r="AN814" i="1"/>
  <c r="AN753" i="1"/>
  <c r="AN529" i="1"/>
  <c r="AN898" i="1"/>
  <c r="AN103" i="1"/>
  <c r="AN88" i="1"/>
  <c r="AN932" i="1"/>
  <c r="AN453" i="1"/>
  <c r="AN460" i="1"/>
  <c r="AN761" i="1"/>
  <c r="AN53" i="1"/>
  <c r="AN773" i="1"/>
  <c r="AN484" i="1"/>
  <c r="AN587" i="1"/>
  <c r="AN165" i="1"/>
  <c r="AN962" i="1"/>
  <c r="AN778" i="1"/>
  <c r="AN114" i="1"/>
  <c r="AN600" i="1"/>
  <c r="AN738" i="1"/>
  <c r="AN473" i="1"/>
  <c r="AN282" i="1"/>
  <c r="AN325" i="1"/>
  <c r="AN396" i="1"/>
  <c r="AN258" i="1"/>
  <c r="AN652" i="1"/>
  <c r="AN444" i="1"/>
  <c r="AN329" i="1"/>
  <c r="AN502" i="1"/>
  <c r="AN93" i="1"/>
  <c r="AN400" i="1"/>
  <c r="AN752" i="1"/>
  <c r="AN302" i="1"/>
  <c r="AN16" i="1"/>
  <c r="AN319" i="1"/>
  <c r="AN242" i="1"/>
  <c r="AN36" i="1"/>
  <c r="AN610" i="1"/>
  <c r="AN787" i="1"/>
  <c r="AN365" i="1"/>
  <c r="AN664" i="1"/>
  <c r="AN70" i="1"/>
  <c r="AN491" i="1"/>
  <c r="AN314" i="1"/>
  <c r="AN808" i="1"/>
  <c r="AN366" i="1"/>
  <c r="AN519" i="1"/>
  <c r="AN774" i="1"/>
  <c r="AN743" i="1"/>
  <c r="AN794" i="1"/>
  <c r="AN865" i="1"/>
  <c r="AN855" i="1"/>
  <c r="AN155" i="1"/>
  <c r="AN920" i="1"/>
  <c r="AN681" i="1"/>
  <c r="AN884" i="1"/>
  <c r="AN960" i="1"/>
  <c r="AN67" i="1"/>
  <c r="AN426" i="1"/>
  <c r="AN918" i="1"/>
  <c r="AN101" i="1"/>
  <c r="AN352" i="1"/>
  <c r="AN972" i="1"/>
  <c r="AN558" i="1"/>
  <c r="AN571" i="1"/>
  <c r="AN269" i="1"/>
  <c r="AN937" i="1"/>
  <c r="AN592" i="1"/>
  <c r="AN859" i="1"/>
  <c r="AN437" i="1"/>
  <c r="AN657" i="1"/>
  <c r="AN277" i="1"/>
  <c r="AN828" i="1"/>
  <c r="AN482" i="1"/>
  <c r="AN137" i="1"/>
  <c r="AN943" i="1"/>
  <c r="AN748" i="1"/>
  <c r="AN913" i="1"/>
  <c r="AN489" i="1"/>
  <c r="AN349" i="1"/>
  <c r="AN568" i="1"/>
  <c r="AN342" i="1"/>
  <c r="AN283" i="1"/>
  <c r="AN511" i="1"/>
  <c r="AN394" i="1"/>
  <c r="AN560" i="1"/>
  <c r="AN936" i="1"/>
  <c r="AN786" i="1"/>
  <c r="AN116" i="1"/>
  <c r="AN370" i="1"/>
  <c r="AN226" i="1"/>
  <c r="AN542" i="1"/>
  <c r="AN433" i="1"/>
  <c r="AN910" i="1"/>
  <c r="AN441" i="1"/>
  <c r="AN507" i="1"/>
  <c r="AN858" i="1"/>
  <c r="AN613" i="1"/>
  <c r="AN827" i="1"/>
  <c r="AN849" i="1"/>
  <c r="AN110" i="1"/>
  <c r="AN867" i="1"/>
  <c r="AN87" i="1"/>
  <c r="AN260" i="1"/>
  <c r="AN931" i="1"/>
  <c r="AN588" i="1"/>
  <c r="AN606" i="1"/>
  <c r="AN911" i="1"/>
  <c r="AN52" i="1"/>
  <c r="AN780" i="1"/>
  <c r="AN267" i="1"/>
  <c r="AN256" i="1"/>
  <c r="AN661" i="1"/>
  <c r="AN678" i="1"/>
  <c r="AN31" i="1"/>
  <c r="AN32" i="1"/>
  <c r="AN513" i="1"/>
  <c r="AN274" i="1"/>
  <c r="AN890" i="1"/>
  <c r="AN645" i="1"/>
  <c r="AN423" i="1"/>
  <c r="AN295" i="1"/>
  <c r="AN331" i="1"/>
  <c r="AN504" i="1"/>
  <c r="AN825" i="1"/>
  <c r="AN973" i="1"/>
  <c r="AN434" i="1"/>
  <c r="AN944" i="1"/>
  <c r="AN839" i="1"/>
  <c r="AN422" i="1"/>
  <c r="AN857" i="1"/>
  <c r="AN448" i="1"/>
  <c r="AN375" i="1"/>
  <c r="AN975" i="1"/>
  <c r="AN679" i="1"/>
  <c r="AN712" i="1"/>
  <c r="AN34" i="1"/>
  <c r="AN15" i="1"/>
  <c r="AN695" i="1"/>
  <c r="AN745" i="1"/>
  <c r="AN796" i="1"/>
  <c r="AN486" i="1"/>
  <c r="AN759" i="1"/>
  <c r="AN670" i="1"/>
  <c r="AN717" i="1"/>
  <c r="AN252" i="1"/>
  <c r="AN305" i="1"/>
  <c r="AN687" i="1"/>
  <c r="AN154" i="1"/>
  <c r="AN40" i="1"/>
  <c r="AN222" i="1"/>
  <c r="AN852" i="1"/>
  <c r="AN820" i="1"/>
  <c r="AN704" i="1"/>
  <c r="AN896" i="1"/>
  <c r="AN801" i="1"/>
  <c r="AN73" i="1"/>
  <c r="AN527" i="1"/>
  <c r="AN445" i="1"/>
  <c r="AN336" i="1"/>
  <c r="AN273" i="1"/>
  <c r="AN707" i="1"/>
  <c r="AN697" i="1"/>
  <c r="AN979" i="1"/>
  <c r="AN880" i="1"/>
  <c r="AN965" i="1"/>
  <c r="AN265" i="1"/>
  <c r="AN340" i="1"/>
  <c r="AN701" i="1"/>
  <c r="AN934" i="1"/>
  <c r="AN520" i="1"/>
  <c r="AN535" i="1"/>
  <c r="AN941" i="1"/>
  <c r="AN784" i="1"/>
  <c r="AN894" i="1"/>
  <c r="AN682" i="1"/>
  <c r="AN734" i="1"/>
  <c r="AN196" i="1"/>
  <c r="AN189" i="1"/>
  <c r="AN188" i="1"/>
  <c r="AN638" i="1"/>
  <c r="AN720" i="1"/>
  <c r="AN699" i="1"/>
  <c r="AN236" i="1"/>
  <c r="AN208" i="1"/>
  <c r="AN846" i="1"/>
  <c r="AN298" i="1"/>
  <c r="AN238" i="1"/>
  <c r="AN494" i="1"/>
  <c r="AN521" i="1"/>
  <c r="AN551" i="1"/>
  <c r="AN684" i="1"/>
  <c r="AN760" i="1"/>
  <c r="AN149" i="1"/>
  <c r="AN574" i="1"/>
  <c r="AN783" i="1"/>
  <c r="AN420" i="1"/>
  <c r="AN512" i="1"/>
  <c r="AN250" i="1"/>
  <c r="AN8" i="1"/>
  <c r="AN91" i="1"/>
  <c r="AN224" i="1"/>
  <c r="AN536" i="1"/>
  <c r="AN232" i="1"/>
  <c r="AN518" i="1"/>
  <c r="AN501" i="1"/>
  <c r="AN286" i="1"/>
  <c r="AN930" i="1"/>
  <c r="AN510" i="1"/>
  <c r="AN279" i="1"/>
  <c r="AN326" i="1"/>
  <c r="AN690" i="1"/>
  <c r="AN356" i="1"/>
  <c r="AN793" i="1"/>
  <c r="AN861" i="1"/>
  <c r="AN145" i="1"/>
  <c r="AN736" i="1"/>
  <c r="AN722" i="1"/>
  <c r="AN157" i="1"/>
  <c r="AN481" i="1"/>
  <c r="AN299" i="1"/>
  <c r="AN694" i="1"/>
  <c r="AN845" i="1"/>
  <c r="AN293" i="1"/>
  <c r="AN311" i="1"/>
  <c r="AN234" i="1"/>
  <c r="AN672" i="1"/>
  <c r="AN235" i="1"/>
  <c r="AN540" i="1"/>
  <c r="AN737" i="1"/>
  <c r="AN195" i="1"/>
  <c r="AN191" i="1"/>
  <c r="AN198" i="1"/>
  <c r="AN192" i="1"/>
  <c r="AN200" i="1"/>
  <c r="AN337" i="1"/>
  <c r="AN480" i="1"/>
  <c r="AN243" i="1"/>
  <c r="AN201" i="1"/>
  <c r="AN108" i="1"/>
  <c r="AN945" i="1"/>
  <c r="AN468" i="1"/>
  <c r="AN259" i="1"/>
  <c r="AN667" i="1"/>
  <c r="AN169" i="1"/>
  <c r="AN209" i="1"/>
  <c r="AN177" i="1"/>
  <c r="AN554" i="1"/>
  <c r="AN744" i="1"/>
  <c r="AN7" i="1"/>
  <c r="AN640" i="1"/>
  <c r="AN75" i="1"/>
  <c r="AN406" i="1"/>
  <c r="AN438" i="1"/>
  <c r="AN654" i="1"/>
  <c r="AN146" i="1"/>
  <c r="AN721" i="1"/>
  <c r="AN251" i="1"/>
  <c r="AN388" i="1"/>
  <c r="AN237" i="1"/>
  <c r="AN399" i="1"/>
  <c r="AN526" i="1"/>
  <c r="AN831" i="1"/>
  <c r="AN508" i="1"/>
  <c r="AN395" i="1"/>
  <c r="AN180" i="1"/>
  <c r="AN175" i="1"/>
  <c r="AN464" i="1"/>
  <c r="AN358" i="1"/>
  <c r="AN219" i="1"/>
  <c r="AN397" i="1"/>
  <c r="AN210" i="1"/>
  <c r="AN170" i="1"/>
  <c r="AN213" i="1"/>
  <c r="AN746" i="1"/>
  <c r="AN207" i="1"/>
  <c r="AN940" i="1"/>
  <c r="AN338" i="1"/>
  <c r="AN614" i="1"/>
  <c r="AN792" i="1"/>
  <c r="AN102" i="1"/>
  <c r="AN263" i="1"/>
  <c r="AN410" i="1"/>
  <c r="AN289" i="1"/>
  <c r="AN958" i="1"/>
  <c r="AN483" i="1"/>
  <c r="AN272" i="1"/>
  <c r="AN472" i="1"/>
  <c r="AN764" i="1"/>
  <c r="AN881" i="1"/>
  <c r="AN79" i="1"/>
  <c r="AN430" i="1"/>
  <c r="AN599" i="1"/>
  <c r="AN636" i="1"/>
  <c r="AN900" i="1"/>
  <c r="AN41" i="1"/>
  <c r="AN922" i="1"/>
  <c r="AN55" i="1"/>
  <c r="AN928" i="1"/>
  <c r="AN350" i="1"/>
  <c r="AN624" i="1"/>
  <c r="AN909" i="1"/>
  <c r="AN353" i="1"/>
  <c r="AN407" i="1"/>
  <c r="AN572" i="1"/>
  <c r="AN143" i="1"/>
  <c r="AN403" i="1"/>
  <c r="AN886" i="1"/>
  <c r="AN78" i="1"/>
  <c r="AN418" i="1"/>
  <c r="AN710" i="1"/>
  <c r="AN648" i="1"/>
  <c r="AN619" i="1"/>
  <c r="AN447" i="1"/>
  <c r="AN384" i="1"/>
  <c r="AN750" i="1"/>
  <c r="AN781" i="1"/>
  <c r="AN817" i="1"/>
  <c r="AN378" i="1"/>
  <c r="AN368" i="1"/>
  <c r="AN454" i="1"/>
  <c r="AN334" i="1"/>
  <c r="AN174" i="1"/>
  <c r="AN466" i="1"/>
  <c r="AN153" i="1"/>
  <c r="AN669" i="1"/>
  <c r="AN470" i="1"/>
  <c r="AN964" i="1"/>
  <c r="AN804" i="1"/>
  <c r="AN875" i="1"/>
  <c r="AN367" i="1"/>
  <c r="AN908" i="1"/>
  <c r="AN948" i="1"/>
  <c r="AN938" i="1"/>
  <c r="AN38" i="1"/>
  <c r="AN474" i="1"/>
  <c r="AN104" i="1"/>
  <c r="AN609" i="1"/>
  <c r="AN603" i="1"/>
  <c r="AN557" i="1"/>
  <c r="AN840" i="1"/>
  <c r="AN905" i="1"/>
  <c r="AN769" i="1"/>
  <c r="AN668" i="1"/>
  <c r="AN51" i="1"/>
  <c r="AN100" i="1"/>
  <c r="AN281" i="1"/>
  <c r="AN966" i="1"/>
  <c r="AN421" i="1"/>
  <c r="AN276" i="1"/>
  <c r="AN876" i="1"/>
  <c r="AN541" i="1"/>
  <c r="AN498" i="1"/>
  <c r="AN766" i="1"/>
  <c r="AN257" i="1"/>
  <c r="AN658" i="1"/>
  <c r="AN662" i="1"/>
  <c r="AN390" i="1"/>
  <c r="AN904" i="1"/>
  <c r="AN756" i="1"/>
  <c r="AN818" i="1"/>
  <c r="AN419" i="1"/>
  <c r="AN807" i="1"/>
  <c r="AN871" i="1"/>
  <c r="AN516" i="1"/>
  <c r="AN927" i="1"/>
  <c r="AN86" i="1"/>
  <c r="AN969" i="1"/>
  <c r="AN58" i="1"/>
  <c r="AN475" i="1"/>
  <c r="AN935" i="1"/>
  <c r="AN369" i="1"/>
  <c r="AN408" i="1"/>
  <c r="AN976" i="1"/>
  <c r="AN253" i="1"/>
  <c r="AN254" i="1"/>
  <c r="AN496" i="1"/>
  <c r="AN689" i="1"/>
  <c r="AN42" i="1"/>
  <c r="AN10" i="1"/>
  <c r="AN589" i="1"/>
  <c r="AN719" i="1"/>
  <c r="AN95" i="1"/>
  <c r="AN391" i="1"/>
  <c r="AN703" i="1"/>
  <c r="AN313" i="1"/>
  <c r="AN83" i="1"/>
  <c r="AN514" i="1"/>
  <c r="AN214" i="1"/>
  <c r="AN650" i="1"/>
  <c r="AN782" i="1"/>
  <c r="AN248" i="1"/>
  <c r="AN348" i="1"/>
  <c r="AN357" i="1"/>
  <c r="AN160" i="1"/>
  <c r="AN312" i="1"/>
  <c r="AN240" i="1"/>
  <c r="AN393" i="1"/>
  <c r="AN534" i="1"/>
  <c r="AN89" i="1"/>
  <c r="AN163" i="1"/>
  <c r="AN800" i="1"/>
  <c r="AN179" i="1"/>
  <c r="AN275" i="1"/>
  <c r="AN497" i="1"/>
  <c r="AN303" i="1"/>
  <c r="AN641" i="1"/>
  <c r="AN633" i="1"/>
  <c r="AN107" i="1"/>
  <c r="AN266" i="1"/>
  <c r="AN150" i="1"/>
  <c r="AN197" i="1"/>
  <c r="AN320" i="1"/>
  <c r="AN249" i="1"/>
  <c r="AN360" i="1"/>
  <c r="AN891" i="1"/>
  <c r="AN387" i="1"/>
  <c r="AN43" i="1"/>
  <c r="AN974" i="1"/>
  <c r="AN906" i="1"/>
  <c r="AN4" i="1"/>
  <c r="AN9" i="1"/>
  <c r="AN11" i="1"/>
  <c r="AN12" i="1"/>
  <c r="AN14" i="1"/>
  <c r="AN24" i="1"/>
  <c r="AN26" i="1"/>
  <c r="AN27" i="1"/>
  <c r="AN28" i="1"/>
  <c r="AN44" i="1"/>
  <c r="AN45" i="1"/>
  <c r="AN46" i="1"/>
  <c r="AN57" i="1"/>
  <c r="AN60" i="1"/>
  <c r="AN62" i="1"/>
  <c r="AN63" i="1"/>
  <c r="AN69" i="1"/>
  <c r="AN71" i="1"/>
  <c r="AN74" i="1"/>
  <c r="AN76" i="1"/>
  <c r="AN80" i="1"/>
  <c r="AN82" i="1"/>
  <c r="AN85" i="1"/>
  <c r="AN90" i="1"/>
  <c r="AN92" i="1"/>
  <c r="AN94" i="1"/>
  <c r="AN99" i="1"/>
  <c r="AN105" i="1"/>
  <c r="AN109" i="1"/>
  <c r="AN111" i="1"/>
  <c r="AN113" i="1"/>
  <c r="AN140" i="1"/>
  <c r="AN144" i="1"/>
  <c r="AN158" i="1"/>
  <c r="AN159" i="1"/>
  <c r="AN199" i="1"/>
  <c r="AN245" i="1"/>
  <c r="AN246" i="1"/>
  <c r="AN247" i="1"/>
  <c r="AN255" i="1"/>
  <c r="AN268" i="1"/>
  <c r="AN278" i="1"/>
  <c r="AN284" i="1"/>
  <c r="AN287" i="1"/>
  <c r="AN290" i="1"/>
  <c r="AN292" i="1"/>
  <c r="AN294" i="1"/>
  <c r="AN308" i="1"/>
  <c r="AN310" i="1"/>
  <c r="AN321" i="1"/>
  <c r="AN330" i="1"/>
  <c r="AN339" i="1"/>
  <c r="AN355" i="1"/>
  <c r="AN371" i="1"/>
  <c r="AN376" i="1"/>
  <c r="AN381" i="1"/>
  <c r="AN385" i="1"/>
  <c r="AN415" i="1"/>
  <c r="AN425" i="1"/>
  <c r="AN428" i="1"/>
  <c r="AN431" i="1"/>
  <c r="AN443" i="1"/>
  <c r="AN446" i="1"/>
  <c r="AN449" i="1"/>
  <c r="AN459" i="1"/>
  <c r="AN467" i="1"/>
  <c r="AN479" i="1"/>
  <c r="AN485" i="1"/>
  <c r="AN490" i="1"/>
  <c r="AN493" i="1"/>
  <c r="AN505" i="1"/>
  <c r="AN506" i="1"/>
  <c r="AN523" i="1"/>
  <c r="AN528" i="1"/>
  <c r="AN533" i="1"/>
  <c r="AN538" i="1"/>
  <c r="AN539" i="1"/>
  <c r="AN543" i="1"/>
  <c r="AN550" i="1"/>
  <c r="AN556" i="1"/>
  <c r="AN566" i="1"/>
  <c r="AN579" i="1"/>
  <c r="AN591" i="1"/>
  <c r="AN595" i="1"/>
  <c r="AN608" i="1"/>
  <c r="AN617" i="1"/>
  <c r="AN618" i="1"/>
  <c r="AN626" i="1"/>
  <c r="AN628" i="1"/>
  <c r="AN632" i="1"/>
  <c r="AN637" i="1"/>
  <c r="AN646" i="1"/>
  <c r="AN653" i="1"/>
  <c r="AN656" i="1"/>
  <c r="AN673" i="1"/>
  <c r="AN705" i="1"/>
  <c r="AN716" i="1"/>
  <c r="AN727" i="1"/>
  <c r="AN728" i="1"/>
  <c r="AN729" i="1"/>
  <c r="AN733" i="1"/>
  <c r="AN739" i="1"/>
  <c r="AN742" i="1"/>
  <c r="AN754" i="1"/>
  <c r="AN763" i="1"/>
  <c r="AN768" i="1"/>
  <c r="AN775" i="1"/>
  <c r="AN788" i="1"/>
  <c r="AN797" i="1"/>
  <c r="AN799" i="1"/>
  <c r="AN810" i="1"/>
  <c r="AN812" i="1"/>
  <c r="AN833" i="1"/>
  <c r="AN834" i="1"/>
  <c r="AN854" i="1"/>
  <c r="AN856" i="1"/>
  <c r="AN863" i="1"/>
  <c r="AN864" i="1"/>
  <c r="AN879" i="1"/>
  <c r="AN888" i="1"/>
  <c r="AN889" i="1"/>
  <c r="AN893" i="1"/>
  <c r="AN895" i="1"/>
  <c r="AN903" i="1"/>
  <c r="AN912" i="1"/>
  <c r="AN917" i="1"/>
  <c r="AN949" i="1"/>
  <c r="AN950" i="1"/>
  <c r="AN951" i="1"/>
  <c r="AN953" i="1"/>
  <c r="AN954" i="1"/>
  <c r="AN959" i="1"/>
  <c r="AN961" i="1"/>
  <c r="AN963" i="1"/>
  <c r="AN977" i="1"/>
  <c r="AN978" i="1"/>
  <c r="AN49" i="1"/>
  <c r="AN115" i="1"/>
  <c r="AN118" i="1"/>
  <c r="AN147" i="1"/>
  <c r="AN148" i="1"/>
  <c r="AN152" i="1"/>
  <c r="AN156" i="1"/>
  <c r="AN161" i="1"/>
  <c r="AN162" i="1"/>
  <c r="AN164" i="1"/>
  <c r="AN166" i="1"/>
  <c r="AN167" i="1"/>
  <c r="AN168" i="1"/>
  <c r="AN171" i="1"/>
  <c r="AN172" i="1"/>
  <c r="AN173" i="1"/>
  <c r="AN176" i="1"/>
  <c r="AN178" i="1"/>
  <c r="AN181" i="1"/>
  <c r="AN182" i="1"/>
  <c r="AN183" i="1"/>
  <c r="AN184" i="1"/>
  <c r="AN185" i="1"/>
  <c r="AN186" i="1"/>
  <c r="AN187" i="1"/>
  <c r="AN190" i="1"/>
  <c r="AN193" i="1"/>
  <c r="AN202" i="1"/>
  <c r="AN203" i="1"/>
  <c r="AN204" i="1"/>
  <c r="AN205" i="1"/>
  <c r="AN206" i="1"/>
  <c r="AN211" i="1"/>
  <c r="AN212" i="1"/>
  <c r="AN216" i="1"/>
  <c r="AN217" i="1"/>
  <c r="AN218" i="1"/>
  <c r="AN220" i="1"/>
  <c r="AN221" i="1"/>
  <c r="AN223" i="1"/>
  <c r="AN225" i="1"/>
  <c r="AN228" i="1"/>
  <c r="AN229" i="1"/>
  <c r="AN230" i="1"/>
  <c r="AN231" i="1"/>
  <c r="AN233" i="1"/>
  <c r="AN239" i="1"/>
  <c r="AN244" i="1"/>
  <c r="AN262" i="1"/>
  <c r="AN271" i="1"/>
  <c r="AN280" i="1"/>
  <c r="AN288" i="1"/>
  <c r="AN297" i="1"/>
  <c r="AN315" i="1"/>
  <c r="AN324" i="1"/>
  <c r="AN328" i="1"/>
  <c r="AN332" i="1"/>
  <c r="AN335" i="1"/>
  <c r="AN344" i="1"/>
  <c r="AN345" i="1"/>
  <c r="AN346" i="1"/>
  <c r="AN359" i="1"/>
  <c r="AN361" i="1"/>
  <c r="AN364" i="1"/>
  <c r="AN377" i="1"/>
  <c r="AN379" i="1"/>
  <c r="AN382" i="1"/>
  <c r="AN389" i="1"/>
  <c r="AN398" i="1"/>
  <c r="AN401" i="1"/>
  <c r="AN409" i="1"/>
  <c r="AN436" i="1"/>
  <c r="AN450" i="1"/>
  <c r="AN452" i="1"/>
  <c r="AN458" i="1"/>
  <c r="AN462" i="1"/>
  <c r="AN463" i="1"/>
  <c r="AN465" i="1"/>
  <c r="AN471" i="1"/>
  <c r="AN476" i="1"/>
  <c r="AN487" i="1"/>
  <c r="AN492" i="1"/>
  <c r="AN499" i="1"/>
  <c r="AN503" i="1"/>
  <c r="AN525" i="1"/>
  <c r="AN531" i="1"/>
  <c r="AN532" i="1"/>
  <c r="AN537" i="1"/>
  <c r="AN545" i="1"/>
  <c r="AN547" i="1"/>
  <c r="AN549" i="1"/>
  <c r="AN553" i="1"/>
  <c r="AN562" i="1"/>
  <c r="AN563" i="1"/>
  <c r="AN565" i="1"/>
  <c r="AN573" i="1"/>
  <c r="AN575" i="1"/>
  <c r="AN576" i="1"/>
  <c r="AN578" i="1"/>
  <c r="AN581" i="1"/>
  <c r="AN583" i="1"/>
  <c r="AN586" i="1"/>
  <c r="AN590" i="1"/>
  <c r="AN597" i="1"/>
  <c r="AN601" i="1"/>
  <c r="AN615" i="1"/>
  <c r="AN616" i="1"/>
  <c r="AN625" i="1"/>
  <c r="AN627" i="1"/>
  <c r="AN634" i="1"/>
  <c r="AN639" i="1"/>
  <c r="AN663" i="1"/>
  <c r="AN674" i="1"/>
  <c r="AN676" i="1"/>
  <c r="AN688" i="1"/>
  <c r="AN696" i="1"/>
  <c r="AN706" i="1"/>
  <c r="AN713" i="1"/>
  <c r="AN724" i="1"/>
  <c r="AN735" i="1"/>
  <c r="AN740" i="1"/>
  <c r="AN747" i="1"/>
  <c r="AN771" i="1"/>
  <c r="AN772" i="1"/>
  <c r="AN776" i="1"/>
  <c r="AN785" i="1"/>
  <c r="AN803" i="1"/>
  <c r="AN806" i="1"/>
  <c r="AN815" i="1"/>
  <c r="AN816" i="1"/>
  <c r="AN819" i="1"/>
  <c r="AN826" i="1"/>
  <c r="AN847" i="1"/>
  <c r="AN872" i="1"/>
  <c r="AN873" i="1"/>
  <c r="AN874" i="1"/>
  <c r="AN897" i="1"/>
  <c r="AN952" i="1"/>
  <c r="AN119" i="1"/>
  <c r="AN120" i="1"/>
  <c r="AN121" i="1"/>
  <c r="AN122" i="1"/>
  <c r="AN123" i="1"/>
  <c r="AN124" i="1"/>
  <c r="AN125" i="1"/>
  <c r="AN126" i="1"/>
  <c r="AN127" i="1"/>
  <c r="AN129" i="1"/>
  <c r="AN130" i="1"/>
  <c r="AN131" i="1"/>
  <c r="AN132" i="1"/>
  <c r="AN133" i="1"/>
  <c r="AN134" i="1"/>
  <c r="AN135" i="1"/>
  <c r="AN136" i="1"/>
  <c r="AN138" i="1"/>
  <c r="AN139" i="1"/>
  <c r="AN227" i="1"/>
  <c r="AN309" i="1"/>
  <c r="AN318" i="1"/>
  <c r="AN351" i="1"/>
  <c r="AN380" i="1"/>
  <c r="AN386" i="1"/>
  <c r="AN432" i="1"/>
  <c r="AN435" i="1"/>
  <c r="AN439" i="1"/>
  <c r="AN451" i="1"/>
  <c r="AN455" i="1"/>
  <c r="AN517" i="1"/>
  <c r="AN522" i="1"/>
  <c r="AN530" i="1"/>
  <c r="AN548" i="1"/>
  <c r="AN564" i="1"/>
  <c r="AN567" i="1"/>
  <c r="AN569" i="1"/>
  <c r="AN570" i="1"/>
  <c r="AN580" i="1"/>
  <c r="AN582" i="1"/>
  <c r="AN598" i="1"/>
  <c r="AN602" i="1"/>
  <c r="AN605" i="1"/>
  <c r="AN642" i="1"/>
  <c r="AN651" i="1"/>
  <c r="AN665" i="1"/>
  <c r="AN702" i="1"/>
  <c r="AN725" i="1"/>
  <c r="AN732" i="1"/>
  <c r="AN791" i="1"/>
  <c r="AN805" i="1"/>
  <c r="AN821" i="1"/>
  <c r="AN835" i="1"/>
  <c r="AN842" i="1"/>
  <c r="AN851" i="1"/>
  <c r="AN887" i="1"/>
  <c r="AN980" i="1"/>
  <c r="AN991" i="1"/>
  <c r="AN992" i="1"/>
  <c r="AN993" i="1"/>
  <c r="AN994" i="1"/>
  <c r="AN995" i="1"/>
  <c r="AN996" i="1"/>
  <c r="AN997" i="1"/>
  <c r="AN998" i="1"/>
  <c r="AN999" i="1"/>
  <c r="AN1000" i="1"/>
  <c r="AN1001" i="1"/>
  <c r="AN1002" i="1"/>
  <c r="AN1003" i="1"/>
  <c r="AN1004" i="1"/>
  <c r="AN1005" i="1"/>
  <c r="AN1006" i="1"/>
  <c r="AN981" i="1"/>
  <c r="AN982" i="1"/>
  <c r="AN983" i="1"/>
  <c r="AN986" i="1"/>
  <c r="AN987" i="1"/>
  <c r="AN988" i="1"/>
  <c r="AN1007" i="1"/>
  <c r="AN1008" i="1"/>
  <c r="AN1009" i="1"/>
  <c r="AN1010" i="1"/>
  <c r="AN1011" i="1"/>
  <c r="AN1012" i="1"/>
  <c r="AN1013" i="1"/>
  <c r="AN1014" i="1"/>
  <c r="AN1015" i="1"/>
  <c r="AN1016" i="1"/>
  <c r="AN1017" i="1"/>
  <c r="AN1018" i="1"/>
  <c r="AN1019" i="1"/>
  <c r="AN1020" i="1"/>
  <c r="AN1021" i="1"/>
  <c r="AN1022" i="1"/>
  <c r="AN1023" i="1"/>
  <c r="AN1024" i="1"/>
  <c r="AN1025" i="1"/>
  <c r="AN1026" i="1"/>
  <c r="AN1027" i="1"/>
  <c r="AN1028" i="1"/>
  <c r="AN1029" i="1"/>
  <c r="AN1030" i="1"/>
  <c r="AN1031" i="1"/>
  <c r="AN1032" i="1"/>
  <c r="AN1033" i="1"/>
  <c r="AN1034" i="1"/>
  <c r="AN1035" i="1"/>
  <c r="AN1043" i="1"/>
  <c r="AN1044" i="1"/>
  <c r="AN1045" i="1"/>
  <c r="AN1046" i="1"/>
  <c r="AN1047" i="1"/>
  <c r="AN1048" i="1"/>
  <c r="AN1049" i="1"/>
  <c r="AN1050" i="1"/>
  <c r="AN1051" i="1"/>
  <c r="AN1052" i="1"/>
  <c r="AN1053" i="1"/>
  <c r="AN1054" i="1"/>
  <c r="AN1055" i="1"/>
  <c r="AN1056" i="1"/>
  <c r="AN1057" i="1"/>
  <c r="AN1058" i="1"/>
  <c r="AN1059" i="1"/>
  <c r="AN1060" i="1"/>
  <c r="AN1061" i="1"/>
  <c r="AN1062" i="1"/>
  <c r="AN1068" i="1"/>
  <c r="AN1075" i="1"/>
  <c r="AN1076" i="1"/>
  <c r="AN1077" i="1"/>
  <c r="AN1078" i="1"/>
  <c r="AN1079" i="1"/>
  <c r="AN1080" i="1"/>
  <c r="AN1083" i="1"/>
  <c r="AN1084" i="1"/>
  <c r="AN1085" i="1"/>
  <c r="AN1086" i="1"/>
  <c r="AN1087" i="1"/>
  <c r="AN1088" i="1"/>
  <c r="AN1089" i="1"/>
  <c r="AN989" i="1"/>
  <c r="AN990" i="1"/>
  <c r="AN1063" i="1"/>
  <c r="AN1064" i="1"/>
  <c r="AN1065" i="1"/>
  <c r="AN1066" i="1"/>
  <c r="AN1067" i="1"/>
  <c r="AN1081" i="1"/>
  <c r="AN1082" i="1"/>
  <c r="AN1090" i="1"/>
  <c r="AN1091" i="1"/>
  <c r="AN1092" i="1"/>
  <c r="AN1093" i="1"/>
  <c r="AN1094" i="1"/>
  <c r="AN1095" i="1"/>
  <c r="AN1096" i="1"/>
  <c r="AN1097" i="1"/>
  <c r="AN1098" i="1"/>
  <c r="AN1108" i="1"/>
  <c r="AN1109" i="1"/>
  <c r="AN1110" i="1"/>
  <c r="AN1111" i="1"/>
  <c r="AN1114" i="1"/>
  <c r="AN1115" i="1"/>
  <c r="AN1116" i="1"/>
  <c r="AN1105" i="1"/>
  <c r="AN1106" i="1"/>
  <c r="AN1107" i="1"/>
  <c r="AN1102" i="1"/>
  <c r="AN1103" i="1"/>
  <c r="AN1104" i="1"/>
  <c r="AN1100" i="1"/>
  <c r="AN1101" i="1"/>
  <c r="AN1099" i="1"/>
  <c r="AN1069" i="1"/>
  <c r="AN1070" i="1"/>
  <c r="AN1071" i="1"/>
  <c r="AN1072" i="1"/>
  <c r="AN1073" i="1"/>
  <c r="AN1074" i="1"/>
  <c r="AN984" i="1"/>
  <c r="AN985" i="1"/>
  <c r="AN1132" i="1"/>
  <c r="AN1133" i="1"/>
  <c r="AN1134" i="1"/>
  <c r="AN1131" i="1"/>
  <c r="AN1128" i="1"/>
  <c r="AN1129" i="1"/>
  <c r="AN1130" i="1"/>
  <c r="AN1121" i="1"/>
  <c r="AN1122" i="1"/>
  <c r="AN1123" i="1"/>
  <c r="AN1124" i="1"/>
  <c r="AN1125" i="1"/>
  <c r="AN1126" i="1"/>
  <c r="AN1127" i="1"/>
  <c r="AN1118" i="1"/>
  <c r="AN1119" i="1"/>
  <c r="AN1120" i="1"/>
  <c r="AN1117" i="1"/>
  <c r="AN1112" i="1"/>
  <c r="AN1113" i="1"/>
  <c r="AN1036" i="1"/>
  <c r="AN1037" i="1"/>
  <c r="AN1038" i="1"/>
  <c r="AN1039" i="1"/>
  <c r="AN1040" i="1"/>
  <c r="AN1041" i="1"/>
  <c r="AN1042" i="1"/>
  <c r="AN1137" i="1"/>
  <c r="AN1138" i="1"/>
  <c r="AN1139" i="1"/>
  <c r="AN1140" i="1"/>
  <c r="AN1135" i="1"/>
  <c r="AN1136" i="1"/>
  <c r="AN1141" i="1"/>
  <c r="AN1142" i="1"/>
  <c r="AN1143" i="1"/>
  <c r="AN1144" i="1"/>
  <c r="AN1145" i="1"/>
  <c r="AN1146" i="1"/>
  <c r="AN1147" i="1"/>
  <c r="AN1148" i="1"/>
  <c r="AN1149" i="1"/>
  <c r="AN1150" i="1"/>
  <c r="AN1151" i="1"/>
  <c r="AN1152" i="1"/>
  <c r="AN1153" i="1"/>
  <c r="AN1154" i="1"/>
  <c r="AN1155" i="1"/>
  <c r="AN1156" i="1"/>
  <c r="AN1157" i="1"/>
  <c r="AN1158" i="1"/>
  <c r="AN1159" i="1"/>
  <c r="AN1160" i="1"/>
  <c r="AN1161" i="1"/>
  <c r="AN1162" i="1"/>
  <c r="AN1163" i="1"/>
  <c r="AN1164" i="1"/>
  <c r="AN1165" i="1"/>
  <c r="AN1166" i="1"/>
  <c r="AN1167" i="1"/>
  <c r="AN1168" i="1"/>
  <c r="AN1169" i="1"/>
  <c r="AN1170" i="1"/>
  <c r="AN1171" i="1"/>
  <c r="AN1172" i="1"/>
  <c r="AN1173" i="1"/>
  <c r="AN1174" i="1"/>
  <c r="AN1175" i="1"/>
  <c r="AN1176" i="1"/>
  <c r="AN1177" i="1"/>
  <c r="AN1178" i="1"/>
  <c r="AN1179" i="1"/>
  <c r="AN1180" i="1"/>
  <c r="AN1208" i="1"/>
  <c r="AN1209" i="1"/>
  <c r="AN1210" i="1"/>
  <c r="AN1181" i="1"/>
  <c r="AN1182" i="1"/>
  <c r="AN1197" i="1"/>
  <c r="AN1198" i="1"/>
  <c r="AN1187" i="1"/>
  <c r="AN1201" i="1"/>
  <c r="AN1202" i="1"/>
  <c r="AN1183" i="1"/>
  <c r="AN1184" i="1"/>
  <c r="AN1185" i="1"/>
  <c r="AN1186" i="1"/>
  <c r="AN1203" i="1"/>
  <c r="AN1204" i="1"/>
  <c r="AN1232" i="1"/>
  <c r="AN1233" i="1"/>
  <c r="AN1234" i="1"/>
  <c r="AN1236" i="1"/>
  <c r="AN1239" i="1"/>
  <c r="AN1240" i="1"/>
  <c r="AN1237" i="1"/>
  <c r="AN1199" i="1"/>
  <c r="AN1200" i="1"/>
  <c r="AN1188" i="1"/>
  <c r="AN1214" i="1"/>
  <c r="AN1215" i="1"/>
  <c r="AN1216" i="1"/>
  <c r="AN1217" i="1"/>
  <c r="AN1218" i="1"/>
  <c r="AN1242" i="1"/>
  <c r="AN1193" i="1"/>
  <c r="AN1189" i="1"/>
  <c r="AN1190" i="1"/>
  <c r="AN1191" i="1"/>
  <c r="AN1194" i="1"/>
  <c r="AN1195" i="1"/>
  <c r="AN1192" i="1"/>
  <c r="AN1205" i="1"/>
  <c r="AN1206" i="1"/>
  <c r="AN1196" i="1"/>
  <c r="AN1224" i="1"/>
  <c r="AN1219" i="1"/>
  <c r="AN1211" i="1"/>
  <c r="AN1212" i="1"/>
  <c r="AN1213" i="1"/>
  <c r="AN1220" i="1"/>
  <c r="AN1207" i="1"/>
  <c r="AN1223" i="1"/>
  <c r="AN1225" i="1"/>
  <c r="AN1229" i="1"/>
  <c r="AN1230" i="1"/>
  <c r="AN1221" i="1"/>
  <c r="AN1251" i="1"/>
  <c r="AN1243" i="1"/>
  <c r="AN1244" i="1"/>
  <c r="AN1245" i="1"/>
  <c r="AN1246" i="1"/>
  <c r="AN1222" i="1"/>
  <c r="AN1238" i="1"/>
  <c r="AN1226" i="1"/>
  <c r="AN1227" i="1"/>
  <c r="AN1228" i="1"/>
  <c r="AN1235" i="1"/>
  <c r="AN1231" i="1"/>
  <c r="AN1241" i="1"/>
  <c r="AN1248" i="1"/>
  <c r="AN1255" i="1"/>
  <c r="AN1247" i="1"/>
  <c r="AN1250" i="1"/>
  <c r="AN1249" i="1"/>
  <c r="AN1252" i="1"/>
  <c r="AN1253" i="1"/>
  <c r="AN1254" i="1"/>
  <c r="AN1261" i="1"/>
  <c r="AN1262" i="1"/>
  <c r="AN1256" i="1"/>
  <c r="AN1257" i="1"/>
  <c r="AN1258" i="1"/>
  <c r="AN1259" i="1"/>
  <c r="AN1260" i="1"/>
  <c r="AN1263" i="1"/>
  <c r="AN1264" i="1"/>
  <c r="AN1265" i="1"/>
  <c r="AN1266" i="1"/>
  <c r="AN1267" i="1"/>
  <c r="AN1268" i="1"/>
  <c r="AN1269" i="1"/>
  <c r="AN1270" i="1"/>
  <c r="AN1271" i="1"/>
  <c r="AN1272" i="1"/>
  <c r="AN1273" i="1"/>
  <c r="AN1274" i="1"/>
  <c r="AN1275" i="1"/>
  <c r="AN1276" i="1"/>
  <c r="AN1277" i="1"/>
  <c r="AN1278" i="1"/>
  <c r="AN1279" i="1"/>
  <c r="AN1280" i="1"/>
  <c r="AN1281" i="1"/>
  <c r="AN1282" i="1"/>
  <c r="AN1283" i="1"/>
  <c r="AN1284" i="1"/>
  <c r="AN1285" i="1"/>
  <c r="AN1286" i="1"/>
  <c r="AN1287" i="1"/>
  <c r="AN1288" i="1"/>
  <c r="AN1289" i="1"/>
  <c r="AN1298" i="1"/>
  <c r="AN1299" i="1"/>
  <c r="AN1300" i="1"/>
  <c r="AN1301" i="1"/>
  <c r="AN1302" i="1"/>
  <c r="AN1303" i="1"/>
  <c r="AN1290" i="1"/>
  <c r="AN1311" i="1"/>
  <c r="AN1312" i="1"/>
  <c r="AN1329" i="1"/>
  <c r="AN1330" i="1"/>
  <c r="AN1291" i="1"/>
  <c r="AN1292" i="1"/>
  <c r="AN1293" i="1"/>
  <c r="AN1294" i="1"/>
  <c r="AN1295" i="1"/>
  <c r="AN1296" i="1"/>
  <c r="AN1304" i="1"/>
  <c r="AN1305" i="1"/>
  <c r="AN1306" i="1"/>
  <c r="AN1307" i="1"/>
  <c r="AN1308" i="1"/>
  <c r="AN1309" i="1"/>
  <c r="AN1316" i="1"/>
  <c r="AN1317" i="1"/>
  <c r="AN1318" i="1"/>
  <c r="AN1319" i="1"/>
  <c r="AN1320" i="1"/>
  <c r="AN1321" i="1"/>
  <c r="AN1322" i="1"/>
  <c r="AN1323" i="1"/>
  <c r="AN1324" i="1"/>
  <c r="AN1325" i="1"/>
  <c r="AN1326" i="1"/>
  <c r="AN1327" i="1"/>
  <c r="AN1328" i="1"/>
  <c r="AN1331" i="1"/>
  <c r="AN1332" i="1"/>
  <c r="AN1333" i="1"/>
  <c r="AN1334" i="1"/>
  <c r="AN1335" i="1"/>
  <c r="AN1336" i="1"/>
  <c r="AN1340" i="1"/>
  <c r="AN1341" i="1"/>
  <c r="AN1342" i="1"/>
  <c r="AN1343" i="1"/>
  <c r="AN1344" i="1"/>
  <c r="AN1345" i="1"/>
  <c r="AN1346" i="1"/>
  <c r="AN1347" i="1"/>
  <c r="AN1348" i="1"/>
  <c r="AN1349" i="1"/>
  <c r="AN1350" i="1"/>
  <c r="AN1351" i="1"/>
  <c r="AN1352" i="1"/>
  <c r="AN1353" i="1"/>
  <c r="AN1354" i="1"/>
  <c r="AN1355" i="1"/>
  <c r="AN1358" i="1"/>
  <c r="AN1359" i="1"/>
  <c r="AN1363" i="1"/>
  <c r="AN1364" i="1"/>
  <c r="AN1365" i="1"/>
  <c r="AN1366" i="1"/>
  <c r="AN1367" i="1"/>
  <c r="AN1297" i="1"/>
  <c r="AN1310" i="1"/>
  <c r="AN1313" i="1"/>
  <c r="AN1314" i="1"/>
  <c r="AN1315" i="1"/>
  <c r="AN1337" i="1"/>
  <c r="AN1338" i="1"/>
  <c r="AN1339" i="1"/>
  <c r="AN1356" i="1"/>
  <c r="AN1357" i="1"/>
  <c r="AN1360" i="1"/>
  <c r="AN1361" i="1"/>
  <c r="AN1362" i="1"/>
  <c r="AN1368" i="1"/>
  <c r="AN1369" i="1"/>
  <c r="AN1370" i="1"/>
  <c r="AN1371" i="1"/>
  <c r="AN675" i="1"/>
  <c r="B50" i="2" l="1"/>
  <c r="B49" i="2"/>
  <c r="B41" i="2"/>
  <c r="B61" i="2"/>
  <c r="B46" i="2"/>
  <c r="B55" i="2"/>
  <c r="J55" i="2" s="1"/>
  <c r="B39" i="2"/>
  <c r="J39" i="2" s="1"/>
  <c r="B53" i="2"/>
  <c r="X50" i="2"/>
  <c r="Y50" i="2"/>
  <c r="V50" i="2"/>
  <c r="W50" i="2"/>
  <c r="AB50" i="2"/>
  <c r="AD50" i="2"/>
  <c r="AA50" i="2"/>
  <c r="AC50" i="2"/>
  <c r="Z50" i="2"/>
  <c r="AB61" i="2"/>
  <c r="X61" i="2"/>
  <c r="AA61" i="2"/>
  <c r="W61" i="2"/>
  <c r="AD61" i="2"/>
  <c r="Z61" i="2"/>
  <c r="V61" i="2"/>
  <c r="AC61" i="2"/>
  <c r="Y61" i="2"/>
  <c r="J46" i="2"/>
  <c r="J41" i="2"/>
  <c r="J53" i="2"/>
  <c r="J49" i="2"/>
  <c r="AL902" i="1"/>
  <c r="AL427" i="1"/>
  <c r="AL659" i="1"/>
  <c r="AL726" i="1"/>
  <c r="AL630" i="1"/>
  <c r="AL317" i="1"/>
  <c r="AL968" i="1"/>
  <c r="AL693" i="1"/>
  <c r="AL374" i="1"/>
  <c r="AL98" i="1"/>
  <c r="AL789" i="1"/>
  <c r="AL649" i="1"/>
  <c r="AL18" i="1"/>
  <c r="AL838" i="1"/>
  <c r="AL824" i="1"/>
  <c r="AL869" i="1"/>
  <c r="AL291" i="1"/>
  <c r="AL372" i="1"/>
  <c r="AL916" i="1"/>
  <c r="AL671" i="1"/>
  <c r="AL333" i="1"/>
  <c r="AL306" i="1"/>
  <c r="AL561" i="1"/>
  <c r="AL877" i="1"/>
  <c r="AL929" i="1"/>
  <c r="AL711" i="1"/>
  <c r="AL882" i="1"/>
  <c r="AL48" i="1"/>
  <c r="AL809" i="1"/>
  <c r="AL731" i="1"/>
  <c r="AL5" i="1"/>
  <c r="AL469" i="1"/>
  <c r="AL417" i="1"/>
  <c r="AL22" i="1"/>
  <c r="AL631" i="1"/>
  <c r="AL300" i="1"/>
  <c r="AL515" i="1"/>
  <c r="AL837" i="1"/>
  <c r="AL524" i="1"/>
  <c r="AL555" i="1"/>
  <c r="AL612" i="1"/>
  <c r="AL37" i="1"/>
  <c r="AL117" i="1"/>
  <c r="AL327" i="1"/>
  <c r="AL141" i="1"/>
  <c r="AL802" i="1"/>
  <c r="AL611" i="1"/>
  <c r="AL47" i="1"/>
  <c r="AL81" i="1"/>
  <c r="AL35" i="1"/>
  <c r="AL850" i="1"/>
  <c r="AL461" i="1"/>
  <c r="AL921" i="1"/>
  <c r="AL509" i="1"/>
  <c r="AL770" i="1"/>
  <c r="AL683" i="1"/>
  <c r="AL866" i="1"/>
  <c r="AL77" i="1"/>
  <c r="AL29" i="1"/>
  <c r="AL757" i="1"/>
  <c r="AL914" i="1"/>
  <c r="AL341" i="1"/>
  <c r="AL68" i="1"/>
  <c r="AL677" i="1"/>
  <c r="AL194" i="1"/>
  <c r="AL915" i="1"/>
  <c r="AL316" i="1"/>
  <c r="AL363" i="1"/>
  <c r="AL942" i="1"/>
  <c r="AL495" i="1"/>
  <c r="AL215" i="1"/>
  <c r="AL39" i="1"/>
  <c r="AL112" i="1"/>
  <c r="AL343" i="1"/>
  <c r="AL714" i="1"/>
  <c r="AL933" i="1"/>
  <c r="AL20" i="1"/>
  <c r="AL285" i="1"/>
  <c r="AL25" i="1"/>
  <c r="AL829" i="1"/>
  <c r="AL755" i="1"/>
  <c r="AL955" i="1"/>
  <c r="AL405" i="1"/>
  <c r="AL723" i="1"/>
  <c r="AL655" i="1"/>
  <c r="AL559" i="1"/>
  <c r="AL23" i="1"/>
  <c r="AL730" i="1"/>
  <c r="AL456" i="1"/>
  <c r="AL546" i="1"/>
  <c r="AL923" i="1"/>
  <c r="AL404" i="1"/>
  <c r="AL715" i="1"/>
  <c r="AL413" i="1"/>
  <c r="AL17" i="1"/>
  <c r="AL970" i="1"/>
  <c r="AL853" i="1"/>
  <c r="AL59" i="1"/>
  <c r="AL323" i="1"/>
  <c r="AL322" i="1"/>
  <c r="AL946" i="1"/>
  <c r="AL354" i="1"/>
  <c r="AL264" i="1"/>
  <c r="AL142" i="1"/>
  <c r="AL347" i="1"/>
  <c r="AL883" i="1"/>
  <c r="AL848" i="1"/>
  <c r="AL643" i="1"/>
  <c r="AL585" i="1"/>
  <c r="AL718" i="1"/>
  <c r="AL971" i="1"/>
  <c r="AL270" i="1"/>
  <c r="AL813" i="1"/>
  <c r="AL106" i="1"/>
  <c r="AL13" i="1"/>
  <c r="AL622" i="1"/>
  <c r="AL54" i="1"/>
  <c r="AL765" i="1"/>
  <c r="AL919" i="1"/>
  <c r="AL836" i="1"/>
  <c r="AL629" i="1"/>
  <c r="AL66" i="1"/>
  <c r="AL798" i="1"/>
  <c r="AL767" i="1"/>
  <c r="AL97" i="1"/>
  <c r="AL698" i="1"/>
  <c r="AL779" i="1"/>
  <c r="AL758" i="1"/>
  <c r="AL478" i="1"/>
  <c r="AL795" i="1"/>
  <c r="AL777" i="1"/>
  <c r="AL925" i="1"/>
  <c r="AL261" i="1"/>
  <c r="AL623" i="1"/>
  <c r="AL296" i="1"/>
  <c r="AL666" i="1"/>
  <c r="AL823" i="1"/>
  <c r="AL593" i="1"/>
  <c r="AL644" i="1"/>
  <c r="AL301" i="1"/>
  <c r="AL947" i="1"/>
  <c r="AL65" i="1"/>
  <c r="AL442" i="1"/>
  <c r="AL383" i="1"/>
  <c r="AL56" i="1"/>
  <c r="AL843" i="1"/>
  <c r="AL584" i="1"/>
  <c r="AL96" i="1"/>
  <c r="AL899" i="1"/>
  <c r="AL751" i="1"/>
  <c r="AL477" i="1"/>
  <c r="AL811" i="1"/>
  <c r="AL709" i="1"/>
  <c r="AL790" i="1"/>
  <c r="AL412" i="1"/>
  <c r="AL926" i="1"/>
  <c r="AL411" i="1"/>
  <c r="AL901" i="1"/>
  <c r="AL604" i="1"/>
  <c r="AL957" i="1"/>
  <c r="AL635" i="1"/>
  <c r="AL660" i="1"/>
  <c r="AL939" i="1"/>
  <c r="AL822" i="1"/>
  <c r="AL907" i="1"/>
  <c r="AL392" i="1"/>
  <c r="AL544" i="1"/>
  <c r="AL708" i="1"/>
  <c r="AL830" i="1"/>
  <c r="AL621" i="1"/>
  <c r="AL50" i="1"/>
  <c r="AL878" i="1"/>
  <c r="AL924" i="1"/>
  <c r="AL885" i="1"/>
  <c r="AL151" i="1"/>
  <c r="AL500" i="1"/>
  <c r="AL832" i="1"/>
  <c r="AL84" i="1"/>
  <c r="AL868" i="1"/>
  <c r="AL33" i="1"/>
  <c r="AL749" i="1"/>
  <c r="AL424" i="1"/>
  <c r="AL691" i="1"/>
  <c r="AL457" i="1"/>
  <c r="AL488" i="1"/>
  <c r="AL30" i="1"/>
  <c r="AL552" i="1"/>
  <c r="AL956" i="1"/>
  <c r="AL72" i="1"/>
  <c r="AL892" i="1"/>
  <c r="AL647" i="1"/>
  <c r="AL844" i="1"/>
  <c r="AL685" i="1"/>
  <c r="AL373" i="1"/>
  <c r="AL607" i="1"/>
  <c r="AL870" i="1"/>
  <c r="AL21" i="1"/>
  <c r="AL304" i="1"/>
  <c r="AL362" i="1"/>
  <c r="AL692" i="1"/>
  <c r="AL241" i="1"/>
  <c r="AL429" i="1"/>
  <c r="AL862" i="1"/>
  <c r="AL6" i="1"/>
  <c r="AL416" i="1"/>
  <c r="AL307" i="1"/>
  <c r="AL577" i="1"/>
  <c r="AL700" i="1"/>
  <c r="AL64" i="1"/>
  <c r="AL680" i="1"/>
  <c r="AL596" i="1"/>
  <c r="AL402" i="1"/>
  <c r="AL594" i="1"/>
  <c r="AL860" i="1"/>
  <c r="AL414" i="1"/>
  <c r="AL841" i="1"/>
  <c r="AL686" i="1"/>
  <c r="AL762" i="1"/>
  <c r="AL128" i="1"/>
  <c r="AL620" i="1"/>
  <c r="AL19" i="1"/>
  <c r="AL741" i="1"/>
  <c r="AL967" i="1"/>
  <c r="AL61" i="1"/>
  <c r="AL440" i="1"/>
  <c r="AL814" i="1"/>
  <c r="AL753" i="1"/>
  <c r="AL529" i="1"/>
  <c r="AL898" i="1"/>
  <c r="AL103" i="1"/>
  <c r="AL88" i="1"/>
  <c r="AL932" i="1"/>
  <c r="AL453" i="1"/>
  <c r="AL460" i="1"/>
  <c r="AL761" i="1"/>
  <c r="AL53" i="1"/>
  <c r="AL773" i="1"/>
  <c r="AL484" i="1"/>
  <c r="AL587" i="1"/>
  <c r="AL165" i="1"/>
  <c r="AL962" i="1"/>
  <c r="AL778" i="1"/>
  <c r="AL114" i="1"/>
  <c r="AL600" i="1"/>
  <c r="AL738" i="1"/>
  <c r="AL473" i="1"/>
  <c r="AL282" i="1"/>
  <c r="AL325" i="1"/>
  <c r="AL396" i="1"/>
  <c r="AL258" i="1"/>
  <c r="AL652" i="1"/>
  <c r="AL444" i="1"/>
  <c r="AL329" i="1"/>
  <c r="AL502" i="1"/>
  <c r="AL93" i="1"/>
  <c r="AL400" i="1"/>
  <c r="AL752" i="1"/>
  <c r="AL302" i="1"/>
  <c r="AL16" i="1"/>
  <c r="AL319" i="1"/>
  <c r="AL242" i="1"/>
  <c r="AL36" i="1"/>
  <c r="AL610" i="1"/>
  <c r="AL787" i="1"/>
  <c r="AL365" i="1"/>
  <c r="AL664" i="1"/>
  <c r="AL70" i="1"/>
  <c r="AL491" i="1"/>
  <c r="AL314" i="1"/>
  <c r="AL808" i="1"/>
  <c r="AL366" i="1"/>
  <c r="AL519" i="1"/>
  <c r="AL774" i="1"/>
  <c r="AL743" i="1"/>
  <c r="AL794" i="1"/>
  <c r="AL865" i="1"/>
  <c r="AL855" i="1"/>
  <c r="AL155" i="1"/>
  <c r="AL920" i="1"/>
  <c r="AL681" i="1"/>
  <c r="AL884" i="1"/>
  <c r="AL960" i="1"/>
  <c r="AL67" i="1"/>
  <c r="AL426" i="1"/>
  <c r="AL918" i="1"/>
  <c r="AL101" i="1"/>
  <c r="AL352" i="1"/>
  <c r="AL972" i="1"/>
  <c r="AL558" i="1"/>
  <c r="AL571" i="1"/>
  <c r="AL269" i="1"/>
  <c r="AL937" i="1"/>
  <c r="AL592" i="1"/>
  <c r="AL859" i="1"/>
  <c r="AL437" i="1"/>
  <c r="AL657" i="1"/>
  <c r="AL277" i="1"/>
  <c r="AL828" i="1"/>
  <c r="AL482" i="1"/>
  <c r="AL137" i="1"/>
  <c r="AL943" i="1"/>
  <c r="AL748" i="1"/>
  <c r="AL913" i="1"/>
  <c r="AL489" i="1"/>
  <c r="AL349" i="1"/>
  <c r="AL568" i="1"/>
  <c r="AL342" i="1"/>
  <c r="AL283" i="1"/>
  <c r="AL511" i="1"/>
  <c r="AL394" i="1"/>
  <c r="AL560" i="1"/>
  <c r="AL936" i="1"/>
  <c r="AL786" i="1"/>
  <c r="AL116" i="1"/>
  <c r="AL370" i="1"/>
  <c r="AL226" i="1"/>
  <c r="AL542" i="1"/>
  <c r="AL433" i="1"/>
  <c r="AL910" i="1"/>
  <c r="AL441" i="1"/>
  <c r="AL507" i="1"/>
  <c r="AL858" i="1"/>
  <c r="AL613" i="1"/>
  <c r="AL827" i="1"/>
  <c r="AL849" i="1"/>
  <c r="AL110" i="1"/>
  <c r="AL867" i="1"/>
  <c r="AL87" i="1"/>
  <c r="AL260" i="1"/>
  <c r="AL931" i="1"/>
  <c r="AL588" i="1"/>
  <c r="AL606" i="1"/>
  <c r="AL911" i="1"/>
  <c r="AL52" i="1"/>
  <c r="AL780" i="1"/>
  <c r="AL267" i="1"/>
  <c r="AL256" i="1"/>
  <c r="AL661" i="1"/>
  <c r="AL678" i="1"/>
  <c r="AL31" i="1"/>
  <c r="AL32" i="1"/>
  <c r="AL513" i="1"/>
  <c r="AL274" i="1"/>
  <c r="AL890" i="1"/>
  <c r="AL645" i="1"/>
  <c r="AL423" i="1"/>
  <c r="AL295" i="1"/>
  <c r="AL331" i="1"/>
  <c r="AL504" i="1"/>
  <c r="AL825" i="1"/>
  <c r="AL973" i="1"/>
  <c r="AL434" i="1"/>
  <c r="AL944" i="1"/>
  <c r="AL839" i="1"/>
  <c r="AL422" i="1"/>
  <c r="AL857" i="1"/>
  <c r="AL448" i="1"/>
  <c r="AL375" i="1"/>
  <c r="AL975" i="1"/>
  <c r="AL679" i="1"/>
  <c r="AL712" i="1"/>
  <c r="AL34" i="1"/>
  <c r="AL15" i="1"/>
  <c r="AL695" i="1"/>
  <c r="AL745" i="1"/>
  <c r="AL796" i="1"/>
  <c r="AL486" i="1"/>
  <c r="AL759" i="1"/>
  <c r="AL670" i="1"/>
  <c r="AL717" i="1"/>
  <c r="AL252" i="1"/>
  <c r="AL305" i="1"/>
  <c r="AL687" i="1"/>
  <c r="AL154" i="1"/>
  <c r="AL40" i="1"/>
  <c r="AL222" i="1"/>
  <c r="AL852" i="1"/>
  <c r="AL820" i="1"/>
  <c r="AL704" i="1"/>
  <c r="AL896" i="1"/>
  <c r="AL801" i="1"/>
  <c r="AL73" i="1"/>
  <c r="AL527" i="1"/>
  <c r="AL445" i="1"/>
  <c r="AL336" i="1"/>
  <c r="AL273" i="1"/>
  <c r="AL707" i="1"/>
  <c r="AL697" i="1"/>
  <c r="AL979" i="1"/>
  <c r="AL880" i="1"/>
  <c r="AL965" i="1"/>
  <c r="AL265" i="1"/>
  <c r="AL340" i="1"/>
  <c r="AL701" i="1"/>
  <c r="AL934" i="1"/>
  <c r="AL520" i="1"/>
  <c r="AL535" i="1"/>
  <c r="AL941" i="1"/>
  <c r="AL784" i="1"/>
  <c r="AL894" i="1"/>
  <c r="AL682" i="1"/>
  <c r="AL734" i="1"/>
  <c r="AL196" i="1"/>
  <c r="AL189" i="1"/>
  <c r="AL188" i="1"/>
  <c r="AL638" i="1"/>
  <c r="AL720" i="1"/>
  <c r="AL699" i="1"/>
  <c r="AL236" i="1"/>
  <c r="AL208" i="1"/>
  <c r="AL846" i="1"/>
  <c r="AL298" i="1"/>
  <c r="AL238" i="1"/>
  <c r="AL494" i="1"/>
  <c r="AL521" i="1"/>
  <c r="AL551" i="1"/>
  <c r="AL684" i="1"/>
  <c r="AL760" i="1"/>
  <c r="AL149" i="1"/>
  <c r="AL574" i="1"/>
  <c r="AL783" i="1"/>
  <c r="AL420" i="1"/>
  <c r="AL512" i="1"/>
  <c r="AL250" i="1"/>
  <c r="AL8" i="1"/>
  <c r="AL91" i="1"/>
  <c r="AL224" i="1"/>
  <c r="AL536" i="1"/>
  <c r="AL232" i="1"/>
  <c r="AL518" i="1"/>
  <c r="AL501" i="1"/>
  <c r="AL286" i="1"/>
  <c r="AL930" i="1"/>
  <c r="AL510" i="1"/>
  <c r="AL279" i="1"/>
  <c r="AL326" i="1"/>
  <c r="AL690" i="1"/>
  <c r="AL356" i="1"/>
  <c r="AL793" i="1"/>
  <c r="AL861" i="1"/>
  <c r="AL145" i="1"/>
  <c r="AL736" i="1"/>
  <c r="AL722" i="1"/>
  <c r="AL157" i="1"/>
  <c r="AL481" i="1"/>
  <c r="AL299" i="1"/>
  <c r="AL694" i="1"/>
  <c r="AL845" i="1"/>
  <c r="AL293" i="1"/>
  <c r="AL311" i="1"/>
  <c r="AL234" i="1"/>
  <c r="AL672" i="1"/>
  <c r="AL235" i="1"/>
  <c r="AL540" i="1"/>
  <c r="AL737" i="1"/>
  <c r="AL195" i="1"/>
  <c r="AL191" i="1"/>
  <c r="AL198" i="1"/>
  <c r="AL192" i="1"/>
  <c r="AL200" i="1"/>
  <c r="AL337" i="1"/>
  <c r="AL480" i="1"/>
  <c r="AL243" i="1"/>
  <c r="AL201" i="1"/>
  <c r="AL108" i="1"/>
  <c r="AL945" i="1"/>
  <c r="AL468" i="1"/>
  <c r="AL259" i="1"/>
  <c r="AL667" i="1"/>
  <c r="AL169" i="1"/>
  <c r="AL209" i="1"/>
  <c r="AL177" i="1"/>
  <c r="AL554" i="1"/>
  <c r="AL744" i="1"/>
  <c r="AL7" i="1"/>
  <c r="AL640" i="1"/>
  <c r="AL75" i="1"/>
  <c r="AL406" i="1"/>
  <c r="AL438" i="1"/>
  <c r="AL654" i="1"/>
  <c r="AL146" i="1"/>
  <c r="AL721" i="1"/>
  <c r="AL251" i="1"/>
  <c r="AL388" i="1"/>
  <c r="AL237" i="1"/>
  <c r="AL399" i="1"/>
  <c r="AL526" i="1"/>
  <c r="AL831" i="1"/>
  <c r="AL508" i="1"/>
  <c r="AL395" i="1"/>
  <c r="AL180" i="1"/>
  <c r="AL175" i="1"/>
  <c r="AL464" i="1"/>
  <c r="AL358" i="1"/>
  <c r="AL219" i="1"/>
  <c r="AL397" i="1"/>
  <c r="AL210" i="1"/>
  <c r="AL170" i="1"/>
  <c r="AL213" i="1"/>
  <c r="AL746" i="1"/>
  <c r="AL207" i="1"/>
  <c r="AL940" i="1"/>
  <c r="AL338" i="1"/>
  <c r="AL614" i="1"/>
  <c r="AL792" i="1"/>
  <c r="AL102" i="1"/>
  <c r="AL263" i="1"/>
  <c r="AL410" i="1"/>
  <c r="AL289" i="1"/>
  <c r="AL958" i="1"/>
  <c r="AL483" i="1"/>
  <c r="AL272" i="1"/>
  <c r="AL472" i="1"/>
  <c r="AL764" i="1"/>
  <c r="AL881" i="1"/>
  <c r="AL79" i="1"/>
  <c r="AL430" i="1"/>
  <c r="AL599" i="1"/>
  <c r="AL636" i="1"/>
  <c r="AL900" i="1"/>
  <c r="AL41" i="1"/>
  <c r="AL922" i="1"/>
  <c r="AL55" i="1"/>
  <c r="AL928" i="1"/>
  <c r="AL350" i="1"/>
  <c r="AL624" i="1"/>
  <c r="AL909" i="1"/>
  <c r="AL353" i="1"/>
  <c r="AL407" i="1"/>
  <c r="AL572" i="1"/>
  <c r="AL143" i="1"/>
  <c r="AL403" i="1"/>
  <c r="AL886" i="1"/>
  <c r="AL78" i="1"/>
  <c r="AL418" i="1"/>
  <c r="AL710" i="1"/>
  <c r="AL648" i="1"/>
  <c r="AL619" i="1"/>
  <c r="AL447" i="1"/>
  <c r="AL384" i="1"/>
  <c r="AL750" i="1"/>
  <c r="AL781" i="1"/>
  <c r="AL817" i="1"/>
  <c r="AL378" i="1"/>
  <c r="AL368" i="1"/>
  <c r="AL454" i="1"/>
  <c r="AL334" i="1"/>
  <c r="AL174" i="1"/>
  <c r="AL466" i="1"/>
  <c r="AL153" i="1"/>
  <c r="AL3" i="1"/>
  <c r="AL669" i="1"/>
  <c r="AL470" i="1"/>
  <c r="AL964" i="1"/>
  <c r="AL804" i="1"/>
  <c r="AL875" i="1"/>
  <c r="AL367" i="1"/>
  <c r="AL908" i="1"/>
  <c r="AL948" i="1"/>
  <c r="AL938" i="1"/>
  <c r="AL38" i="1"/>
  <c r="AL474" i="1"/>
  <c r="AL104" i="1"/>
  <c r="AL609" i="1"/>
  <c r="AL603" i="1"/>
  <c r="AL557" i="1"/>
  <c r="AL840" i="1"/>
  <c r="AL905" i="1"/>
  <c r="AL769" i="1"/>
  <c r="AL668" i="1"/>
  <c r="AL51" i="1"/>
  <c r="AL100" i="1"/>
  <c r="AL281" i="1"/>
  <c r="AL966" i="1"/>
  <c r="AL421" i="1"/>
  <c r="AL276" i="1"/>
  <c r="AL876" i="1"/>
  <c r="AL541" i="1"/>
  <c r="AL498" i="1"/>
  <c r="AL766" i="1"/>
  <c r="AL257" i="1"/>
  <c r="AL658" i="1"/>
  <c r="AL662" i="1"/>
  <c r="AL390" i="1"/>
  <c r="AL904" i="1"/>
  <c r="AL756" i="1"/>
  <c r="AL818" i="1"/>
  <c r="AL419" i="1"/>
  <c r="AL807" i="1"/>
  <c r="AL871" i="1"/>
  <c r="AL516" i="1"/>
  <c r="AL927" i="1"/>
  <c r="AL86" i="1"/>
  <c r="AL969" i="1"/>
  <c r="AL58" i="1"/>
  <c r="AL475" i="1"/>
  <c r="AL935" i="1"/>
  <c r="AL369" i="1"/>
  <c r="AL408" i="1"/>
  <c r="AL976" i="1"/>
  <c r="AL253" i="1"/>
  <c r="AL254" i="1"/>
  <c r="AL496" i="1"/>
  <c r="AL689" i="1"/>
  <c r="AL42" i="1"/>
  <c r="AL10" i="1"/>
  <c r="AL589" i="1"/>
  <c r="AL719" i="1"/>
  <c r="AL95" i="1"/>
  <c r="AL391" i="1"/>
  <c r="AL703" i="1"/>
  <c r="AL313" i="1"/>
  <c r="AL83" i="1"/>
  <c r="AL514" i="1"/>
  <c r="AL214" i="1"/>
  <c r="AL650" i="1"/>
  <c r="AL782" i="1"/>
  <c r="AL248" i="1"/>
  <c r="AL348" i="1"/>
  <c r="AL357" i="1"/>
  <c r="AL160" i="1"/>
  <c r="AL312" i="1"/>
  <c r="AL240" i="1"/>
  <c r="AL393" i="1"/>
  <c r="AL534" i="1"/>
  <c r="AL89" i="1"/>
  <c r="AL163" i="1"/>
  <c r="AL800" i="1"/>
  <c r="AL179" i="1"/>
  <c r="AL275" i="1"/>
  <c r="AL497" i="1"/>
  <c r="AL303" i="1"/>
  <c r="AL641" i="1"/>
  <c r="AL633" i="1"/>
  <c r="AL107" i="1"/>
  <c r="AL266" i="1"/>
  <c r="AL150" i="1"/>
  <c r="AL197" i="1"/>
  <c r="AL320" i="1"/>
  <c r="AL249" i="1"/>
  <c r="AL360" i="1"/>
  <c r="AL891" i="1"/>
  <c r="AL387" i="1"/>
  <c r="AL43" i="1"/>
  <c r="AL974" i="1"/>
  <c r="AL906" i="1"/>
  <c r="AL4" i="1"/>
  <c r="AL9" i="1"/>
  <c r="AL11" i="1"/>
  <c r="AL12" i="1"/>
  <c r="AL14" i="1"/>
  <c r="AL24" i="1"/>
  <c r="AL26" i="1"/>
  <c r="AL27" i="1"/>
  <c r="AL28" i="1"/>
  <c r="AL44" i="1"/>
  <c r="AL45" i="1"/>
  <c r="AL46" i="1"/>
  <c r="AL57" i="1"/>
  <c r="AL60" i="1"/>
  <c r="AL62" i="1"/>
  <c r="AL63" i="1"/>
  <c r="AL69" i="1"/>
  <c r="AL71" i="1"/>
  <c r="AL74" i="1"/>
  <c r="AL76" i="1"/>
  <c r="AL80" i="1"/>
  <c r="AL82" i="1"/>
  <c r="AL85" i="1"/>
  <c r="AL90" i="1"/>
  <c r="AL92" i="1"/>
  <c r="AL94" i="1"/>
  <c r="AL99" i="1"/>
  <c r="AL105" i="1"/>
  <c r="AL109" i="1"/>
  <c r="AL111" i="1"/>
  <c r="AL113" i="1"/>
  <c r="AL140" i="1"/>
  <c r="AL144" i="1"/>
  <c r="AL158" i="1"/>
  <c r="AL159" i="1"/>
  <c r="AL199" i="1"/>
  <c r="AL245" i="1"/>
  <c r="AL246" i="1"/>
  <c r="AL247" i="1"/>
  <c r="AL255" i="1"/>
  <c r="AL268" i="1"/>
  <c r="AL278" i="1"/>
  <c r="AL284" i="1"/>
  <c r="AL287" i="1"/>
  <c r="AL290" i="1"/>
  <c r="AL292" i="1"/>
  <c r="AL294" i="1"/>
  <c r="AL308" i="1"/>
  <c r="AL310" i="1"/>
  <c r="AL321" i="1"/>
  <c r="AL330" i="1"/>
  <c r="AL339" i="1"/>
  <c r="AL355" i="1"/>
  <c r="AL371" i="1"/>
  <c r="AL376" i="1"/>
  <c r="AL381" i="1"/>
  <c r="AL385" i="1"/>
  <c r="AL415" i="1"/>
  <c r="AL425" i="1"/>
  <c r="AL428" i="1"/>
  <c r="AL431" i="1"/>
  <c r="AL443" i="1"/>
  <c r="AL446" i="1"/>
  <c r="AL449" i="1"/>
  <c r="AL459" i="1"/>
  <c r="AL467" i="1"/>
  <c r="AL479" i="1"/>
  <c r="AL485" i="1"/>
  <c r="AL490" i="1"/>
  <c r="AL493" i="1"/>
  <c r="AL505" i="1"/>
  <c r="AL506" i="1"/>
  <c r="AL523" i="1"/>
  <c r="AL528" i="1"/>
  <c r="AL533" i="1"/>
  <c r="AL538" i="1"/>
  <c r="AL539" i="1"/>
  <c r="AL543" i="1"/>
  <c r="AL550" i="1"/>
  <c r="AL556" i="1"/>
  <c r="AL566" i="1"/>
  <c r="AL579" i="1"/>
  <c r="AL591" i="1"/>
  <c r="AL595" i="1"/>
  <c r="AL608" i="1"/>
  <c r="AL617" i="1"/>
  <c r="AL618" i="1"/>
  <c r="AL626" i="1"/>
  <c r="AL628" i="1"/>
  <c r="AL632" i="1"/>
  <c r="AL637" i="1"/>
  <c r="AL646" i="1"/>
  <c r="AL653" i="1"/>
  <c r="AL656" i="1"/>
  <c r="AL673" i="1"/>
  <c r="AL705" i="1"/>
  <c r="AL716" i="1"/>
  <c r="AL727" i="1"/>
  <c r="AL728" i="1"/>
  <c r="AL729" i="1"/>
  <c r="AL733" i="1"/>
  <c r="AL739" i="1"/>
  <c r="AL742" i="1"/>
  <c r="AL754" i="1"/>
  <c r="AL763" i="1"/>
  <c r="AL768" i="1"/>
  <c r="AL775" i="1"/>
  <c r="AL788" i="1"/>
  <c r="AL797" i="1"/>
  <c r="AL799" i="1"/>
  <c r="AL810" i="1"/>
  <c r="AL812" i="1"/>
  <c r="AL833" i="1"/>
  <c r="AL834" i="1"/>
  <c r="AL854" i="1"/>
  <c r="AL856" i="1"/>
  <c r="AL863" i="1"/>
  <c r="AL864" i="1"/>
  <c r="AL879" i="1"/>
  <c r="AL888" i="1"/>
  <c r="AL889" i="1"/>
  <c r="AL893" i="1"/>
  <c r="AL895" i="1"/>
  <c r="AL903" i="1"/>
  <c r="AL912" i="1"/>
  <c r="AL917" i="1"/>
  <c r="AL949" i="1"/>
  <c r="AL950" i="1"/>
  <c r="AL951" i="1"/>
  <c r="AL953" i="1"/>
  <c r="AL954" i="1"/>
  <c r="AL959" i="1"/>
  <c r="AL961" i="1"/>
  <c r="AL963" i="1"/>
  <c r="AL977" i="1"/>
  <c r="AL978" i="1"/>
  <c r="AL49" i="1"/>
  <c r="AL115" i="1"/>
  <c r="AL118" i="1"/>
  <c r="AL147" i="1"/>
  <c r="AL148" i="1"/>
  <c r="AL152" i="1"/>
  <c r="AL156" i="1"/>
  <c r="AL161" i="1"/>
  <c r="AL162" i="1"/>
  <c r="AL164" i="1"/>
  <c r="AL166" i="1"/>
  <c r="AL167" i="1"/>
  <c r="AL168" i="1"/>
  <c r="AL171" i="1"/>
  <c r="AL172" i="1"/>
  <c r="AL173" i="1"/>
  <c r="AL176" i="1"/>
  <c r="AL178" i="1"/>
  <c r="AL181" i="1"/>
  <c r="AL182" i="1"/>
  <c r="AL183" i="1"/>
  <c r="AL184" i="1"/>
  <c r="AL185" i="1"/>
  <c r="AL186" i="1"/>
  <c r="AL187" i="1"/>
  <c r="AL190" i="1"/>
  <c r="AL193" i="1"/>
  <c r="AL202" i="1"/>
  <c r="AL203" i="1"/>
  <c r="AL204" i="1"/>
  <c r="AL205" i="1"/>
  <c r="AL206" i="1"/>
  <c r="AL211" i="1"/>
  <c r="AL212" i="1"/>
  <c r="AL216" i="1"/>
  <c r="AL217" i="1"/>
  <c r="AL218" i="1"/>
  <c r="AL220" i="1"/>
  <c r="AL221" i="1"/>
  <c r="AL223" i="1"/>
  <c r="AL225" i="1"/>
  <c r="AL228" i="1"/>
  <c r="AL229" i="1"/>
  <c r="AL230" i="1"/>
  <c r="AL231" i="1"/>
  <c r="AL233" i="1"/>
  <c r="AL239" i="1"/>
  <c r="AL244" i="1"/>
  <c r="AL262" i="1"/>
  <c r="AL271" i="1"/>
  <c r="AL280" i="1"/>
  <c r="AL288" i="1"/>
  <c r="AL297" i="1"/>
  <c r="AL315" i="1"/>
  <c r="AL324" i="1"/>
  <c r="AL328" i="1"/>
  <c r="AL332" i="1"/>
  <c r="AL335" i="1"/>
  <c r="AL344" i="1"/>
  <c r="AL345" i="1"/>
  <c r="AL346" i="1"/>
  <c r="AL359" i="1"/>
  <c r="AL361" i="1"/>
  <c r="AL364" i="1"/>
  <c r="AL377" i="1"/>
  <c r="AL379" i="1"/>
  <c r="AL382" i="1"/>
  <c r="AL389" i="1"/>
  <c r="AL398" i="1"/>
  <c r="AL401" i="1"/>
  <c r="AL409" i="1"/>
  <c r="AL436" i="1"/>
  <c r="AL450" i="1"/>
  <c r="AL452" i="1"/>
  <c r="AL458" i="1"/>
  <c r="AL462" i="1"/>
  <c r="AL463" i="1"/>
  <c r="AL465" i="1"/>
  <c r="AL471" i="1"/>
  <c r="AL476" i="1"/>
  <c r="AL487" i="1"/>
  <c r="AL492" i="1"/>
  <c r="AL499" i="1"/>
  <c r="AL503" i="1"/>
  <c r="AL525" i="1"/>
  <c r="AL531" i="1"/>
  <c r="AL532" i="1"/>
  <c r="AL537" i="1"/>
  <c r="AL545" i="1"/>
  <c r="AL547" i="1"/>
  <c r="AL549" i="1"/>
  <c r="AL553" i="1"/>
  <c r="AL562" i="1"/>
  <c r="AL563" i="1"/>
  <c r="AL565" i="1"/>
  <c r="AL573" i="1"/>
  <c r="AL575" i="1"/>
  <c r="AL576" i="1"/>
  <c r="AL578" i="1"/>
  <c r="AL581" i="1"/>
  <c r="AL583" i="1"/>
  <c r="AL586" i="1"/>
  <c r="AL590" i="1"/>
  <c r="AL597" i="1"/>
  <c r="AL601" i="1"/>
  <c r="AL615" i="1"/>
  <c r="AL616" i="1"/>
  <c r="AL625" i="1"/>
  <c r="AL627" i="1"/>
  <c r="AL634" i="1"/>
  <c r="AL639" i="1"/>
  <c r="AL663" i="1"/>
  <c r="AL674" i="1"/>
  <c r="AL676" i="1"/>
  <c r="AL688" i="1"/>
  <c r="AL696" i="1"/>
  <c r="AL706" i="1"/>
  <c r="AL713" i="1"/>
  <c r="AL724" i="1"/>
  <c r="AL735" i="1"/>
  <c r="AL740" i="1"/>
  <c r="AL747" i="1"/>
  <c r="AL771" i="1"/>
  <c r="AL772" i="1"/>
  <c r="AL776" i="1"/>
  <c r="AL785" i="1"/>
  <c r="AL803" i="1"/>
  <c r="AL806" i="1"/>
  <c r="AL815" i="1"/>
  <c r="AL816" i="1"/>
  <c r="AL819" i="1"/>
  <c r="AL826" i="1"/>
  <c r="AL847" i="1"/>
  <c r="AL872" i="1"/>
  <c r="AL873" i="1"/>
  <c r="AL874" i="1"/>
  <c r="AL897" i="1"/>
  <c r="AL952" i="1"/>
  <c r="AL119" i="1"/>
  <c r="AL120" i="1"/>
  <c r="AL121" i="1"/>
  <c r="AL122" i="1"/>
  <c r="AL123" i="1"/>
  <c r="AL124" i="1"/>
  <c r="AL125" i="1"/>
  <c r="AL126" i="1"/>
  <c r="AL127" i="1"/>
  <c r="AL129" i="1"/>
  <c r="AL130" i="1"/>
  <c r="AL131" i="1"/>
  <c r="AL132" i="1"/>
  <c r="AL133" i="1"/>
  <c r="AL134" i="1"/>
  <c r="AL135" i="1"/>
  <c r="AL136" i="1"/>
  <c r="AL138" i="1"/>
  <c r="AL139" i="1"/>
  <c r="AL227" i="1"/>
  <c r="AL309" i="1"/>
  <c r="AL318" i="1"/>
  <c r="AL351" i="1"/>
  <c r="AL380" i="1"/>
  <c r="AL386" i="1"/>
  <c r="AL432" i="1"/>
  <c r="AL435" i="1"/>
  <c r="AL439" i="1"/>
  <c r="AL451" i="1"/>
  <c r="AL455" i="1"/>
  <c r="AL517" i="1"/>
  <c r="AL522" i="1"/>
  <c r="AL530" i="1"/>
  <c r="AL548" i="1"/>
  <c r="AL564" i="1"/>
  <c r="AL567" i="1"/>
  <c r="AL569" i="1"/>
  <c r="AL570" i="1"/>
  <c r="AL580" i="1"/>
  <c r="AL582" i="1"/>
  <c r="AL598" i="1"/>
  <c r="AL602" i="1"/>
  <c r="AL605" i="1"/>
  <c r="AL642" i="1"/>
  <c r="AL651" i="1"/>
  <c r="AL665" i="1"/>
  <c r="AL702" i="1"/>
  <c r="AL725" i="1"/>
  <c r="AL732" i="1"/>
  <c r="AL791" i="1"/>
  <c r="AL805" i="1"/>
  <c r="AL821" i="1"/>
  <c r="AL835" i="1"/>
  <c r="AL842" i="1"/>
  <c r="AL851" i="1"/>
  <c r="AL887" i="1"/>
  <c r="AL980" i="1"/>
  <c r="AL991" i="1"/>
  <c r="AL992" i="1"/>
  <c r="AL993" i="1"/>
  <c r="AL994" i="1"/>
  <c r="AL995" i="1"/>
  <c r="AL996" i="1"/>
  <c r="AL997" i="1"/>
  <c r="AL998" i="1"/>
  <c r="AL999" i="1"/>
  <c r="AL1000" i="1"/>
  <c r="AL1001" i="1"/>
  <c r="AL1002" i="1"/>
  <c r="AL1003" i="1"/>
  <c r="AL1004" i="1"/>
  <c r="AL1005" i="1"/>
  <c r="AL1006" i="1"/>
  <c r="AL981" i="1"/>
  <c r="AL982" i="1"/>
  <c r="AL983" i="1"/>
  <c r="AL986" i="1"/>
  <c r="AL987" i="1"/>
  <c r="AL988" i="1"/>
  <c r="AL1007" i="1"/>
  <c r="AL1008" i="1"/>
  <c r="AL1009" i="1"/>
  <c r="AL1010" i="1"/>
  <c r="AL1011" i="1"/>
  <c r="AL1012" i="1"/>
  <c r="AL1013" i="1"/>
  <c r="AL1014" i="1"/>
  <c r="AL1015" i="1"/>
  <c r="AL1016" i="1"/>
  <c r="AL1017" i="1"/>
  <c r="AL1018" i="1"/>
  <c r="AL1019" i="1"/>
  <c r="AL1020" i="1"/>
  <c r="AL1021" i="1"/>
  <c r="AL1022" i="1"/>
  <c r="AL1023" i="1"/>
  <c r="AL1024" i="1"/>
  <c r="AL1025" i="1"/>
  <c r="AL1026" i="1"/>
  <c r="AL1027" i="1"/>
  <c r="AL1028" i="1"/>
  <c r="AL1029" i="1"/>
  <c r="AL1030" i="1"/>
  <c r="AL1031" i="1"/>
  <c r="AL1032" i="1"/>
  <c r="AL1033" i="1"/>
  <c r="AL1034" i="1"/>
  <c r="AL1035" i="1"/>
  <c r="AL1043" i="1"/>
  <c r="AL1044" i="1"/>
  <c r="AL1045" i="1"/>
  <c r="AL1046" i="1"/>
  <c r="AL1047" i="1"/>
  <c r="AL1048" i="1"/>
  <c r="AL1049" i="1"/>
  <c r="AL1050" i="1"/>
  <c r="AL1051" i="1"/>
  <c r="AL1052" i="1"/>
  <c r="AL1053" i="1"/>
  <c r="AL1054" i="1"/>
  <c r="AL1055" i="1"/>
  <c r="AL1056" i="1"/>
  <c r="AL1057" i="1"/>
  <c r="AL1058" i="1"/>
  <c r="AL1059" i="1"/>
  <c r="AL1060" i="1"/>
  <c r="AL1061" i="1"/>
  <c r="AL1062" i="1"/>
  <c r="AL1068" i="1"/>
  <c r="AL1075" i="1"/>
  <c r="AL1076" i="1"/>
  <c r="AL1077" i="1"/>
  <c r="AL1078" i="1"/>
  <c r="AL1079" i="1"/>
  <c r="AL1080" i="1"/>
  <c r="AL1083" i="1"/>
  <c r="AL1084" i="1"/>
  <c r="AL1085" i="1"/>
  <c r="AL1086" i="1"/>
  <c r="AL1087" i="1"/>
  <c r="AL1088" i="1"/>
  <c r="AL1089" i="1"/>
  <c r="AL989" i="1"/>
  <c r="AL990" i="1"/>
  <c r="AL1063" i="1"/>
  <c r="AL1064" i="1"/>
  <c r="AL1065" i="1"/>
  <c r="AL1066" i="1"/>
  <c r="AL1067" i="1"/>
  <c r="AL1081" i="1"/>
  <c r="AL1082" i="1"/>
  <c r="AL1090" i="1"/>
  <c r="AL1091" i="1"/>
  <c r="AL1092" i="1"/>
  <c r="AL1093" i="1"/>
  <c r="AL1094" i="1"/>
  <c r="AL1095" i="1"/>
  <c r="AL1096" i="1"/>
  <c r="AL1097" i="1"/>
  <c r="AL1098" i="1"/>
  <c r="AL1108" i="1"/>
  <c r="AL1109" i="1"/>
  <c r="AL1110" i="1"/>
  <c r="AL1111" i="1"/>
  <c r="AL1114" i="1"/>
  <c r="AL1115" i="1"/>
  <c r="AL1116" i="1"/>
  <c r="AL1105" i="1"/>
  <c r="AL1106" i="1"/>
  <c r="AL1107" i="1"/>
  <c r="AL1102" i="1"/>
  <c r="AL1103" i="1"/>
  <c r="AL1104" i="1"/>
  <c r="AL1100" i="1"/>
  <c r="AL1101" i="1"/>
  <c r="AL1099" i="1"/>
  <c r="AL1069" i="1"/>
  <c r="AL1070" i="1"/>
  <c r="AL1071" i="1"/>
  <c r="AL1072" i="1"/>
  <c r="AL1073" i="1"/>
  <c r="AL1074" i="1"/>
  <c r="AL984" i="1"/>
  <c r="AL985" i="1"/>
  <c r="AL1132" i="1"/>
  <c r="AL1133" i="1"/>
  <c r="AL1134" i="1"/>
  <c r="AL1131" i="1"/>
  <c r="AL1128" i="1"/>
  <c r="AL1129" i="1"/>
  <c r="AL1130" i="1"/>
  <c r="AL1121" i="1"/>
  <c r="AL1122" i="1"/>
  <c r="AL1123" i="1"/>
  <c r="AL1124" i="1"/>
  <c r="AL1125" i="1"/>
  <c r="AL1126" i="1"/>
  <c r="AL1127" i="1"/>
  <c r="AL1118" i="1"/>
  <c r="AL1119" i="1"/>
  <c r="AL1120" i="1"/>
  <c r="AL1117" i="1"/>
  <c r="AL1112" i="1"/>
  <c r="AL1113" i="1"/>
  <c r="AL1036" i="1"/>
  <c r="AL1037" i="1"/>
  <c r="AL1038" i="1"/>
  <c r="AL1039" i="1"/>
  <c r="AL1040" i="1"/>
  <c r="AL1041" i="1"/>
  <c r="AL1042" i="1"/>
  <c r="AL1137" i="1"/>
  <c r="AL1138" i="1"/>
  <c r="AL1139" i="1"/>
  <c r="AL1140" i="1"/>
  <c r="AL1135" i="1"/>
  <c r="AL1136" i="1"/>
  <c r="AL1141" i="1"/>
  <c r="AL1142" i="1"/>
  <c r="AL1143" i="1"/>
  <c r="AL1144" i="1"/>
  <c r="AL1145" i="1"/>
  <c r="AL1146" i="1"/>
  <c r="AL1147" i="1"/>
  <c r="AL1148" i="1"/>
  <c r="AL1149" i="1"/>
  <c r="AL1150" i="1"/>
  <c r="AL1151" i="1"/>
  <c r="AL1152" i="1"/>
  <c r="AL1153" i="1"/>
  <c r="AL1154" i="1"/>
  <c r="AL1155" i="1"/>
  <c r="AL1156" i="1"/>
  <c r="AL1157" i="1"/>
  <c r="AL1158" i="1"/>
  <c r="AL1159" i="1"/>
  <c r="AL1160" i="1"/>
  <c r="AL1161" i="1"/>
  <c r="AL1162" i="1"/>
  <c r="AL1163" i="1"/>
  <c r="AL1164" i="1"/>
  <c r="AL1165" i="1"/>
  <c r="AL1166" i="1"/>
  <c r="AL1167" i="1"/>
  <c r="AL1168" i="1"/>
  <c r="AL1169" i="1"/>
  <c r="AL1170" i="1"/>
  <c r="AL1171" i="1"/>
  <c r="AL1172" i="1"/>
  <c r="AL1173" i="1"/>
  <c r="AL1174" i="1"/>
  <c r="AL1175" i="1"/>
  <c r="AL1176" i="1"/>
  <c r="AL1177" i="1"/>
  <c r="AL1178" i="1"/>
  <c r="AL1179" i="1"/>
  <c r="AL1180" i="1"/>
  <c r="AL1208" i="1"/>
  <c r="AL1209" i="1"/>
  <c r="AL1210" i="1"/>
  <c r="AL1181" i="1"/>
  <c r="AL1182" i="1"/>
  <c r="AL1197" i="1"/>
  <c r="AL1198" i="1"/>
  <c r="AL1187" i="1"/>
  <c r="AL1201" i="1"/>
  <c r="AL1202" i="1"/>
  <c r="AL1183" i="1"/>
  <c r="AL1184" i="1"/>
  <c r="AL1185" i="1"/>
  <c r="AL1186" i="1"/>
  <c r="AL1203" i="1"/>
  <c r="AL1204" i="1"/>
  <c r="AL1232" i="1"/>
  <c r="AL1233" i="1"/>
  <c r="AL1234" i="1"/>
  <c r="AL1236" i="1"/>
  <c r="AL1239" i="1"/>
  <c r="AL1240" i="1"/>
  <c r="AL1237" i="1"/>
  <c r="AL1199" i="1"/>
  <c r="AL1200" i="1"/>
  <c r="AL1188" i="1"/>
  <c r="AL1214" i="1"/>
  <c r="AL1215" i="1"/>
  <c r="AL1216" i="1"/>
  <c r="AL1217" i="1"/>
  <c r="AL1218" i="1"/>
  <c r="AL1242" i="1"/>
  <c r="AL1193" i="1"/>
  <c r="AL1189" i="1"/>
  <c r="AL1190" i="1"/>
  <c r="AL1191" i="1"/>
  <c r="AL1194" i="1"/>
  <c r="AL1195" i="1"/>
  <c r="AL1192" i="1"/>
  <c r="AL1205" i="1"/>
  <c r="AL1206" i="1"/>
  <c r="AL1196" i="1"/>
  <c r="AL1224" i="1"/>
  <c r="AL1219" i="1"/>
  <c r="AL1211" i="1"/>
  <c r="AL1212" i="1"/>
  <c r="AL1213" i="1"/>
  <c r="AL1220" i="1"/>
  <c r="AL1207" i="1"/>
  <c r="AL1223" i="1"/>
  <c r="AL1225" i="1"/>
  <c r="AL1229" i="1"/>
  <c r="AL1230" i="1"/>
  <c r="AL1221" i="1"/>
  <c r="AL1251" i="1"/>
  <c r="AL1243" i="1"/>
  <c r="AL1244" i="1"/>
  <c r="AL1245" i="1"/>
  <c r="AL1246" i="1"/>
  <c r="AL1222" i="1"/>
  <c r="AL1238" i="1"/>
  <c r="AL1226" i="1"/>
  <c r="AL1227" i="1"/>
  <c r="AL1228" i="1"/>
  <c r="AL1235" i="1"/>
  <c r="AL1231" i="1"/>
  <c r="AL1241" i="1"/>
  <c r="AL1248" i="1"/>
  <c r="AL1255" i="1"/>
  <c r="AL1247" i="1"/>
  <c r="AL1250" i="1"/>
  <c r="AL1249" i="1"/>
  <c r="AL1252" i="1"/>
  <c r="AL1253" i="1"/>
  <c r="AL1254" i="1"/>
  <c r="AL1261" i="1"/>
  <c r="AL1262" i="1"/>
  <c r="AL1256" i="1"/>
  <c r="AL1257" i="1"/>
  <c r="AL1258" i="1"/>
  <c r="AL1259" i="1"/>
  <c r="AL1260" i="1"/>
  <c r="AL1263" i="1"/>
  <c r="AL1264" i="1"/>
  <c r="AL1265" i="1"/>
  <c r="AL1266" i="1"/>
  <c r="AL1267" i="1"/>
  <c r="AL1268" i="1"/>
  <c r="AL1269" i="1"/>
  <c r="AL1270" i="1"/>
  <c r="AL1271" i="1"/>
  <c r="AL1272" i="1"/>
  <c r="AL1273" i="1"/>
  <c r="AL1274" i="1"/>
  <c r="AL1275" i="1"/>
  <c r="AL1276" i="1"/>
  <c r="AL1277" i="1"/>
  <c r="AL1278" i="1"/>
  <c r="AL1279" i="1"/>
  <c r="AL1280" i="1"/>
  <c r="AL1281" i="1"/>
  <c r="AL1282" i="1"/>
  <c r="AL1283" i="1"/>
  <c r="AL1284" i="1"/>
  <c r="AL1285" i="1"/>
  <c r="AL1286" i="1"/>
  <c r="AL1287" i="1"/>
  <c r="AL1288" i="1"/>
  <c r="AL1289" i="1"/>
  <c r="AL1298" i="1"/>
  <c r="AL1299" i="1"/>
  <c r="AL1300" i="1"/>
  <c r="AL1301" i="1"/>
  <c r="AL1302" i="1"/>
  <c r="AL1303" i="1"/>
  <c r="AL1290" i="1"/>
  <c r="AL1311" i="1"/>
  <c r="AL1312" i="1"/>
  <c r="AL1329" i="1"/>
  <c r="AL1330" i="1"/>
  <c r="AL1291" i="1"/>
  <c r="AL1292" i="1"/>
  <c r="AL1293" i="1"/>
  <c r="AL1294" i="1"/>
  <c r="AL1295" i="1"/>
  <c r="AL1296" i="1"/>
  <c r="AL1304" i="1"/>
  <c r="AL1305" i="1"/>
  <c r="AL1306" i="1"/>
  <c r="AL1307" i="1"/>
  <c r="AL1308" i="1"/>
  <c r="AL1309" i="1"/>
  <c r="AL1316" i="1"/>
  <c r="AL1317" i="1"/>
  <c r="AL1318" i="1"/>
  <c r="AL1319" i="1"/>
  <c r="AL1320" i="1"/>
  <c r="AL1321" i="1"/>
  <c r="AL1322" i="1"/>
  <c r="AL1323" i="1"/>
  <c r="AL1324" i="1"/>
  <c r="AL1325" i="1"/>
  <c r="AL1326" i="1"/>
  <c r="AL1327" i="1"/>
  <c r="AL1328" i="1"/>
  <c r="AL1331" i="1"/>
  <c r="AL1332" i="1"/>
  <c r="AL1333" i="1"/>
  <c r="AL1334" i="1"/>
  <c r="AL1335" i="1"/>
  <c r="AL1336" i="1"/>
  <c r="AL1340" i="1"/>
  <c r="AL1341" i="1"/>
  <c r="AL1342" i="1"/>
  <c r="AL1343" i="1"/>
  <c r="AL1344" i="1"/>
  <c r="AL1345" i="1"/>
  <c r="AL1346" i="1"/>
  <c r="AL1347" i="1"/>
  <c r="AL1348" i="1"/>
  <c r="AL1349" i="1"/>
  <c r="AL1350" i="1"/>
  <c r="AL1351" i="1"/>
  <c r="AL1352" i="1"/>
  <c r="AL1353" i="1"/>
  <c r="AL1354" i="1"/>
  <c r="AL1355" i="1"/>
  <c r="AL1358" i="1"/>
  <c r="AL1359" i="1"/>
  <c r="AL1363" i="1"/>
  <c r="AL1364" i="1"/>
  <c r="AL1365" i="1"/>
  <c r="AL1366" i="1"/>
  <c r="AL1367" i="1"/>
  <c r="AL1297" i="1"/>
  <c r="AL1310" i="1"/>
  <c r="AL1313" i="1"/>
  <c r="AL1314" i="1"/>
  <c r="AL1315" i="1"/>
  <c r="AL1337" i="1"/>
  <c r="AL1338" i="1"/>
  <c r="AL1339" i="1"/>
  <c r="AL1356" i="1"/>
  <c r="AL1357" i="1"/>
  <c r="AL1360" i="1"/>
  <c r="AL1361" i="1"/>
  <c r="AL1362" i="1"/>
  <c r="AL1368" i="1"/>
  <c r="AL1369" i="1"/>
  <c r="AL1370" i="1"/>
  <c r="AL1371" i="1"/>
  <c r="AL675" i="1"/>
  <c r="J50" i="2" l="1"/>
  <c r="K50" i="2" s="1"/>
  <c r="L50" i="2" s="1"/>
  <c r="M50" i="2" s="1"/>
  <c r="N50" i="2" s="1"/>
  <c r="O50" i="2" s="1"/>
  <c r="P50" i="2" s="1"/>
  <c r="Q50" i="2" s="1"/>
  <c r="R50" i="2" s="1"/>
  <c r="S50" i="2" s="1"/>
  <c r="U50" i="2"/>
  <c r="J61" i="2"/>
  <c r="U61" i="2"/>
  <c r="BE86" i="3"/>
  <c r="BD86" i="3"/>
  <c r="BE110" i="3" s="1"/>
  <c r="BC86" i="3"/>
  <c r="BD110" i="3" s="1"/>
  <c r="BE134" i="3" s="1"/>
  <c r="BB86" i="3"/>
  <c r="BC110" i="3" s="1"/>
  <c r="BD134" i="3" s="1"/>
  <c r="BA86" i="3"/>
  <c r="BB110" i="3" s="1"/>
  <c r="BC134" i="3" s="1"/>
  <c r="AZ86" i="3"/>
  <c r="BA110" i="3" s="1"/>
  <c r="BB134" i="3" s="1"/>
  <c r="AY86" i="3"/>
  <c r="AZ110" i="3" s="1"/>
  <c r="BA134" i="3" s="1"/>
  <c r="AX86" i="3"/>
  <c r="AY110" i="3" s="1"/>
  <c r="AZ134" i="3" s="1"/>
  <c r="AW86" i="3"/>
  <c r="AX110" i="3" s="1"/>
  <c r="AY134" i="3" s="1"/>
  <c r="AV86" i="3"/>
  <c r="AW110" i="3" s="1"/>
  <c r="AX134" i="3" s="1"/>
  <c r="AU86" i="3"/>
  <c r="AV110" i="3" s="1"/>
  <c r="AW134" i="3" s="1"/>
  <c r="AT86" i="3"/>
  <c r="AU110" i="3" s="1"/>
  <c r="AV134" i="3" s="1"/>
  <c r="AS86" i="3"/>
  <c r="AT110" i="3" s="1"/>
  <c r="AU134" i="3" s="1"/>
  <c r="AR86" i="3"/>
  <c r="AS110" i="3" s="1"/>
  <c r="AT134" i="3" s="1"/>
  <c r="AQ86" i="3"/>
  <c r="AR110" i="3" s="1"/>
  <c r="AS134" i="3" s="1"/>
  <c r="AP86" i="3"/>
  <c r="AQ110" i="3" s="1"/>
  <c r="AR134" i="3" s="1"/>
  <c r="AO86" i="3"/>
  <c r="AP110" i="3" s="1"/>
  <c r="AQ134" i="3" s="1"/>
  <c r="AN86" i="3"/>
  <c r="AO110" i="3" s="1"/>
  <c r="AP134" i="3" s="1"/>
  <c r="AM86" i="3"/>
  <c r="AN110" i="3" s="1"/>
  <c r="AO134" i="3" s="1"/>
  <c r="AL86" i="3"/>
  <c r="AM110" i="3" s="1"/>
  <c r="AN134" i="3" s="1"/>
  <c r="AK86" i="3"/>
  <c r="AL110" i="3" s="1"/>
  <c r="AM134" i="3" s="1"/>
  <c r="AJ86" i="3"/>
  <c r="AK110" i="3" s="1"/>
  <c r="AL134" i="3" s="1"/>
  <c r="AI86" i="3"/>
  <c r="AJ110" i="3" s="1"/>
  <c r="AK134" i="3" s="1"/>
  <c r="BE85" i="3"/>
  <c r="BD85" i="3"/>
  <c r="BE109" i="3" s="1"/>
  <c r="BC85" i="3"/>
  <c r="BD109" i="3" s="1"/>
  <c r="BE133" i="3" s="1"/>
  <c r="BB85" i="3"/>
  <c r="BC109" i="3" s="1"/>
  <c r="BD133" i="3" s="1"/>
  <c r="BA85" i="3"/>
  <c r="BB109" i="3" s="1"/>
  <c r="BC133" i="3" s="1"/>
  <c r="AZ85" i="3"/>
  <c r="BA109" i="3" s="1"/>
  <c r="BB133" i="3" s="1"/>
  <c r="AY85" i="3"/>
  <c r="AZ109" i="3" s="1"/>
  <c r="BA133" i="3" s="1"/>
  <c r="AX85" i="3"/>
  <c r="AY109" i="3" s="1"/>
  <c r="AZ133" i="3" s="1"/>
  <c r="AW85" i="3"/>
  <c r="AX109" i="3" s="1"/>
  <c r="AY133" i="3" s="1"/>
  <c r="AV85" i="3"/>
  <c r="AW109" i="3" s="1"/>
  <c r="AX133" i="3" s="1"/>
  <c r="AU85" i="3"/>
  <c r="AV109" i="3" s="1"/>
  <c r="AW133" i="3" s="1"/>
  <c r="AT85" i="3"/>
  <c r="AU109" i="3" s="1"/>
  <c r="AV133" i="3" s="1"/>
  <c r="AS85" i="3"/>
  <c r="AT109" i="3" s="1"/>
  <c r="AU133" i="3" s="1"/>
  <c r="AR85" i="3"/>
  <c r="AS109" i="3" s="1"/>
  <c r="AT133" i="3" s="1"/>
  <c r="AQ85" i="3"/>
  <c r="AR109" i="3" s="1"/>
  <c r="AS133" i="3" s="1"/>
  <c r="AP85" i="3"/>
  <c r="AQ109" i="3" s="1"/>
  <c r="AR133" i="3" s="1"/>
  <c r="AO85" i="3"/>
  <c r="AP109" i="3" s="1"/>
  <c r="AQ133" i="3" s="1"/>
  <c r="AN85" i="3"/>
  <c r="AO109" i="3" s="1"/>
  <c r="AP133" i="3" s="1"/>
  <c r="AM85" i="3"/>
  <c r="AN109" i="3" s="1"/>
  <c r="AO133" i="3" s="1"/>
  <c r="AL85" i="3"/>
  <c r="AM109" i="3" s="1"/>
  <c r="AN133" i="3" s="1"/>
  <c r="AK85" i="3"/>
  <c r="AL109" i="3" s="1"/>
  <c r="AM133" i="3" s="1"/>
  <c r="AJ85" i="3"/>
  <c r="AK109" i="3" s="1"/>
  <c r="AL133" i="3" s="1"/>
  <c r="AI85" i="3"/>
  <c r="AJ109" i="3" s="1"/>
  <c r="AK133" i="3" s="1"/>
  <c r="BE84" i="3"/>
  <c r="BD84" i="3"/>
  <c r="BE108" i="3" s="1"/>
  <c r="BC84" i="3"/>
  <c r="BD108" i="3" s="1"/>
  <c r="BE132" i="3" s="1"/>
  <c r="BB84" i="3"/>
  <c r="BC108" i="3" s="1"/>
  <c r="BD132" i="3" s="1"/>
  <c r="BA84" i="3"/>
  <c r="BB108" i="3" s="1"/>
  <c r="BC132" i="3" s="1"/>
  <c r="AZ84" i="3"/>
  <c r="BA108" i="3" s="1"/>
  <c r="BB132" i="3" s="1"/>
  <c r="AY84" i="3"/>
  <c r="AZ108" i="3" s="1"/>
  <c r="BA132" i="3" s="1"/>
  <c r="AX84" i="3"/>
  <c r="AY108" i="3" s="1"/>
  <c r="AZ132" i="3" s="1"/>
  <c r="AW84" i="3"/>
  <c r="AX108" i="3" s="1"/>
  <c r="AY132" i="3" s="1"/>
  <c r="AV84" i="3"/>
  <c r="AW108" i="3" s="1"/>
  <c r="AX132" i="3" s="1"/>
  <c r="AU84" i="3"/>
  <c r="AV108" i="3" s="1"/>
  <c r="AW132" i="3" s="1"/>
  <c r="AT84" i="3"/>
  <c r="AU108" i="3" s="1"/>
  <c r="AV132" i="3" s="1"/>
  <c r="AS84" i="3"/>
  <c r="AT108" i="3" s="1"/>
  <c r="AU132" i="3" s="1"/>
  <c r="AR84" i="3"/>
  <c r="AS108" i="3" s="1"/>
  <c r="AT132" i="3" s="1"/>
  <c r="AQ84" i="3"/>
  <c r="AR108" i="3" s="1"/>
  <c r="AS132" i="3" s="1"/>
  <c r="AP84" i="3"/>
  <c r="AQ108" i="3" s="1"/>
  <c r="AR132" i="3" s="1"/>
  <c r="AO84" i="3"/>
  <c r="AP108" i="3" s="1"/>
  <c r="AQ132" i="3" s="1"/>
  <c r="AN84" i="3"/>
  <c r="AO108" i="3" s="1"/>
  <c r="AP132" i="3" s="1"/>
  <c r="AM84" i="3"/>
  <c r="AN108" i="3" s="1"/>
  <c r="AO132" i="3" s="1"/>
  <c r="AL84" i="3"/>
  <c r="AM108" i="3" s="1"/>
  <c r="AN132" i="3" s="1"/>
  <c r="AK84" i="3"/>
  <c r="AL108" i="3" s="1"/>
  <c r="AM132" i="3" s="1"/>
  <c r="AJ84" i="3"/>
  <c r="AK108" i="3" s="1"/>
  <c r="AL132" i="3" s="1"/>
  <c r="AI84" i="3"/>
  <c r="AJ108" i="3" s="1"/>
  <c r="AK132" i="3" s="1"/>
  <c r="BE83" i="3"/>
  <c r="BD83" i="3"/>
  <c r="BE107" i="3" s="1"/>
  <c r="BC83" i="3"/>
  <c r="BD107" i="3" s="1"/>
  <c r="BE131" i="3" s="1"/>
  <c r="BB83" i="3"/>
  <c r="BC107" i="3" s="1"/>
  <c r="BD131" i="3" s="1"/>
  <c r="BA83" i="3"/>
  <c r="BB107" i="3" s="1"/>
  <c r="BC131" i="3" s="1"/>
  <c r="AZ83" i="3"/>
  <c r="BA107" i="3" s="1"/>
  <c r="BB131" i="3" s="1"/>
  <c r="AY83" i="3"/>
  <c r="AZ107" i="3" s="1"/>
  <c r="BA131" i="3" s="1"/>
  <c r="AX83" i="3"/>
  <c r="AY107" i="3" s="1"/>
  <c r="AZ131" i="3" s="1"/>
  <c r="AW83" i="3"/>
  <c r="AX107" i="3" s="1"/>
  <c r="AY131" i="3" s="1"/>
  <c r="AV83" i="3"/>
  <c r="AW107" i="3" s="1"/>
  <c r="AX131" i="3" s="1"/>
  <c r="AU83" i="3"/>
  <c r="AV107" i="3" s="1"/>
  <c r="AW131" i="3" s="1"/>
  <c r="AT83" i="3"/>
  <c r="AU107" i="3" s="1"/>
  <c r="AV131" i="3" s="1"/>
  <c r="AS83" i="3"/>
  <c r="AT107" i="3" s="1"/>
  <c r="AU131" i="3" s="1"/>
  <c r="AR83" i="3"/>
  <c r="AS107" i="3" s="1"/>
  <c r="AT131" i="3" s="1"/>
  <c r="AQ83" i="3"/>
  <c r="AR107" i="3" s="1"/>
  <c r="AS131" i="3" s="1"/>
  <c r="AP83" i="3"/>
  <c r="AQ107" i="3" s="1"/>
  <c r="AR131" i="3" s="1"/>
  <c r="AO83" i="3"/>
  <c r="AP107" i="3" s="1"/>
  <c r="AQ131" i="3" s="1"/>
  <c r="AN83" i="3"/>
  <c r="AO107" i="3" s="1"/>
  <c r="AP131" i="3" s="1"/>
  <c r="AM83" i="3"/>
  <c r="AN107" i="3" s="1"/>
  <c r="AO131" i="3" s="1"/>
  <c r="AL83" i="3"/>
  <c r="AM107" i="3" s="1"/>
  <c r="AN131" i="3" s="1"/>
  <c r="AK83" i="3"/>
  <c r="AL107" i="3" s="1"/>
  <c r="AM131" i="3" s="1"/>
  <c r="AJ83" i="3"/>
  <c r="AK107" i="3" s="1"/>
  <c r="AL131" i="3" s="1"/>
  <c r="AI83" i="3"/>
  <c r="AJ107" i="3" s="1"/>
  <c r="AK131" i="3" s="1"/>
  <c r="BE82" i="3"/>
  <c r="BD82" i="3"/>
  <c r="BE106" i="3" s="1"/>
  <c r="BC82" i="3"/>
  <c r="BD106" i="3" s="1"/>
  <c r="BE130" i="3" s="1"/>
  <c r="BB82" i="3"/>
  <c r="BC106" i="3" s="1"/>
  <c r="BD130" i="3" s="1"/>
  <c r="BA82" i="3"/>
  <c r="BB106" i="3" s="1"/>
  <c r="BC130" i="3" s="1"/>
  <c r="AZ82" i="3"/>
  <c r="BA106" i="3" s="1"/>
  <c r="BB130" i="3" s="1"/>
  <c r="AY82" i="3"/>
  <c r="AZ106" i="3" s="1"/>
  <c r="BA130" i="3" s="1"/>
  <c r="AX82" i="3"/>
  <c r="AY106" i="3" s="1"/>
  <c r="AZ130" i="3" s="1"/>
  <c r="AW82" i="3"/>
  <c r="AX106" i="3" s="1"/>
  <c r="AY130" i="3" s="1"/>
  <c r="AV82" i="3"/>
  <c r="AW106" i="3" s="1"/>
  <c r="AX130" i="3" s="1"/>
  <c r="AU82" i="3"/>
  <c r="AV106" i="3" s="1"/>
  <c r="AW130" i="3" s="1"/>
  <c r="AT82" i="3"/>
  <c r="AU106" i="3" s="1"/>
  <c r="AV130" i="3" s="1"/>
  <c r="AS82" i="3"/>
  <c r="AT106" i="3" s="1"/>
  <c r="AU130" i="3" s="1"/>
  <c r="AR82" i="3"/>
  <c r="AS106" i="3" s="1"/>
  <c r="AT130" i="3" s="1"/>
  <c r="AQ82" i="3"/>
  <c r="AR106" i="3" s="1"/>
  <c r="AS130" i="3" s="1"/>
  <c r="AP82" i="3"/>
  <c r="AQ106" i="3" s="1"/>
  <c r="AR130" i="3" s="1"/>
  <c r="AO82" i="3"/>
  <c r="AP106" i="3" s="1"/>
  <c r="AQ130" i="3" s="1"/>
  <c r="AN82" i="3"/>
  <c r="AO106" i="3" s="1"/>
  <c r="AP130" i="3" s="1"/>
  <c r="AM82" i="3"/>
  <c r="AN106" i="3" s="1"/>
  <c r="AO130" i="3" s="1"/>
  <c r="AL82" i="3"/>
  <c r="AM106" i="3" s="1"/>
  <c r="AN130" i="3" s="1"/>
  <c r="AK82" i="3"/>
  <c r="AL106" i="3" s="1"/>
  <c r="AM130" i="3" s="1"/>
  <c r="AJ82" i="3"/>
  <c r="AK106" i="3" s="1"/>
  <c r="AL130" i="3" s="1"/>
  <c r="AI82" i="3"/>
  <c r="AJ106" i="3" s="1"/>
  <c r="AK130" i="3" s="1"/>
  <c r="BE81" i="3"/>
  <c r="BD81" i="3"/>
  <c r="BE105" i="3" s="1"/>
  <c r="BC81" i="3"/>
  <c r="BD105" i="3" s="1"/>
  <c r="BE129" i="3" s="1"/>
  <c r="BB81" i="3"/>
  <c r="BC105" i="3" s="1"/>
  <c r="BD129" i="3" s="1"/>
  <c r="BA81" i="3"/>
  <c r="BB105" i="3" s="1"/>
  <c r="BC129" i="3" s="1"/>
  <c r="AZ81" i="3"/>
  <c r="BA105" i="3" s="1"/>
  <c r="BB129" i="3" s="1"/>
  <c r="AY81" i="3"/>
  <c r="AZ105" i="3" s="1"/>
  <c r="BA129" i="3" s="1"/>
  <c r="AX81" i="3"/>
  <c r="AY105" i="3" s="1"/>
  <c r="AZ129" i="3" s="1"/>
  <c r="AW81" i="3"/>
  <c r="AX105" i="3" s="1"/>
  <c r="AY129" i="3" s="1"/>
  <c r="AV81" i="3"/>
  <c r="AW105" i="3" s="1"/>
  <c r="AX129" i="3" s="1"/>
  <c r="AU81" i="3"/>
  <c r="AV105" i="3" s="1"/>
  <c r="AW129" i="3" s="1"/>
  <c r="AT81" i="3"/>
  <c r="AU105" i="3" s="1"/>
  <c r="AV129" i="3" s="1"/>
  <c r="AS81" i="3"/>
  <c r="AT105" i="3" s="1"/>
  <c r="AU129" i="3" s="1"/>
  <c r="AR81" i="3"/>
  <c r="AS105" i="3" s="1"/>
  <c r="AT129" i="3" s="1"/>
  <c r="AQ81" i="3"/>
  <c r="AR105" i="3" s="1"/>
  <c r="AS129" i="3" s="1"/>
  <c r="AP81" i="3"/>
  <c r="AQ105" i="3" s="1"/>
  <c r="AR129" i="3" s="1"/>
  <c r="AO81" i="3"/>
  <c r="AP105" i="3" s="1"/>
  <c r="AQ129" i="3" s="1"/>
  <c r="AN81" i="3"/>
  <c r="AO105" i="3" s="1"/>
  <c r="AP129" i="3" s="1"/>
  <c r="AM81" i="3"/>
  <c r="AN105" i="3" s="1"/>
  <c r="AO129" i="3" s="1"/>
  <c r="AL81" i="3"/>
  <c r="AK81" i="3"/>
  <c r="AL105" i="3" s="1"/>
  <c r="AM129" i="3" s="1"/>
  <c r="AJ81" i="3"/>
  <c r="AK105" i="3" s="1"/>
  <c r="AL129" i="3" s="1"/>
  <c r="AI81" i="3"/>
  <c r="AJ105" i="3" s="1"/>
  <c r="AK129" i="3" s="1"/>
  <c r="BE80" i="3"/>
  <c r="BD80" i="3"/>
  <c r="BE104" i="3" s="1"/>
  <c r="BC80" i="3"/>
  <c r="BD104" i="3" s="1"/>
  <c r="BE128" i="3" s="1"/>
  <c r="BB80" i="3"/>
  <c r="BC104" i="3" s="1"/>
  <c r="BD128" i="3" s="1"/>
  <c r="BA80" i="3"/>
  <c r="BB104" i="3" s="1"/>
  <c r="BC128" i="3" s="1"/>
  <c r="AZ80" i="3"/>
  <c r="BA104" i="3" s="1"/>
  <c r="BB128" i="3" s="1"/>
  <c r="AY80" i="3"/>
  <c r="AZ104" i="3" s="1"/>
  <c r="BA128" i="3" s="1"/>
  <c r="AX80" i="3"/>
  <c r="AY104" i="3" s="1"/>
  <c r="AZ128" i="3" s="1"/>
  <c r="AW80" i="3"/>
  <c r="AX104" i="3" s="1"/>
  <c r="AY128" i="3" s="1"/>
  <c r="AV80" i="3"/>
  <c r="AW104" i="3" s="1"/>
  <c r="AX128" i="3" s="1"/>
  <c r="AU80" i="3"/>
  <c r="AV104" i="3" s="1"/>
  <c r="AW128" i="3" s="1"/>
  <c r="AT80" i="3"/>
  <c r="AU104" i="3" s="1"/>
  <c r="AV128" i="3" s="1"/>
  <c r="AS80" i="3"/>
  <c r="AT104" i="3" s="1"/>
  <c r="AU128" i="3" s="1"/>
  <c r="AR80" i="3"/>
  <c r="AS104" i="3" s="1"/>
  <c r="AT128" i="3" s="1"/>
  <c r="AQ80" i="3"/>
  <c r="AR104" i="3" s="1"/>
  <c r="AS128" i="3" s="1"/>
  <c r="AP80" i="3"/>
  <c r="AQ104" i="3" s="1"/>
  <c r="AR128" i="3" s="1"/>
  <c r="AO80" i="3"/>
  <c r="AP104" i="3" s="1"/>
  <c r="AQ128" i="3" s="1"/>
  <c r="AN80" i="3"/>
  <c r="AO104" i="3" s="1"/>
  <c r="AP128" i="3" s="1"/>
  <c r="AM80" i="3"/>
  <c r="AN104" i="3" s="1"/>
  <c r="AO128" i="3" s="1"/>
  <c r="AL80" i="3"/>
  <c r="AM104" i="3" s="1"/>
  <c r="AN128" i="3" s="1"/>
  <c r="AK80" i="3"/>
  <c r="AL104" i="3" s="1"/>
  <c r="AM128" i="3" s="1"/>
  <c r="AJ80" i="3"/>
  <c r="AK104" i="3" s="1"/>
  <c r="AL128" i="3" s="1"/>
  <c r="AI80" i="3"/>
  <c r="AJ104" i="3" s="1"/>
  <c r="AK128" i="3" s="1"/>
  <c r="BE79" i="3"/>
  <c r="BD79" i="3"/>
  <c r="BE103" i="3" s="1"/>
  <c r="BC79" i="3"/>
  <c r="BD103" i="3" s="1"/>
  <c r="BE127" i="3" s="1"/>
  <c r="BB79" i="3"/>
  <c r="BC103" i="3" s="1"/>
  <c r="BD127" i="3" s="1"/>
  <c r="BA79" i="3"/>
  <c r="BB103" i="3" s="1"/>
  <c r="BC127" i="3" s="1"/>
  <c r="AZ79" i="3"/>
  <c r="BA103" i="3" s="1"/>
  <c r="BB127" i="3" s="1"/>
  <c r="AY79" i="3"/>
  <c r="AZ103" i="3" s="1"/>
  <c r="BA127" i="3" s="1"/>
  <c r="AX79" i="3"/>
  <c r="AY103" i="3" s="1"/>
  <c r="AZ127" i="3" s="1"/>
  <c r="AW79" i="3"/>
  <c r="AX103" i="3" s="1"/>
  <c r="AY127" i="3" s="1"/>
  <c r="AV79" i="3"/>
  <c r="AW103" i="3" s="1"/>
  <c r="AX127" i="3" s="1"/>
  <c r="AU79" i="3"/>
  <c r="AV103" i="3" s="1"/>
  <c r="AW127" i="3" s="1"/>
  <c r="AT79" i="3"/>
  <c r="AU103" i="3" s="1"/>
  <c r="AV127" i="3" s="1"/>
  <c r="AS79" i="3"/>
  <c r="AT103" i="3" s="1"/>
  <c r="AU127" i="3" s="1"/>
  <c r="AR79" i="3"/>
  <c r="AS103" i="3" s="1"/>
  <c r="AT127" i="3" s="1"/>
  <c r="AQ79" i="3"/>
  <c r="AR103" i="3" s="1"/>
  <c r="AS127" i="3" s="1"/>
  <c r="AP79" i="3"/>
  <c r="AQ103" i="3" s="1"/>
  <c r="AR127" i="3" s="1"/>
  <c r="AO79" i="3"/>
  <c r="AP103" i="3" s="1"/>
  <c r="AQ127" i="3" s="1"/>
  <c r="AN79" i="3"/>
  <c r="AO103" i="3" s="1"/>
  <c r="AP127" i="3" s="1"/>
  <c r="AM79" i="3"/>
  <c r="AN103" i="3" s="1"/>
  <c r="AO127" i="3" s="1"/>
  <c r="AL79" i="3"/>
  <c r="AM103" i="3" s="1"/>
  <c r="AN127" i="3" s="1"/>
  <c r="AK79" i="3"/>
  <c r="AL103" i="3" s="1"/>
  <c r="AM127" i="3" s="1"/>
  <c r="AJ79" i="3"/>
  <c r="AK103" i="3" s="1"/>
  <c r="AL127" i="3" s="1"/>
  <c r="AI79" i="3"/>
  <c r="AJ103" i="3" s="1"/>
  <c r="AK127" i="3" s="1"/>
  <c r="BE78" i="3"/>
  <c r="BD78" i="3"/>
  <c r="BE102" i="3" s="1"/>
  <c r="BC78" i="3"/>
  <c r="BD102" i="3" s="1"/>
  <c r="BE126" i="3" s="1"/>
  <c r="BB78" i="3"/>
  <c r="BC102" i="3" s="1"/>
  <c r="BD126" i="3" s="1"/>
  <c r="BA78" i="3"/>
  <c r="BB102" i="3" s="1"/>
  <c r="BC126" i="3" s="1"/>
  <c r="AZ78" i="3"/>
  <c r="BA102" i="3" s="1"/>
  <c r="BB126" i="3" s="1"/>
  <c r="AY78" i="3"/>
  <c r="AZ102" i="3" s="1"/>
  <c r="BA126" i="3" s="1"/>
  <c r="AX78" i="3"/>
  <c r="AY102" i="3" s="1"/>
  <c r="AZ126" i="3" s="1"/>
  <c r="AW78" i="3"/>
  <c r="AX102" i="3" s="1"/>
  <c r="AY126" i="3" s="1"/>
  <c r="AV78" i="3"/>
  <c r="AW102" i="3" s="1"/>
  <c r="AX126" i="3" s="1"/>
  <c r="AU78" i="3"/>
  <c r="AV102" i="3" s="1"/>
  <c r="AW126" i="3" s="1"/>
  <c r="AT78" i="3"/>
  <c r="AU102" i="3" s="1"/>
  <c r="AV126" i="3" s="1"/>
  <c r="AS78" i="3"/>
  <c r="AT102" i="3" s="1"/>
  <c r="AU126" i="3" s="1"/>
  <c r="AR78" i="3"/>
  <c r="AS102" i="3" s="1"/>
  <c r="AT126" i="3" s="1"/>
  <c r="AQ78" i="3"/>
  <c r="AR102" i="3" s="1"/>
  <c r="AS126" i="3" s="1"/>
  <c r="AP78" i="3"/>
  <c r="AQ102" i="3" s="1"/>
  <c r="AR126" i="3" s="1"/>
  <c r="AO78" i="3"/>
  <c r="AP102" i="3" s="1"/>
  <c r="AQ126" i="3" s="1"/>
  <c r="AN78" i="3"/>
  <c r="AO102" i="3" s="1"/>
  <c r="AP126" i="3" s="1"/>
  <c r="AM78" i="3"/>
  <c r="AN102" i="3" s="1"/>
  <c r="AO126" i="3" s="1"/>
  <c r="AL78" i="3"/>
  <c r="AM102" i="3" s="1"/>
  <c r="AN126" i="3" s="1"/>
  <c r="AK78" i="3"/>
  <c r="AL102" i="3" s="1"/>
  <c r="AM126" i="3" s="1"/>
  <c r="AJ78" i="3"/>
  <c r="AK102" i="3" s="1"/>
  <c r="AL126" i="3" s="1"/>
  <c r="AI78" i="3"/>
  <c r="AJ102" i="3" s="1"/>
  <c r="AK126" i="3" s="1"/>
  <c r="BE77" i="3"/>
  <c r="BD77" i="3"/>
  <c r="BE101" i="3" s="1"/>
  <c r="BC77" i="3"/>
  <c r="BD101" i="3" s="1"/>
  <c r="BE125" i="3" s="1"/>
  <c r="BB77" i="3"/>
  <c r="BC101" i="3" s="1"/>
  <c r="BD125" i="3" s="1"/>
  <c r="BA77" i="3"/>
  <c r="BB101" i="3" s="1"/>
  <c r="BC125" i="3" s="1"/>
  <c r="AZ77" i="3"/>
  <c r="BA101" i="3" s="1"/>
  <c r="BB125" i="3" s="1"/>
  <c r="AY77" i="3"/>
  <c r="AZ101" i="3" s="1"/>
  <c r="BA125" i="3" s="1"/>
  <c r="AX77" i="3"/>
  <c r="AY101" i="3" s="1"/>
  <c r="AZ125" i="3" s="1"/>
  <c r="AW77" i="3"/>
  <c r="AX101" i="3" s="1"/>
  <c r="AY125" i="3" s="1"/>
  <c r="AV77" i="3"/>
  <c r="AW101" i="3" s="1"/>
  <c r="AX125" i="3" s="1"/>
  <c r="AU77" i="3"/>
  <c r="AV101" i="3" s="1"/>
  <c r="AW125" i="3" s="1"/>
  <c r="AT77" i="3"/>
  <c r="AU101" i="3" s="1"/>
  <c r="AV125" i="3" s="1"/>
  <c r="AS77" i="3"/>
  <c r="AT101" i="3" s="1"/>
  <c r="AU125" i="3" s="1"/>
  <c r="AR77" i="3"/>
  <c r="AS101" i="3" s="1"/>
  <c r="AT125" i="3" s="1"/>
  <c r="AQ77" i="3"/>
  <c r="AR101" i="3" s="1"/>
  <c r="AS125" i="3" s="1"/>
  <c r="AP77" i="3"/>
  <c r="AQ101" i="3" s="1"/>
  <c r="AR125" i="3" s="1"/>
  <c r="AO77" i="3"/>
  <c r="AP101" i="3" s="1"/>
  <c r="AQ125" i="3" s="1"/>
  <c r="AN77" i="3"/>
  <c r="AO101" i="3" s="1"/>
  <c r="AP125" i="3" s="1"/>
  <c r="AM77" i="3"/>
  <c r="AN101" i="3" s="1"/>
  <c r="AO125" i="3" s="1"/>
  <c r="AL77" i="3"/>
  <c r="AM101" i="3" s="1"/>
  <c r="AN125" i="3" s="1"/>
  <c r="AK77" i="3"/>
  <c r="AL101" i="3" s="1"/>
  <c r="AM125" i="3" s="1"/>
  <c r="AJ77" i="3"/>
  <c r="AK101" i="3" s="1"/>
  <c r="AL125" i="3" s="1"/>
  <c r="AI77" i="3"/>
  <c r="AJ101" i="3" s="1"/>
  <c r="AK125" i="3" s="1"/>
  <c r="BE76" i="3"/>
  <c r="BD76" i="3"/>
  <c r="BE100" i="3" s="1"/>
  <c r="BC76" i="3"/>
  <c r="BD100" i="3" s="1"/>
  <c r="BE124" i="3" s="1"/>
  <c r="BB76" i="3"/>
  <c r="BC100" i="3" s="1"/>
  <c r="BD124" i="3" s="1"/>
  <c r="BA76" i="3"/>
  <c r="BB100" i="3" s="1"/>
  <c r="BC124" i="3" s="1"/>
  <c r="AZ76" i="3"/>
  <c r="BA100" i="3" s="1"/>
  <c r="BB124" i="3" s="1"/>
  <c r="AY76" i="3"/>
  <c r="AZ100" i="3" s="1"/>
  <c r="BA124" i="3" s="1"/>
  <c r="AX76" i="3"/>
  <c r="AY100" i="3" s="1"/>
  <c r="AZ124" i="3" s="1"/>
  <c r="AW76" i="3"/>
  <c r="AX100" i="3" s="1"/>
  <c r="AY124" i="3" s="1"/>
  <c r="AV76" i="3"/>
  <c r="AW100" i="3" s="1"/>
  <c r="AX124" i="3" s="1"/>
  <c r="AU76" i="3"/>
  <c r="AV100" i="3" s="1"/>
  <c r="AW124" i="3" s="1"/>
  <c r="AT76" i="3"/>
  <c r="AU100" i="3" s="1"/>
  <c r="AV124" i="3" s="1"/>
  <c r="AS76" i="3"/>
  <c r="AT100" i="3" s="1"/>
  <c r="AU124" i="3" s="1"/>
  <c r="AR76" i="3"/>
  <c r="AS100" i="3" s="1"/>
  <c r="AT124" i="3" s="1"/>
  <c r="AQ76" i="3"/>
  <c r="AR100" i="3" s="1"/>
  <c r="AS124" i="3" s="1"/>
  <c r="AP76" i="3"/>
  <c r="AQ100" i="3" s="1"/>
  <c r="AR124" i="3" s="1"/>
  <c r="AO76" i="3"/>
  <c r="AP100" i="3" s="1"/>
  <c r="AQ124" i="3" s="1"/>
  <c r="AN76" i="3"/>
  <c r="AO100" i="3" s="1"/>
  <c r="AP124" i="3" s="1"/>
  <c r="AM76" i="3"/>
  <c r="AN100" i="3" s="1"/>
  <c r="AO124" i="3" s="1"/>
  <c r="AL76" i="3"/>
  <c r="AM100" i="3" s="1"/>
  <c r="AN124" i="3" s="1"/>
  <c r="AK76" i="3"/>
  <c r="AL100" i="3" s="1"/>
  <c r="AM124" i="3" s="1"/>
  <c r="AJ76" i="3"/>
  <c r="AK100" i="3" s="1"/>
  <c r="AL124" i="3" s="1"/>
  <c r="AI76" i="3"/>
  <c r="AJ100" i="3" s="1"/>
  <c r="AK124" i="3" s="1"/>
  <c r="BE75" i="3"/>
  <c r="BD75" i="3"/>
  <c r="BE99" i="3" s="1"/>
  <c r="BC75" i="3"/>
  <c r="BD99" i="3" s="1"/>
  <c r="BE123" i="3" s="1"/>
  <c r="BB75" i="3"/>
  <c r="BC99" i="3" s="1"/>
  <c r="BD123" i="3" s="1"/>
  <c r="BA75" i="3"/>
  <c r="BB99" i="3" s="1"/>
  <c r="BC123" i="3" s="1"/>
  <c r="AZ75" i="3"/>
  <c r="BA99" i="3" s="1"/>
  <c r="BB123" i="3" s="1"/>
  <c r="AY75" i="3"/>
  <c r="AZ99" i="3" s="1"/>
  <c r="BA123" i="3" s="1"/>
  <c r="AX75" i="3"/>
  <c r="AY99" i="3" s="1"/>
  <c r="AZ123" i="3" s="1"/>
  <c r="AW75" i="3"/>
  <c r="AX99" i="3" s="1"/>
  <c r="AY123" i="3" s="1"/>
  <c r="AV75" i="3"/>
  <c r="AW99" i="3" s="1"/>
  <c r="AX123" i="3" s="1"/>
  <c r="AU75" i="3"/>
  <c r="AV99" i="3" s="1"/>
  <c r="AW123" i="3" s="1"/>
  <c r="AT75" i="3"/>
  <c r="AU99" i="3" s="1"/>
  <c r="AV123" i="3" s="1"/>
  <c r="AS75" i="3"/>
  <c r="AT99" i="3" s="1"/>
  <c r="AU123" i="3" s="1"/>
  <c r="AR75" i="3"/>
  <c r="AS99" i="3" s="1"/>
  <c r="AT123" i="3" s="1"/>
  <c r="AQ75" i="3"/>
  <c r="AR99" i="3" s="1"/>
  <c r="AS123" i="3" s="1"/>
  <c r="AP75" i="3"/>
  <c r="AO75" i="3"/>
  <c r="AN75" i="3"/>
  <c r="AM75" i="3"/>
  <c r="AL75" i="3"/>
  <c r="AK75" i="3"/>
  <c r="AL99" i="3" s="1"/>
  <c r="AM123" i="3" s="1"/>
  <c r="AJ75" i="3"/>
  <c r="AI75" i="3"/>
  <c r="AJ99" i="3" s="1"/>
  <c r="AK123" i="3" s="1"/>
  <c r="BE74" i="3"/>
  <c r="BD74" i="3"/>
  <c r="BE98" i="3" s="1"/>
  <c r="BC74" i="3"/>
  <c r="BD98" i="3" s="1"/>
  <c r="BE122" i="3" s="1"/>
  <c r="BB74" i="3"/>
  <c r="BC98" i="3" s="1"/>
  <c r="BD122" i="3" s="1"/>
  <c r="BA74" i="3"/>
  <c r="BB98" i="3" s="1"/>
  <c r="BC122" i="3" s="1"/>
  <c r="AZ74" i="3"/>
  <c r="BA98" i="3" s="1"/>
  <c r="BB122" i="3" s="1"/>
  <c r="AY74" i="3"/>
  <c r="AZ98" i="3" s="1"/>
  <c r="BA122" i="3" s="1"/>
  <c r="AX74" i="3"/>
  <c r="AY98" i="3" s="1"/>
  <c r="AZ122" i="3" s="1"/>
  <c r="AW74" i="3"/>
  <c r="AX98" i="3" s="1"/>
  <c r="AY122" i="3" s="1"/>
  <c r="AV74" i="3"/>
  <c r="AW98" i="3" s="1"/>
  <c r="AX122" i="3" s="1"/>
  <c r="AU74" i="3"/>
  <c r="AV98" i="3" s="1"/>
  <c r="AW122" i="3" s="1"/>
  <c r="AT74" i="3"/>
  <c r="AU98" i="3" s="1"/>
  <c r="AV122" i="3" s="1"/>
  <c r="AS74" i="3"/>
  <c r="AT98" i="3" s="1"/>
  <c r="AU122" i="3" s="1"/>
  <c r="AR74" i="3"/>
  <c r="AS98" i="3" s="1"/>
  <c r="AT122" i="3" s="1"/>
  <c r="AQ74" i="3"/>
  <c r="AR98" i="3" s="1"/>
  <c r="AS122" i="3" s="1"/>
  <c r="AP74" i="3"/>
  <c r="AQ98" i="3" s="1"/>
  <c r="AR122" i="3" s="1"/>
  <c r="AO74" i="3"/>
  <c r="AP98" i="3" s="1"/>
  <c r="AQ122" i="3" s="1"/>
  <c r="AN74" i="3"/>
  <c r="AO98" i="3" s="1"/>
  <c r="AP122" i="3" s="1"/>
  <c r="AM74" i="3"/>
  <c r="AN98" i="3" s="1"/>
  <c r="AO122" i="3" s="1"/>
  <c r="AL74" i="3"/>
  <c r="AK74" i="3"/>
  <c r="AL98" i="3" s="1"/>
  <c r="AM122" i="3" s="1"/>
  <c r="AJ74" i="3"/>
  <c r="AI74" i="3"/>
  <c r="AJ98" i="3" s="1"/>
  <c r="AK122" i="3" s="1"/>
  <c r="BE73" i="3"/>
  <c r="BD73" i="3"/>
  <c r="BE97" i="3" s="1"/>
  <c r="BC73" i="3"/>
  <c r="BD97" i="3" s="1"/>
  <c r="BE121" i="3" s="1"/>
  <c r="BB73" i="3"/>
  <c r="BC97" i="3" s="1"/>
  <c r="BD121" i="3" s="1"/>
  <c r="BA73" i="3"/>
  <c r="BB97" i="3" s="1"/>
  <c r="BC121" i="3" s="1"/>
  <c r="AZ73" i="3"/>
  <c r="BA97" i="3" s="1"/>
  <c r="BB121" i="3" s="1"/>
  <c r="AY73" i="3"/>
  <c r="AZ97" i="3" s="1"/>
  <c r="BA121" i="3" s="1"/>
  <c r="AX73" i="3"/>
  <c r="AY97" i="3" s="1"/>
  <c r="AZ121" i="3" s="1"/>
  <c r="AW73" i="3"/>
  <c r="AX97" i="3" s="1"/>
  <c r="AY121" i="3" s="1"/>
  <c r="AV73" i="3"/>
  <c r="AW97" i="3" s="1"/>
  <c r="AX121" i="3" s="1"/>
  <c r="AU73" i="3"/>
  <c r="AV97" i="3" s="1"/>
  <c r="AW121" i="3" s="1"/>
  <c r="AT73" i="3"/>
  <c r="AU97" i="3" s="1"/>
  <c r="AV121" i="3" s="1"/>
  <c r="AS73" i="3"/>
  <c r="AT97" i="3" s="1"/>
  <c r="AU121" i="3" s="1"/>
  <c r="AR73" i="3"/>
  <c r="AS97" i="3" s="1"/>
  <c r="AT121" i="3" s="1"/>
  <c r="AQ73" i="3"/>
  <c r="AR97" i="3" s="1"/>
  <c r="AS121" i="3" s="1"/>
  <c r="AP73" i="3"/>
  <c r="AQ97" i="3" s="1"/>
  <c r="AR121" i="3" s="1"/>
  <c r="AO73" i="3"/>
  <c r="AP97" i="3" s="1"/>
  <c r="AQ121" i="3" s="1"/>
  <c r="AN73" i="3"/>
  <c r="AO97" i="3" s="1"/>
  <c r="AP121" i="3" s="1"/>
  <c r="AM73" i="3"/>
  <c r="AN97" i="3" s="1"/>
  <c r="AO121" i="3" s="1"/>
  <c r="AL73" i="3"/>
  <c r="AK73" i="3"/>
  <c r="AL97" i="3" s="1"/>
  <c r="AJ73" i="3"/>
  <c r="AI73" i="3"/>
  <c r="AJ97" i="3" s="1"/>
  <c r="AK121" i="3" s="1"/>
  <c r="BE72" i="3"/>
  <c r="BD72" i="3"/>
  <c r="BE96" i="3" s="1"/>
  <c r="BC72" i="3"/>
  <c r="BD96" i="3" s="1"/>
  <c r="BE120" i="3" s="1"/>
  <c r="BB72" i="3"/>
  <c r="BC96" i="3" s="1"/>
  <c r="BD120" i="3" s="1"/>
  <c r="BA72" i="3"/>
  <c r="BB96" i="3" s="1"/>
  <c r="BC120" i="3" s="1"/>
  <c r="AZ72" i="3"/>
  <c r="BA96" i="3" s="1"/>
  <c r="BB120" i="3" s="1"/>
  <c r="AY72" i="3"/>
  <c r="AZ96" i="3" s="1"/>
  <c r="BA120" i="3" s="1"/>
  <c r="AX72" i="3"/>
  <c r="AY96" i="3" s="1"/>
  <c r="AZ120" i="3" s="1"/>
  <c r="AW72" i="3"/>
  <c r="AX96" i="3" s="1"/>
  <c r="AY120" i="3" s="1"/>
  <c r="AV72" i="3"/>
  <c r="AW96" i="3" s="1"/>
  <c r="AX120" i="3" s="1"/>
  <c r="AU72" i="3"/>
  <c r="AV96" i="3" s="1"/>
  <c r="AW120" i="3" s="1"/>
  <c r="AT72" i="3"/>
  <c r="AU96" i="3" s="1"/>
  <c r="AV120" i="3" s="1"/>
  <c r="AS72" i="3"/>
  <c r="AT96" i="3" s="1"/>
  <c r="AU120" i="3" s="1"/>
  <c r="AR72" i="3"/>
  <c r="AS96" i="3" s="1"/>
  <c r="AT120" i="3" s="1"/>
  <c r="AQ72" i="3"/>
  <c r="AR96" i="3" s="1"/>
  <c r="AS120" i="3" s="1"/>
  <c r="AP72" i="3"/>
  <c r="AQ96" i="3" s="1"/>
  <c r="AR120" i="3" s="1"/>
  <c r="AO72" i="3"/>
  <c r="AP96" i="3" s="1"/>
  <c r="AQ120" i="3" s="1"/>
  <c r="AN72" i="3"/>
  <c r="AO96" i="3" s="1"/>
  <c r="AP120" i="3" s="1"/>
  <c r="AM72" i="3"/>
  <c r="AN96" i="3" s="1"/>
  <c r="AO120" i="3" s="1"/>
  <c r="AL72" i="3"/>
  <c r="AM96" i="3" s="1"/>
  <c r="AN120" i="3" s="1"/>
  <c r="AK72" i="3"/>
  <c r="AL96" i="3" s="1"/>
  <c r="AM120" i="3" s="1"/>
  <c r="AJ72" i="3"/>
  <c r="AK96" i="3" s="1"/>
  <c r="AL120" i="3" s="1"/>
  <c r="AI72" i="3"/>
  <c r="AJ96" i="3" s="1"/>
  <c r="AK120" i="3" s="1"/>
  <c r="BE71" i="3"/>
  <c r="BD71" i="3"/>
  <c r="BE95" i="3" s="1"/>
  <c r="BC71" i="3"/>
  <c r="BD95" i="3" s="1"/>
  <c r="BE119" i="3" s="1"/>
  <c r="BB71" i="3"/>
  <c r="BC95" i="3" s="1"/>
  <c r="BD119" i="3" s="1"/>
  <c r="BA71" i="3"/>
  <c r="BB95" i="3" s="1"/>
  <c r="BC119" i="3" s="1"/>
  <c r="AZ71" i="3"/>
  <c r="BA95" i="3" s="1"/>
  <c r="BB119" i="3" s="1"/>
  <c r="AY71" i="3"/>
  <c r="AZ95" i="3" s="1"/>
  <c r="BA119" i="3" s="1"/>
  <c r="AX71" i="3"/>
  <c r="AY95" i="3" s="1"/>
  <c r="AZ119" i="3" s="1"/>
  <c r="AW71" i="3"/>
  <c r="AX95" i="3" s="1"/>
  <c r="AY119" i="3" s="1"/>
  <c r="AV71" i="3"/>
  <c r="AW95" i="3" s="1"/>
  <c r="AX119" i="3" s="1"/>
  <c r="AU71" i="3"/>
  <c r="AV95" i="3" s="1"/>
  <c r="AW119" i="3" s="1"/>
  <c r="AT71" i="3"/>
  <c r="AU95" i="3" s="1"/>
  <c r="AV119" i="3" s="1"/>
  <c r="AS71" i="3"/>
  <c r="AT95" i="3" s="1"/>
  <c r="AU119" i="3" s="1"/>
  <c r="AR71" i="3"/>
  <c r="AS95" i="3" s="1"/>
  <c r="AT119" i="3" s="1"/>
  <c r="AQ71" i="3"/>
  <c r="AR95" i="3" s="1"/>
  <c r="AS119" i="3" s="1"/>
  <c r="AP71" i="3"/>
  <c r="AQ95" i="3" s="1"/>
  <c r="AR119" i="3" s="1"/>
  <c r="AO71" i="3"/>
  <c r="AP95" i="3" s="1"/>
  <c r="AQ119" i="3" s="1"/>
  <c r="AN71" i="3"/>
  <c r="AO95" i="3" s="1"/>
  <c r="AP119" i="3" s="1"/>
  <c r="AM71" i="3"/>
  <c r="AN95" i="3" s="1"/>
  <c r="AO119" i="3" s="1"/>
  <c r="AL71" i="3"/>
  <c r="AM95" i="3" s="1"/>
  <c r="AN119" i="3" s="1"/>
  <c r="AK71" i="3"/>
  <c r="AL95" i="3" s="1"/>
  <c r="AM119" i="3" s="1"/>
  <c r="AJ71" i="3"/>
  <c r="AI71" i="3"/>
  <c r="AJ95" i="3" s="1"/>
  <c r="AK119" i="3" s="1"/>
  <c r="BE70" i="3"/>
  <c r="BD70" i="3"/>
  <c r="BE94" i="3" s="1"/>
  <c r="BC70" i="3"/>
  <c r="BD94" i="3" s="1"/>
  <c r="BE118" i="3" s="1"/>
  <c r="BB70" i="3"/>
  <c r="BC94" i="3" s="1"/>
  <c r="BD118" i="3" s="1"/>
  <c r="BA70" i="3"/>
  <c r="BB94" i="3" s="1"/>
  <c r="BC118" i="3" s="1"/>
  <c r="AZ70" i="3"/>
  <c r="BA94" i="3" s="1"/>
  <c r="BB118" i="3" s="1"/>
  <c r="AY70" i="3"/>
  <c r="AZ94" i="3" s="1"/>
  <c r="BA118" i="3" s="1"/>
  <c r="AX70" i="3"/>
  <c r="AY94" i="3" s="1"/>
  <c r="AZ118" i="3" s="1"/>
  <c r="AW70" i="3"/>
  <c r="AX94" i="3" s="1"/>
  <c r="AY118" i="3" s="1"/>
  <c r="AV70" i="3"/>
  <c r="AW94" i="3" s="1"/>
  <c r="AX118" i="3" s="1"/>
  <c r="AU70" i="3"/>
  <c r="AV94" i="3" s="1"/>
  <c r="AW118" i="3" s="1"/>
  <c r="AT70" i="3"/>
  <c r="AU94" i="3" s="1"/>
  <c r="AV118" i="3" s="1"/>
  <c r="AS70" i="3"/>
  <c r="AT94" i="3" s="1"/>
  <c r="AU118" i="3" s="1"/>
  <c r="AR70" i="3"/>
  <c r="AS94" i="3" s="1"/>
  <c r="AT118" i="3" s="1"/>
  <c r="AQ70" i="3"/>
  <c r="AR94" i="3" s="1"/>
  <c r="AS118" i="3" s="1"/>
  <c r="AP70" i="3"/>
  <c r="AQ94" i="3" s="1"/>
  <c r="AR118" i="3" s="1"/>
  <c r="AO70" i="3"/>
  <c r="AP94" i="3" s="1"/>
  <c r="AQ118" i="3" s="1"/>
  <c r="AN70" i="3"/>
  <c r="AO94" i="3" s="1"/>
  <c r="AP118" i="3" s="1"/>
  <c r="AM70" i="3"/>
  <c r="AN94" i="3" s="1"/>
  <c r="AO118" i="3" s="1"/>
  <c r="AL70" i="3"/>
  <c r="AM94" i="3" s="1"/>
  <c r="AN118" i="3" s="1"/>
  <c r="AK70" i="3"/>
  <c r="AL94" i="3" s="1"/>
  <c r="AM118" i="3" s="1"/>
  <c r="AJ70" i="3"/>
  <c r="AI70" i="3"/>
  <c r="AJ94" i="3" s="1"/>
  <c r="AK118" i="3" s="1"/>
  <c r="BE69" i="3"/>
  <c r="BD69" i="3"/>
  <c r="BE93" i="3" s="1"/>
  <c r="BC69" i="3"/>
  <c r="BD93" i="3" s="1"/>
  <c r="BE117" i="3" s="1"/>
  <c r="BB69" i="3"/>
  <c r="BC93" i="3" s="1"/>
  <c r="BD117" i="3" s="1"/>
  <c r="BA69" i="3"/>
  <c r="BB93" i="3" s="1"/>
  <c r="BC117" i="3" s="1"/>
  <c r="AZ69" i="3"/>
  <c r="BA93" i="3" s="1"/>
  <c r="BB117" i="3" s="1"/>
  <c r="AY69" i="3"/>
  <c r="AZ93" i="3" s="1"/>
  <c r="BA117" i="3" s="1"/>
  <c r="AX69" i="3"/>
  <c r="AY93" i="3" s="1"/>
  <c r="AZ117" i="3" s="1"/>
  <c r="AW69" i="3"/>
  <c r="AX93" i="3" s="1"/>
  <c r="AY117" i="3" s="1"/>
  <c r="AV69" i="3"/>
  <c r="AW93" i="3" s="1"/>
  <c r="AX117" i="3" s="1"/>
  <c r="AU69" i="3"/>
  <c r="AV93" i="3" s="1"/>
  <c r="AW117" i="3" s="1"/>
  <c r="AT69" i="3"/>
  <c r="AU93" i="3" s="1"/>
  <c r="AV117" i="3" s="1"/>
  <c r="AS69" i="3"/>
  <c r="AT93" i="3" s="1"/>
  <c r="AU117" i="3" s="1"/>
  <c r="AR69" i="3"/>
  <c r="AS93" i="3" s="1"/>
  <c r="AT117" i="3" s="1"/>
  <c r="AQ69" i="3"/>
  <c r="AR93" i="3" s="1"/>
  <c r="AS117" i="3" s="1"/>
  <c r="AP69" i="3"/>
  <c r="AQ93" i="3" s="1"/>
  <c r="AR117" i="3" s="1"/>
  <c r="AO69" i="3"/>
  <c r="AP93" i="3" s="1"/>
  <c r="AQ117" i="3" s="1"/>
  <c r="AN69" i="3"/>
  <c r="AO93" i="3" s="1"/>
  <c r="AP117" i="3" s="1"/>
  <c r="AM69" i="3"/>
  <c r="AN93" i="3" s="1"/>
  <c r="AO117" i="3" s="1"/>
  <c r="AL69" i="3"/>
  <c r="AM93" i="3" s="1"/>
  <c r="AN117" i="3" s="1"/>
  <c r="AK69" i="3"/>
  <c r="AL93" i="3" s="1"/>
  <c r="AM117" i="3" s="1"/>
  <c r="AJ69" i="3"/>
  <c r="AK93" i="3" s="1"/>
  <c r="AL117" i="3" s="1"/>
  <c r="AI69" i="3"/>
  <c r="AJ93" i="3" s="1"/>
  <c r="AK117" i="3" s="1"/>
  <c r="BE68" i="3"/>
  <c r="BD68" i="3"/>
  <c r="BE92" i="3" s="1"/>
  <c r="BC68" i="3"/>
  <c r="BD92" i="3" s="1"/>
  <c r="BE116" i="3" s="1"/>
  <c r="BB68" i="3"/>
  <c r="BC92" i="3" s="1"/>
  <c r="BD116" i="3" s="1"/>
  <c r="BA68" i="3"/>
  <c r="BB92" i="3" s="1"/>
  <c r="BC116" i="3" s="1"/>
  <c r="AZ68" i="3"/>
  <c r="BA92" i="3" s="1"/>
  <c r="BB116" i="3" s="1"/>
  <c r="AY68" i="3"/>
  <c r="AZ92" i="3" s="1"/>
  <c r="BA116" i="3" s="1"/>
  <c r="AX68" i="3"/>
  <c r="AY92" i="3" s="1"/>
  <c r="AZ116" i="3" s="1"/>
  <c r="AW68" i="3"/>
  <c r="AX92" i="3" s="1"/>
  <c r="AY116" i="3" s="1"/>
  <c r="AV68" i="3"/>
  <c r="AW92" i="3" s="1"/>
  <c r="AX116" i="3" s="1"/>
  <c r="AU68" i="3"/>
  <c r="AV92" i="3" s="1"/>
  <c r="AW116" i="3" s="1"/>
  <c r="AT68" i="3"/>
  <c r="AU92" i="3" s="1"/>
  <c r="AV116" i="3" s="1"/>
  <c r="AS68" i="3"/>
  <c r="AT92" i="3" s="1"/>
  <c r="AU116" i="3" s="1"/>
  <c r="AR68" i="3"/>
  <c r="AS92" i="3" s="1"/>
  <c r="AT116" i="3" s="1"/>
  <c r="AQ68" i="3"/>
  <c r="AR92" i="3" s="1"/>
  <c r="AS116" i="3" s="1"/>
  <c r="AP68" i="3"/>
  <c r="AQ92" i="3" s="1"/>
  <c r="AR116" i="3" s="1"/>
  <c r="AO68" i="3"/>
  <c r="AP92" i="3" s="1"/>
  <c r="AQ116" i="3" s="1"/>
  <c r="AN68" i="3"/>
  <c r="AO92" i="3" s="1"/>
  <c r="AP116" i="3" s="1"/>
  <c r="AM68" i="3"/>
  <c r="AN92" i="3" s="1"/>
  <c r="AO116" i="3" s="1"/>
  <c r="AL68" i="3"/>
  <c r="AK68" i="3"/>
  <c r="AL92" i="3" s="1"/>
  <c r="AM116" i="3" s="1"/>
  <c r="AJ68" i="3"/>
  <c r="AI68" i="3"/>
  <c r="AJ92" i="3" s="1"/>
  <c r="AK116" i="3" s="1"/>
  <c r="BE67" i="3"/>
  <c r="BD67" i="3"/>
  <c r="BE91" i="3" s="1"/>
  <c r="BC67" i="3"/>
  <c r="BD91" i="3" s="1"/>
  <c r="BE115" i="3" s="1"/>
  <c r="BB67" i="3"/>
  <c r="BC91" i="3" s="1"/>
  <c r="BD115" i="3" s="1"/>
  <c r="BA67" i="3"/>
  <c r="BB91" i="3" s="1"/>
  <c r="BC115" i="3" s="1"/>
  <c r="AZ67" i="3"/>
  <c r="BA91" i="3" s="1"/>
  <c r="BB115" i="3" s="1"/>
  <c r="AY67" i="3"/>
  <c r="AZ91" i="3" s="1"/>
  <c r="BA115" i="3" s="1"/>
  <c r="AX67" i="3"/>
  <c r="AY91" i="3" s="1"/>
  <c r="AZ115" i="3" s="1"/>
  <c r="AW67" i="3"/>
  <c r="AX91" i="3" s="1"/>
  <c r="AY115" i="3" s="1"/>
  <c r="AV67" i="3"/>
  <c r="AW91" i="3" s="1"/>
  <c r="AX115" i="3" s="1"/>
  <c r="AU67" i="3"/>
  <c r="AV91" i="3" s="1"/>
  <c r="AW115" i="3" s="1"/>
  <c r="AT67" i="3"/>
  <c r="AU91" i="3" s="1"/>
  <c r="AV115" i="3" s="1"/>
  <c r="AS67" i="3"/>
  <c r="AT91" i="3" s="1"/>
  <c r="AU115" i="3" s="1"/>
  <c r="AR67" i="3"/>
  <c r="AS91" i="3" s="1"/>
  <c r="AT115" i="3" s="1"/>
  <c r="AQ67" i="3"/>
  <c r="AR91" i="3" s="1"/>
  <c r="AS115" i="3" s="1"/>
  <c r="AP67" i="3"/>
  <c r="AQ91" i="3" s="1"/>
  <c r="AR115" i="3" s="1"/>
  <c r="AO67" i="3"/>
  <c r="AP91" i="3" s="1"/>
  <c r="AQ115" i="3" s="1"/>
  <c r="AN67" i="3"/>
  <c r="AO91" i="3" s="1"/>
  <c r="AP115" i="3" s="1"/>
  <c r="AM67" i="3"/>
  <c r="AN91" i="3" s="1"/>
  <c r="AO115" i="3" s="1"/>
  <c r="AL67" i="3"/>
  <c r="AM91" i="3" s="1"/>
  <c r="AN115" i="3" s="1"/>
  <c r="AK67" i="3"/>
  <c r="AL91" i="3" s="1"/>
  <c r="AM115" i="3" s="1"/>
  <c r="AJ67" i="3"/>
  <c r="AK91" i="3" s="1"/>
  <c r="AL115" i="3" s="1"/>
  <c r="AH43" i="3"/>
  <c r="AI67" i="3" s="1"/>
  <c r="AJ91" i="3" s="1"/>
  <c r="AK115" i="3" s="1"/>
  <c r="AF75" i="3"/>
  <c r="AE75" i="3"/>
  <c r="AF99" i="3" s="1"/>
  <c r="AD75" i="3"/>
  <c r="AE99" i="3" s="1"/>
  <c r="AF123" i="3" s="1"/>
  <c r="AC75" i="3"/>
  <c r="AD99" i="3" s="1"/>
  <c r="AE123" i="3" s="1"/>
  <c r="AB75" i="3"/>
  <c r="AC99" i="3" s="1"/>
  <c r="AD123" i="3" s="1"/>
  <c r="AA75" i="3"/>
  <c r="AB99" i="3" s="1"/>
  <c r="AC123" i="3" s="1"/>
  <c r="Z75" i="3"/>
  <c r="AA99" i="3" s="1"/>
  <c r="AB123" i="3" s="1"/>
  <c r="Y75" i="3"/>
  <c r="Z99" i="3" s="1"/>
  <c r="AA123" i="3" s="1"/>
  <c r="X75" i="3"/>
  <c r="Y99" i="3" s="1"/>
  <c r="Z123" i="3" s="1"/>
  <c r="W75" i="3"/>
  <c r="X99" i="3" s="1"/>
  <c r="Y123" i="3" s="1"/>
  <c r="V75" i="3"/>
  <c r="W99" i="3" s="1"/>
  <c r="X123" i="3" s="1"/>
  <c r="U75" i="3"/>
  <c r="V99" i="3" s="1"/>
  <c r="W123" i="3" s="1"/>
  <c r="T75" i="3"/>
  <c r="U99" i="3" s="1"/>
  <c r="V123" i="3" s="1"/>
  <c r="S75" i="3"/>
  <c r="T99" i="3" s="1"/>
  <c r="U123" i="3" s="1"/>
  <c r="R75" i="3"/>
  <c r="S99" i="3" s="1"/>
  <c r="T123" i="3" s="1"/>
  <c r="Q75" i="3"/>
  <c r="R99" i="3" s="1"/>
  <c r="S123" i="3" s="1"/>
  <c r="P75" i="3"/>
  <c r="Q99" i="3" s="1"/>
  <c r="R123" i="3" s="1"/>
  <c r="O75" i="3"/>
  <c r="P99" i="3" s="1"/>
  <c r="Q123" i="3" s="1"/>
  <c r="N75" i="3"/>
  <c r="O99" i="3" s="1"/>
  <c r="P123" i="3" s="1"/>
  <c r="M75" i="3"/>
  <c r="N99" i="3" s="1"/>
  <c r="O123" i="3" s="1"/>
  <c r="L75" i="3"/>
  <c r="M99" i="3" s="1"/>
  <c r="N123" i="3" s="1"/>
  <c r="K75" i="3"/>
  <c r="L99" i="3" s="1"/>
  <c r="M123" i="3" s="1"/>
  <c r="AF74" i="3"/>
  <c r="AE74" i="3"/>
  <c r="AF98" i="3" s="1"/>
  <c r="AD74" i="3"/>
  <c r="AE98" i="3" s="1"/>
  <c r="AF122" i="3" s="1"/>
  <c r="AC74" i="3"/>
  <c r="AD98" i="3" s="1"/>
  <c r="AE122" i="3" s="1"/>
  <c r="AB74" i="3"/>
  <c r="AC98" i="3" s="1"/>
  <c r="AD122" i="3" s="1"/>
  <c r="AA74" i="3"/>
  <c r="AB98" i="3" s="1"/>
  <c r="AC122" i="3" s="1"/>
  <c r="Z74" i="3"/>
  <c r="AA98" i="3" s="1"/>
  <c r="AB122" i="3" s="1"/>
  <c r="Y74" i="3"/>
  <c r="Z98" i="3" s="1"/>
  <c r="AA122" i="3" s="1"/>
  <c r="X74" i="3"/>
  <c r="Y98" i="3" s="1"/>
  <c r="Z122" i="3" s="1"/>
  <c r="W74" i="3"/>
  <c r="X98" i="3" s="1"/>
  <c r="Y122" i="3" s="1"/>
  <c r="V74" i="3"/>
  <c r="W98" i="3" s="1"/>
  <c r="X122" i="3" s="1"/>
  <c r="U74" i="3"/>
  <c r="V98" i="3" s="1"/>
  <c r="W122" i="3" s="1"/>
  <c r="T74" i="3"/>
  <c r="U98" i="3" s="1"/>
  <c r="V122" i="3" s="1"/>
  <c r="S74" i="3"/>
  <c r="T98" i="3" s="1"/>
  <c r="U122" i="3" s="1"/>
  <c r="R74" i="3"/>
  <c r="S98" i="3" s="1"/>
  <c r="T122" i="3" s="1"/>
  <c r="Q74" i="3"/>
  <c r="R98" i="3" s="1"/>
  <c r="S122" i="3" s="1"/>
  <c r="P74" i="3"/>
  <c r="Q98" i="3" s="1"/>
  <c r="R122" i="3" s="1"/>
  <c r="O74" i="3"/>
  <c r="P98" i="3" s="1"/>
  <c r="Q122" i="3" s="1"/>
  <c r="N74" i="3"/>
  <c r="O98" i="3" s="1"/>
  <c r="P122" i="3" s="1"/>
  <c r="M74" i="3"/>
  <c r="N98" i="3" s="1"/>
  <c r="O122" i="3" s="1"/>
  <c r="L74" i="3"/>
  <c r="M98" i="3" s="1"/>
  <c r="N122" i="3" s="1"/>
  <c r="K74" i="3"/>
  <c r="L98" i="3" s="1"/>
  <c r="M122" i="3" s="1"/>
  <c r="AF73" i="3"/>
  <c r="AE73" i="3"/>
  <c r="AF97" i="3" s="1"/>
  <c r="AD73" i="3"/>
  <c r="AE97" i="3" s="1"/>
  <c r="AF121" i="3" s="1"/>
  <c r="AC73" i="3"/>
  <c r="AD97" i="3" s="1"/>
  <c r="AE121" i="3" s="1"/>
  <c r="AB73" i="3"/>
  <c r="AC97" i="3" s="1"/>
  <c r="AD121" i="3" s="1"/>
  <c r="AA73" i="3"/>
  <c r="AB97" i="3" s="1"/>
  <c r="AC121" i="3" s="1"/>
  <c r="Z73" i="3"/>
  <c r="AA97" i="3" s="1"/>
  <c r="AB121" i="3" s="1"/>
  <c r="Y73" i="3"/>
  <c r="Z97" i="3" s="1"/>
  <c r="AA121" i="3" s="1"/>
  <c r="X73" i="3"/>
  <c r="Y97" i="3" s="1"/>
  <c r="Z121" i="3" s="1"/>
  <c r="W73" i="3"/>
  <c r="X97" i="3" s="1"/>
  <c r="Y121" i="3" s="1"/>
  <c r="V73" i="3"/>
  <c r="W97" i="3" s="1"/>
  <c r="X121" i="3" s="1"/>
  <c r="U73" i="3"/>
  <c r="V97" i="3" s="1"/>
  <c r="W121" i="3" s="1"/>
  <c r="T73" i="3"/>
  <c r="U97" i="3" s="1"/>
  <c r="V121" i="3" s="1"/>
  <c r="S73" i="3"/>
  <c r="T97" i="3" s="1"/>
  <c r="U121" i="3" s="1"/>
  <c r="R73" i="3"/>
  <c r="S97" i="3" s="1"/>
  <c r="T121" i="3" s="1"/>
  <c r="Q73" i="3"/>
  <c r="R97" i="3" s="1"/>
  <c r="S121" i="3" s="1"/>
  <c r="P73" i="3"/>
  <c r="Q97" i="3" s="1"/>
  <c r="R121" i="3" s="1"/>
  <c r="O73" i="3"/>
  <c r="P97" i="3" s="1"/>
  <c r="N73" i="3"/>
  <c r="O97" i="3" s="1"/>
  <c r="M73" i="3"/>
  <c r="N97" i="3" s="1"/>
  <c r="O121" i="3" s="1"/>
  <c r="L73" i="3"/>
  <c r="M97" i="3" s="1"/>
  <c r="K73" i="3"/>
  <c r="L97" i="3" s="1"/>
  <c r="M121" i="3" s="1"/>
  <c r="AF72" i="3"/>
  <c r="AE72" i="3"/>
  <c r="AF96" i="3" s="1"/>
  <c r="AD72" i="3"/>
  <c r="AE96" i="3" s="1"/>
  <c r="AF120" i="3" s="1"/>
  <c r="AC72" i="3"/>
  <c r="AD96" i="3" s="1"/>
  <c r="AE120" i="3" s="1"/>
  <c r="AB72" i="3"/>
  <c r="AC96" i="3" s="1"/>
  <c r="AD120" i="3" s="1"/>
  <c r="AA72" i="3"/>
  <c r="AB96" i="3" s="1"/>
  <c r="AC120" i="3" s="1"/>
  <c r="Z72" i="3"/>
  <c r="AA96" i="3" s="1"/>
  <c r="AB120" i="3" s="1"/>
  <c r="Y72" i="3"/>
  <c r="Z96" i="3" s="1"/>
  <c r="AA120" i="3" s="1"/>
  <c r="X72" i="3"/>
  <c r="Y96" i="3" s="1"/>
  <c r="Z120" i="3" s="1"/>
  <c r="W72" i="3"/>
  <c r="X96" i="3" s="1"/>
  <c r="Y120" i="3" s="1"/>
  <c r="V72" i="3"/>
  <c r="W96" i="3" s="1"/>
  <c r="X120" i="3" s="1"/>
  <c r="U72" i="3"/>
  <c r="V96" i="3" s="1"/>
  <c r="W120" i="3" s="1"/>
  <c r="T72" i="3"/>
  <c r="U96" i="3" s="1"/>
  <c r="V120" i="3" s="1"/>
  <c r="S72" i="3"/>
  <c r="T96" i="3" s="1"/>
  <c r="U120" i="3" s="1"/>
  <c r="R72" i="3"/>
  <c r="S96" i="3" s="1"/>
  <c r="T120" i="3" s="1"/>
  <c r="Q72" i="3"/>
  <c r="R96" i="3" s="1"/>
  <c r="S120" i="3" s="1"/>
  <c r="P72" i="3"/>
  <c r="Q96" i="3" s="1"/>
  <c r="R120" i="3" s="1"/>
  <c r="O72" i="3"/>
  <c r="P96" i="3" s="1"/>
  <c r="Q120" i="3" s="1"/>
  <c r="N72" i="3"/>
  <c r="O96" i="3" s="1"/>
  <c r="P120" i="3" s="1"/>
  <c r="M72" i="3"/>
  <c r="N96" i="3" s="1"/>
  <c r="O120" i="3" s="1"/>
  <c r="L72" i="3"/>
  <c r="M96" i="3" s="1"/>
  <c r="N120" i="3" s="1"/>
  <c r="K72" i="3"/>
  <c r="L96" i="3" s="1"/>
  <c r="M120" i="3" s="1"/>
  <c r="AF71" i="3"/>
  <c r="AE71" i="3"/>
  <c r="AF95" i="3" s="1"/>
  <c r="AD71" i="3"/>
  <c r="AE95" i="3" s="1"/>
  <c r="AF119" i="3" s="1"/>
  <c r="AC71" i="3"/>
  <c r="AD95" i="3" s="1"/>
  <c r="AE119" i="3" s="1"/>
  <c r="AB71" i="3"/>
  <c r="AC95" i="3" s="1"/>
  <c r="AD119" i="3" s="1"/>
  <c r="AA71" i="3"/>
  <c r="AB95" i="3" s="1"/>
  <c r="AC119" i="3" s="1"/>
  <c r="Z71" i="3"/>
  <c r="AA95" i="3" s="1"/>
  <c r="AB119" i="3" s="1"/>
  <c r="Y71" i="3"/>
  <c r="Z95" i="3" s="1"/>
  <c r="AA119" i="3" s="1"/>
  <c r="X71" i="3"/>
  <c r="Y95" i="3" s="1"/>
  <c r="Z119" i="3" s="1"/>
  <c r="W71" i="3"/>
  <c r="X95" i="3" s="1"/>
  <c r="Y119" i="3" s="1"/>
  <c r="V71" i="3"/>
  <c r="W95" i="3" s="1"/>
  <c r="X119" i="3" s="1"/>
  <c r="U71" i="3"/>
  <c r="V95" i="3" s="1"/>
  <c r="W119" i="3" s="1"/>
  <c r="T71" i="3"/>
  <c r="U95" i="3" s="1"/>
  <c r="V119" i="3" s="1"/>
  <c r="S71" i="3"/>
  <c r="T95" i="3" s="1"/>
  <c r="U119" i="3" s="1"/>
  <c r="R71" i="3"/>
  <c r="S95" i="3" s="1"/>
  <c r="T119" i="3" s="1"/>
  <c r="Q71" i="3"/>
  <c r="R95" i="3" s="1"/>
  <c r="S119" i="3" s="1"/>
  <c r="P71" i="3"/>
  <c r="Q95" i="3" s="1"/>
  <c r="R119" i="3" s="1"/>
  <c r="O71" i="3"/>
  <c r="P95" i="3" s="1"/>
  <c r="Q119" i="3" s="1"/>
  <c r="N71" i="3"/>
  <c r="O95" i="3" s="1"/>
  <c r="P119" i="3" s="1"/>
  <c r="M71" i="3"/>
  <c r="N95" i="3" s="1"/>
  <c r="O119" i="3" s="1"/>
  <c r="L71" i="3"/>
  <c r="M95" i="3" s="1"/>
  <c r="N119" i="3" s="1"/>
  <c r="K71" i="3"/>
  <c r="L95" i="3" s="1"/>
  <c r="M119" i="3" s="1"/>
  <c r="AF70" i="3"/>
  <c r="AE70" i="3"/>
  <c r="AF94" i="3" s="1"/>
  <c r="AD70" i="3"/>
  <c r="AE94" i="3" s="1"/>
  <c r="AF118" i="3" s="1"/>
  <c r="AC70" i="3"/>
  <c r="AD94" i="3" s="1"/>
  <c r="AE118" i="3" s="1"/>
  <c r="AB70" i="3"/>
  <c r="AC94" i="3" s="1"/>
  <c r="AD118" i="3" s="1"/>
  <c r="AA70" i="3"/>
  <c r="AB94" i="3" s="1"/>
  <c r="AC118" i="3" s="1"/>
  <c r="Z70" i="3"/>
  <c r="AA94" i="3" s="1"/>
  <c r="AB118" i="3" s="1"/>
  <c r="Y70" i="3"/>
  <c r="Z94" i="3" s="1"/>
  <c r="AA118" i="3" s="1"/>
  <c r="X70" i="3"/>
  <c r="Y94" i="3" s="1"/>
  <c r="Z118" i="3" s="1"/>
  <c r="W70" i="3"/>
  <c r="X94" i="3" s="1"/>
  <c r="Y118" i="3" s="1"/>
  <c r="V70" i="3"/>
  <c r="W94" i="3" s="1"/>
  <c r="X118" i="3" s="1"/>
  <c r="U70" i="3"/>
  <c r="V94" i="3" s="1"/>
  <c r="W118" i="3" s="1"/>
  <c r="T70" i="3"/>
  <c r="U94" i="3" s="1"/>
  <c r="V118" i="3" s="1"/>
  <c r="S70" i="3"/>
  <c r="T94" i="3" s="1"/>
  <c r="U118" i="3" s="1"/>
  <c r="R70" i="3"/>
  <c r="S94" i="3" s="1"/>
  <c r="T118" i="3" s="1"/>
  <c r="Q70" i="3"/>
  <c r="R94" i="3" s="1"/>
  <c r="S118" i="3" s="1"/>
  <c r="P70" i="3"/>
  <c r="Q94" i="3" s="1"/>
  <c r="R118" i="3" s="1"/>
  <c r="O70" i="3"/>
  <c r="P94" i="3" s="1"/>
  <c r="Q118" i="3" s="1"/>
  <c r="N70" i="3"/>
  <c r="O94" i="3" s="1"/>
  <c r="P118" i="3" s="1"/>
  <c r="M70" i="3"/>
  <c r="N94" i="3" s="1"/>
  <c r="O118" i="3" s="1"/>
  <c r="L70" i="3"/>
  <c r="M94" i="3" s="1"/>
  <c r="N118" i="3" s="1"/>
  <c r="K70" i="3"/>
  <c r="L94" i="3" s="1"/>
  <c r="M118" i="3" s="1"/>
  <c r="AF69" i="3"/>
  <c r="AE69" i="3"/>
  <c r="AF93" i="3" s="1"/>
  <c r="AD69" i="3"/>
  <c r="AE93" i="3" s="1"/>
  <c r="AF117" i="3" s="1"/>
  <c r="AC69" i="3"/>
  <c r="AD93" i="3" s="1"/>
  <c r="AE117" i="3" s="1"/>
  <c r="AB69" i="3"/>
  <c r="AC93" i="3" s="1"/>
  <c r="AD117" i="3" s="1"/>
  <c r="AA69" i="3"/>
  <c r="AB93" i="3" s="1"/>
  <c r="AC117" i="3" s="1"/>
  <c r="Z69" i="3"/>
  <c r="AA93" i="3" s="1"/>
  <c r="AB117" i="3" s="1"/>
  <c r="Y69" i="3"/>
  <c r="Z93" i="3" s="1"/>
  <c r="AA117" i="3" s="1"/>
  <c r="X69" i="3"/>
  <c r="Y93" i="3" s="1"/>
  <c r="Z117" i="3" s="1"/>
  <c r="W69" i="3"/>
  <c r="X93" i="3" s="1"/>
  <c r="Y117" i="3" s="1"/>
  <c r="V69" i="3"/>
  <c r="W93" i="3" s="1"/>
  <c r="X117" i="3" s="1"/>
  <c r="U69" i="3"/>
  <c r="V93" i="3" s="1"/>
  <c r="W117" i="3" s="1"/>
  <c r="T69" i="3"/>
  <c r="U93" i="3" s="1"/>
  <c r="V117" i="3" s="1"/>
  <c r="S69" i="3"/>
  <c r="T93" i="3" s="1"/>
  <c r="U117" i="3" s="1"/>
  <c r="R69" i="3"/>
  <c r="S93" i="3" s="1"/>
  <c r="T117" i="3" s="1"/>
  <c r="Q69" i="3"/>
  <c r="R93" i="3" s="1"/>
  <c r="S117" i="3" s="1"/>
  <c r="P69" i="3"/>
  <c r="Q93" i="3" s="1"/>
  <c r="R117" i="3" s="1"/>
  <c r="O69" i="3"/>
  <c r="P93" i="3" s="1"/>
  <c r="Q117" i="3" s="1"/>
  <c r="N69" i="3"/>
  <c r="O93" i="3" s="1"/>
  <c r="P117" i="3" s="1"/>
  <c r="M69" i="3"/>
  <c r="N93" i="3" s="1"/>
  <c r="O117" i="3" s="1"/>
  <c r="L69" i="3"/>
  <c r="M93" i="3" s="1"/>
  <c r="N117" i="3" s="1"/>
  <c r="K69" i="3"/>
  <c r="L93" i="3" s="1"/>
  <c r="M117" i="3" s="1"/>
  <c r="AF68" i="3"/>
  <c r="AE68" i="3"/>
  <c r="AF92" i="3" s="1"/>
  <c r="AD68" i="3"/>
  <c r="AE92" i="3" s="1"/>
  <c r="AF116" i="3" s="1"/>
  <c r="AC68" i="3"/>
  <c r="AD92" i="3" s="1"/>
  <c r="AE116" i="3" s="1"/>
  <c r="AB68" i="3"/>
  <c r="AC92" i="3" s="1"/>
  <c r="AD116" i="3" s="1"/>
  <c r="AA68" i="3"/>
  <c r="AB92" i="3" s="1"/>
  <c r="AC116" i="3" s="1"/>
  <c r="Z68" i="3"/>
  <c r="AA92" i="3" s="1"/>
  <c r="AB116" i="3" s="1"/>
  <c r="Y68" i="3"/>
  <c r="Z92" i="3" s="1"/>
  <c r="AA116" i="3" s="1"/>
  <c r="X68" i="3"/>
  <c r="Y92" i="3" s="1"/>
  <c r="Z116" i="3" s="1"/>
  <c r="W68" i="3"/>
  <c r="X92" i="3" s="1"/>
  <c r="Y116" i="3" s="1"/>
  <c r="V68" i="3"/>
  <c r="W92" i="3" s="1"/>
  <c r="X116" i="3" s="1"/>
  <c r="U68" i="3"/>
  <c r="V92" i="3" s="1"/>
  <c r="W116" i="3" s="1"/>
  <c r="T68" i="3"/>
  <c r="U92" i="3" s="1"/>
  <c r="V116" i="3" s="1"/>
  <c r="S68" i="3"/>
  <c r="T92" i="3" s="1"/>
  <c r="U116" i="3" s="1"/>
  <c r="R68" i="3"/>
  <c r="S92" i="3" s="1"/>
  <c r="T116" i="3" s="1"/>
  <c r="Q68" i="3"/>
  <c r="R92" i="3" s="1"/>
  <c r="S116" i="3" s="1"/>
  <c r="P68" i="3"/>
  <c r="Q92" i="3" s="1"/>
  <c r="R116" i="3" s="1"/>
  <c r="O68" i="3"/>
  <c r="P92" i="3" s="1"/>
  <c r="Q116" i="3" s="1"/>
  <c r="N68" i="3"/>
  <c r="O92" i="3" s="1"/>
  <c r="P116" i="3" s="1"/>
  <c r="M68" i="3"/>
  <c r="N92" i="3" s="1"/>
  <c r="O116" i="3" s="1"/>
  <c r="L68" i="3"/>
  <c r="M92" i="3" s="1"/>
  <c r="N116" i="3" s="1"/>
  <c r="K68" i="3"/>
  <c r="L92" i="3" s="1"/>
  <c r="M116" i="3" s="1"/>
  <c r="Z67" i="3"/>
  <c r="AA91" i="3" s="1"/>
  <c r="AB115" i="3" s="1"/>
  <c r="Y67" i="3"/>
  <c r="Z91" i="3" s="1"/>
  <c r="AA115" i="3" s="1"/>
  <c r="X67" i="3"/>
  <c r="Y91" i="3" s="1"/>
  <c r="Z115" i="3" s="1"/>
  <c r="W67" i="3"/>
  <c r="X91" i="3" s="1"/>
  <c r="Y115" i="3" s="1"/>
  <c r="V67" i="3"/>
  <c r="W91" i="3" s="1"/>
  <c r="X115" i="3" s="1"/>
  <c r="U67" i="3"/>
  <c r="V91" i="3" s="1"/>
  <c r="W115" i="3" s="1"/>
  <c r="T67" i="3"/>
  <c r="U91" i="3" s="1"/>
  <c r="V115" i="3" s="1"/>
  <c r="S67" i="3"/>
  <c r="T91" i="3" s="1"/>
  <c r="U115" i="3" s="1"/>
  <c r="R67" i="3"/>
  <c r="S91" i="3" s="1"/>
  <c r="T115" i="3" s="1"/>
  <c r="Q67" i="3"/>
  <c r="R91" i="3" s="1"/>
  <c r="S115" i="3" s="1"/>
  <c r="P67" i="3"/>
  <c r="Q91" i="3" s="1"/>
  <c r="R115" i="3" s="1"/>
  <c r="O67" i="3"/>
  <c r="P91" i="3" s="1"/>
  <c r="Q115" i="3" s="1"/>
  <c r="N67" i="3"/>
  <c r="O91" i="3" s="1"/>
  <c r="P115" i="3" s="1"/>
  <c r="M67" i="3"/>
  <c r="N91" i="3" s="1"/>
  <c r="O115" i="3" s="1"/>
  <c r="L67" i="3"/>
  <c r="M91" i="3" s="1"/>
  <c r="N115" i="3" s="1"/>
  <c r="K67" i="3"/>
  <c r="L91" i="3" s="1"/>
  <c r="M115" i="3" s="1"/>
  <c r="AF62" i="3"/>
  <c r="AE62" i="3"/>
  <c r="AF86" i="3" s="1"/>
  <c r="AD62" i="3"/>
  <c r="AE86" i="3" s="1"/>
  <c r="AF110" i="3" s="1"/>
  <c r="AC62" i="3"/>
  <c r="AD86" i="3" s="1"/>
  <c r="AE110" i="3" s="1"/>
  <c r="AF134" i="3" s="1"/>
  <c r="AB62" i="3"/>
  <c r="AC86" i="3" s="1"/>
  <c r="AD110" i="3" s="1"/>
  <c r="AE134" i="3" s="1"/>
  <c r="AA62" i="3"/>
  <c r="AB86" i="3" s="1"/>
  <c r="AC110" i="3" s="1"/>
  <c r="AD134" i="3" s="1"/>
  <c r="Z62" i="3"/>
  <c r="AA86" i="3" s="1"/>
  <c r="AB110" i="3" s="1"/>
  <c r="AC134" i="3" s="1"/>
  <c r="Y62" i="3"/>
  <c r="Z86" i="3" s="1"/>
  <c r="AA110" i="3" s="1"/>
  <c r="AB134" i="3" s="1"/>
  <c r="X62" i="3"/>
  <c r="Y86" i="3" s="1"/>
  <c r="Z110" i="3" s="1"/>
  <c r="AA134" i="3" s="1"/>
  <c r="W62" i="3"/>
  <c r="X86" i="3" s="1"/>
  <c r="Y110" i="3" s="1"/>
  <c r="Z134" i="3" s="1"/>
  <c r="V62" i="3"/>
  <c r="W86" i="3" s="1"/>
  <c r="X110" i="3" s="1"/>
  <c r="Y134" i="3" s="1"/>
  <c r="U62" i="3"/>
  <c r="V86" i="3" s="1"/>
  <c r="W110" i="3" s="1"/>
  <c r="X134" i="3" s="1"/>
  <c r="T62" i="3"/>
  <c r="U86" i="3" s="1"/>
  <c r="V110" i="3" s="1"/>
  <c r="W134" i="3" s="1"/>
  <c r="S62" i="3"/>
  <c r="T86" i="3" s="1"/>
  <c r="U110" i="3" s="1"/>
  <c r="V134" i="3" s="1"/>
  <c r="R62" i="3"/>
  <c r="S86" i="3" s="1"/>
  <c r="T110" i="3" s="1"/>
  <c r="U134" i="3" s="1"/>
  <c r="Q62" i="3"/>
  <c r="R86" i="3" s="1"/>
  <c r="S110" i="3" s="1"/>
  <c r="T134" i="3" s="1"/>
  <c r="P62" i="3"/>
  <c r="Q86" i="3" s="1"/>
  <c r="R110" i="3" s="1"/>
  <c r="S134" i="3" s="1"/>
  <c r="O62" i="3"/>
  <c r="P86" i="3" s="1"/>
  <c r="Q110" i="3" s="1"/>
  <c r="R134" i="3" s="1"/>
  <c r="N62" i="3"/>
  <c r="O86" i="3" s="1"/>
  <c r="P110" i="3" s="1"/>
  <c r="Q134" i="3" s="1"/>
  <c r="M62" i="3"/>
  <c r="N86" i="3" s="1"/>
  <c r="O110" i="3" s="1"/>
  <c r="P134" i="3" s="1"/>
  <c r="L62" i="3"/>
  <c r="M86" i="3" s="1"/>
  <c r="N110" i="3" s="1"/>
  <c r="O134" i="3" s="1"/>
  <c r="K62" i="3"/>
  <c r="L86" i="3" s="1"/>
  <c r="M110" i="3" s="1"/>
  <c r="N134" i="3" s="1"/>
  <c r="J62" i="3"/>
  <c r="K86" i="3" s="1"/>
  <c r="L110" i="3" s="1"/>
  <c r="M134" i="3" s="1"/>
  <c r="I62" i="3"/>
  <c r="J86" i="3" s="1"/>
  <c r="K110" i="3" s="1"/>
  <c r="L134" i="3" s="1"/>
  <c r="AF61" i="3"/>
  <c r="AE61" i="3"/>
  <c r="AF85" i="3" s="1"/>
  <c r="AD61" i="3"/>
  <c r="AE85" i="3" s="1"/>
  <c r="AF109" i="3" s="1"/>
  <c r="AC61" i="3"/>
  <c r="AD85" i="3" s="1"/>
  <c r="AE109" i="3" s="1"/>
  <c r="AF133" i="3" s="1"/>
  <c r="AB61" i="3"/>
  <c r="AC85" i="3" s="1"/>
  <c r="AD109" i="3" s="1"/>
  <c r="AE133" i="3" s="1"/>
  <c r="AA61" i="3"/>
  <c r="AB85" i="3" s="1"/>
  <c r="AC109" i="3" s="1"/>
  <c r="AD133" i="3" s="1"/>
  <c r="Z61" i="3"/>
  <c r="AA85" i="3" s="1"/>
  <c r="AB109" i="3" s="1"/>
  <c r="AC133" i="3" s="1"/>
  <c r="Y61" i="3"/>
  <c r="Z85" i="3" s="1"/>
  <c r="AA109" i="3" s="1"/>
  <c r="AB133" i="3" s="1"/>
  <c r="X61" i="3"/>
  <c r="Y85" i="3" s="1"/>
  <c r="Z109" i="3" s="1"/>
  <c r="AA133" i="3" s="1"/>
  <c r="W61" i="3"/>
  <c r="X85" i="3" s="1"/>
  <c r="Y109" i="3" s="1"/>
  <c r="Z133" i="3" s="1"/>
  <c r="V61" i="3"/>
  <c r="W85" i="3" s="1"/>
  <c r="X109" i="3" s="1"/>
  <c r="Y133" i="3" s="1"/>
  <c r="U61" i="3"/>
  <c r="V85" i="3" s="1"/>
  <c r="W109" i="3" s="1"/>
  <c r="X133" i="3" s="1"/>
  <c r="T61" i="3"/>
  <c r="U85" i="3" s="1"/>
  <c r="V109" i="3" s="1"/>
  <c r="W133" i="3" s="1"/>
  <c r="S61" i="3"/>
  <c r="T85" i="3" s="1"/>
  <c r="U109" i="3" s="1"/>
  <c r="V133" i="3" s="1"/>
  <c r="R61" i="3"/>
  <c r="S85" i="3" s="1"/>
  <c r="T109" i="3" s="1"/>
  <c r="U133" i="3" s="1"/>
  <c r="Q61" i="3"/>
  <c r="R85" i="3" s="1"/>
  <c r="S109" i="3" s="1"/>
  <c r="T133" i="3" s="1"/>
  <c r="P61" i="3"/>
  <c r="Q85" i="3" s="1"/>
  <c r="R109" i="3" s="1"/>
  <c r="S133" i="3" s="1"/>
  <c r="O61" i="3"/>
  <c r="P85" i="3" s="1"/>
  <c r="Q109" i="3" s="1"/>
  <c r="R133" i="3" s="1"/>
  <c r="N61" i="3"/>
  <c r="O85" i="3" s="1"/>
  <c r="P109" i="3" s="1"/>
  <c r="Q133" i="3" s="1"/>
  <c r="M61" i="3"/>
  <c r="N85" i="3" s="1"/>
  <c r="O109" i="3" s="1"/>
  <c r="P133" i="3" s="1"/>
  <c r="L61" i="3"/>
  <c r="M85" i="3" s="1"/>
  <c r="N109" i="3" s="1"/>
  <c r="O133" i="3" s="1"/>
  <c r="K61" i="3"/>
  <c r="L85" i="3" s="1"/>
  <c r="M109" i="3" s="1"/>
  <c r="N133" i="3" s="1"/>
  <c r="J61" i="3"/>
  <c r="K85" i="3" s="1"/>
  <c r="L109" i="3" s="1"/>
  <c r="M133" i="3" s="1"/>
  <c r="I61" i="3"/>
  <c r="J85" i="3" s="1"/>
  <c r="K109" i="3" s="1"/>
  <c r="L133" i="3" s="1"/>
  <c r="AF60" i="3"/>
  <c r="AE60" i="3"/>
  <c r="AF84" i="3" s="1"/>
  <c r="AD60" i="3"/>
  <c r="AE84" i="3" s="1"/>
  <c r="AF108" i="3" s="1"/>
  <c r="AC60" i="3"/>
  <c r="AD84" i="3" s="1"/>
  <c r="AE108" i="3" s="1"/>
  <c r="AF132" i="3" s="1"/>
  <c r="AB60" i="3"/>
  <c r="AC84" i="3" s="1"/>
  <c r="AD108" i="3" s="1"/>
  <c r="AE132" i="3" s="1"/>
  <c r="AA60" i="3"/>
  <c r="AB84" i="3" s="1"/>
  <c r="AC108" i="3" s="1"/>
  <c r="AD132" i="3" s="1"/>
  <c r="Z60" i="3"/>
  <c r="AA84" i="3" s="1"/>
  <c r="AB108" i="3" s="1"/>
  <c r="AC132" i="3" s="1"/>
  <c r="Y60" i="3"/>
  <c r="Z84" i="3" s="1"/>
  <c r="AA108" i="3" s="1"/>
  <c r="AB132" i="3" s="1"/>
  <c r="X60" i="3"/>
  <c r="Y84" i="3" s="1"/>
  <c r="Z108" i="3" s="1"/>
  <c r="AA132" i="3" s="1"/>
  <c r="W60" i="3"/>
  <c r="X84" i="3" s="1"/>
  <c r="Y108" i="3" s="1"/>
  <c r="Z132" i="3" s="1"/>
  <c r="V60" i="3"/>
  <c r="W84" i="3" s="1"/>
  <c r="X108" i="3" s="1"/>
  <c r="Y132" i="3" s="1"/>
  <c r="U60" i="3"/>
  <c r="V84" i="3" s="1"/>
  <c r="W108" i="3" s="1"/>
  <c r="X132" i="3" s="1"/>
  <c r="T60" i="3"/>
  <c r="U84" i="3" s="1"/>
  <c r="V108" i="3" s="1"/>
  <c r="W132" i="3" s="1"/>
  <c r="S60" i="3"/>
  <c r="T84" i="3" s="1"/>
  <c r="U108" i="3" s="1"/>
  <c r="V132" i="3" s="1"/>
  <c r="R60" i="3"/>
  <c r="S84" i="3" s="1"/>
  <c r="T108" i="3" s="1"/>
  <c r="U132" i="3" s="1"/>
  <c r="Q60" i="3"/>
  <c r="R84" i="3" s="1"/>
  <c r="S108" i="3" s="1"/>
  <c r="T132" i="3" s="1"/>
  <c r="P60" i="3"/>
  <c r="Q84" i="3" s="1"/>
  <c r="R108" i="3" s="1"/>
  <c r="S132" i="3" s="1"/>
  <c r="O60" i="3"/>
  <c r="P84" i="3" s="1"/>
  <c r="Q108" i="3" s="1"/>
  <c r="R132" i="3" s="1"/>
  <c r="N60" i="3"/>
  <c r="O84" i="3" s="1"/>
  <c r="P108" i="3" s="1"/>
  <c r="Q132" i="3" s="1"/>
  <c r="M60" i="3"/>
  <c r="N84" i="3" s="1"/>
  <c r="O108" i="3" s="1"/>
  <c r="P132" i="3" s="1"/>
  <c r="L60" i="3"/>
  <c r="M84" i="3" s="1"/>
  <c r="N108" i="3" s="1"/>
  <c r="O132" i="3" s="1"/>
  <c r="K60" i="3"/>
  <c r="L84" i="3" s="1"/>
  <c r="M108" i="3" s="1"/>
  <c r="N132" i="3" s="1"/>
  <c r="J60" i="3"/>
  <c r="K84" i="3" s="1"/>
  <c r="L108" i="3" s="1"/>
  <c r="M132" i="3" s="1"/>
  <c r="I60" i="3"/>
  <c r="J84" i="3" s="1"/>
  <c r="K108" i="3" s="1"/>
  <c r="L132" i="3" s="1"/>
  <c r="AF59" i="3"/>
  <c r="AE59" i="3"/>
  <c r="AF83" i="3" s="1"/>
  <c r="AD59" i="3"/>
  <c r="AE83" i="3" s="1"/>
  <c r="AF107" i="3" s="1"/>
  <c r="AC59" i="3"/>
  <c r="AD83" i="3" s="1"/>
  <c r="AE107" i="3" s="1"/>
  <c r="AF131" i="3" s="1"/>
  <c r="AB59" i="3"/>
  <c r="AC83" i="3" s="1"/>
  <c r="AD107" i="3" s="1"/>
  <c r="AE131" i="3" s="1"/>
  <c r="AA59" i="3"/>
  <c r="AB83" i="3" s="1"/>
  <c r="AC107" i="3" s="1"/>
  <c r="AD131" i="3" s="1"/>
  <c r="Z59" i="3"/>
  <c r="AA83" i="3" s="1"/>
  <c r="AB107" i="3" s="1"/>
  <c r="AC131" i="3" s="1"/>
  <c r="Y59" i="3"/>
  <c r="Z83" i="3" s="1"/>
  <c r="AA107" i="3" s="1"/>
  <c r="AB131" i="3" s="1"/>
  <c r="X59" i="3"/>
  <c r="Y83" i="3" s="1"/>
  <c r="Z107" i="3" s="1"/>
  <c r="AA131" i="3" s="1"/>
  <c r="W59" i="3"/>
  <c r="X83" i="3" s="1"/>
  <c r="Y107" i="3" s="1"/>
  <c r="Z131" i="3" s="1"/>
  <c r="V59" i="3"/>
  <c r="W83" i="3" s="1"/>
  <c r="X107" i="3" s="1"/>
  <c r="Y131" i="3" s="1"/>
  <c r="U59" i="3"/>
  <c r="V83" i="3" s="1"/>
  <c r="W107" i="3" s="1"/>
  <c r="X131" i="3" s="1"/>
  <c r="T59" i="3"/>
  <c r="U83" i="3" s="1"/>
  <c r="V107" i="3" s="1"/>
  <c r="W131" i="3" s="1"/>
  <c r="S59" i="3"/>
  <c r="T83" i="3" s="1"/>
  <c r="U107" i="3" s="1"/>
  <c r="V131" i="3" s="1"/>
  <c r="R59" i="3"/>
  <c r="S83" i="3" s="1"/>
  <c r="T107" i="3" s="1"/>
  <c r="U131" i="3" s="1"/>
  <c r="Q59" i="3"/>
  <c r="R83" i="3" s="1"/>
  <c r="S107" i="3" s="1"/>
  <c r="T131" i="3" s="1"/>
  <c r="P59" i="3"/>
  <c r="Q83" i="3" s="1"/>
  <c r="R107" i="3" s="1"/>
  <c r="S131" i="3" s="1"/>
  <c r="O59" i="3"/>
  <c r="P83" i="3" s="1"/>
  <c r="Q107" i="3" s="1"/>
  <c r="R131" i="3" s="1"/>
  <c r="N59" i="3"/>
  <c r="O83" i="3" s="1"/>
  <c r="P107" i="3" s="1"/>
  <c r="Q131" i="3" s="1"/>
  <c r="M59" i="3"/>
  <c r="N83" i="3" s="1"/>
  <c r="O107" i="3" s="1"/>
  <c r="P131" i="3" s="1"/>
  <c r="L59" i="3"/>
  <c r="M83" i="3" s="1"/>
  <c r="N107" i="3" s="1"/>
  <c r="O131" i="3" s="1"/>
  <c r="K59" i="3"/>
  <c r="L83" i="3" s="1"/>
  <c r="M107" i="3" s="1"/>
  <c r="N131" i="3" s="1"/>
  <c r="J59" i="3"/>
  <c r="K83" i="3" s="1"/>
  <c r="L107" i="3" s="1"/>
  <c r="M131" i="3" s="1"/>
  <c r="I59" i="3"/>
  <c r="J83" i="3" s="1"/>
  <c r="K107" i="3" s="1"/>
  <c r="L131" i="3" s="1"/>
  <c r="AF58" i="3"/>
  <c r="AE58" i="3"/>
  <c r="AF82" i="3" s="1"/>
  <c r="AD58" i="3"/>
  <c r="AE82" i="3" s="1"/>
  <c r="AF106" i="3" s="1"/>
  <c r="AC58" i="3"/>
  <c r="AD82" i="3" s="1"/>
  <c r="AE106" i="3" s="1"/>
  <c r="AF130" i="3" s="1"/>
  <c r="AB58" i="3"/>
  <c r="AC82" i="3" s="1"/>
  <c r="AD106" i="3" s="1"/>
  <c r="AE130" i="3" s="1"/>
  <c r="AA58" i="3"/>
  <c r="AB82" i="3" s="1"/>
  <c r="AC106" i="3" s="1"/>
  <c r="AD130" i="3" s="1"/>
  <c r="Z58" i="3"/>
  <c r="AA82" i="3" s="1"/>
  <c r="AB106" i="3" s="1"/>
  <c r="AC130" i="3" s="1"/>
  <c r="Y58" i="3"/>
  <c r="Z82" i="3" s="1"/>
  <c r="AA106" i="3" s="1"/>
  <c r="AB130" i="3" s="1"/>
  <c r="X58" i="3"/>
  <c r="Y82" i="3" s="1"/>
  <c r="Z106" i="3" s="1"/>
  <c r="AA130" i="3" s="1"/>
  <c r="W58" i="3"/>
  <c r="X82" i="3" s="1"/>
  <c r="Y106" i="3" s="1"/>
  <c r="Z130" i="3" s="1"/>
  <c r="V58" i="3"/>
  <c r="W82" i="3" s="1"/>
  <c r="X106" i="3" s="1"/>
  <c r="Y130" i="3" s="1"/>
  <c r="U58" i="3"/>
  <c r="V82" i="3" s="1"/>
  <c r="W106" i="3" s="1"/>
  <c r="X130" i="3" s="1"/>
  <c r="T58" i="3"/>
  <c r="U82" i="3" s="1"/>
  <c r="V106" i="3" s="1"/>
  <c r="W130" i="3" s="1"/>
  <c r="S58" i="3"/>
  <c r="T82" i="3" s="1"/>
  <c r="U106" i="3" s="1"/>
  <c r="V130" i="3" s="1"/>
  <c r="R58" i="3"/>
  <c r="S82" i="3" s="1"/>
  <c r="T106" i="3" s="1"/>
  <c r="U130" i="3" s="1"/>
  <c r="Q58" i="3"/>
  <c r="R82" i="3" s="1"/>
  <c r="S106" i="3" s="1"/>
  <c r="T130" i="3" s="1"/>
  <c r="P58" i="3"/>
  <c r="Q82" i="3" s="1"/>
  <c r="R106" i="3" s="1"/>
  <c r="S130" i="3" s="1"/>
  <c r="O58" i="3"/>
  <c r="P82" i="3" s="1"/>
  <c r="Q106" i="3" s="1"/>
  <c r="R130" i="3" s="1"/>
  <c r="N58" i="3"/>
  <c r="O82" i="3" s="1"/>
  <c r="P106" i="3" s="1"/>
  <c r="Q130" i="3" s="1"/>
  <c r="M58" i="3"/>
  <c r="N82" i="3" s="1"/>
  <c r="O106" i="3" s="1"/>
  <c r="P130" i="3" s="1"/>
  <c r="L58" i="3"/>
  <c r="M82" i="3" s="1"/>
  <c r="N106" i="3" s="1"/>
  <c r="O130" i="3" s="1"/>
  <c r="K58" i="3"/>
  <c r="L82" i="3" s="1"/>
  <c r="M106" i="3" s="1"/>
  <c r="N130" i="3" s="1"/>
  <c r="J58" i="3"/>
  <c r="K82" i="3" s="1"/>
  <c r="L106" i="3" s="1"/>
  <c r="M130" i="3" s="1"/>
  <c r="I58" i="3"/>
  <c r="J82" i="3" s="1"/>
  <c r="K106" i="3" s="1"/>
  <c r="L130" i="3" s="1"/>
  <c r="AF57" i="3"/>
  <c r="AE57" i="3"/>
  <c r="AF81" i="3" s="1"/>
  <c r="AD57" i="3"/>
  <c r="AE81" i="3" s="1"/>
  <c r="AF105" i="3" s="1"/>
  <c r="AC57" i="3"/>
  <c r="AD81" i="3" s="1"/>
  <c r="AE105" i="3" s="1"/>
  <c r="AF129" i="3" s="1"/>
  <c r="AB57" i="3"/>
  <c r="AC81" i="3" s="1"/>
  <c r="AD105" i="3" s="1"/>
  <c r="AE129" i="3" s="1"/>
  <c r="AA57" i="3"/>
  <c r="AB81" i="3" s="1"/>
  <c r="AC105" i="3" s="1"/>
  <c r="AD129" i="3" s="1"/>
  <c r="Z57" i="3"/>
  <c r="AA81" i="3" s="1"/>
  <c r="AB105" i="3" s="1"/>
  <c r="AC129" i="3" s="1"/>
  <c r="Y57" i="3"/>
  <c r="Z81" i="3" s="1"/>
  <c r="AA105" i="3" s="1"/>
  <c r="AB129" i="3" s="1"/>
  <c r="X57" i="3"/>
  <c r="Y81" i="3" s="1"/>
  <c r="Z105" i="3" s="1"/>
  <c r="AA129" i="3" s="1"/>
  <c r="W57" i="3"/>
  <c r="X81" i="3" s="1"/>
  <c r="Y105" i="3" s="1"/>
  <c r="Z129" i="3" s="1"/>
  <c r="V57" i="3"/>
  <c r="W81" i="3" s="1"/>
  <c r="X105" i="3" s="1"/>
  <c r="Y129" i="3" s="1"/>
  <c r="U57" i="3"/>
  <c r="V81" i="3" s="1"/>
  <c r="W105" i="3" s="1"/>
  <c r="X129" i="3" s="1"/>
  <c r="T57" i="3"/>
  <c r="U81" i="3" s="1"/>
  <c r="V105" i="3" s="1"/>
  <c r="W129" i="3" s="1"/>
  <c r="S57" i="3"/>
  <c r="T81" i="3" s="1"/>
  <c r="U105" i="3" s="1"/>
  <c r="V129" i="3" s="1"/>
  <c r="R57" i="3"/>
  <c r="S81" i="3" s="1"/>
  <c r="T105" i="3" s="1"/>
  <c r="U129" i="3" s="1"/>
  <c r="Q57" i="3"/>
  <c r="R81" i="3" s="1"/>
  <c r="S105" i="3" s="1"/>
  <c r="T129" i="3" s="1"/>
  <c r="P57" i="3"/>
  <c r="Q81" i="3" s="1"/>
  <c r="R105" i="3" s="1"/>
  <c r="S129" i="3" s="1"/>
  <c r="O57" i="3"/>
  <c r="P81" i="3" s="1"/>
  <c r="Q105" i="3" s="1"/>
  <c r="R129" i="3" s="1"/>
  <c r="N57" i="3"/>
  <c r="O81" i="3" s="1"/>
  <c r="P105" i="3" s="1"/>
  <c r="Q129" i="3" s="1"/>
  <c r="M57" i="3"/>
  <c r="N81" i="3" s="1"/>
  <c r="O105" i="3" s="1"/>
  <c r="P129" i="3" s="1"/>
  <c r="L57" i="3"/>
  <c r="M81" i="3" s="1"/>
  <c r="N105" i="3" s="1"/>
  <c r="O129" i="3" s="1"/>
  <c r="K57" i="3"/>
  <c r="L81" i="3" s="1"/>
  <c r="M105" i="3" s="1"/>
  <c r="N129" i="3" s="1"/>
  <c r="J57" i="3"/>
  <c r="K81" i="3" s="1"/>
  <c r="L105" i="3" s="1"/>
  <c r="M129" i="3" s="1"/>
  <c r="I57" i="3"/>
  <c r="J81" i="3" s="1"/>
  <c r="K105" i="3" s="1"/>
  <c r="L129" i="3" s="1"/>
  <c r="AF56" i="3"/>
  <c r="AE56" i="3"/>
  <c r="AF80" i="3" s="1"/>
  <c r="AD56" i="3"/>
  <c r="AE80" i="3" s="1"/>
  <c r="AF104" i="3" s="1"/>
  <c r="AC56" i="3"/>
  <c r="AD80" i="3" s="1"/>
  <c r="AE104" i="3" s="1"/>
  <c r="AF128" i="3" s="1"/>
  <c r="AB56" i="3"/>
  <c r="AC80" i="3" s="1"/>
  <c r="AD104" i="3" s="1"/>
  <c r="AE128" i="3" s="1"/>
  <c r="AA56" i="3"/>
  <c r="AB80" i="3" s="1"/>
  <c r="AC104" i="3" s="1"/>
  <c r="AD128" i="3" s="1"/>
  <c r="Z56" i="3"/>
  <c r="AA80" i="3" s="1"/>
  <c r="AB104" i="3" s="1"/>
  <c r="AC128" i="3" s="1"/>
  <c r="Y56" i="3"/>
  <c r="Z80" i="3" s="1"/>
  <c r="AA104" i="3" s="1"/>
  <c r="AB128" i="3" s="1"/>
  <c r="X56" i="3"/>
  <c r="Y80" i="3" s="1"/>
  <c r="Z104" i="3" s="1"/>
  <c r="AA128" i="3" s="1"/>
  <c r="W56" i="3"/>
  <c r="X80" i="3" s="1"/>
  <c r="Y104" i="3" s="1"/>
  <c r="Z128" i="3" s="1"/>
  <c r="V56" i="3"/>
  <c r="W80" i="3" s="1"/>
  <c r="X104" i="3" s="1"/>
  <c r="Y128" i="3" s="1"/>
  <c r="U56" i="3"/>
  <c r="V80" i="3" s="1"/>
  <c r="W104" i="3" s="1"/>
  <c r="X128" i="3" s="1"/>
  <c r="T56" i="3"/>
  <c r="U80" i="3" s="1"/>
  <c r="V104" i="3" s="1"/>
  <c r="W128" i="3" s="1"/>
  <c r="S56" i="3"/>
  <c r="T80" i="3" s="1"/>
  <c r="U104" i="3" s="1"/>
  <c r="V128" i="3" s="1"/>
  <c r="R56" i="3"/>
  <c r="S80" i="3" s="1"/>
  <c r="T104" i="3" s="1"/>
  <c r="U128" i="3" s="1"/>
  <c r="Q56" i="3"/>
  <c r="R80" i="3" s="1"/>
  <c r="S104" i="3" s="1"/>
  <c r="T128" i="3" s="1"/>
  <c r="P56" i="3"/>
  <c r="Q80" i="3" s="1"/>
  <c r="R104" i="3" s="1"/>
  <c r="S128" i="3" s="1"/>
  <c r="O56" i="3"/>
  <c r="P80" i="3" s="1"/>
  <c r="Q104" i="3" s="1"/>
  <c r="R128" i="3" s="1"/>
  <c r="N56" i="3"/>
  <c r="O80" i="3" s="1"/>
  <c r="P104" i="3" s="1"/>
  <c r="Q128" i="3" s="1"/>
  <c r="M56" i="3"/>
  <c r="N80" i="3" s="1"/>
  <c r="O104" i="3" s="1"/>
  <c r="P128" i="3" s="1"/>
  <c r="L56" i="3"/>
  <c r="M80" i="3" s="1"/>
  <c r="N104" i="3" s="1"/>
  <c r="O128" i="3" s="1"/>
  <c r="K56" i="3"/>
  <c r="L80" i="3" s="1"/>
  <c r="M104" i="3" s="1"/>
  <c r="N128" i="3" s="1"/>
  <c r="J56" i="3"/>
  <c r="K80" i="3" s="1"/>
  <c r="L104" i="3" s="1"/>
  <c r="M128" i="3" s="1"/>
  <c r="I56" i="3"/>
  <c r="J80" i="3" s="1"/>
  <c r="K104" i="3" s="1"/>
  <c r="L128" i="3" s="1"/>
  <c r="AF55" i="3"/>
  <c r="AE55" i="3"/>
  <c r="AF79" i="3" s="1"/>
  <c r="AD55" i="3"/>
  <c r="AE79" i="3" s="1"/>
  <c r="AF103" i="3" s="1"/>
  <c r="AC55" i="3"/>
  <c r="AD79" i="3" s="1"/>
  <c r="AE103" i="3" s="1"/>
  <c r="AF127" i="3" s="1"/>
  <c r="AB55" i="3"/>
  <c r="AC79" i="3" s="1"/>
  <c r="AD103" i="3" s="1"/>
  <c r="AE127" i="3" s="1"/>
  <c r="AA55" i="3"/>
  <c r="AB79" i="3" s="1"/>
  <c r="AC103" i="3" s="1"/>
  <c r="AD127" i="3" s="1"/>
  <c r="Z55" i="3"/>
  <c r="AA79" i="3" s="1"/>
  <c r="AB103" i="3" s="1"/>
  <c r="AC127" i="3" s="1"/>
  <c r="Y55" i="3"/>
  <c r="Z79" i="3" s="1"/>
  <c r="AA103" i="3" s="1"/>
  <c r="AB127" i="3" s="1"/>
  <c r="X55" i="3"/>
  <c r="Y79" i="3" s="1"/>
  <c r="Z103" i="3" s="1"/>
  <c r="AA127" i="3" s="1"/>
  <c r="W55" i="3"/>
  <c r="X79" i="3" s="1"/>
  <c r="Y103" i="3" s="1"/>
  <c r="Z127" i="3" s="1"/>
  <c r="V55" i="3"/>
  <c r="W79" i="3" s="1"/>
  <c r="X103" i="3" s="1"/>
  <c r="Y127" i="3" s="1"/>
  <c r="U55" i="3"/>
  <c r="V79" i="3" s="1"/>
  <c r="W103" i="3" s="1"/>
  <c r="X127" i="3" s="1"/>
  <c r="T55" i="3"/>
  <c r="U79" i="3" s="1"/>
  <c r="V103" i="3" s="1"/>
  <c r="W127" i="3" s="1"/>
  <c r="S55" i="3"/>
  <c r="T79" i="3" s="1"/>
  <c r="U103" i="3" s="1"/>
  <c r="V127" i="3" s="1"/>
  <c r="R55" i="3"/>
  <c r="S79" i="3" s="1"/>
  <c r="T103" i="3" s="1"/>
  <c r="U127" i="3" s="1"/>
  <c r="Q55" i="3"/>
  <c r="R79" i="3" s="1"/>
  <c r="S103" i="3" s="1"/>
  <c r="T127" i="3" s="1"/>
  <c r="P55" i="3"/>
  <c r="Q79" i="3" s="1"/>
  <c r="R103" i="3" s="1"/>
  <c r="S127" i="3" s="1"/>
  <c r="O55" i="3"/>
  <c r="P79" i="3" s="1"/>
  <c r="Q103" i="3" s="1"/>
  <c r="R127" i="3" s="1"/>
  <c r="N55" i="3"/>
  <c r="O79" i="3" s="1"/>
  <c r="P103" i="3" s="1"/>
  <c r="Q127" i="3" s="1"/>
  <c r="M55" i="3"/>
  <c r="N79" i="3" s="1"/>
  <c r="O103" i="3" s="1"/>
  <c r="P127" i="3" s="1"/>
  <c r="L55" i="3"/>
  <c r="M79" i="3" s="1"/>
  <c r="N103" i="3" s="1"/>
  <c r="O127" i="3" s="1"/>
  <c r="K55" i="3"/>
  <c r="L79" i="3" s="1"/>
  <c r="M103" i="3" s="1"/>
  <c r="N127" i="3" s="1"/>
  <c r="J55" i="3"/>
  <c r="K79" i="3" s="1"/>
  <c r="L103" i="3" s="1"/>
  <c r="M127" i="3" s="1"/>
  <c r="I55" i="3"/>
  <c r="J79" i="3" s="1"/>
  <c r="K103" i="3" s="1"/>
  <c r="L127" i="3" s="1"/>
  <c r="AF54" i="3"/>
  <c r="AE54" i="3"/>
  <c r="AF78" i="3" s="1"/>
  <c r="AD54" i="3"/>
  <c r="AE78" i="3" s="1"/>
  <c r="AF102" i="3" s="1"/>
  <c r="AC54" i="3"/>
  <c r="AD78" i="3" s="1"/>
  <c r="AE102" i="3" s="1"/>
  <c r="AF126" i="3" s="1"/>
  <c r="AB54" i="3"/>
  <c r="AC78" i="3" s="1"/>
  <c r="AD102" i="3" s="1"/>
  <c r="AE126" i="3" s="1"/>
  <c r="AA54" i="3"/>
  <c r="AB78" i="3" s="1"/>
  <c r="AC102" i="3" s="1"/>
  <c r="AD126" i="3" s="1"/>
  <c r="Z54" i="3"/>
  <c r="AA78" i="3" s="1"/>
  <c r="AB102" i="3" s="1"/>
  <c r="AC126" i="3" s="1"/>
  <c r="Y54" i="3"/>
  <c r="Z78" i="3" s="1"/>
  <c r="AA102" i="3" s="1"/>
  <c r="AB126" i="3" s="1"/>
  <c r="X54" i="3"/>
  <c r="Y78" i="3" s="1"/>
  <c r="Z102" i="3" s="1"/>
  <c r="AA126" i="3" s="1"/>
  <c r="W54" i="3"/>
  <c r="X78" i="3" s="1"/>
  <c r="Y102" i="3" s="1"/>
  <c r="Z126" i="3" s="1"/>
  <c r="V54" i="3"/>
  <c r="W78" i="3" s="1"/>
  <c r="X102" i="3" s="1"/>
  <c r="Y126" i="3" s="1"/>
  <c r="U54" i="3"/>
  <c r="V78" i="3" s="1"/>
  <c r="W102" i="3" s="1"/>
  <c r="X126" i="3" s="1"/>
  <c r="T54" i="3"/>
  <c r="U78" i="3" s="1"/>
  <c r="V102" i="3" s="1"/>
  <c r="W126" i="3" s="1"/>
  <c r="S54" i="3"/>
  <c r="T78" i="3" s="1"/>
  <c r="U102" i="3" s="1"/>
  <c r="V126" i="3" s="1"/>
  <c r="R54" i="3"/>
  <c r="S78" i="3" s="1"/>
  <c r="T102" i="3" s="1"/>
  <c r="U126" i="3" s="1"/>
  <c r="Q54" i="3"/>
  <c r="R78" i="3" s="1"/>
  <c r="S102" i="3" s="1"/>
  <c r="T126" i="3" s="1"/>
  <c r="P54" i="3"/>
  <c r="Q78" i="3" s="1"/>
  <c r="R102" i="3" s="1"/>
  <c r="S126" i="3" s="1"/>
  <c r="O54" i="3"/>
  <c r="P78" i="3" s="1"/>
  <c r="Q102" i="3" s="1"/>
  <c r="R126" i="3" s="1"/>
  <c r="N54" i="3"/>
  <c r="O78" i="3" s="1"/>
  <c r="P102" i="3" s="1"/>
  <c r="Q126" i="3" s="1"/>
  <c r="M54" i="3"/>
  <c r="N78" i="3" s="1"/>
  <c r="O102" i="3" s="1"/>
  <c r="P126" i="3" s="1"/>
  <c r="L54" i="3"/>
  <c r="M78" i="3" s="1"/>
  <c r="N102" i="3" s="1"/>
  <c r="O126" i="3" s="1"/>
  <c r="K54" i="3"/>
  <c r="L78" i="3" s="1"/>
  <c r="M102" i="3" s="1"/>
  <c r="N126" i="3" s="1"/>
  <c r="J54" i="3"/>
  <c r="K78" i="3" s="1"/>
  <c r="L102" i="3" s="1"/>
  <c r="M126" i="3" s="1"/>
  <c r="I54" i="3"/>
  <c r="J78" i="3" s="1"/>
  <c r="K102" i="3" s="1"/>
  <c r="L126" i="3" s="1"/>
  <c r="AF53" i="3"/>
  <c r="AE53" i="3"/>
  <c r="AF77" i="3" s="1"/>
  <c r="AD53" i="3"/>
  <c r="AE77" i="3" s="1"/>
  <c r="AF101" i="3" s="1"/>
  <c r="AC53" i="3"/>
  <c r="AD77" i="3" s="1"/>
  <c r="AE101" i="3" s="1"/>
  <c r="AF125" i="3" s="1"/>
  <c r="AB53" i="3"/>
  <c r="AC77" i="3" s="1"/>
  <c r="AD101" i="3" s="1"/>
  <c r="AE125" i="3" s="1"/>
  <c r="AA53" i="3"/>
  <c r="AB77" i="3" s="1"/>
  <c r="AC101" i="3" s="1"/>
  <c r="AD125" i="3" s="1"/>
  <c r="Z53" i="3"/>
  <c r="AA77" i="3" s="1"/>
  <c r="AB101" i="3" s="1"/>
  <c r="AC125" i="3" s="1"/>
  <c r="Y53" i="3"/>
  <c r="Z77" i="3" s="1"/>
  <c r="AA101" i="3" s="1"/>
  <c r="AB125" i="3" s="1"/>
  <c r="X53" i="3"/>
  <c r="Y77" i="3" s="1"/>
  <c r="Z101" i="3" s="1"/>
  <c r="AA125" i="3" s="1"/>
  <c r="W53" i="3"/>
  <c r="X77" i="3" s="1"/>
  <c r="Y101" i="3" s="1"/>
  <c r="Z125" i="3" s="1"/>
  <c r="V53" i="3"/>
  <c r="W77" i="3" s="1"/>
  <c r="X101" i="3" s="1"/>
  <c r="Y125" i="3" s="1"/>
  <c r="U53" i="3"/>
  <c r="V77" i="3" s="1"/>
  <c r="W101" i="3" s="1"/>
  <c r="X125" i="3" s="1"/>
  <c r="T53" i="3"/>
  <c r="U77" i="3" s="1"/>
  <c r="V101" i="3" s="1"/>
  <c r="W125" i="3" s="1"/>
  <c r="S53" i="3"/>
  <c r="T77" i="3" s="1"/>
  <c r="U101" i="3" s="1"/>
  <c r="V125" i="3" s="1"/>
  <c r="R53" i="3"/>
  <c r="S77" i="3" s="1"/>
  <c r="T101" i="3" s="1"/>
  <c r="U125" i="3" s="1"/>
  <c r="Q53" i="3"/>
  <c r="R77" i="3" s="1"/>
  <c r="S101" i="3" s="1"/>
  <c r="T125" i="3" s="1"/>
  <c r="P53" i="3"/>
  <c r="Q77" i="3" s="1"/>
  <c r="R101" i="3" s="1"/>
  <c r="S125" i="3" s="1"/>
  <c r="O53" i="3"/>
  <c r="P77" i="3" s="1"/>
  <c r="Q101" i="3" s="1"/>
  <c r="R125" i="3" s="1"/>
  <c r="N53" i="3"/>
  <c r="O77" i="3" s="1"/>
  <c r="P101" i="3" s="1"/>
  <c r="Q125" i="3" s="1"/>
  <c r="M53" i="3"/>
  <c r="N77" i="3" s="1"/>
  <c r="O101" i="3" s="1"/>
  <c r="P125" i="3" s="1"/>
  <c r="L53" i="3"/>
  <c r="M77" i="3" s="1"/>
  <c r="N101" i="3" s="1"/>
  <c r="O125" i="3" s="1"/>
  <c r="K53" i="3"/>
  <c r="L77" i="3" s="1"/>
  <c r="M101" i="3" s="1"/>
  <c r="N125" i="3" s="1"/>
  <c r="J53" i="3"/>
  <c r="K77" i="3" s="1"/>
  <c r="L101" i="3" s="1"/>
  <c r="M125" i="3" s="1"/>
  <c r="I53" i="3"/>
  <c r="J77" i="3" s="1"/>
  <c r="K101" i="3" s="1"/>
  <c r="L125" i="3" s="1"/>
  <c r="AF52" i="3"/>
  <c r="AE52" i="3"/>
  <c r="AF76" i="3" s="1"/>
  <c r="AD52" i="3"/>
  <c r="AE76" i="3" s="1"/>
  <c r="AF100" i="3" s="1"/>
  <c r="AC52" i="3"/>
  <c r="AD76" i="3" s="1"/>
  <c r="AE100" i="3" s="1"/>
  <c r="AF124" i="3" s="1"/>
  <c r="AB52" i="3"/>
  <c r="AC76" i="3" s="1"/>
  <c r="AD100" i="3" s="1"/>
  <c r="AE124" i="3" s="1"/>
  <c r="AA52" i="3"/>
  <c r="AB76" i="3" s="1"/>
  <c r="AC100" i="3" s="1"/>
  <c r="AD124" i="3" s="1"/>
  <c r="Z52" i="3"/>
  <c r="AA76" i="3" s="1"/>
  <c r="AB100" i="3" s="1"/>
  <c r="AC124" i="3" s="1"/>
  <c r="Y52" i="3"/>
  <c r="Z76" i="3" s="1"/>
  <c r="AA100" i="3" s="1"/>
  <c r="AB124" i="3" s="1"/>
  <c r="X52" i="3"/>
  <c r="Y76" i="3" s="1"/>
  <c r="Z100" i="3" s="1"/>
  <c r="AA124" i="3" s="1"/>
  <c r="W52" i="3"/>
  <c r="X76" i="3" s="1"/>
  <c r="Y100" i="3" s="1"/>
  <c r="Z124" i="3" s="1"/>
  <c r="V52" i="3"/>
  <c r="W76" i="3" s="1"/>
  <c r="X100" i="3" s="1"/>
  <c r="Y124" i="3" s="1"/>
  <c r="U52" i="3"/>
  <c r="V76" i="3" s="1"/>
  <c r="W100" i="3" s="1"/>
  <c r="X124" i="3" s="1"/>
  <c r="T52" i="3"/>
  <c r="U76" i="3" s="1"/>
  <c r="V100" i="3" s="1"/>
  <c r="W124" i="3" s="1"/>
  <c r="S52" i="3"/>
  <c r="T76" i="3" s="1"/>
  <c r="U100" i="3" s="1"/>
  <c r="V124" i="3" s="1"/>
  <c r="R52" i="3"/>
  <c r="S76" i="3" s="1"/>
  <c r="T100" i="3" s="1"/>
  <c r="U124" i="3" s="1"/>
  <c r="Q52" i="3"/>
  <c r="R76" i="3" s="1"/>
  <c r="S100" i="3" s="1"/>
  <c r="T124" i="3" s="1"/>
  <c r="P52" i="3"/>
  <c r="Q76" i="3" s="1"/>
  <c r="R100" i="3" s="1"/>
  <c r="S124" i="3" s="1"/>
  <c r="O52" i="3"/>
  <c r="P76" i="3" s="1"/>
  <c r="Q100" i="3" s="1"/>
  <c r="R124" i="3" s="1"/>
  <c r="N52" i="3"/>
  <c r="O76" i="3" s="1"/>
  <c r="P100" i="3" s="1"/>
  <c r="Q124" i="3" s="1"/>
  <c r="M52" i="3"/>
  <c r="N76" i="3" s="1"/>
  <c r="O100" i="3" s="1"/>
  <c r="P124" i="3" s="1"/>
  <c r="L52" i="3"/>
  <c r="M76" i="3" s="1"/>
  <c r="N100" i="3" s="1"/>
  <c r="O124" i="3" s="1"/>
  <c r="K52" i="3"/>
  <c r="L76" i="3" s="1"/>
  <c r="M100" i="3" s="1"/>
  <c r="N124" i="3" s="1"/>
  <c r="J52" i="3"/>
  <c r="K76" i="3" s="1"/>
  <c r="L100" i="3" s="1"/>
  <c r="M124" i="3" s="1"/>
  <c r="I52" i="3"/>
  <c r="J76" i="3" s="1"/>
  <c r="K100" i="3" s="1"/>
  <c r="L124" i="3" s="1"/>
  <c r="I51" i="3"/>
  <c r="J75" i="3" s="1"/>
  <c r="K99" i="3" s="1"/>
  <c r="L123" i="3" s="1"/>
  <c r="I50" i="3"/>
  <c r="J74" i="3" s="1"/>
  <c r="K98" i="3" s="1"/>
  <c r="L122" i="3" s="1"/>
  <c r="I49" i="3"/>
  <c r="J73" i="3" s="1"/>
  <c r="K97" i="3" s="1"/>
  <c r="L121" i="3" s="1"/>
  <c r="I48" i="3"/>
  <c r="J72" i="3" s="1"/>
  <c r="K96" i="3" s="1"/>
  <c r="L120" i="3" s="1"/>
  <c r="I47" i="3"/>
  <c r="J71" i="3" s="1"/>
  <c r="K95" i="3" s="1"/>
  <c r="L119" i="3" s="1"/>
  <c r="I46" i="3"/>
  <c r="J70" i="3" s="1"/>
  <c r="K94" i="3" s="1"/>
  <c r="L118" i="3" s="1"/>
  <c r="I45" i="3"/>
  <c r="J69" i="3" s="1"/>
  <c r="K93" i="3" s="1"/>
  <c r="L117" i="3" s="1"/>
  <c r="I44" i="3"/>
  <c r="J68" i="3" s="1"/>
  <c r="K92" i="3" s="1"/>
  <c r="L116" i="3" s="1"/>
  <c r="AF43" i="3"/>
  <c r="AE43" i="3"/>
  <c r="AF67" i="3" s="1"/>
  <c r="AD43" i="3"/>
  <c r="AE67" i="3" s="1"/>
  <c r="AF91" i="3" s="1"/>
  <c r="AC43" i="3"/>
  <c r="AD67" i="3" s="1"/>
  <c r="AE91" i="3" s="1"/>
  <c r="AF115" i="3" s="1"/>
  <c r="AB43" i="3"/>
  <c r="AC67" i="3" s="1"/>
  <c r="AD91" i="3" s="1"/>
  <c r="AE115" i="3" s="1"/>
  <c r="AA43" i="3"/>
  <c r="AB67" i="3" s="1"/>
  <c r="AC91" i="3" s="1"/>
  <c r="AD115" i="3" s="1"/>
  <c r="Z43" i="3"/>
  <c r="AA67" i="3" s="1"/>
  <c r="AB91" i="3" s="1"/>
  <c r="AC115" i="3" s="1"/>
  <c r="I43" i="3"/>
  <c r="J67" i="3" s="1"/>
  <c r="K91" i="3" s="1"/>
  <c r="L115" i="3" s="1"/>
  <c r="L21" i="2"/>
  <c r="M21" i="2" s="1"/>
  <c r="L18" i="2"/>
  <c r="M18" i="2" s="1"/>
  <c r="N18" i="2" s="1"/>
  <c r="O18" i="2" s="1"/>
  <c r="P18" i="2" s="1"/>
  <c r="Q18" i="2" s="1"/>
  <c r="R18" i="2" s="1"/>
  <c r="S18" i="2" s="1"/>
  <c r="L9" i="2"/>
  <c r="L14" i="2"/>
  <c r="L17" i="2"/>
  <c r="L7" i="2"/>
  <c r="M7" i="2" s="1"/>
  <c r="L23" i="2"/>
  <c r="W23" i="2" s="1"/>
  <c r="X23" i="2" s="1"/>
  <c r="Y23" i="2" s="1"/>
  <c r="Z23" i="2" s="1"/>
  <c r="AA23" i="2" s="1"/>
  <c r="AB23" i="2" s="1"/>
  <c r="AC23" i="2" s="1"/>
  <c r="AD23" i="2" s="1"/>
  <c r="N7" i="2" l="1"/>
  <c r="O7" i="2" s="1"/>
  <c r="P7" i="2" s="1"/>
  <c r="Q7" i="2" s="1"/>
  <c r="R7" i="2" s="1"/>
  <c r="S7" i="2" s="1"/>
  <c r="N21" i="2"/>
  <c r="O21" i="2" s="1"/>
  <c r="P21" i="2" s="1"/>
  <c r="Q21" i="2" s="1"/>
  <c r="R21" i="2" s="1"/>
  <c r="S21" i="2" s="1"/>
  <c r="M14" i="2"/>
  <c r="N14" i="2" s="1"/>
  <c r="O14" i="2" s="1"/>
  <c r="P14" i="2" s="1"/>
  <c r="Q14" i="2" s="1"/>
  <c r="R14" i="2" s="1"/>
  <c r="S14" i="2" s="1"/>
  <c r="K40" i="2"/>
  <c r="AK92" i="3"/>
  <c r="AL116" i="3" s="1"/>
  <c r="AM121" i="3"/>
  <c r="K5" i="19"/>
  <c r="M17" i="2"/>
  <c r="N17" i="2" s="1"/>
  <c r="O17" i="2" s="1"/>
  <c r="P17" i="2" s="1"/>
  <c r="Q17" i="2" s="1"/>
  <c r="R17" i="2" s="1"/>
  <c r="S17" i="2" s="1"/>
  <c r="AM98" i="3"/>
  <c r="AN122" i="3" s="1"/>
  <c r="AN99" i="3"/>
  <c r="AO123" i="3" s="1"/>
  <c r="M9" i="2"/>
  <c r="N9" i="2" s="1"/>
  <c r="O9" i="2" s="1"/>
  <c r="P9" i="2" s="1"/>
  <c r="Q9" i="2" s="1"/>
  <c r="R9" i="2" s="1"/>
  <c r="S9" i="2" s="1"/>
  <c r="P121" i="3"/>
  <c r="K39" i="2"/>
  <c r="L39" i="2" s="1"/>
  <c r="M39" i="2" s="1"/>
  <c r="N39" i="2" s="1"/>
  <c r="O39" i="2" s="1"/>
  <c r="P39" i="2" s="1"/>
  <c r="Q39" i="2" s="1"/>
  <c r="R39" i="2" s="1"/>
  <c r="S39" i="2" s="1"/>
  <c r="AK95" i="3"/>
  <c r="AL119" i="3" s="1"/>
  <c r="M18" i="19"/>
  <c r="N18" i="19" s="1"/>
  <c r="O18" i="19" s="1"/>
  <c r="P18" i="19" s="1"/>
  <c r="Q18" i="19" s="1"/>
  <c r="R18" i="19" s="1"/>
  <c r="AM97" i="3"/>
  <c r="K53" i="2"/>
  <c r="L53" i="2" s="1"/>
  <c r="M53" i="2" s="1"/>
  <c r="N53" i="2" s="1"/>
  <c r="O53" i="2" s="1"/>
  <c r="P53" i="2" s="1"/>
  <c r="Q53" i="2" s="1"/>
  <c r="R53" i="2" s="1"/>
  <c r="S53" i="2" s="1"/>
  <c r="AK99" i="3"/>
  <c r="AL123" i="3" s="1"/>
  <c r="AO99" i="3"/>
  <c r="AP123" i="3" s="1"/>
  <c r="M15" i="2"/>
  <c r="N15" i="2" s="1"/>
  <c r="O15" i="2" s="1"/>
  <c r="P15" i="2" s="1"/>
  <c r="Q15" i="2" s="1"/>
  <c r="R15" i="2" s="1"/>
  <c r="S15" i="2" s="1"/>
  <c r="AM105" i="3"/>
  <c r="AN129" i="3" s="1"/>
  <c r="Q121" i="3"/>
  <c r="M8" i="2"/>
  <c r="N8" i="2" s="1"/>
  <c r="O8" i="2" s="1"/>
  <c r="P8" i="2" s="1"/>
  <c r="Q8" i="2" s="1"/>
  <c r="R8" i="2" s="1"/>
  <c r="S8" i="2" s="1"/>
  <c r="AM92" i="3"/>
  <c r="AN116" i="3" s="1"/>
  <c r="K41" i="2"/>
  <c r="L41" i="2" s="1"/>
  <c r="M41" i="2" s="1"/>
  <c r="N41" i="2" s="1"/>
  <c r="O41" i="2" s="1"/>
  <c r="P41" i="2" s="1"/>
  <c r="Q41" i="2" s="1"/>
  <c r="R41" i="2" s="1"/>
  <c r="S41" i="2" s="1"/>
  <c r="AK94" i="3"/>
  <c r="AL118" i="3" s="1"/>
  <c r="K49" i="2"/>
  <c r="L49" i="2" s="1"/>
  <c r="M49" i="2" s="1"/>
  <c r="N49" i="2" s="1"/>
  <c r="O49" i="2" s="1"/>
  <c r="P49" i="2" s="1"/>
  <c r="Q49" i="2" s="1"/>
  <c r="R49" i="2" s="1"/>
  <c r="S49" i="2" s="1"/>
  <c r="AK98" i="3"/>
  <c r="AL122" i="3" s="1"/>
  <c r="AP99" i="3"/>
  <c r="AQ123" i="3" s="1"/>
  <c r="K12" i="19"/>
  <c r="L12" i="19" s="1"/>
  <c r="M12" i="19" s="1"/>
  <c r="N12" i="19" s="1"/>
  <c r="O12" i="19" s="1"/>
  <c r="P12" i="19" s="1"/>
  <c r="Q12" i="19" s="1"/>
  <c r="R12" i="19" s="1"/>
  <c r="N121" i="3"/>
  <c r="K46" i="2"/>
  <c r="L46" i="2" s="1"/>
  <c r="M46" i="2" s="1"/>
  <c r="N46" i="2" s="1"/>
  <c r="O46" i="2" s="1"/>
  <c r="P46" i="2" s="1"/>
  <c r="Q46" i="2" s="1"/>
  <c r="R46" i="2" s="1"/>
  <c r="S46" i="2" s="1"/>
  <c r="AK97" i="3"/>
  <c r="AL121" i="3" s="1"/>
  <c r="AM99" i="3"/>
  <c r="AN123" i="3" s="1"/>
  <c r="AQ99" i="3"/>
  <c r="AR123" i="3" s="1"/>
  <c r="K38" i="2"/>
  <c r="L38" i="2" s="1"/>
  <c r="M38" i="2" s="1"/>
  <c r="N38" i="2" s="1"/>
  <c r="O38" i="2" s="1"/>
  <c r="P38" i="2" s="1"/>
  <c r="Q38" i="2" s="1"/>
  <c r="R38" i="2" s="1"/>
  <c r="S38" i="2" s="1"/>
  <c r="K6" i="2"/>
  <c r="L40" i="2"/>
  <c r="M40" i="2" s="1"/>
  <c r="N40" i="2" s="1"/>
  <c r="O40" i="2" s="1"/>
  <c r="P40" i="2" s="1"/>
  <c r="Q40" i="2" s="1"/>
  <c r="R40" i="2" s="1"/>
  <c r="S40" i="2" s="1"/>
  <c r="M23" i="2"/>
  <c r="N23" i="2" s="1"/>
  <c r="O23" i="2" s="1"/>
  <c r="P23" i="2" s="1"/>
  <c r="Q23" i="2" s="1"/>
  <c r="R23" i="2" s="1"/>
  <c r="S23" i="2" s="1"/>
  <c r="M29" i="2"/>
  <c r="N29" i="2" s="1"/>
  <c r="O29" i="2" s="1"/>
  <c r="P29" i="2" s="1"/>
  <c r="Q29" i="2" s="1"/>
  <c r="R29" i="2" s="1"/>
  <c r="S29" i="2" s="1"/>
  <c r="AN121" i="3" l="1"/>
  <c r="L5" i="19"/>
  <c r="M5" i="19" s="1"/>
  <c r="N5" i="19" s="1"/>
  <c r="O5" i="19" s="1"/>
  <c r="P5" i="19" s="1"/>
  <c r="Q5" i="19" s="1"/>
  <c r="R5" i="19" s="1"/>
  <c r="L6" i="2"/>
  <c r="M6" i="2" s="1"/>
  <c r="N6" i="2" s="1"/>
  <c r="O6" i="2" s="1"/>
  <c r="P6" i="2" s="1"/>
  <c r="Q6" i="2" s="1"/>
  <c r="R6" i="2" s="1"/>
  <c r="S6" i="2" s="1"/>
  <c r="I5" i="18"/>
  <c r="J5" i="18" s="1"/>
  <c r="K5" i="18" s="1"/>
  <c r="L5" i="18" s="1"/>
  <c r="M5" i="18" s="1"/>
  <c r="N5" i="18" s="1"/>
  <c r="O5" i="18" s="1"/>
  <c r="E13" i="12" l="1"/>
  <c r="D13" i="12"/>
  <c r="D12" i="12"/>
  <c r="E12" i="12" l="1"/>
</calcChain>
</file>

<file path=xl/sharedStrings.xml><?xml version="1.0" encoding="utf-8"?>
<sst xmlns="http://schemas.openxmlformats.org/spreadsheetml/2006/main" count="21408" uniqueCount="518">
  <si>
    <t>LDC_Name</t>
  </si>
  <si>
    <t>Program_Name</t>
  </si>
  <si>
    <t>Funding_Mechanism</t>
  </si>
  <si>
    <t>Application_ID</t>
  </si>
  <si>
    <t>Facility_LDC</t>
  </si>
  <si>
    <t>Phase_ID</t>
  </si>
  <si>
    <t>Measure_Name</t>
  </si>
  <si>
    <t>Project_Track</t>
  </si>
  <si>
    <t>Measure_ID</t>
  </si>
  <si>
    <t>Measure_End_Use_Category</t>
  </si>
  <si>
    <t>Measure_Type</t>
  </si>
  <si>
    <t>Measure_Description 
(Custom Only)</t>
  </si>
  <si>
    <t>Measure_EUL</t>
  </si>
  <si>
    <t>Number_of_Units</t>
  </si>
  <si>
    <t>Base_Measure</t>
  </si>
  <si>
    <t>Project_Completion_Date</t>
  </si>
  <si>
    <t>Total_Costs_of_Project</t>
  </si>
  <si>
    <t>Incremental_Equipment_Cost</t>
  </si>
  <si>
    <t>Gross_Energy_Savings</t>
  </si>
  <si>
    <t>Gross_Demand_Savings</t>
  </si>
  <si>
    <t>Program Name - Mapped</t>
  </si>
  <si>
    <t>LDC - Mapped</t>
  </si>
  <si>
    <t>Project Completion Date - Mapped</t>
  </si>
  <si>
    <t>Net Savings</t>
  </si>
  <si>
    <t>IESO Reporting Period</t>
  </si>
  <si>
    <t>Comments</t>
  </si>
  <si>
    <t xml:space="preserve">Applicant LDC Mapped </t>
  </si>
  <si>
    <t>Multi-Site Application?</t>
  </si>
  <si>
    <t>Reason for Removal of 2017 Verified Results</t>
  </si>
  <si>
    <t>Festival Hydro Inc.</t>
  </si>
  <si>
    <t>Home_Assistance_Program</t>
  </si>
  <si>
    <t>Full Cost Recovery</t>
  </si>
  <si>
    <t>FHI-00381</t>
  </si>
  <si>
    <t>Freezer replacement (ENERGY STAR qualified 12-14.4 ft3)</t>
  </si>
  <si>
    <t>Prescriptive</t>
  </si>
  <si>
    <t>HAP2016_13</t>
  </si>
  <si>
    <t>N/A</t>
  </si>
  <si>
    <t>Save on Energy Home Assistance Program</t>
  </si>
  <si>
    <t/>
  </si>
  <si>
    <t>Conservation Officer, Festival</t>
  </si>
  <si>
    <t>Retrofit</t>
  </si>
  <si>
    <t>Lighting 12-7</t>
  </si>
  <si>
    <t>Custom</t>
  </si>
  <si>
    <t>B0903</t>
  </si>
  <si>
    <t>Save on Energy Retrofit Program</t>
  </si>
  <si>
    <t>24-7 Lighting</t>
  </si>
  <si>
    <t>ENERGY STAR® QUALIFIED LED OMNIDIRECTIONAL A SHAPE LAMP: &lt;=16W &amp; &gt;= 1200 Lumens</t>
  </si>
  <si>
    <t>B0901</t>
  </si>
  <si>
    <t>ENERGY STAR® QUALIFIED LED REFLECTOR (FLOOD/SPOT) LAMP PIN &amp; SCREW BASE:   &lt;= 7W &amp; &gt;= 250 Lumens</t>
  </si>
  <si>
    <t>ENERGY STAR® QUALIFIED LED REFLECTOR (FLOOD/SPOT) LAMP PIN &amp; SCREW BASE: &lt;= 20W &amp; &gt;= 800 Lumens</t>
  </si>
  <si>
    <t>LED Tube Re-Lamp: &lt;=22W &amp; &gt;= 2200 Lumens</t>
  </si>
  <si>
    <t>Air Dryers</t>
  </si>
  <si>
    <t>Air Compressors</t>
  </si>
  <si>
    <t>INTEGRAL LED TROFFERS: 2' x 4' LED troffer (&gt;= 3000 Lumens)</t>
  </si>
  <si>
    <t>Small Business Lighting</t>
  </si>
  <si>
    <t>210022-001</t>
  </si>
  <si>
    <t>ENERGY STAR® Qualified LED A Shape ≤ 12W Minimum 800 Lumen Output</t>
  </si>
  <si>
    <t>sbl_13</t>
  </si>
  <si>
    <t>Lighting Interior General</t>
  </si>
  <si>
    <t>E3</t>
  </si>
  <si>
    <t>100W Incandescent</t>
  </si>
  <si>
    <t>Save on Energy Small Business Lighting Program</t>
  </si>
  <si>
    <t>E2</t>
  </si>
  <si>
    <t>23W CFL</t>
  </si>
  <si>
    <t>Clothesline Instant Savings Program</t>
  </si>
  <si>
    <t>Clothesline</t>
  </si>
  <si>
    <t>Instant Savings Program</t>
  </si>
  <si>
    <t>Conservation Officer, Hydro One Networks</t>
  </si>
  <si>
    <t>LED Lighting Retrofit</t>
  </si>
  <si>
    <t>Hydro One Networks Inc.</t>
  </si>
  <si>
    <t>Y</t>
  </si>
  <si>
    <t>Fridge Retrofit</t>
  </si>
  <si>
    <t>LED EXTERIOR AREA LIGHTS: LED fixture  (&gt;60W to &lt;=120W)</t>
  </si>
  <si>
    <t>LED Tube Re-Lamp: &lt;=15W &amp; &gt;= 1500 Lumens EXPIRED SEPTEMBER 10 2018</t>
  </si>
  <si>
    <t>INTEGRAL LED TROFFERS: 2' x 4' LED troffer (&gt;= 3000 Lumens) EXPIRED SEPTEMBER 10 2018</t>
  </si>
  <si>
    <t>LED Tube Re-Lamp: &lt;=22W &amp; &gt;= 2200 Lumens EXPIRED SEPTEMBER 10 2018</t>
  </si>
  <si>
    <t>INTEGRAL LED TROFFERS: 1' x 4' LED troffer (&gt;= 1500 Lumens) EXPIRED SEPTEMBER 10 2018</t>
  </si>
  <si>
    <t>T5 LED lamps</t>
  </si>
  <si>
    <t>INTEGRAL LED TROFFERS RETROFIT KIT: 2' x 2' LED troffer (&gt;= 2000 Lumens) EXPIRED SEPTEMBER 10 2018</t>
  </si>
  <si>
    <t>INTEGRAL LED TROFFERS RETROFIT KIT: 2' x 4' LED troffer (&gt;= 3000 Lumens) EXPIRED SEPTEMBER 10 2018</t>
  </si>
  <si>
    <t>Unitary AC:  Split System &amp; Single Package &gt;=11.5 to &lt; 20.0 Tons; Heating Type:  All Other; Min. Efficiency Rating:  12 EER;</t>
  </si>
  <si>
    <t>Business_Refrigeration_Program</t>
  </si>
  <si>
    <t>FES-BRI-104-00277</t>
  </si>
  <si>
    <t>9 Watt ECM Fan Motor Upgrade - Standard</t>
  </si>
  <si>
    <t>PSP-Business-Commercial-Refrigeration</t>
  </si>
  <si>
    <t>Refrigeration</t>
  </si>
  <si>
    <t>Inefficient Motors</t>
  </si>
  <si>
    <t>Save on Energy Business Refrigeration Program</t>
  </si>
  <si>
    <t>Cleaning condenser coils - cooler</t>
  </si>
  <si>
    <t>No Clean Condenser Coil - Cooler</t>
  </si>
  <si>
    <t>FES-BRI-104-00278</t>
  </si>
  <si>
    <t>1/15 HP ECM Fan Motor Upgrade - Two Speed</t>
  </si>
  <si>
    <t>Strip curtains for walk-in coolers</t>
  </si>
  <si>
    <t>No Strip Curtain Walk-in Cooler</t>
  </si>
  <si>
    <t>FES-BRI-104-00279</t>
  </si>
  <si>
    <t>12 Watt LED A19 Bulb</t>
  </si>
  <si>
    <t>No LED Bulb</t>
  </si>
  <si>
    <t>FES-BRI-104-00280</t>
  </si>
  <si>
    <t>Cleaning condenser coils - freezer</t>
  </si>
  <si>
    <t>No Clean Condenser Coil - Freezer</t>
  </si>
  <si>
    <t>9 Watt ECM Fan Motor Upgrade - Two Speed</t>
  </si>
  <si>
    <t>210004-027</t>
  </si>
  <si>
    <t>F1</t>
  </si>
  <si>
    <t>60W Incandescent</t>
  </si>
  <si>
    <t>ENERGY STAR® Qualified LED PAR 30 ≤ 16W Minimum 800 Lumen Output</t>
  </si>
  <si>
    <t>sbl_22</t>
  </si>
  <si>
    <t>60W Halogen PAR</t>
  </si>
  <si>
    <t>ENERGY STAR® Qualified LED PAR 20 ≤ 12W Minimum 600 Lumen Output</t>
  </si>
  <si>
    <t>sbl_18</t>
  </si>
  <si>
    <t>E1</t>
  </si>
  <si>
    <t>50W Halogen</t>
  </si>
  <si>
    <t>ENERGY STAR® Qualified LED PAR 38 ≤ 19W Minimum 1100 Lumen Output</t>
  </si>
  <si>
    <t>sbl_11</t>
  </si>
  <si>
    <t>1LP LED Tube Re-Lamp ≤15W Minimum 1500 Lumen Output Per Lamp</t>
  </si>
  <si>
    <t>sbl_01</t>
  </si>
  <si>
    <t>A1</t>
  </si>
  <si>
    <t>1 Lamp - 32W T8 (Normal Ballast Factor) - Electronic Instart Start Ballast</t>
  </si>
  <si>
    <t>210088-002</t>
  </si>
  <si>
    <t>2LP LED Tube Re-Lamp ≤15W Minimum 1500 Lumen Output Per Lamp</t>
  </si>
  <si>
    <t>sbl_03</t>
  </si>
  <si>
    <t>B1</t>
  </si>
  <si>
    <t>2 Lamp - 32W T8 (Normal Ballast Factor) - Electronic Instart Start Ballast</t>
  </si>
  <si>
    <t>J</t>
  </si>
  <si>
    <t>50W Incandescent</t>
  </si>
  <si>
    <t>75W Halogen PAR</t>
  </si>
  <si>
    <t>ENERGY STAR® Qualified LED PAR 16  pin or screw base ≤ 8W Minimum 400 Lumen Output</t>
  </si>
  <si>
    <t>sbl_35</t>
  </si>
  <si>
    <t>4LP LED Tube Re-Lamp ≤15W Minimum 1500 Lumen Output Per Lamp</t>
  </si>
  <si>
    <t>sbl_07</t>
  </si>
  <si>
    <t>D1</t>
  </si>
  <si>
    <t>4 Lamp - 32W T8 (Normal Ballast Factor) - Electronic Instart Start Ballast</t>
  </si>
  <si>
    <t>New Construction Program</t>
  </si>
  <si>
    <t>RNC-008</t>
  </si>
  <si>
    <t>SEER 15 central air conditioner</t>
  </si>
  <si>
    <t>Save on Energy New Construction Program</t>
  </si>
  <si>
    <t>Dimmer switch</t>
  </si>
  <si>
    <t>Indoor motion sensor</t>
  </si>
  <si>
    <t>ENERGY STAR Qualified Light Fixture - 1 or 2 Sockets</t>
  </si>
  <si>
    <t>ENERGY STAR qualified light fixture - 3 or more sockets</t>
  </si>
  <si>
    <t>ENERGY STAR qualified recessed lighting</t>
  </si>
  <si>
    <t>ENERGY STAR qualified under the counter lighting</t>
  </si>
  <si>
    <t>ENERGY STAR® qualified homes</t>
  </si>
  <si>
    <t>Performance</t>
  </si>
  <si>
    <t>Alectra Utilities Corporation</t>
  </si>
  <si>
    <t>LED fixture &gt;30W to &lt;= 60W EXPIRED JUNE 19 2016</t>
  </si>
  <si>
    <t>LED fixture &gt;120 to &lt;= 200W EXPIRED JUNE 19 2016</t>
  </si>
  <si>
    <t>LED fixture &lt;=530W EXPIRED JUNE 19 2016</t>
  </si>
  <si>
    <t>Forklift and Tugger Chargers</t>
  </si>
  <si>
    <t>SEED WAREHOUSE</t>
  </si>
  <si>
    <t>OCCUPANCY SENSORS: Wall Switch</t>
  </si>
  <si>
    <t>OCCUPANCY SENSORS: Wall/Ceiling or Fixture mounted EXPIRED SEPTEMBER 10 2018</t>
  </si>
  <si>
    <t>LED High Bay Fixture: &lt;=139W EXPIRED SEPTEMBER 10 2018</t>
  </si>
  <si>
    <t>Variable Frequency Drive on 100 HP Motor</t>
  </si>
  <si>
    <t>LED EXTERIOR AREA LIGHTS: LED fixture (&lt;=30W)</t>
  </si>
  <si>
    <t>LED EXTERIOR AREA LIGHTS: LED fixture (&gt;200W to &lt;=300W)</t>
  </si>
  <si>
    <t>LED EXTERIOR AREA LIGHTS: LED fixture (&gt;120W to &lt;=200W)</t>
  </si>
  <si>
    <t>LED EXTERIOR AREA LIGHTS: LED fixture (&gt;30W to &lt;=60W)</t>
  </si>
  <si>
    <t>Air compressors</t>
  </si>
  <si>
    <t>Unitary AC:  Single Package w/ Economizer &gt;=5.4 to &lt;= 7.5 Tons; Heating Type:  All Other; Min. Efficiency Rating:  12 EER;</t>
  </si>
  <si>
    <t>Unitary AC:  Single Package w/ Economizer &gt;=3.0 to &lt; 5.4 Tons; Heating Type:  All; Min. Efficiency Rating:  12.5 EER;</t>
  </si>
  <si>
    <t>Lighting KWh</t>
  </si>
  <si>
    <t>FES-BRI-104-00273</t>
  </si>
  <si>
    <t>36" LED case lighting - canopy, shelf or center</t>
  </si>
  <si>
    <t>FES-BRI-104-00275</t>
  </si>
  <si>
    <t>Strip curtains for walk-in freezers</t>
  </si>
  <si>
    <t>No Strip Curtain Walk-in Freezer</t>
  </si>
  <si>
    <t>FES-BRI-104-00281</t>
  </si>
  <si>
    <t>FES-BRI-104-00282</t>
  </si>
  <si>
    <t>FES-BRI-104-00283</t>
  </si>
  <si>
    <t>FES-BRI-104-00284</t>
  </si>
  <si>
    <t>16 Watt ECM Fan Motor Upgrade - Standard</t>
  </si>
  <si>
    <t>FES-BRI-104-00285</t>
  </si>
  <si>
    <t>FES-BRI-104-00459</t>
  </si>
  <si>
    <t>FES-BRI-104-00460</t>
  </si>
  <si>
    <t>FES-BRI-104-00463</t>
  </si>
  <si>
    <t>48" LED case lighting - canopy, shelf or center</t>
  </si>
  <si>
    <t>FES-BRI-104-00464</t>
  </si>
  <si>
    <t>FES-BRI-104-00466</t>
  </si>
  <si>
    <t>FES-BRI-104-00468</t>
  </si>
  <si>
    <t>FES-BRI-104-00472</t>
  </si>
  <si>
    <t>FES-BRI-104-00475</t>
  </si>
  <si>
    <t>FES-BRI-104-00477</t>
  </si>
  <si>
    <t>9 Watt ECM Fan Motor - Square Frame - Standard</t>
  </si>
  <si>
    <t>FES-BRI-104-00479</t>
  </si>
  <si>
    <t>FES-BRI-104-00480</t>
  </si>
  <si>
    <t>FES-BRI-104-00481</t>
  </si>
  <si>
    <t>FES-BRI-104-00276</t>
  </si>
  <si>
    <t>FES-BRI-104-00474</t>
  </si>
  <si>
    <t>FES-BRI-104-00478</t>
  </si>
  <si>
    <t>FES-BRI-104-00592</t>
  </si>
  <si>
    <t>FES-BRI-104-00594</t>
  </si>
  <si>
    <t>FES-BRI-104-00596</t>
  </si>
  <si>
    <t>FES-BRI-104-00597</t>
  </si>
  <si>
    <t>FES-BRI-104-00607</t>
  </si>
  <si>
    <t>FES-BRI-104-00610</t>
  </si>
  <si>
    <t>FES-BRI-104-00606</t>
  </si>
  <si>
    <t>FES-BRI-104-00605</t>
  </si>
  <si>
    <t>FES-BRI-104-00602</t>
  </si>
  <si>
    <t>FES-BRI-104-00599</t>
  </si>
  <si>
    <t>FES-BRI-104-00476</t>
  </si>
  <si>
    <t>FES-BRI-104-00274</t>
  </si>
  <si>
    <t>High_Performance_New_Construction_Program</t>
  </si>
  <si>
    <t>10-007</t>
  </si>
  <si>
    <t>HPNC - Project Implementation</t>
  </si>
  <si>
    <t>Commercial Exterior Lighting</t>
  </si>
  <si>
    <t>Engineered</t>
  </si>
  <si>
    <t>Save on Energy High Performance New Construction Program</t>
  </si>
  <si>
    <t>Commercial Interior Lighting</t>
  </si>
  <si>
    <t>10-014</t>
  </si>
  <si>
    <t>PSU</t>
  </si>
  <si>
    <t>Gen-NG</t>
  </si>
  <si>
    <t>SCP</t>
  </si>
  <si>
    <t>Save on Energy Process &amp; Systems Upgrades Program</t>
  </si>
  <si>
    <t>RNC-009-CFF</t>
  </si>
  <si>
    <t>Indoor lighting timer</t>
  </si>
  <si>
    <t>Outdoor lighting timer</t>
  </si>
  <si>
    <t>Outdoor motion sensor</t>
  </si>
  <si>
    <t>ENERGY STAR qualified LED</t>
  </si>
  <si>
    <t>RNC-010-CFF</t>
  </si>
  <si>
    <t>210101-002</t>
  </si>
  <si>
    <t>2 Lamp LED Tube Re-Lamp ≤15W (Nominal Lamp Wattage) Minimum 1500 Lumen Output Per Lamp</t>
  </si>
  <si>
    <t>sbl_V4_38</t>
  </si>
  <si>
    <t>ENERGY STAR® Qualified LED BR 30 ≤ 12W Minimum 600 Lumen Output</t>
  </si>
  <si>
    <t>sbl_V4_08</t>
  </si>
  <si>
    <t>75W Incandescent</t>
  </si>
  <si>
    <t>ENERGY STAR® Qualified LED Decorative Bulb E12 Candelabra or E26 Base ≤ 5W Minimum 250 Lumen Output</t>
  </si>
  <si>
    <t>sbl_V4_20</t>
  </si>
  <si>
    <t>210101-007</t>
  </si>
  <si>
    <t>4 Lamp LED Tube Re-Lamp ≤15W (Nominal Lamp Wattage) Minimum 1500 Lumen Output Per Lamp</t>
  </si>
  <si>
    <t>sbl_V4_40</t>
  </si>
  <si>
    <t>ENERGY STAR® Qualified LED A Shape ≤ 11W Minimum 800 Lumen Output</t>
  </si>
  <si>
    <t>sbl_V4_18</t>
  </si>
  <si>
    <t>LED Exit Sign Retrofit Kit or New Sign ≤3W</t>
  </si>
  <si>
    <t>sbl_V4_62</t>
  </si>
  <si>
    <t>210101-010</t>
  </si>
  <si>
    <t>210101-011</t>
  </si>
  <si>
    <t>sbl_V4_15</t>
  </si>
  <si>
    <t>90W Halogen</t>
  </si>
  <si>
    <t>210101-012</t>
  </si>
  <si>
    <t>3 Lamp LED Tube Re-Lamp ≤15W (Nominal Lamp Wattage) Minimum 1500 Lumen Output Per Lamp</t>
  </si>
  <si>
    <t>sbl_V4_39</t>
  </si>
  <si>
    <t>C1</t>
  </si>
  <si>
    <t>3 Lamp - 32W T8 (Normal Ballast Factor) - Electronic Instart Start Ballast</t>
  </si>
  <si>
    <t>210101-013</t>
  </si>
  <si>
    <t>210101-020</t>
  </si>
  <si>
    <t>210101-021</t>
  </si>
  <si>
    <t>210101-022</t>
  </si>
  <si>
    <t>210101-014</t>
  </si>
  <si>
    <t>210101-030</t>
  </si>
  <si>
    <t>ENERGY STAR® Qualified LED A Shape ≤ 16W Minimum 1200 Lumen Output</t>
  </si>
  <si>
    <t>sbl_V4_19</t>
  </si>
  <si>
    <t>210101-037</t>
  </si>
  <si>
    <t>1 Lamp LED Tube Re-Lamp ≤15W (Nominal Lamp Wattage) Minimum 1500 Lumen Output Per Lamp</t>
  </si>
  <si>
    <t>sbl_V4_37</t>
  </si>
  <si>
    <t>210101-017</t>
  </si>
  <si>
    <t>40W Incandescent</t>
  </si>
  <si>
    <t>210101-018</t>
  </si>
  <si>
    <t>210101-023</t>
  </si>
  <si>
    <t>210101-024</t>
  </si>
  <si>
    <t>210101-027</t>
  </si>
  <si>
    <t>210101-033</t>
  </si>
  <si>
    <t>210101-034</t>
  </si>
  <si>
    <t>210101-035</t>
  </si>
  <si>
    <t>210101-036</t>
  </si>
  <si>
    <t>ENERGY STAR® Qualified LED MR 16 pin or screw base ≤ 8W Minimum 400 Lumen Output</t>
  </si>
  <si>
    <t>sbl_V4_04</t>
  </si>
  <si>
    <t>210101-038</t>
  </si>
  <si>
    <t>ENERGY STAR® Qualified LED PAR 16 pin or screw base ≤ 8W Minimum 400 Lumen Output</t>
  </si>
  <si>
    <t>sbl_V4_03</t>
  </si>
  <si>
    <t>210101-040</t>
  </si>
  <si>
    <t>210101-041</t>
  </si>
  <si>
    <t>210101-042</t>
  </si>
  <si>
    <t>210101-047</t>
  </si>
  <si>
    <t>ENERGY STAR® Qualified LED BR40 ≤ 19W Minimum 1100 Lumen Output</t>
  </si>
  <si>
    <t>sbl_V4_16</t>
  </si>
  <si>
    <t>100W Halogen</t>
  </si>
  <si>
    <t>210101-048</t>
  </si>
  <si>
    <t>210101-049</t>
  </si>
  <si>
    <t>210101-050</t>
  </si>
  <si>
    <t>210101-054</t>
  </si>
  <si>
    <t>210101-059</t>
  </si>
  <si>
    <t>210101-062</t>
  </si>
  <si>
    <t>210101-019</t>
  </si>
  <si>
    <t>210101-028</t>
  </si>
  <si>
    <t>210101-032</t>
  </si>
  <si>
    <t>210101-039</t>
  </si>
  <si>
    <t>210101-053</t>
  </si>
  <si>
    <t>210101-055</t>
  </si>
  <si>
    <t>210101-064</t>
  </si>
  <si>
    <t>210101-065</t>
  </si>
  <si>
    <t>PACKAGING AREA</t>
  </si>
  <si>
    <t>IESO CDMIS Settle - outside system</t>
  </si>
  <si>
    <t>STORAGE PLANTOCCUPANCY SENSORS EXPIRED SEP 10, 2018</t>
  </si>
  <si>
    <t>VFD and Flow Management</t>
  </si>
  <si>
    <t>LED TUBE RE-LAMP EXPIRED SEP 10, 2018</t>
  </si>
  <si>
    <t>T5 ReplacementLED HIGH BAY FIXTURE EXPIRED SEP 10, 2018</t>
  </si>
  <si>
    <t>LED EXTERIOR AREA LIGHTS</t>
  </si>
  <si>
    <t>24 HoursENERGY STAR® LED OMNIDIRECTIONAL A LAMPS</t>
  </si>
  <si>
    <t>24 HoursLED EXIT SIGN</t>
  </si>
  <si>
    <t>UNITARY AIR-CONDITIONING UNIT</t>
  </si>
  <si>
    <t>LR-B</t>
  </si>
  <si>
    <t>LED Upgrade</t>
  </si>
  <si>
    <t>INTEGRAL LED FIXTURE</t>
  </si>
  <si>
    <t>VARIABLE FREQUENCY DRIVE (VFD)</t>
  </si>
  <si>
    <t>LED REFLECTOR (FLOOD/SPOT) LAMP PIN &amp; SCREW BASE</t>
  </si>
  <si>
    <t>OCCUPANCY SENSORS EXPIRED SEP 10, 2018</t>
  </si>
  <si>
    <t>FHI-BRI-104-00821</t>
  </si>
  <si>
    <t>FHI-BRI-104-00817</t>
  </si>
  <si>
    <t>FHI-BRI-104-00812</t>
  </si>
  <si>
    <t>FHI-BRI-104-00810</t>
  </si>
  <si>
    <t>FHI-BRI-104-00805</t>
  </si>
  <si>
    <t>FHI-BRI-104-00801</t>
  </si>
  <si>
    <t>FES-BRI-104-00608</t>
  </si>
  <si>
    <t>FES-BRI-104-00461</t>
  </si>
  <si>
    <t>RNC-014-CFF</t>
  </si>
  <si>
    <t>Initiative</t>
  </si>
  <si>
    <t>LDC</t>
  </si>
  <si>
    <t>Sector</t>
  </si>
  <si>
    <t xml:space="preserve">Conservation Resource Type </t>
  </si>
  <si>
    <t>(Implementation) Year</t>
  </si>
  <si>
    <t>Identify Source of Report</t>
  </si>
  <si>
    <t>Identify Status of Savings</t>
  </si>
  <si>
    <t>Net Verified Annual Peak Demand Savings at the End-User Level (kW)</t>
  </si>
  <si>
    <t>Net Verified Annual Energy Savings at the End-User Level (kWh)</t>
  </si>
  <si>
    <t>Save on Energy Coupon Program</t>
  </si>
  <si>
    <t>EE</t>
  </si>
  <si>
    <t xml:space="preserve">2017 Results Persistence </t>
  </si>
  <si>
    <t>Current year savings</t>
  </si>
  <si>
    <t>Save on Energy Instant Discount Program</t>
  </si>
  <si>
    <t>Save on Energy Heating &amp; Cooling Program</t>
  </si>
  <si>
    <t>Save on Energy Audit Funding Program</t>
  </si>
  <si>
    <t>Save on Energy Existing Building Commissioning Program</t>
  </si>
  <si>
    <t>Save on Energy Business Refrigeration Incentive Program</t>
  </si>
  <si>
    <t>Save on Energy Energy Manager Program</t>
  </si>
  <si>
    <t>Save on Energy Monitoring &amp; Targeting Program</t>
  </si>
  <si>
    <t>Save on Energy Retrofit Program - P4P</t>
  </si>
  <si>
    <t>Save on Energy Process &amp; Systems Upgrades Program - P4P</t>
  </si>
  <si>
    <t>Adaptive Thermostat Local Program</t>
  </si>
  <si>
    <t>Business Refrigeration Incentives Local Program</t>
  </si>
  <si>
    <t>Conservation on the Coast Home Assistance Local Program</t>
  </si>
  <si>
    <t>Conservation on the Coast Small Business Lighting Local Program</t>
  </si>
  <si>
    <t xml:space="preserve">2018 Results Persistence </t>
  </si>
  <si>
    <t>Save on Energy High Performance New Construction Program Enabled Savings</t>
  </si>
  <si>
    <t>Save on Energy Process &amp; Systems Upgrades Program Enabled Savings</t>
  </si>
  <si>
    <t>Persistence Ratio Shift for 2018</t>
  </si>
  <si>
    <t>Persistence Ratios</t>
  </si>
  <si>
    <t>From Project List</t>
  </si>
  <si>
    <t>Save on Energy Smart Thermostat Program</t>
  </si>
  <si>
    <t>Save on Energy Whole Home Program</t>
  </si>
  <si>
    <t>Save on Energy Retrofit Program - Enabled Savings</t>
  </si>
  <si>
    <t>Save on Energy Energy Performance Program</t>
  </si>
  <si>
    <t>From P &amp; C Reports</t>
  </si>
  <si>
    <t>2018 Persisting to 2020</t>
  </si>
  <si>
    <t>Calculated From Historical Rates</t>
  </si>
  <si>
    <t>Residential (Province-Wide)</t>
  </si>
  <si>
    <t>Non-Residential (Province-Wide)</t>
  </si>
  <si>
    <t>Local LDC Programs</t>
  </si>
  <si>
    <t>Net Demand Savings</t>
  </si>
  <si>
    <t>Energy NTG</t>
  </si>
  <si>
    <t>Demand NTG</t>
  </si>
  <si>
    <t>Lighting</t>
  </si>
  <si>
    <t>Non-Lighting</t>
  </si>
  <si>
    <t>Business Refrigeration Incentive Program</t>
  </si>
  <si>
    <t>Audit Funding</t>
  </si>
  <si>
    <t>High Performance New Construction</t>
  </si>
  <si>
    <t>Existing Building Commissioning</t>
  </si>
  <si>
    <t>Coupon Program</t>
  </si>
  <si>
    <t>Instant Discount</t>
  </si>
  <si>
    <t>LED Measures</t>
  </si>
  <si>
    <t>Non-LED</t>
  </si>
  <si>
    <t>Varies</t>
  </si>
  <si>
    <t>Varies by measure; See IESO 2017 Evaluation, Measurement and Verification Report.</t>
  </si>
  <si>
    <t>Heating and Cooling</t>
  </si>
  <si>
    <t>New Construction</t>
  </si>
  <si>
    <t>Home Assistance Program</t>
  </si>
  <si>
    <t>Program Name</t>
  </si>
  <si>
    <t>Peak Demand NTG</t>
  </si>
  <si>
    <t>Residential Programs</t>
  </si>
  <si>
    <t>Business Programs</t>
  </si>
  <si>
    <t>Local Programs</t>
  </si>
  <si>
    <t>Track</t>
  </si>
  <si>
    <t>Detail</t>
  </si>
  <si>
    <t>Total Retrofit</t>
  </si>
  <si>
    <t>2017 Net-to-Gross Ratios</t>
  </si>
  <si>
    <t>Energy Star</t>
  </si>
  <si>
    <t>EnerGuide</t>
  </si>
  <si>
    <t>Persisting Energy Savings</t>
  </si>
  <si>
    <t>Persisting Demand Savings</t>
  </si>
  <si>
    <t>Rate Class</t>
  </si>
  <si>
    <t>Residential</t>
  </si>
  <si>
    <t>GS&lt;50</t>
  </si>
  <si>
    <t>GS&gt;50</t>
  </si>
  <si>
    <t>Large User</t>
  </si>
  <si>
    <t>Calculated From Historical Year over Year Persistence Ratios</t>
  </si>
  <si>
    <t>Persisting Energy Savings: From LRAMVA 2017 Submission Tab 7</t>
  </si>
  <si>
    <t>Persisting Savings from IESO Persistence Report</t>
  </si>
  <si>
    <t>Calculated From Project List EULs</t>
  </si>
  <si>
    <t>No reference for this demand value (not in project list); calculated by using Energy/Demand ratio from 2017 LRAM Submission</t>
  </si>
  <si>
    <t>*Same persistence as Heating and Cooling</t>
  </si>
  <si>
    <t>*10 year savings persistence as per PSUP rules</t>
  </si>
  <si>
    <t>3 HR ON</t>
  </si>
  <si>
    <t>12 HR OFF</t>
  </si>
  <si>
    <t>24 HR</t>
  </si>
  <si>
    <t>LED Tube Re-Lamp: &lt;=15W &amp; &gt;= 1500 Lumens</t>
  </si>
  <si>
    <t>ENERGY STAR® QUALIFIED LED OMNIDIRECTIONAL A SHAPE LAMP: &lt;=12W &amp; &gt;= 800 Lumens</t>
  </si>
  <si>
    <t>LIGHTING</t>
  </si>
  <si>
    <t>In-Suite Lighting</t>
  </si>
  <si>
    <t>Inside Lighting</t>
  </si>
  <si>
    <t>LED Retrofit</t>
  </si>
  <si>
    <t>OCCUPANCY SENSORS: Wall/Ceiling or Fixture mounted</t>
  </si>
  <si>
    <t>LED EXTERIOR AREA LIGHTS: LED fixture (&lt;=530W)</t>
  </si>
  <si>
    <t>Interior</t>
  </si>
  <si>
    <t>kW</t>
  </si>
  <si>
    <t>Double Sided Sign</t>
  </si>
  <si>
    <t>Single Sided Sign</t>
  </si>
  <si>
    <t xml:space="preserve">Remove fluorescent PL lamps and install LED PL lamps </t>
  </si>
  <si>
    <t>ENERGY STAR® QUALIFIED LED DECORATIVE BULB (E12 CANDELABRA BASE): &lt;=5W &amp; &gt;= 250 Lumens</t>
  </si>
  <si>
    <t>remove fluorescent PL and install LED PL</t>
  </si>
  <si>
    <t>LED fixture &gt;30W to &lt;= 60W</t>
  </si>
  <si>
    <t>BAS Control of HVAC</t>
  </si>
  <si>
    <t>LED High Bay Fixture: &gt;139W&lt;=175W EXPIRED SEPTEMBER 10 2018</t>
  </si>
  <si>
    <t>LED Upgrades</t>
  </si>
  <si>
    <t>T12 to LED</t>
  </si>
  <si>
    <t>Zero Loss Condensate Drains</t>
  </si>
  <si>
    <t>Lighting Retrofit</t>
  </si>
  <si>
    <t>remove fluorescent PL lamps and install LED PL lamps</t>
  </si>
  <si>
    <t>Toronto Hydro-Electric System Limited</t>
  </si>
  <si>
    <t>Smart Light Switch</t>
  </si>
  <si>
    <t>Smart Thermostat</t>
  </si>
  <si>
    <t xml:space="preserve"> INTEGRAL LED TROFFERS EXPIRED SEP 10 , 2018</t>
  </si>
  <si>
    <t>Highbay</t>
  </si>
  <si>
    <t>Grain Transport Mechanism</t>
  </si>
  <si>
    <t>HVAC modifications</t>
  </si>
  <si>
    <t>Improved insulation and Miser Mode avoided energy use</t>
  </si>
  <si>
    <t xml:space="preserve">Unitary AC </t>
  </si>
  <si>
    <t>2016 Net-to-Gross Ratios</t>
  </si>
  <si>
    <t>The Peak Demand NTG ratios from 2016 were applied to the 2016 Unverified Gross Demand Savings. All figures are sourced from the IESO 2016 Evaluation, Measurement and Evaluation reports.</t>
  </si>
  <si>
    <t>The Peak Demand NTG ratios from 2017 were applied to the 2018 Gross Demand Savings due to the unavailability of 2018 Net Demand Savings. All figures are sourced from the IESO 2017 Evaluation, Measurement and Evaluation reports.</t>
  </si>
  <si>
    <t>2017 Persistence (from Project List Unverified Savings)</t>
  </si>
  <si>
    <t>Include?</t>
  </si>
  <si>
    <t>Current Year Savings</t>
  </si>
  <si>
    <t xml:space="preserve">2016 Results Persistence </t>
  </si>
  <si>
    <t xml:space="preserve">-  </t>
  </si>
  <si>
    <t>2017 Persisting to 2020</t>
  </si>
  <si>
    <t>2016 Persistence (from Project List Unverified Savings)</t>
  </si>
  <si>
    <t>The Peak Demand NTG ratios from 2015 were applied to the 2015 streetlighting projects. All figures are sourced from the IESO 2016 Evaluation, Measurement and Evaluation reports.</t>
  </si>
  <si>
    <t>2015 Net-to-Gross Ratios</t>
  </si>
  <si>
    <t>GS&gt;50kW</t>
  </si>
  <si>
    <t>GS&lt;50kW</t>
  </si>
  <si>
    <t>M207158</t>
  </si>
  <si>
    <t>Notes:</t>
  </si>
  <si>
    <t>Persistence Ratio Shift for 2019</t>
  </si>
  <si>
    <t>LDC_
Name</t>
  </si>
  <si>
    <t>Program_
Name</t>
  </si>
  <si>
    <t>Funding_
Mechanism</t>
  </si>
  <si>
    <t>Application_</t>
  </si>
  <si>
    <t>Project_
Track</t>
  </si>
  <si>
    <t>Project_
Completion_
Date
(YYYY/MM/DD)</t>
  </si>
  <si>
    <t>Gross_
Energy_
Savings
(kWh)</t>
  </si>
  <si>
    <t>Gross_
Demand_
Savings
(kW)</t>
  </si>
  <si>
    <t>SAVE ON ENERGY RETROFIT PROGRAM</t>
  </si>
  <si>
    <t>M202580</t>
  </si>
  <si>
    <t xml:space="preserve">M184826 </t>
  </si>
  <si>
    <t>M194555</t>
  </si>
  <si>
    <t>M201070</t>
  </si>
  <si>
    <t xml:space="preserve">M190701 </t>
  </si>
  <si>
    <t xml:space="preserve">M201648 </t>
  </si>
  <si>
    <t>M193355</t>
  </si>
  <si>
    <t xml:space="preserve">M205267 </t>
  </si>
  <si>
    <t>M181743</t>
  </si>
  <si>
    <t>M205725</t>
  </si>
  <si>
    <t>M204158</t>
  </si>
  <si>
    <t>M204837</t>
  </si>
  <si>
    <t>M202884</t>
  </si>
  <si>
    <t xml:space="preserve">M195988 </t>
  </si>
  <si>
    <t>M190128</t>
  </si>
  <si>
    <t>M160898</t>
  </si>
  <si>
    <t xml:space="preserve">M182011 </t>
  </si>
  <si>
    <t xml:space="preserve">M155150 </t>
  </si>
  <si>
    <t xml:space="preserve">M161911 </t>
  </si>
  <si>
    <t xml:space="preserve">M193353 </t>
  </si>
  <si>
    <t xml:space="preserve">M201310 </t>
  </si>
  <si>
    <t xml:space="preserve">M205843 </t>
  </si>
  <si>
    <t>M200722</t>
  </si>
  <si>
    <t xml:space="preserve">M164420 </t>
  </si>
  <si>
    <t xml:space="preserve">M201494 </t>
  </si>
  <si>
    <t xml:space="preserve">T103665 </t>
  </si>
  <si>
    <t>CUSTOM</t>
  </si>
  <si>
    <t>PRESCRIPTIVE</t>
  </si>
  <si>
    <t>Energy Net-to-Gross Ratio</t>
  </si>
  <si>
    <t>Demand Net-to-Gross Ratio</t>
  </si>
  <si>
    <t>Net Energy Savings (kWh)</t>
  </si>
  <si>
    <t>Net Demand Savings (kW)</t>
  </si>
  <si>
    <t>Settlement Date</t>
  </si>
  <si>
    <t>Retrofit Summary to Demand and Energy Savings by Customer Class</t>
  </si>
  <si>
    <t>Energy Savings</t>
  </si>
  <si>
    <t>Demand Savings</t>
  </si>
  <si>
    <t>% Energy</t>
  </si>
  <si>
    <t>% Demand</t>
  </si>
  <si>
    <t>The following program data supports participation in the Retrofit Program for 2020</t>
  </si>
  <si>
    <t>Energy Realization Rate</t>
  </si>
  <si>
    <t>Demand Realization Rate</t>
  </si>
  <si>
    <t>Realization Rates and Net-to-Gross Ratios were sourced from the 2019 Evaluation of 2019 Conservation
First Framework Business Programs Report</t>
  </si>
  <si>
    <t>Persistence Ratio Shift for 2020</t>
  </si>
  <si>
    <t>2017 Results Persistence, Shifted Forward</t>
  </si>
  <si>
    <t>2020 Persistence (from Project List Unverified Savings)</t>
  </si>
  <si>
    <t>Energy RR</t>
  </si>
  <si>
    <t>Peak Demand RR</t>
  </si>
  <si>
    <t>2018 and 2019 Net-to-Gross Ratios</t>
  </si>
  <si>
    <t>NTG Ratios from 2017 were applied to unverified True-Up savings for projects that were completed in 2017 and settled in 2020.  All values are sourced from the IESO 2017  Evaluation, Measurement and Evaluation reports.</t>
  </si>
  <si>
    <t>NTG Ratios from 2016 were applied to unverified True-Up savings for projects that were completed in 2016 and settled in 2020.  All values are sourced from the IESO 2017  Evaluation, Measurement and Evaluation reports.</t>
  </si>
  <si>
    <t>2018 &amp; 2019 had identical NTG ratios for Retrofit &amp; HPNC.  The NTG ratios from 2018/2019 were applied to the 2020 Gross Demand Savings due to the unavailability of 2020 Net Savings.  NTG Ratios from 2019 were also applied to unverified True-Up savings for projects that were completed in 2019 and settled in 2020.All values are sourced from the IESO 2018/2019  Evaluation, Measurement and Evaluation reports.</t>
  </si>
  <si>
    <t xml:space="preserve"> </t>
  </si>
  <si>
    <t>2018 Persistence (from Project List Unverified Savings)</t>
  </si>
  <si>
    <t>2019 Persistence (from Project List Unverified Savings)</t>
  </si>
  <si>
    <t>Retrofit and HPNC had 100% savings persistence from 2019 to 2020</t>
  </si>
  <si>
    <t>Retrofit 99.63% energy savings persistence and 100.36% demand savings persistence from 2018 to 2020</t>
  </si>
  <si>
    <t>HPNC had 100% savings persistence from 2018 to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</si>
</sst>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_-* #,##0.00_-;\-* #,##0.00_-;_-* &quot;-&quot;??_-;_-@_-"/>
    <numFmt numFmtId="165" formatCode="0.0"/>
    <numFmt numFmtId="166" formatCode="[$-1009]d\-mmm\-yy;@"/>
    <numFmt numFmtId="167" formatCode="&quot;$&quot;#,##0.00"/>
    <numFmt numFmtId="168" formatCode="0.000"/>
    <numFmt numFmtId="169" formatCode="_-* #,##0_-;\-* #,##0_-;_-* &quot;-&quot;??_-;_-@_-"/>
    <numFmt numFmtId="170" formatCode="0.0%"/>
    <numFmt numFmtId="171" formatCode="#,##0.000"/>
  </numFmts>
  <fonts count="18" x14ac:knownFonts="1">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2"/>
      <color theme="1"/>
      <name val="Calibri"/>
      <family val="2"/>
      <scheme val="minor"/>
    </font>
    <font>
      <sz val="12"/>
      <color theme="1"/>
      <name val="Calibri"/>
      <family val="2"/>
      <scheme val="minor"/>
    </font>
    <font>
      <sz val="11"/>
      <color theme="0" tint="-0.34998626667073579"/>
      <name val="Calibri"/>
      <family val="2"/>
      <scheme val="minor"/>
    </font>
    <font>
      <b/>
      <u/>
      <sz val="12"/>
      <color theme="1"/>
      <name val="Calibri"/>
      <family val="2"/>
      <scheme val="minor"/>
    </font>
    <font>
      <b/>
      <u/>
      <sz val="14"/>
      <color theme="1"/>
      <name val="Calibri"/>
      <family val="2"/>
      <scheme val="minor"/>
    </font>
    <font>
      <sz val="11"/>
      <color theme="0" tint="-0.499984740745262"/>
      <name val="Calibri"/>
      <family val="2"/>
      <scheme val="minor"/>
    </font>
    <font>
      <b/>
      <sz val="11"/>
      <color theme="0"/>
      <name val="Calibri (Body)"/>
    </font>
    <font>
      <sz val="8"/>
      <name val="Calibri"/>
      <family val="2"/>
      <scheme val="minor"/>
    </font>
    <font>
      <sz val="10"/>
      <color theme="1"/>
      <name val="Calibri"/>
      <family val="2"/>
      <scheme val="minor"/>
    </font>
    <font>
      <sz val="10"/>
      <name val="Calibri"/>
      <family val="2"/>
      <scheme val="minor"/>
    </font>
    <font>
      <sz val="10"/>
      <color rgb="FF333333"/>
      <name val="Calibri"/>
      <family val="2"/>
      <scheme val="minor"/>
    </font>
    <font>
      <b/>
      <sz val="14"/>
      <color theme="1"/>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92D050"/>
        <bgColor indexed="64"/>
      </patternFill>
    </fill>
    <fill>
      <patternFill patternType="solid">
        <fgColor rgb="FF002060"/>
        <bgColor indexed="64"/>
      </patternFill>
    </fill>
    <fill>
      <patternFill patternType="solid">
        <fgColor rgb="FFE9EEEA"/>
        <bgColor indexed="64"/>
      </patternFill>
    </fill>
    <fill>
      <patternFill patternType="solid">
        <fgColor them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xf numFmtId="164" fontId="3" fillId="0" borderId="0" applyFont="0" applyFill="0" applyBorder="0" applyAlignment="0" applyProtection="0"/>
    <xf numFmtId="44" fontId="2" fillId="0" borderId="0" applyFont="0" applyFill="0" applyBorder="0" applyAlignment="0" applyProtection="0"/>
    <xf numFmtId="0" fontId="3" fillId="0" borderId="0"/>
    <xf numFmtId="9" fontId="3" fillId="0" borderId="0" applyFont="0" applyFill="0" applyBorder="0" applyAlignment="0" applyProtection="0"/>
  </cellStyleXfs>
  <cellXfs count="218">
    <xf numFmtId="0" fontId="0" fillId="0" borderId="0" xfId="0"/>
    <xf numFmtId="0" fontId="4" fillId="0" borderId="0" xfId="0" applyFont="1" applyAlignment="1">
      <alignment horizontal="center" vertical="center" wrapText="1"/>
    </xf>
    <xf numFmtId="165" fontId="4" fillId="0" borderId="0" xfId="0" applyNumberFormat="1" applyFont="1" applyAlignment="1">
      <alignment horizontal="center" vertical="center" wrapText="1"/>
    </xf>
    <xf numFmtId="166" fontId="4" fillId="0" borderId="0" xfId="0" applyNumberFormat="1" applyFont="1" applyAlignment="1">
      <alignment horizontal="center" vertical="center" wrapText="1"/>
    </xf>
    <xf numFmtId="167" fontId="4" fillId="0" borderId="0" xfId="0" applyNumberFormat="1" applyFont="1" applyAlignment="1">
      <alignment horizontal="center" vertical="center" wrapText="1"/>
    </xf>
    <xf numFmtId="168" fontId="4" fillId="0" borderId="0" xfId="0" applyNumberFormat="1" applyFont="1" applyAlignment="1">
      <alignment horizontal="center" vertical="center" wrapText="1"/>
    </xf>
    <xf numFmtId="0" fontId="4" fillId="2" borderId="0" xfId="0" applyFont="1" applyFill="1" applyAlignment="1">
      <alignment horizontal="center" vertical="center" wrapText="1"/>
    </xf>
    <xf numFmtId="166" fontId="4" fillId="2" borderId="0" xfId="0" applyNumberFormat="1" applyFont="1" applyFill="1" applyAlignment="1">
      <alignment horizontal="center" vertical="center" wrapText="1"/>
    </xf>
    <xf numFmtId="0" fontId="4" fillId="0" borderId="0" xfId="1" applyNumberFormat="1" applyFont="1" applyAlignment="1">
      <alignment horizontal="center" vertical="center" wrapText="1"/>
    </xf>
    <xf numFmtId="0" fontId="4" fillId="2" borderId="0" xfId="1" applyNumberFormat="1" applyFont="1" applyFill="1" applyAlignment="1">
      <alignment horizontal="center" vertical="center" wrapText="1"/>
    </xf>
    <xf numFmtId="2" fontId="4" fillId="0" borderId="0" xfId="0" applyNumberFormat="1" applyFont="1" applyAlignment="1">
      <alignment horizontal="center" vertical="center" wrapText="1"/>
    </xf>
    <xf numFmtId="165" fontId="0" fillId="0" borderId="0" xfId="0" applyNumberFormat="1"/>
    <xf numFmtId="166" fontId="0" fillId="0" borderId="0" xfId="0" applyNumberFormat="1"/>
    <xf numFmtId="167" fontId="0" fillId="0" borderId="0" xfId="0" applyNumberFormat="1"/>
    <xf numFmtId="168" fontId="0" fillId="0" borderId="0" xfId="0" applyNumberFormat="1"/>
    <xf numFmtId="2" fontId="0" fillId="0" borderId="0" xfId="0" applyNumberFormat="1"/>
    <xf numFmtId="169" fontId="0" fillId="0" borderId="0" xfId="1" applyNumberFormat="1" applyFont="1"/>
    <xf numFmtId="4" fontId="0" fillId="0" borderId="0" xfId="0" applyNumberFormat="1" applyFill="1" applyAlignment="1">
      <alignment horizontal="center"/>
    </xf>
    <xf numFmtId="0" fontId="0" fillId="0" borderId="0" xfId="0" applyAlignment="1">
      <alignment horizontal="center"/>
    </xf>
    <xf numFmtId="0" fontId="5" fillId="0" borderId="0" xfId="0" applyFont="1"/>
    <xf numFmtId="0" fontId="6" fillId="3" borderId="1" xfId="0" applyFont="1" applyFill="1" applyBorder="1" applyAlignment="1">
      <alignment horizontal="left" vertical="top" wrapText="1"/>
    </xf>
    <xf numFmtId="0" fontId="6" fillId="3" borderId="1" xfId="0" applyFont="1" applyFill="1" applyBorder="1" applyAlignment="1">
      <alignment vertical="top" wrapText="1"/>
    </xf>
    <xf numFmtId="0" fontId="6" fillId="3" borderId="2" xfId="0" applyFont="1" applyFill="1" applyBorder="1" applyAlignment="1">
      <alignment vertical="top" wrapText="1"/>
    </xf>
    <xf numFmtId="0" fontId="6" fillId="3" borderId="0" xfId="0" applyFont="1" applyFill="1" applyAlignment="1">
      <alignment horizontal="left" vertical="top" wrapText="1"/>
    </xf>
    <xf numFmtId="0" fontId="6" fillId="3" borderId="3" xfId="0" applyFont="1" applyFill="1" applyBorder="1" applyAlignment="1">
      <alignment vertical="top"/>
    </xf>
    <xf numFmtId="0" fontId="7" fillId="3" borderId="4" xfId="0" applyFont="1" applyFill="1" applyBorder="1" applyAlignment="1">
      <alignment vertical="top"/>
    </xf>
    <xf numFmtId="0" fontId="7" fillId="3" borderId="5" xfId="0" applyFont="1" applyFill="1" applyBorder="1" applyAlignment="1">
      <alignment vertical="top"/>
    </xf>
    <xf numFmtId="0" fontId="7" fillId="3" borderId="0" xfId="0" applyFont="1" applyFill="1" applyAlignment="1">
      <alignment vertical="top"/>
    </xf>
    <xf numFmtId="0" fontId="7" fillId="3" borderId="1" xfId="0" applyFont="1" applyFill="1" applyBorder="1" applyAlignment="1">
      <alignment horizontal="left" vertical="top" wrapText="1"/>
    </xf>
    <xf numFmtId="0" fontId="7" fillId="4" borderId="1" xfId="0" applyFont="1" applyFill="1" applyBorder="1" applyAlignment="1">
      <alignment horizontal="left" vertical="top" wrapText="1"/>
    </xf>
    <xf numFmtId="0" fontId="7" fillId="3" borderId="1" xfId="0" applyFont="1" applyFill="1" applyBorder="1" applyAlignment="1">
      <alignment vertical="top"/>
    </xf>
    <xf numFmtId="0" fontId="7" fillId="3" borderId="0" xfId="0" applyFont="1" applyFill="1" applyAlignment="1">
      <alignment horizontal="left" vertical="top" wrapText="1"/>
    </xf>
    <xf numFmtId="0" fontId="6" fillId="3" borderId="1" xfId="0" applyFont="1" applyFill="1" applyBorder="1" applyAlignment="1">
      <alignment horizontal="center" vertical="center" textRotation="180"/>
    </xf>
    <xf numFmtId="0" fontId="0" fillId="5" borderId="1" xfId="0" applyFill="1" applyBorder="1" applyAlignment="1">
      <alignment vertical="top"/>
    </xf>
    <xf numFmtId="0" fontId="0" fillId="6" borderId="1" xfId="0" applyFill="1" applyBorder="1"/>
    <xf numFmtId="0" fontId="0" fillId="3" borderId="0" xfId="0" applyFill="1" applyAlignment="1">
      <alignment vertical="top"/>
    </xf>
    <xf numFmtId="3" fontId="0" fillId="5" borderId="6" xfId="0" applyNumberFormat="1" applyFill="1" applyBorder="1" applyAlignment="1">
      <alignment vertical="top"/>
    </xf>
    <xf numFmtId="3" fontId="0" fillId="5" borderId="7" xfId="0" applyNumberFormat="1" applyFill="1" applyBorder="1" applyAlignment="1">
      <alignment vertical="top"/>
    </xf>
    <xf numFmtId="3" fontId="0" fillId="5" borderId="8" xfId="0" applyNumberFormat="1" applyFill="1" applyBorder="1" applyAlignment="1">
      <alignment vertical="top"/>
    </xf>
    <xf numFmtId="0" fontId="6" fillId="3" borderId="4" xfId="0" applyFont="1" applyFill="1" applyBorder="1" applyAlignment="1">
      <alignment vertical="top"/>
    </xf>
    <xf numFmtId="4" fontId="0" fillId="5" borderId="6" xfId="0" applyNumberFormat="1" applyFill="1" applyBorder="1" applyAlignment="1">
      <alignment horizontal="center" vertical="top"/>
    </xf>
    <xf numFmtId="4" fontId="0" fillId="5" borderId="7" xfId="0" applyNumberFormat="1" applyFill="1" applyBorder="1" applyAlignment="1">
      <alignment horizontal="center" vertical="top"/>
    </xf>
    <xf numFmtId="4" fontId="0" fillId="5" borderId="8" xfId="0" applyNumberFormat="1" applyFill="1" applyBorder="1" applyAlignment="1">
      <alignment horizontal="center" vertical="top"/>
    </xf>
    <xf numFmtId="4" fontId="8" fillId="5" borderId="6" xfId="0" applyNumberFormat="1" applyFont="1" applyFill="1" applyBorder="1" applyAlignment="1">
      <alignment horizontal="center" vertical="top"/>
    </xf>
    <xf numFmtId="4" fontId="8" fillId="5" borderId="7" xfId="0" applyNumberFormat="1" applyFont="1" applyFill="1" applyBorder="1" applyAlignment="1">
      <alignment horizontal="center" vertical="top"/>
    </xf>
    <xf numFmtId="4" fontId="8" fillId="5" borderId="8" xfId="0" applyNumberFormat="1" applyFont="1" applyFill="1" applyBorder="1" applyAlignment="1">
      <alignment horizontal="center" vertical="top"/>
    </xf>
    <xf numFmtId="0" fontId="4" fillId="0" borderId="0" xfId="1" applyNumberFormat="1" applyFont="1" applyFill="1" applyAlignment="1">
      <alignment horizontal="center" vertical="center" wrapText="1"/>
    </xf>
    <xf numFmtId="0" fontId="0" fillId="0" borderId="0" xfId="0" applyFill="1"/>
    <xf numFmtId="0" fontId="4" fillId="0" borderId="1" xfId="1" applyNumberFormat="1" applyFont="1" applyFill="1" applyBorder="1" applyAlignment="1">
      <alignment horizontal="center" vertical="center" wrapText="1"/>
    </xf>
    <xf numFmtId="4" fontId="3" fillId="0" borderId="1" xfId="1" applyNumberFormat="1" applyFont="1" applyFill="1" applyBorder="1" applyAlignment="1">
      <alignment horizontal="center" vertical="center" wrapText="1"/>
    </xf>
    <xf numFmtId="4" fontId="0" fillId="0" borderId="1" xfId="0" applyNumberFormat="1" applyFont="1" applyFill="1" applyBorder="1" applyAlignment="1">
      <alignment horizontal="center"/>
    </xf>
    <xf numFmtId="4" fontId="0" fillId="0" borderId="1" xfId="0" applyNumberFormat="1" applyFill="1" applyBorder="1" applyAlignment="1">
      <alignment horizont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4" fontId="0" fillId="0" borderId="1" xfId="0" applyNumberFormat="1" applyBorder="1"/>
    <xf numFmtId="4" fontId="0" fillId="0" borderId="1" xfId="0" applyNumberFormat="1" applyFill="1" applyBorder="1"/>
    <xf numFmtId="0" fontId="5" fillId="0" borderId="1" xfId="0" applyFont="1" applyFill="1" applyBorder="1"/>
    <xf numFmtId="0" fontId="0" fillId="0" borderId="1" xfId="0" applyBorder="1"/>
    <xf numFmtId="0" fontId="0" fillId="0" borderId="1" xfId="0" applyFill="1" applyBorder="1"/>
    <xf numFmtId="4" fontId="0" fillId="9" borderId="1" xfId="0" applyNumberFormat="1" applyFill="1" applyBorder="1" applyAlignment="1">
      <alignment horizontal="center"/>
    </xf>
    <xf numFmtId="4" fontId="0" fillId="9" borderId="1" xfId="0" applyNumberFormat="1" applyFill="1" applyBorder="1"/>
    <xf numFmtId="0" fontId="4" fillId="9" borderId="1" xfId="0" applyFont="1" applyFill="1" applyBorder="1" applyAlignment="1">
      <alignment horizontal="center" vertical="center" wrapText="1"/>
    </xf>
    <xf numFmtId="0" fontId="4" fillId="9" borderId="1" xfId="1" applyNumberFormat="1" applyFont="1" applyFill="1" applyBorder="1" applyAlignment="1">
      <alignment horizontal="center" vertical="center" wrapText="1"/>
    </xf>
    <xf numFmtId="0" fontId="5" fillId="0" borderId="0" xfId="0" applyFont="1" applyFill="1" applyAlignment="1">
      <alignment horizontal="center"/>
    </xf>
    <xf numFmtId="0" fontId="4" fillId="9" borderId="1" xfId="0" applyFont="1" applyFill="1" applyBorder="1"/>
    <xf numFmtId="4" fontId="0" fillId="7" borderId="1" xfId="0" applyNumberFormat="1" applyFill="1" applyBorder="1" applyAlignment="1">
      <alignment horizontal="center"/>
    </xf>
    <xf numFmtId="170" fontId="0" fillId="0" borderId="0" xfId="0" applyNumberFormat="1" applyAlignment="1">
      <alignment horizontal="center"/>
    </xf>
    <xf numFmtId="170" fontId="0" fillId="0" borderId="1" xfId="0" applyNumberFormat="1" applyFont="1" applyBorder="1" applyAlignment="1">
      <alignment horizontal="center"/>
    </xf>
    <xf numFmtId="10" fontId="0" fillId="0" borderId="1" xfId="0" applyNumberFormat="1" applyFont="1" applyBorder="1" applyAlignment="1">
      <alignment horizontal="center"/>
    </xf>
    <xf numFmtId="170" fontId="0" fillId="0" borderId="1" xfId="0" applyNumberFormat="1" applyBorder="1" applyAlignment="1">
      <alignment horizontal="center"/>
    </xf>
    <xf numFmtId="170" fontId="4" fillId="0" borderId="1" xfId="0" applyNumberFormat="1" applyFont="1" applyBorder="1" applyAlignment="1">
      <alignment horizontal="center"/>
    </xf>
    <xf numFmtId="0" fontId="0" fillId="0" borderId="12" xfId="0" applyBorder="1"/>
    <xf numFmtId="170" fontId="0" fillId="0" borderId="12" xfId="0" applyNumberFormat="1" applyBorder="1" applyAlignment="1">
      <alignment horizontal="center" vertical="center"/>
    </xf>
    <xf numFmtId="170" fontId="0" fillId="0" borderId="13" xfId="0" applyNumberFormat="1" applyBorder="1" applyAlignment="1">
      <alignment horizontal="center" vertical="center"/>
    </xf>
    <xf numFmtId="170" fontId="0" fillId="0" borderId="10" xfId="0" applyNumberFormat="1" applyFont="1" applyBorder="1" applyAlignment="1">
      <alignment horizontal="center"/>
    </xf>
    <xf numFmtId="170" fontId="0" fillId="0" borderId="14" xfId="0" applyNumberFormat="1" applyFont="1" applyBorder="1" applyAlignment="1">
      <alignment horizontal="center"/>
    </xf>
    <xf numFmtId="170" fontId="0" fillId="0" borderId="15" xfId="0" applyNumberFormat="1" applyFont="1" applyBorder="1" applyAlignment="1">
      <alignment horizontal="center"/>
    </xf>
    <xf numFmtId="170" fontId="0" fillId="0" borderId="16" xfId="0" applyNumberFormat="1" applyBorder="1" applyAlignment="1">
      <alignment horizontal="center"/>
    </xf>
    <xf numFmtId="170" fontId="4" fillId="0" borderId="16" xfId="0" applyNumberFormat="1" applyFont="1" applyBorder="1" applyAlignment="1">
      <alignment horizontal="center"/>
    </xf>
    <xf numFmtId="170" fontId="0" fillId="0" borderId="17" xfId="0" applyNumberFormat="1" applyBorder="1" applyAlignment="1">
      <alignment horizontal="center"/>
    </xf>
    <xf numFmtId="170" fontId="0" fillId="0" borderId="18" xfId="0" applyNumberFormat="1" applyBorder="1" applyAlignment="1">
      <alignment horizontal="center"/>
    </xf>
    <xf numFmtId="170" fontId="0" fillId="0" borderId="16" xfId="0" applyNumberFormat="1" applyFont="1" applyBorder="1" applyAlignment="1">
      <alignment horizontal="center"/>
    </xf>
    <xf numFmtId="10" fontId="0" fillId="0" borderId="16" xfId="0" applyNumberFormat="1" applyFont="1" applyBorder="1" applyAlignment="1">
      <alignment horizontal="center"/>
    </xf>
    <xf numFmtId="170" fontId="0" fillId="0" borderId="17" xfId="0" applyNumberFormat="1" applyFont="1" applyBorder="1" applyAlignment="1">
      <alignment horizontal="center"/>
    </xf>
    <xf numFmtId="170" fontId="0" fillId="0" borderId="18" xfId="0" applyNumberFormat="1" applyFont="1" applyBorder="1" applyAlignment="1">
      <alignment horizontal="center"/>
    </xf>
    <xf numFmtId="0" fontId="0" fillId="0" borderId="19" xfId="0" applyBorder="1"/>
    <xf numFmtId="0" fontId="0" fillId="0" borderId="20" xfId="0" applyBorder="1"/>
    <xf numFmtId="0" fontId="0" fillId="0" borderId="5" xfId="0" applyBorder="1"/>
    <xf numFmtId="0" fontId="0" fillId="0" borderId="0" xfId="0" applyBorder="1"/>
    <xf numFmtId="0" fontId="0" fillId="0" borderId="10" xfId="0" applyFill="1" applyBorder="1"/>
    <xf numFmtId="0" fontId="0" fillId="9" borderId="1" xfId="0" applyFill="1" applyBorder="1"/>
    <xf numFmtId="0" fontId="0" fillId="9" borderId="17" xfId="0" applyFill="1" applyBorder="1"/>
    <xf numFmtId="0" fontId="0" fillId="0" borderId="22" xfId="0" applyBorder="1"/>
    <xf numFmtId="170" fontId="0" fillId="0" borderId="21" xfId="0" applyNumberFormat="1" applyFont="1" applyBorder="1" applyAlignment="1">
      <alignment horizontal="center"/>
    </xf>
    <xf numFmtId="170" fontId="0" fillId="0" borderId="23" xfId="0" applyNumberFormat="1" applyFont="1" applyBorder="1" applyAlignment="1">
      <alignment horizontal="center"/>
    </xf>
    <xf numFmtId="0" fontId="0" fillId="9" borderId="14" xfId="0" applyFill="1" applyBorder="1"/>
    <xf numFmtId="0" fontId="4" fillId="0" borderId="11" xfId="0" applyFont="1" applyBorder="1"/>
    <xf numFmtId="0" fontId="4" fillId="0" borderId="12" xfId="0" applyFont="1" applyBorder="1" applyAlignment="1">
      <alignment horizontal="center"/>
    </xf>
    <xf numFmtId="170" fontId="4" fillId="0" borderId="12" xfId="0" applyNumberFormat="1" applyFont="1" applyBorder="1" applyAlignment="1">
      <alignment horizontal="center"/>
    </xf>
    <xf numFmtId="170" fontId="4" fillId="0" borderId="13" xfId="0" applyNumberFormat="1" applyFont="1" applyBorder="1" applyAlignment="1">
      <alignment horizontal="center"/>
    </xf>
    <xf numFmtId="170" fontId="0" fillId="0" borderId="0" xfId="0" applyNumberFormat="1" applyBorder="1" applyAlignment="1">
      <alignment horizontal="center"/>
    </xf>
    <xf numFmtId="170" fontId="0" fillId="0" borderId="25" xfId="0" applyNumberFormat="1" applyFont="1" applyBorder="1" applyAlignment="1">
      <alignment horizontal="center"/>
    </xf>
    <xf numFmtId="0" fontId="0" fillId="0" borderId="27" xfId="0" applyBorder="1"/>
    <xf numFmtId="0" fontId="0" fillId="0" borderId="30" xfId="0" applyBorder="1"/>
    <xf numFmtId="0" fontId="0" fillId="0" borderId="31" xfId="0" applyBorder="1" applyAlignment="1">
      <alignment vertical="center"/>
    </xf>
    <xf numFmtId="0" fontId="4" fillId="0" borderId="9" xfId="0" applyFont="1" applyBorder="1" applyAlignment="1">
      <alignment horizontal="center" wrapText="1"/>
    </xf>
    <xf numFmtId="0" fontId="4" fillId="0" borderId="0" xfId="0" applyFont="1" applyFill="1" applyAlignment="1">
      <alignment horizontal="center" vertical="center" wrapText="1"/>
    </xf>
    <xf numFmtId="4" fontId="0" fillId="7" borderId="1" xfId="0" applyNumberFormat="1" applyFill="1" applyBorder="1"/>
    <xf numFmtId="4" fontId="0" fillId="7" borderId="1" xfId="0" applyNumberFormat="1" applyFont="1" applyFill="1" applyBorder="1" applyAlignment="1">
      <alignment horizontal="center"/>
    </xf>
    <xf numFmtId="4" fontId="0" fillId="8" borderId="1" xfId="0" applyNumberFormat="1" applyFill="1" applyBorder="1"/>
    <xf numFmtId="4" fontId="3" fillId="7" borderId="1" xfId="1"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9" fillId="3" borderId="10" xfId="0" applyFont="1" applyFill="1" applyBorder="1" applyAlignment="1">
      <alignment horizontal="left" vertical="top"/>
    </xf>
    <xf numFmtId="0" fontId="9" fillId="3" borderId="0" xfId="0" applyFont="1" applyFill="1" applyBorder="1" applyAlignment="1">
      <alignment horizontal="left" vertical="top"/>
    </xf>
    <xf numFmtId="0" fontId="6" fillId="3" borderId="1" xfId="0" applyFont="1" applyFill="1" applyBorder="1" applyAlignment="1">
      <alignment horizontal="left" vertical="top"/>
    </xf>
    <xf numFmtId="4" fontId="0" fillId="10" borderId="1" xfId="0" applyNumberFormat="1" applyFill="1" applyBorder="1" applyAlignment="1">
      <alignment horizontal="center"/>
    </xf>
    <xf numFmtId="0" fontId="0" fillId="10" borderId="0" xfId="0" applyFill="1"/>
    <xf numFmtId="4" fontId="0" fillId="10" borderId="1" xfId="0" applyNumberFormat="1" applyFont="1" applyFill="1" applyBorder="1" applyAlignment="1">
      <alignment horizontal="center" vertical="center" wrapText="1"/>
    </xf>
    <xf numFmtId="168" fontId="0" fillId="11" borderId="0" xfId="0" applyNumberFormat="1" applyFill="1"/>
    <xf numFmtId="0" fontId="0" fillId="11" borderId="0" xfId="0" applyFill="1"/>
    <xf numFmtId="0" fontId="4" fillId="0" borderId="37" xfId="0" applyFont="1" applyBorder="1"/>
    <xf numFmtId="0" fontId="4" fillId="0" borderId="24" xfId="0" applyFont="1" applyBorder="1" applyAlignment="1">
      <alignment horizontal="center"/>
    </xf>
    <xf numFmtId="170" fontId="4" fillId="0" borderId="24" xfId="0" applyNumberFormat="1" applyFont="1" applyBorder="1" applyAlignment="1">
      <alignment horizontal="center"/>
    </xf>
    <xf numFmtId="170" fontId="4" fillId="0" borderId="38" xfId="0" applyNumberFormat="1" applyFont="1" applyBorder="1" applyAlignment="1">
      <alignment horizontal="center"/>
    </xf>
    <xf numFmtId="170" fontId="4" fillId="0" borderId="17" xfId="0" applyNumberFormat="1" applyFont="1" applyBorder="1" applyAlignment="1">
      <alignment horizontal="center"/>
    </xf>
    <xf numFmtId="170" fontId="4" fillId="0" borderId="18" xfId="0" applyNumberFormat="1" applyFont="1" applyBorder="1" applyAlignment="1">
      <alignment horizontal="center"/>
    </xf>
    <xf numFmtId="4" fontId="0" fillId="0" borderId="0" xfId="0" applyNumberFormat="1"/>
    <xf numFmtId="171" fontId="0" fillId="0" borderId="0" xfId="0" applyNumberFormat="1"/>
    <xf numFmtId="0" fontId="10" fillId="0" borderId="0" xfId="0" applyFont="1" applyAlignment="1">
      <alignment horizontal="left"/>
    </xf>
    <xf numFmtId="0" fontId="6" fillId="3" borderId="3" xfId="0" applyFont="1" applyFill="1" applyBorder="1" applyAlignment="1">
      <alignment horizontal="center" vertical="center" textRotation="180"/>
    </xf>
    <xf numFmtId="3" fontId="0" fillId="5" borderId="40" xfId="0" applyNumberFormat="1" applyFill="1" applyBorder="1" applyAlignment="1">
      <alignment vertical="top"/>
    </xf>
    <xf numFmtId="0" fontId="7" fillId="0" borderId="39" xfId="0" applyFont="1" applyFill="1" applyBorder="1" applyAlignment="1">
      <alignment vertical="top"/>
    </xf>
    <xf numFmtId="0" fontId="7" fillId="0" borderId="0" xfId="0" applyFont="1" applyFill="1" applyAlignment="1">
      <alignment vertical="top"/>
    </xf>
    <xf numFmtId="0" fontId="0" fillId="0" borderId="39" xfId="0" applyFill="1" applyBorder="1"/>
    <xf numFmtId="4" fontId="11" fillId="5" borderId="6" xfId="0" applyNumberFormat="1" applyFont="1" applyFill="1" applyBorder="1" applyAlignment="1">
      <alignment horizontal="center" vertical="top"/>
    </xf>
    <xf numFmtId="4" fontId="0" fillId="0" borderId="1" xfId="0" applyNumberFormat="1" applyFont="1" applyBorder="1" applyAlignment="1">
      <alignment horizontal="right" vertical="center" wrapText="1"/>
    </xf>
    <xf numFmtId="4" fontId="0" fillId="0" borderId="1" xfId="0" applyNumberFormat="1" applyFont="1" applyFill="1" applyBorder="1" applyAlignment="1">
      <alignment horizontal="center" vertical="center" wrapText="1"/>
    </xf>
    <xf numFmtId="0" fontId="12" fillId="12" borderId="1" xfId="0" applyFont="1" applyFill="1" applyBorder="1" applyAlignment="1">
      <alignment horizontal="center" vertical="center" wrapText="1"/>
    </xf>
    <xf numFmtId="0" fontId="0" fillId="3" borderId="0" xfId="0" applyFill="1"/>
    <xf numFmtId="0" fontId="14" fillId="0" borderId="0" xfId="0" applyFont="1"/>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xf>
    <xf numFmtId="4" fontId="14" fillId="0" borderId="1" xfId="0" applyNumberFormat="1" applyFont="1" applyBorder="1" applyAlignment="1">
      <alignment horizontal="center" vertical="center"/>
    </xf>
    <xf numFmtId="17" fontId="14" fillId="0" borderId="1" xfId="0" applyNumberFormat="1" applyFont="1" applyBorder="1" applyAlignment="1">
      <alignment horizontal="center" vertical="center"/>
    </xf>
    <xf numFmtId="49" fontId="14" fillId="0" borderId="1" xfId="0" applyNumberFormat="1" applyFont="1" applyBorder="1" applyAlignment="1">
      <alignment horizontal="center" vertical="center"/>
    </xf>
    <xf numFmtId="0" fontId="15" fillId="0" borderId="1" xfId="0" applyFont="1" applyBorder="1" applyAlignment="1">
      <alignment horizontal="center" vertical="center"/>
    </xf>
    <xf numFmtId="4"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4" fontId="16" fillId="13" borderId="1" xfId="0" applyNumberFormat="1" applyFont="1" applyFill="1" applyBorder="1" applyAlignment="1">
      <alignment horizontal="center" vertical="center" wrapText="1"/>
    </xf>
    <xf numFmtId="0" fontId="0" fillId="14" borderId="0" xfId="0" applyFill="1"/>
    <xf numFmtId="0" fontId="0" fillId="9" borderId="0" xfId="0" applyFill="1"/>
    <xf numFmtId="4" fontId="0" fillId="9" borderId="0" xfId="0" applyNumberFormat="1" applyFill="1" applyAlignment="1">
      <alignment horizontal="center"/>
    </xf>
    <xf numFmtId="170" fontId="0" fillId="9" borderId="0" xfId="4" applyNumberFormat="1" applyFont="1" applyFill="1" applyAlignment="1">
      <alignment horizontal="center"/>
    </xf>
    <xf numFmtId="0" fontId="14" fillId="0" borderId="0" xfId="0" applyFont="1" applyAlignment="1"/>
    <xf numFmtId="0" fontId="5" fillId="0" borderId="0" xfId="0" applyFont="1" applyAlignment="1">
      <alignment horizontal="center"/>
    </xf>
    <xf numFmtId="0" fontId="5" fillId="0" borderId="1" xfId="0" applyFont="1" applyBorder="1"/>
    <xf numFmtId="4" fontId="0" fillId="0" borderId="1" xfId="0" applyNumberFormat="1" applyBorder="1" applyAlignment="1">
      <alignment horizontal="center"/>
    </xf>
    <xf numFmtId="4" fontId="0" fillId="0" borderId="0" xfId="0" applyNumberFormat="1" applyAlignment="1">
      <alignment horizontal="center"/>
    </xf>
    <xf numFmtId="0" fontId="17" fillId="0" borderId="0" xfId="0" applyFont="1"/>
    <xf numFmtId="0" fontId="4" fillId="0" borderId="31" xfId="0" applyFont="1" applyBorder="1"/>
    <xf numFmtId="170" fontId="0" fillId="0" borderId="14" xfId="0" applyNumberFormat="1" applyBorder="1" applyAlignment="1">
      <alignment horizontal="center"/>
    </xf>
    <xf numFmtId="170" fontId="0" fillId="0" borderId="15" xfId="0" applyNumberFormat="1" applyBorder="1" applyAlignment="1">
      <alignment horizontal="center"/>
    </xf>
    <xf numFmtId="0" fontId="0" fillId="0" borderId="14" xfId="0" applyBorder="1"/>
    <xf numFmtId="0" fontId="0" fillId="3" borderId="42" xfId="0" applyFill="1" applyBorder="1" applyAlignment="1">
      <alignment horizontal="left" vertical="center"/>
    </xf>
    <xf numFmtId="10" fontId="0" fillId="3" borderId="14" xfId="0" applyNumberFormat="1" applyFill="1" applyBorder="1" applyAlignment="1">
      <alignment horizontal="center" vertical="center"/>
    </xf>
    <xf numFmtId="0" fontId="0" fillId="3" borderId="43" xfId="0" applyFill="1" applyBorder="1" applyAlignment="1">
      <alignment vertical="center"/>
    </xf>
    <xf numFmtId="10" fontId="0" fillId="3" borderId="17" xfId="0" applyNumberFormat="1" applyFill="1" applyBorder="1" applyAlignment="1">
      <alignment horizontal="center" vertical="center"/>
    </xf>
    <xf numFmtId="170" fontId="4" fillId="0" borderId="31" xfId="0" applyNumberFormat="1" applyFont="1" applyBorder="1" applyAlignment="1">
      <alignment horizontal="center"/>
    </xf>
    <xf numFmtId="170" fontId="0" fillId="0" borderId="20" xfId="0" applyNumberFormat="1" applyBorder="1" applyAlignment="1">
      <alignment horizontal="center"/>
    </xf>
    <xf numFmtId="170" fontId="0" fillId="0" borderId="5" xfId="0" applyNumberFormat="1" applyBorder="1" applyAlignment="1">
      <alignment horizontal="center"/>
    </xf>
    <xf numFmtId="170" fontId="4" fillId="0" borderId="27" xfId="0" applyNumberFormat="1" applyFont="1" applyBorder="1" applyAlignment="1">
      <alignment horizontal="center"/>
    </xf>
    <xf numFmtId="170" fontId="4" fillId="0" borderId="28" xfId="0" applyNumberFormat="1" applyFont="1" applyBorder="1" applyAlignment="1">
      <alignment horizontal="center"/>
    </xf>
    <xf numFmtId="0" fontId="4" fillId="0" borderId="31" xfId="0" applyFont="1" applyBorder="1" applyAlignment="1">
      <alignment horizontal="center"/>
    </xf>
    <xf numFmtId="0" fontId="1" fillId="3" borderId="4" xfId="0" applyFont="1" applyFill="1" applyBorder="1" applyAlignment="1">
      <alignment vertical="top"/>
    </xf>
    <xf numFmtId="0" fontId="1" fillId="3" borderId="5" xfId="0" applyFont="1" applyFill="1" applyBorder="1" applyAlignment="1">
      <alignment vertical="top"/>
    </xf>
    <xf numFmtId="0" fontId="1" fillId="3" borderId="0" xfId="0" applyFont="1" applyFill="1" applyAlignment="1">
      <alignment vertical="top"/>
    </xf>
    <xf numFmtId="0" fontId="1" fillId="0" borderId="39" xfId="0" applyFont="1" applyBorder="1" applyAlignment="1">
      <alignment vertical="top"/>
    </xf>
    <xf numFmtId="0" fontId="1" fillId="0" borderId="0" xfId="0" applyFont="1" applyAlignment="1">
      <alignment vertical="top"/>
    </xf>
    <xf numFmtId="0" fontId="1" fillId="3"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3" borderId="1" xfId="0" applyFont="1" applyFill="1" applyBorder="1" applyAlignment="1">
      <alignment vertical="top"/>
    </xf>
    <xf numFmtId="0" fontId="1" fillId="3" borderId="0" xfId="0" applyFont="1" applyFill="1" applyAlignment="1">
      <alignment horizontal="left" vertical="top" wrapText="1"/>
    </xf>
    <xf numFmtId="0" fontId="0" fillId="0" borderId="39" xfId="0" applyBorder="1"/>
    <xf numFmtId="0" fontId="5" fillId="3" borderId="1" xfId="0" applyFont="1" applyFill="1" applyBorder="1" applyAlignment="1">
      <alignment horizontal="center"/>
    </xf>
    <xf numFmtId="0" fontId="5" fillId="0" borderId="1"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3" borderId="3" xfId="0" applyFont="1" applyFill="1" applyBorder="1" applyAlignment="1">
      <alignment horizontal="center"/>
    </xf>
    <xf numFmtId="0" fontId="5" fillId="3" borderId="5" xfId="0" applyFont="1" applyFill="1" applyBorder="1" applyAlignment="1">
      <alignment horizontal="center"/>
    </xf>
    <xf numFmtId="0" fontId="0" fillId="0" borderId="0" xfId="0" applyAlignment="1">
      <alignment horizontal="left"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5" xfId="0" applyFont="1" applyBorder="1" applyAlignment="1">
      <alignment horizontal="center" vertical="center" wrapText="1"/>
    </xf>
    <xf numFmtId="0" fontId="0" fillId="3" borderId="28" xfId="0" applyFill="1" applyBorder="1" applyAlignment="1">
      <alignment horizontal="left" vertical="center"/>
    </xf>
    <xf numFmtId="0" fontId="0" fillId="3" borderId="26" xfId="0" applyFill="1" applyBorder="1" applyAlignment="1">
      <alignment horizontal="left" vertical="center"/>
    </xf>
    <xf numFmtId="0" fontId="0" fillId="3" borderId="30" xfId="0" applyFill="1" applyBorder="1" applyAlignment="1">
      <alignment horizontal="left" vertical="center"/>
    </xf>
    <xf numFmtId="0" fontId="0" fillId="3" borderId="24" xfId="0" applyFill="1" applyBorder="1" applyAlignment="1">
      <alignment horizontal="left" vertical="center"/>
    </xf>
    <xf numFmtId="0" fontId="0" fillId="3" borderId="21" xfId="0" applyFill="1" applyBorder="1" applyAlignment="1">
      <alignment horizontal="left" vertical="center"/>
    </xf>
    <xf numFmtId="0" fontId="0" fillId="3" borderId="10" xfId="0" applyFill="1" applyBorder="1" applyAlignment="1">
      <alignment horizontal="left" vertical="center"/>
    </xf>
    <xf numFmtId="0" fontId="4" fillId="0" borderId="27" xfId="0" applyFont="1" applyBorder="1" applyAlignment="1">
      <alignment horizontal="center"/>
    </xf>
    <xf numFmtId="0" fontId="4" fillId="0" borderId="17" xfId="0" applyFont="1" applyBorder="1" applyAlignment="1">
      <alignment horizontal="center"/>
    </xf>
    <xf numFmtId="0" fontId="0" fillId="3" borderId="42" xfId="0" applyFill="1" applyBorder="1" applyAlignment="1">
      <alignment horizontal="left" vertical="center"/>
    </xf>
    <xf numFmtId="0" fontId="0" fillId="3" borderId="41" xfId="0" applyFill="1" applyBorder="1" applyAlignment="1">
      <alignment horizontal="left" vertical="center"/>
    </xf>
    <xf numFmtId="0" fontId="0" fillId="3" borderId="43" xfId="0" applyFill="1" applyBorder="1" applyAlignment="1">
      <alignment horizontal="left" vertical="center"/>
    </xf>
    <xf numFmtId="0" fontId="0" fillId="3" borderId="14" xfId="0" applyFill="1" applyBorder="1" applyAlignment="1">
      <alignment horizontal="left" vertical="center"/>
    </xf>
    <xf numFmtId="0" fontId="0" fillId="3" borderId="1" xfId="0" applyFill="1" applyBorder="1" applyAlignment="1">
      <alignment horizontal="left" vertical="center"/>
    </xf>
    <xf numFmtId="0" fontId="0" fillId="0" borderId="0" xfId="0" applyFont="1" applyAlignment="1">
      <alignment horizontal="left" wrapText="1"/>
    </xf>
    <xf numFmtId="0" fontId="0" fillId="0" borderId="2" xfId="0" applyBorder="1" applyAlignment="1">
      <alignment horizontal="left" vertical="center"/>
    </xf>
    <xf numFmtId="0" fontId="0" fillId="0" borderId="26" xfId="0" applyBorder="1" applyAlignment="1">
      <alignment horizontal="left" vertical="center"/>
    </xf>
    <xf numFmtId="0" fontId="0" fillId="0" borderId="22" xfId="0" applyBorder="1" applyAlignment="1">
      <alignment horizontal="left" vertical="center"/>
    </xf>
    <xf numFmtId="0" fontId="4" fillId="0" borderId="5" xfId="0" applyFont="1" applyBorder="1" applyAlignment="1">
      <alignment horizontal="center"/>
    </xf>
    <xf numFmtId="0" fontId="4" fillId="0" borderId="1" xfId="0" applyFont="1" applyBorder="1" applyAlignment="1">
      <alignment horizontal="center"/>
    </xf>
    <xf numFmtId="0" fontId="4" fillId="0" borderId="34" xfId="0" applyFont="1" applyBorder="1" applyAlignment="1">
      <alignment horizontal="center" vertical="center" wrapText="1"/>
    </xf>
    <xf numFmtId="0" fontId="4" fillId="0" borderId="36" xfId="0" applyFont="1" applyBorder="1" applyAlignment="1">
      <alignment horizontal="center" vertical="center" wrapText="1"/>
    </xf>
    <xf numFmtId="0" fontId="0" fillId="3" borderId="22" xfId="0" applyFill="1" applyBorder="1" applyAlignment="1">
      <alignment horizontal="left" vertical="center"/>
    </xf>
    <xf numFmtId="0" fontId="0" fillId="3" borderId="0" xfId="0" applyFill="1" applyBorder="1" applyAlignment="1">
      <alignment horizontal="left" vertical="center"/>
    </xf>
    <xf numFmtId="0" fontId="0" fillId="3" borderId="29" xfId="0" applyFill="1" applyBorder="1" applyAlignment="1">
      <alignment horizontal="left" vertical="center"/>
    </xf>
  </cellXfs>
  <cellStyles count="5">
    <cellStyle name="Comma" xfId="1" builtinId="3"/>
    <cellStyle name="Currency 2" xfId="2" xr:uid="{E4755441-1C6F-3144-909E-5B7639DCD816}"/>
    <cellStyle name="Normal" xfId="0" builtinId="0"/>
    <cellStyle name="Normal 18" xfId="3" xr:uid="{21F92406-DEE9-0942-ACF7-1B1049C14CF8}"/>
    <cellStyle name="Percent" xfId="4" builtinId="5"/>
  </cellStyles>
  <dxfs count="6">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adaco-my.sharepoint.com/personal/pvelinor_aladaco_com/Documents/FH/CFF%20Working%20Files/Settlement%20Working%20Files/2019/Festival%20Hydro%20Inc._March%202019_2019%20Q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Conservation%20Folder/CFF%20-%20Settlement%20&amp;%20Reporting/2019/Greensaver/2%20February/BRI_IESO%20Settlement%20Report_Festival%20February%20201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pvelinor/Downloads/Festival%20Hydro%20Inc._March%202019_2019%20Q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grushby/Documents/C:\Users\Adam%20Umanski\Dropbox\FHI%20LRAM\3%20-%202018%20Submission\Festival_LRAMVA%20Workform_REVISED%20FOR%20IR_201812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Program Activity Information"/>
      <sheetName val="Program Activity Measures EE"/>
      <sheetName val="Program Administration Costs"/>
      <sheetName val="LDC Settlement Summary"/>
      <sheetName val="LDC Settlement Summary (2)"/>
      <sheetName val="NEW Duplication Check"/>
      <sheetName val="Data Dictionary"/>
      <sheetName val="Common Issues"/>
      <sheetName val="Lookup"/>
      <sheetName val="App Status Ref"/>
      <sheetName val="Measure Table"/>
      <sheetName val="HAP Measures"/>
      <sheetName val="JUNK Data"/>
      <sheetName val="Sheet1"/>
      <sheetName val="Sheet2"/>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P1" t="str">
            <v>Adaptive_Thermostat_Program</v>
          </cell>
        </row>
        <row r="2">
          <cell r="A2" t="str">
            <v>Alectra Utilities Corporation</v>
          </cell>
          <cell r="D2" t="str">
            <v>Full Cost Recovery</v>
          </cell>
        </row>
        <row r="3">
          <cell r="A3" t="str">
            <v>Algoma Power Inc.</v>
          </cell>
          <cell r="D3" t="str">
            <v>Pay For Performance</v>
          </cell>
        </row>
        <row r="4">
          <cell r="A4" t="str">
            <v>Atikokan Hydro Inc.</v>
          </cell>
        </row>
        <row r="5">
          <cell r="A5" t="str">
            <v>Attawapiskat Power Corporation</v>
          </cell>
        </row>
        <row r="6">
          <cell r="A6" t="str">
            <v>Bluewater Power Distribution Corporation</v>
          </cell>
        </row>
        <row r="7">
          <cell r="A7" t="str">
            <v>Brantford Power Inc.</v>
          </cell>
        </row>
        <row r="8">
          <cell r="A8" t="str">
            <v>Burlington Hydro Inc.</v>
          </cell>
        </row>
        <row r="9">
          <cell r="A9" t="str">
            <v>Canadian Niagara Power Inc.</v>
          </cell>
        </row>
        <row r="10">
          <cell r="A10" t="str">
            <v>Centre Wellington Hydro Ltd.</v>
          </cell>
        </row>
        <row r="11">
          <cell r="A11" t="str">
            <v>Chapleau Public Utilities Corporation</v>
          </cell>
        </row>
        <row r="12">
          <cell r="A12" t="str">
            <v>COLLUS PowerStream Corp.</v>
          </cell>
        </row>
        <row r="13">
          <cell r="A13" t="str">
            <v>Cooperative Hydro Embrun Inc.</v>
          </cell>
        </row>
        <row r="14">
          <cell r="A14" t="str">
            <v>E.L.K. Energy Inc.</v>
          </cell>
        </row>
        <row r="15">
          <cell r="A15" t="str">
            <v>Energy+ Inc.</v>
          </cell>
        </row>
        <row r="16">
          <cell r="A16" t="str">
            <v>Enersource Hydro Mississauga Inc.</v>
          </cell>
        </row>
        <row r="17">
          <cell r="A17" t="str">
            <v>Entegrus Powerlines Inc.</v>
          </cell>
        </row>
        <row r="18">
          <cell r="A18" t="str">
            <v>EnWin Utilities Ltd.</v>
          </cell>
        </row>
        <row r="19">
          <cell r="A19" t="str">
            <v>Erie Thames Powerlines Corporation</v>
          </cell>
        </row>
        <row r="20">
          <cell r="A20" t="str">
            <v>Espanola Regional Hydro Distribution Corporation</v>
          </cell>
        </row>
        <row r="21">
          <cell r="A21" t="str">
            <v>Essex Powerlines Corporation</v>
          </cell>
        </row>
        <row r="22">
          <cell r="A22" t="str">
            <v>Festival Hydro Inc.</v>
          </cell>
        </row>
        <row r="23">
          <cell r="A23" t="str">
            <v>Fort Albany Power Corporation</v>
          </cell>
        </row>
        <row r="24">
          <cell r="A24" t="str">
            <v>Fort Frances Power Corporation</v>
          </cell>
        </row>
        <row r="25">
          <cell r="A25" t="str">
            <v>Greater Sudbury Hydro Inc.</v>
          </cell>
        </row>
        <row r="26">
          <cell r="A26" t="str">
            <v>Grimsby Power Incorporated</v>
          </cell>
        </row>
        <row r="27">
          <cell r="A27" t="str">
            <v>Guelph Hydro Electric Systems Inc.</v>
          </cell>
        </row>
        <row r="28">
          <cell r="A28" t="str">
            <v>Halton Hills Hydro Inc.</v>
          </cell>
        </row>
        <row r="29">
          <cell r="A29" t="str">
            <v>Hearst Power Distribution Company Limited</v>
          </cell>
        </row>
        <row r="30">
          <cell r="A30" t="str">
            <v>Horizon Utilities Corporation</v>
          </cell>
        </row>
        <row r="31">
          <cell r="A31" t="str">
            <v>Hydro 2000 Inc.</v>
          </cell>
        </row>
        <row r="32">
          <cell r="A32" t="str">
            <v>Hydro Hawkesbury Inc.</v>
          </cell>
        </row>
        <row r="33">
          <cell r="A33" t="str">
            <v>Hydro One Brampton Networks Inc.</v>
          </cell>
        </row>
        <row r="34">
          <cell r="A34" t="str">
            <v>Hydro One Networks Inc.</v>
          </cell>
        </row>
        <row r="35">
          <cell r="A35" t="str">
            <v>Hydro Ottawa Limited</v>
          </cell>
        </row>
        <row r="36">
          <cell r="A36" t="str">
            <v>InnPower Corporation</v>
          </cell>
        </row>
        <row r="37">
          <cell r="A37" t="str">
            <v>Kashechewan Power Corporation</v>
          </cell>
        </row>
        <row r="38">
          <cell r="A38" t="str">
            <v>Kenora Hydro Electric Corporation Ltd.</v>
          </cell>
        </row>
        <row r="39">
          <cell r="A39" t="str">
            <v>Kingston Hydro Corporation</v>
          </cell>
        </row>
        <row r="40">
          <cell r="A40" t="str">
            <v>Kitchener-Wilmot Hydro Inc.</v>
          </cell>
        </row>
        <row r="41">
          <cell r="A41" t="str">
            <v>Lakefront Utilities Inc.</v>
          </cell>
        </row>
        <row r="42">
          <cell r="A42" t="str">
            <v>Lakeland Power Distribution Ltd.</v>
          </cell>
        </row>
        <row r="43">
          <cell r="A43" t="str">
            <v>London Hydro Inc.</v>
          </cell>
        </row>
        <row r="44">
          <cell r="A44" t="str">
            <v>Midland Power Utility Corporation</v>
          </cell>
        </row>
        <row r="45">
          <cell r="A45" t="str">
            <v>Milton Hydro Distribution Inc.</v>
          </cell>
        </row>
        <row r="46">
          <cell r="A46" t="str">
            <v>Newmarket-Tay Power Distribution Ltd.</v>
          </cell>
        </row>
        <row r="47">
          <cell r="A47" t="str">
            <v>Niagara Peninsula Energy Inc.</v>
          </cell>
        </row>
        <row r="48">
          <cell r="A48" t="str">
            <v>Niagara-on-the-Lake Hydro Inc.</v>
          </cell>
        </row>
        <row r="49">
          <cell r="A49" t="str">
            <v>North Bay Hydro Distribution Limited</v>
          </cell>
        </row>
        <row r="50">
          <cell r="A50" t="str">
            <v>Northern Ontario Wires Inc.</v>
          </cell>
        </row>
        <row r="51">
          <cell r="A51" t="str">
            <v>Oakville Hydro Electricity Distribution Inc.</v>
          </cell>
        </row>
        <row r="52">
          <cell r="A52" t="str">
            <v>Orangeville Hydro Limited</v>
          </cell>
        </row>
        <row r="53">
          <cell r="A53" t="str">
            <v>Orillia Power Distribution Corporation</v>
          </cell>
        </row>
        <row r="54">
          <cell r="A54" t="str">
            <v>Oshawa PUC Networks Inc.</v>
          </cell>
        </row>
        <row r="55">
          <cell r="A55" t="str">
            <v>Ottawa River Power Corporation</v>
          </cell>
        </row>
        <row r="56">
          <cell r="A56" t="str">
            <v>Peterborough Distribution Incorporated</v>
          </cell>
        </row>
        <row r="57">
          <cell r="A57" t="str">
            <v>PowerStream Inc.</v>
          </cell>
        </row>
        <row r="58">
          <cell r="A58" t="str">
            <v>PUC Distribution Inc.</v>
          </cell>
        </row>
        <row r="59">
          <cell r="A59" t="str">
            <v>Renfrew Hydro Inc.</v>
          </cell>
        </row>
        <row r="60">
          <cell r="A60" t="str">
            <v>Rideau St. Lawrence Distribution Inc.</v>
          </cell>
        </row>
        <row r="61">
          <cell r="A61" t="str">
            <v>Sioux Lookout Hydro Inc.</v>
          </cell>
        </row>
        <row r="62">
          <cell r="A62" t="str">
            <v>St. Thomas Energy Inc.</v>
          </cell>
        </row>
        <row r="63">
          <cell r="A63" t="str">
            <v>Thunder Bay Hydro Electricity Distribution Inc.</v>
          </cell>
        </row>
        <row r="64">
          <cell r="A64" t="str">
            <v>Tillsonburg Hydro Inc.</v>
          </cell>
        </row>
        <row r="65">
          <cell r="A65" t="str">
            <v>Toronto Hydro-Electric System Limited</v>
          </cell>
        </row>
        <row r="66">
          <cell r="A66" t="str">
            <v>Veridian Connections Inc.</v>
          </cell>
        </row>
        <row r="67">
          <cell r="A67" t="str">
            <v>Wasaga Distribution Inc.</v>
          </cell>
        </row>
        <row r="68">
          <cell r="A68" t="str">
            <v>Waterloo North Hydro Inc.</v>
          </cell>
        </row>
        <row r="69">
          <cell r="A69" t="str">
            <v>Welland Hydro-Electric System Corp.</v>
          </cell>
        </row>
        <row r="70">
          <cell r="A70" t="str">
            <v>Wellington North Power Inc.</v>
          </cell>
        </row>
        <row r="71">
          <cell r="A71" t="str">
            <v>West Coast Huron Energy Inc.</v>
          </cell>
        </row>
        <row r="72">
          <cell r="A72" t="str">
            <v>Westario Power Inc.</v>
          </cell>
        </row>
        <row r="73">
          <cell r="A73" t="str">
            <v>Whitby Hydro Electric Corporation</v>
          </cell>
        </row>
      </sheetData>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Program Activity Information"/>
      <sheetName val="Program Activity Measures EE"/>
      <sheetName val="Program Administration Costs"/>
      <sheetName val="LDC Settlement Summary"/>
      <sheetName val="Data Dictionary"/>
      <sheetName val="Lookup"/>
      <sheetName val="App Status Ref"/>
      <sheetName val="Measure Table"/>
      <sheetName val="HAP Measures"/>
      <sheetName val="JUNK Data"/>
      <sheetName val="LDC Settlement Summary (2)"/>
      <sheetName val="Common Issues"/>
      <sheetName val="Sheet1"/>
    </sheetNames>
    <sheetDataSet>
      <sheetData sheetId="0"/>
      <sheetData sheetId="1"/>
      <sheetData sheetId="2"/>
      <sheetData sheetId="3"/>
      <sheetData sheetId="4"/>
      <sheetData sheetId="5"/>
      <sheetData sheetId="6">
        <row r="1">
          <cell r="L1" t="str">
            <v>Adaptive_Thermostat_Program</v>
          </cell>
          <cell r="M1" t="str">
            <v>Audit_Funding_Program</v>
          </cell>
          <cell r="N1" t="str">
            <v>Business_Refrigeration_Program</v>
          </cell>
          <cell r="O1" t="str">
            <v>Conservation_on_the_Coast_Home_Assistance_Program</v>
          </cell>
          <cell r="P1" t="str">
            <v>Conservation_on_the_Coast_Small_Business_Program</v>
          </cell>
          <cell r="Q1" t="str">
            <v>Coupon_Program</v>
          </cell>
          <cell r="R1" t="str">
            <v>Energy_Manager_Program</v>
          </cell>
          <cell r="S1" t="str">
            <v>Existing_Building_Commissioning</v>
          </cell>
          <cell r="T1" t="str">
            <v>First_Nations_Conservation_Program</v>
          </cell>
          <cell r="U1" t="str">
            <v>Heating_and_Cooling_Program</v>
          </cell>
          <cell r="V1" t="str">
            <v>High_Efficiency_Agricultural_Pumping</v>
          </cell>
          <cell r="W1" t="str">
            <v>High_Performance_New_Construction_Program</v>
          </cell>
          <cell r="X1" t="str">
            <v>Home_Assistance_Program</v>
          </cell>
          <cell r="Y1" t="str">
            <v>Instant_Savings_Program</v>
          </cell>
          <cell r="Z1" t="str">
            <v>Monitoring_and_Targeting_Program</v>
          </cell>
          <cell r="AA1" t="str">
            <v>New_Construction_Program</v>
          </cell>
          <cell r="AB1" t="str">
            <v>Process_and_Systems_Upgrades_Program</v>
          </cell>
          <cell r="AC1" t="str">
            <v>Process_and_Systems_Upgrades_Program_P4P</v>
          </cell>
          <cell r="AD1" t="str">
            <v>PUMPSaver</v>
          </cell>
          <cell r="AE1" t="str">
            <v>Retrofit</v>
          </cell>
          <cell r="AF1" t="str">
            <v>Small_Business_Lighting</v>
          </cell>
          <cell r="AG1" t="str">
            <v>Social_Benchmarking_Program</v>
          </cell>
          <cell r="AH1" t="str">
            <v>THESL_Swimming_Pool_Efficiency_Program</v>
          </cell>
        </row>
      </sheetData>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Program Activity Information"/>
      <sheetName val="Program Activity Measures EE"/>
      <sheetName val="Program Administration Costs"/>
      <sheetName val="LDC Settlement Summary"/>
      <sheetName val="LDC Settlement Summary (2)"/>
      <sheetName val="NEW Duplication Check"/>
      <sheetName val="Data Dictionary"/>
      <sheetName val="Common Issues"/>
      <sheetName val="Lookup"/>
      <sheetName val="App Status Ref"/>
      <sheetName val="Measure Table"/>
      <sheetName val="HAP Measures"/>
      <sheetName val="JUNK Data"/>
      <sheetName val="Sheet1"/>
      <sheetName val="Sheet2"/>
      <sheetName val="Version Changes"/>
    </sheetNames>
    <sheetDataSet>
      <sheetData sheetId="0"/>
      <sheetData sheetId="1"/>
      <sheetData sheetId="2"/>
      <sheetData sheetId="3"/>
      <sheetData sheetId="4"/>
      <sheetData sheetId="5"/>
      <sheetData sheetId="6"/>
      <sheetData sheetId="7"/>
      <sheetData sheetId="8"/>
      <sheetData sheetId="9">
        <row r="1">
          <cell r="P1" t="str">
            <v>Adaptive_Thermostat_Program</v>
          </cell>
        </row>
        <row r="2">
          <cell r="E2" t="str">
            <v>Prescriptive</v>
          </cell>
        </row>
        <row r="3">
          <cell r="E3" t="str">
            <v>Custom</v>
          </cell>
        </row>
        <row r="4">
          <cell r="E4" t="str">
            <v>Engineered</v>
          </cell>
        </row>
        <row r="5">
          <cell r="E5" t="str">
            <v>Performance</v>
          </cell>
        </row>
      </sheetData>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Lis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A9585-B4D3-164E-85E6-251C37D0B2BF}">
  <dimension ref="A1:O13"/>
  <sheetViews>
    <sheetView tabSelected="1" zoomScale="85" zoomScaleNormal="85" workbookViewId="0">
      <selection activeCell="A5" sqref="A5"/>
    </sheetView>
  </sheetViews>
  <sheetFormatPr baseColWidth="10" defaultColWidth="8.83203125" defaultRowHeight="15" x14ac:dyDescent="0.2"/>
  <cols>
    <col min="1" max="1" width="71.5" bestFit="1" customWidth="1"/>
    <col min="2" max="3" width="11.6640625" bestFit="1" customWidth="1"/>
    <col min="4" max="5" width="2.6640625" style="47" customWidth="1"/>
    <col min="6" max="15" width="11.6640625" bestFit="1" customWidth="1"/>
    <col min="16" max="16" width="2.6640625" customWidth="1"/>
  </cols>
  <sheetData>
    <row r="1" spans="1:15" ht="19" x14ac:dyDescent="0.25">
      <c r="A1" s="158" t="s">
        <v>505</v>
      </c>
      <c r="F1">
        <v>37</v>
      </c>
      <c r="G1">
        <f>F1+1</f>
        <v>38</v>
      </c>
      <c r="H1">
        <f t="shared" ref="H1:O1" si="0">G1+1</f>
        <v>39</v>
      </c>
      <c r="I1">
        <f t="shared" si="0"/>
        <v>40</v>
      </c>
      <c r="J1">
        <f t="shared" si="0"/>
        <v>41</v>
      </c>
      <c r="K1">
        <f t="shared" si="0"/>
        <v>42</v>
      </c>
      <c r="L1">
        <f t="shared" si="0"/>
        <v>43</v>
      </c>
      <c r="M1">
        <f t="shared" si="0"/>
        <v>44</v>
      </c>
      <c r="N1">
        <f t="shared" si="0"/>
        <v>45</v>
      </c>
      <c r="O1">
        <f t="shared" si="0"/>
        <v>46</v>
      </c>
    </row>
    <row r="2" spans="1:15" x14ac:dyDescent="0.2">
      <c r="B2" s="183" t="s">
        <v>346</v>
      </c>
      <c r="C2" s="183"/>
      <c r="D2" s="63"/>
      <c r="F2" s="184" t="s">
        <v>393</v>
      </c>
      <c r="G2" s="184"/>
      <c r="H2" s="184"/>
      <c r="I2" s="184"/>
      <c r="J2" s="184"/>
      <c r="K2" s="184"/>
      <c r="L2" s="184"/>
      <c r="M2" s="184"/>
      <c r="N2" s="184"/>
      <c r="O2" s="184"/>
    </row>
    <row r="3" spans="1:15" ht="16" x14ac:dyDescent="0.2">
      <c r="A3" s="56" t="s">
        <v>386</v>
      </c>
      <c r="B3" s="52" t="s">
        <v>23</v>
      </c>
      <c r="C3" s="48">
        <v>2020</v>
      </c>
      <c r="D3" s="46"/>
      <c r="F3" s="53">
        <v>2020</v>
      </c>
      <c r="G3" s="53">
        <v>2021</v>
      </c>
      <c r="H3" s="53">
        <v>2022</v>
      </c>
      <c r="I3" s="53">
        <v>2023</v>
      </c>
      <c r="J3" s="53">
        <v>2024</v>
      </c>
      <c r="K3" s="53">
        <v>2025</v>
      </c>
      <c r="L3" s="53">
        <v>2026</v>
      </c>
      <c r="M3" s="53">
        <v>2027</v>
      </c>
      <c r="N3" s="53">
        <v>2028</v>
      </c>
      <c r="O3" s="53">
        <v>2029</v>
      </c>
    </row>
    <row r="4" spans="1:15" s="47" customFormat="1" x14ac:dyDescent="0.2">
      <c r="A4" s="64" t="s">
        <v>355</v>
      </c>
      <c r="B4" s="59"/>
      <c r="C4" s="59"/>
      <c r="D4" s="17"/>
      <c r="F4" s="60"/>
      <c r="G4" s="60"/>
      <c r="H4" s="60"/>
      <c r="I4" s="60"/>
      <c r="J4" s="60"/>
      <c r="K4" s="60"/>
      <c r="L4" s="60"/>
      <c r="M4" s="60"/>
      <c r="N4" s="60"/>
      <c r="O4" s="60"/>
    </row>
    <row r="5" spans="1:15" x14ac:dyDescent="0.2">
      <c r="A5" s="57" t="s">
        <v>44</v>
      </c>
      <c r="B5" s="51">
        <f>SUM('2020 Project List'!N2:N5)</f>
        <v>781427.67022079986</v>
      </c>
      <c r="C5" s="65">
        <f>B5</f>
        <v>781427.67022079986</v>
      </c>
      <c r="D5" s="17"/>
      <c r="F5" s="54">
        <f>C5</f>
        <v>781427.67022079986</v>
      </c>
      <c r="G5" s="107">
        <f>VLOOKUP($A5, ' Historical Persistence'!$A$114:$BE$134, '2020 Persistence Tables'!G$1, FALSE)*F5</f>
        <v>792482.67168939032</v>
      </c>
      <c r="H5" s="107">
        <f>VLOOKUP($A5, ' Historical Persistence'!$A$90:$BE$110, '2020 Persistence Tables'!H$1, FALSE)*G5</f>
        <v>792482.67168939032</v>
      </c>
      <c r="I5" s="107">
        <f>VLOOKUP($A5, ' Historical Persistence'!$A$90:$BE$110, '2020 Persistence Tables'!I$1, FALSE)*H5</f>
        <v>792482.67168939032</v>
      </c>
      <c r="J5" s="107">
        <f>VLOOKUP($A5, ' Historical Persistence'!$A$90:$BE$110, '2020 Persistence Tables'!J$1, FALSE)*I5</f>
        <v>780564.20239697292</v>
      </c>
      <c r="K5" s="107">
        <f>VLOOKUP($A5, ' Historical Persistence'!$A$90:$BE$110, '2020 Persistence Tables'!K$1, FALSE)*J5</f>
        <v>780564.20239697292</v>
      </c>
      <c r="L5" s="107">
        <f>VLOOKUP($A5, ' Historical Persistence'!$A$90:$BE$110, '2020 Persistence Tables'!L$1, FALSE)*K5</f>
        <v>780564.20239697292</v>
      </c>
      <c r="M5" s="107">
        <f>VLOOKUP($A5, ' Historical Persistence'!$A$90:$BE$110, '2020 Persistence Tables'!M$1, FALSE)*L5</f>
        <v>765339.45033085917</v>
      </c>
      <c r="N5" s="107">
        <f>VLOOKUP($A5, ' Historical Persistence'!$A$90:$BE$110, '2020 Persistence Tables'!N$1, FALSE)*M5</f>
        <v>765339.45033085917</v>
      </c>
      <c r="O5" s="107">
        <f>VLOOKUP($A5, ' Historical Persistence'!$A$90:$BE$110, '2020 Persistence Tables'!O$1, FALSE)*N5</f>
        <v>751640.49367757596</v>
      </c>
    </row>
    <row r="8" spans="1:15" x14ac:dyDescent="0.2">
      <c r="B8" s="138"/>
    </row>
    <row r="9" spans="1:15" x14ac:dyDescent="0.2">
      <c r="F9">
        <v>12</v>
      </c>
      <c r="G9">
        <f>F9+1</f>
        <v>13</v>
      </c>
      <c r="H9">
        <f t="shared" ref="H9:O9" si="1">G9+1</f>
        <v>14</v>
      </c>
      <c r="I9">
        <f t="shared" si="1"/>
        <v>15</v>
      </c>
      <c r="J9">
        <f t="shared" si="1"/>
        <v>16</v>
      </c>
      <c r="K9">
        <f t="shared" si="1"/>
        <v>17</v>
      </c>
      <c r="L9">
        <f t="shared" si="1"/>
        <v>18</v>
      </c>
      <c r="M9">
        <f t="shared" si="1"/>
        <v>19</v>
      </c>
      <c r="N9">
        <f t="shared" si="1"/>
        <v>20</v>
      </c>
      <c r="O9">
        <f t="shared" si="1"/>
        <v>21</v>
      </c>
    </row>
    <row r="10" spans="1:15" x14ac:dyDescent="0.2">
      <c r="B10" s="183" t="s">
        <v>346</v>
      </c>
      <c r="C10" s="183"/>
      <c r="D10" s="63"/>
      <c r="F10" s="185" t="s">
        <v>393</v>
      </c>
      <c r="G10" s="186"/>
      <c r="H10" s="186"/>
      <c r="I10" s="186"/>
      <c r="J10" s="186"/>
      <c r="K10" s="186"/>
      <c r="L10" s="186"/>
      <c r="M10" s="186"/>
      <c r="N10" s="186"/>
      <c r="O10" s="187"/>
    </row>
    <row r="11" spans="1:15" ht="16" x14ac:dyDescent="0.2">
      <c r="A11" s="56" t="s">
        <v>387</v>
      </c>
      <c r="B11" s="52" t="s">
        <v>23</v>
      </c>
      <c r="C11" s="48">
        <v>2020</v>
      </c>
      <c r="D11" s="46"/>
      <c r="F11" s="53">
        <v>2020</v>
      </c>
      <c r="G11" s="53">
        <v>2021</v>
      </c>
      <c r="H11" s="53">
        <v>2022</v>
      </c>
      <c r="I11" s="53">
        <v>2023</v>
      </c>
      <c r="J11" s="53">
        <v>2024</v>
      </c>
      <c r="K11" s="53">
        <v>2025</v>
      </c>
      <c r="L11" s="53">
        <v>2026</v>
      </c>
      <c r="M11" s="53">
        <v>2027</v>
      </c>
      <c r="N11" s="53">
        <v>2028</v>
      </c>
      <c r="O11" s="53">
        <v>2029</v>
      </c>
    </row>
    <row r="12" spans="1:15" x14ac:dyDescent="0.2">
      <c r="A12" s="64" t="s">
        <v>355</v>
      </c>
      <c r="B12" s="59"/>
      <c r="C12" s="59"/>
      <c r="D12" s="17"/>
      <c r="F12" s="60"/>
      <c r="G12" s="60"/>
      <c r="H12" s="60"/>
      <c r="I12" s="60"/>
      <c r="J12" s="60"/>
      <c r="K12" s="60"/>
      <c r="L12" s="60"/>
      <c r="M12" s="60"/>
      <c r="N12" s="60"/>
      <c r="O12" s="60"/>
    </row>
    <row r="13" spans="1:15" x14ac:dyDescent="0.2">
      <c r="A13" s="57" t="s">
        <v>44</v>
      </c>
      <c r="B13" s="65">
        <f>SUM('2020 Project List'!O2:O5)</f>
        <v>92.607893280000013</v>
      </c>
      <c r="C13" s="51">
        <f>B13</f>
        <v>92.607893280000013</v>
      </c>
      <c r="D13" s="17"/>
      <c r="F13" s="55">
        <f>B13</f>
        <v>92.607893280000013</v>
      </c>
      <c r="G13" s="107">
        <f>VLOOKUP($A13, ' Historical Persistence'!$A$114:$BE$134, '2020 Persistence Tables'!G$9, FALSE)*F13</f>
        <v>94.827945516164391</v>
      </c>
      <c r="H13" s="107">
        <f>VLOOKUP($A13, ' Historical Persistence'!$A$114:$BE$134, '2020 Persistence Tables'!H$9, FALSE)*G13</f>
        <v>94.827945516164391</v>
      </c>
      <c r="I13" s="107">
        <f>VLOOKUP($A13, ' Historical Persistence'!$A$114:$BE$134, '2020 Persistence Tables'!I$9, FALSE)*H13</f>
        <v>94.827945516164391</v>
      </c>
      <c r="J13" s="107">
        <f>VLOOKUP($A13, ' Historical Persistence'!$A$114:$BE$134, '2020 Persistence Tables'!J$9, FALSE)*I13</f>
        <v>94.827945516164391</v>
      </c>
      <c r="K13" s="107">
        <f>VLOOKUP($A13, ' Historical Persistence'!$A$114:$BE$134, '2020 Persistence Tables'!K$9, FALSE)*J13</f>
        <v>93.400769078630148</v>
      </c>
      <c r="L13" s="107">
        <f>VLOOKUP($A13, ' Historical Persistence'!$A$114:$BE$134, '2020 Persistence Tables'!L$9, FALSE)*K13</f>
        <v>93.400769078630148</v>
      </c>
      <c r="M13" s="107">
        <f>VLOOKUP($A13, ' Historical Persistence'!$A$114:$BE$134, '2020 Persistence Tables'!M$9, FALSE)*L13</f>
        <v>93.400769078630148</v>
      </c>
      <c r="N13" s="107">
        <f>VLOOKUP($A13, ' Historical Persistence'!$A$114:$BE$134, '2020 Persistence Tables'!N$9, FALSE)*M13</f>
        <v>92.76646843972604</v>
      </c>
      <c r="O13" s="107">
        <f>VLOOKUP($A13, ' Historical Persistence'!$A$114:$BE$134, '2020 Persistence Tables'!O$9, FALSE)*N13</f>
        <v>92.76646843972604</v>
      </c>
    </row>
  </sheetData>
  <mergeCells count="4">
    <mergeCell ref="B2:C2"/>
    <mergeCell ref="F2:O2"/>
    <mergeCell ref="B10:C10"/>
    <mergeCell ref="F10:O1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2DD2B-DB1F-A843-95D9-FDF87232B2F4}">
  <dimension ref="A1:H40"/>
  <sheetViews>
    <sheetView zoomScale="85" zoomScaleNormal="85" workbookViewId="0">
      <selection activeCell="F19" sqref="F19"/>
    </sheetView>
  </sheetViews>
  <sheetFormatPr baseColWidth="10" defaultColWidth="8.83203125" defaultRowHeight="15" x14ac:dyDescent="0.2"/>
  <cols>
    <col min="1" max="1" width="10.6640625" customWidth="1"/>
    <col min="2" max="2" width="38.5" bestFit="1" customWidth="1"/>
    <col min="3" max="3" width="10.83203125" customWidth="1"/>
    <col min="4" max="4" width="14" bestFit="1" customWidth="1"/>
    <col min="5" max="6" width="17.6640625" style="66" bestFit="1" customWidth="1"/>
    <col min="7" max="7" width="9.83203125" bestFit="1" customWidth="1"/>
    <col min="8" max="8" width="15.1640625" bestFit="1" customWidth="1"/>
  </cols>
  <sheetData>
    <row r="1" spans="1:6" x14ac:dyDescent="0.2">
      <c r="A1" s="19" t="s">
        <v>508</v>
      </c>
    </row>
    <row r="2" spans="1:6" x14ac:dyDescent="0.2">
      <c r="A2" s="207" t="s">
        <v>511</v>
      </c>
      <c r="B2" s="207"/>
      <c r="C2" s="207"/>
      <c r="D2" s="207"/>
      <c r="E2" s="207"/>
      <c r="F2" s="207"/>
    </row>
    <row r="3" spans="1:6" ht="28" customHeight="1" x14ac:dyDescent="0.2">
      <c r="A3" s="207"/>
      <c r="B3" s="207"/>
      <c r="C3" s="207"/>
      <c r="D3" s="207"/>
      <c r="E3" s="207"/>
      <c r="F3" s="207"/>
    </row>
    <row r="4" spans="1:6" s="88" customFormat="1" ht="16" thickBot="1" x14ac:dyDescent="0.25">
      <c r="E4" s="100"/>
      <c r="F4" s="100"/>
    </row>
    <row r="5" spans="1:6" ht="16" thickBot="1" x14ac:dyDescent="0.25">
      <c r="A5" s="85"/>
      <c r="B5" s="96" t="s">
        <v>375</v>
      </c>
      <c r="C5" s="159" t="s">
        <v>506</v>
      </c>
      <c r="D5" s="159" t="s">
        <v>507</v>
      </c>
      <c r="E5" s="98" t="s">
        <v>358</v>
      </c>
      <c r="F5" s="99" t="s">
        <v>376</v>
      </c>
    </row>
    <row r="6" spans="1:6" x14ac:dyDescent="0.2">
      <c r="A6" s="191" t="s">
        <v>378</v>
      </c>
      <c r="B6" s="163" t="s">
        <v>40</v>
      </c>
      <c r="C6" s="164">
        <v>0.98399999999999999</v>
      </c>
      <c r="D6" s="164">
        <v>0.93400000000000005</v>
      </c>
      <c r="E6" s="75">
        <v>0.81599999999999995</v>
      </c>
      <c r="F6" s="76">
        <v>0.84</v>
      </c>
    </row>
    <row r="7" spans="1:6" ht="16" thickBot="1" x14ac:dyDescent="0.25">
      <c r="A7" s="193"/>
      <c r="B7" s="165" t="s">
        <v>364</v>
      </c>
      <c r="C7" s="166">
        <v>1.08</v>
      </c>
      <c r="D7" s="166">
        <v>1.04</v>
      </c>
      <c r="E7" s="79">
        <v>0.57999999999999996</v>
      </c>
      <c r="F7" s="80">
        <v>1.08</v>
      </c>
    </row>
    <row r="9" spans="1:6" x14ac:dyDescent="0.2">
      <c r="A9" t="s">
        <v>450</v>
      </c>
      <c r="E9"/>
      <c r="F9"/>
    </row>
    <row r="10" spans="1:6" x14ac:dyDescent="0.2">
      <c r="A10" t="s">
        <v>515</v>
      </c>
      <c r="E10"/>
      <c r="F10"/>
    </row>
    <row r="11" spans="1:6" x14ac:dyDescent="0.2">
      <c r="A11" t="s">
        <v>516</v>
      </c>
      <c r="E11"/>
      <c r="F11"/>
    </row>
    <row r="12" spans="1:6" x14ac:dyDescent="0.2">
      <c r="A12" t="s">
        <v>517</v>
      </c>
      <c r="E12"/>
      <c r="F12"/>
    </row>
    <row r="13" spans="1:6" x14ac:dyDescent="0.2">
      <c r="E13"/>
      <c r="F13"/>
    </row>
    <row r="14" spans="1:6" x14ac:dyDescent="0.2">
      <c r="E14"/>
      <c r="F14"/>
    </row>
    <row r="15" spans="1:6" x14ac:dyDescent="0.2">
      <c r="A15" s="19" t="s">
        <v>383</v>
      </c>
    </row>
    <row r="16" spans="1:6" x14ac:dyDescent="0.2">
      <c r="A16" s="190" t="s">
        <v>509</v>
      </c>
      <c r="B16" s="190"/>
      <c r="C16" s="190"/>
      <c r="D16" s="190"/>
      <c r="E16" s="190"/>
      <c r="F16" s="190"/>
    </row>
    <row r="17" spans="1:8" x14ac:dyDescent="0.2">
      <c r="A17" s="190"/>
      <c r="B17" s="190"/>
      <c r="C17" s="190"/>
      <c r="D17" s="190"/>
      <c r="E17" s="190"/>
      <c r="F17" s="190"/>
    </row>
    <row r="18" spans="1:8" ht="16" thickBot="1" x14ac:dyDescent="0.25"/>
    <row r="19" spans="1:8" ht="16" thickBot="1" x14ac:dyDescent="0.25">
      <c r="A19" s="85"/>
      <c r="B19" s="96" t="s">
        <v>375</v>
      </c>
      <c r="C19" s="97" t="s">
        <v>380</v>
      </c>
      <c r="D19" s="97" t="s">
        <v>381</v>
      </c>
      <c r="E19" s="172" t="s">
        <v>506</v>
      </c>
      <c r="F19" s="172" t="s">
        <v>507</v>
      </c>
      <c r="G19" s="167" t="s">
        <v>358</v>
      </c>
      <c r="H19" s="99" t="s">
        <v>376</v>
      </c>
    </row>
    <row r="20" spans="1:8" x14ac:dyDescent="0.2">
      <c r="A20" s="191" t="s">
        <v>378</v>
      </c>
      <c r="B20" s="202" t="s">
        <v>40</v>
      </c>
      <c r="C20" s="205" t="s">
        <v>34</v>
      </c>
      <c r="D20" s="162" t="s">
        <v>360</v>
      </c>
      <c r="E20" s="160">
        <v>0.94699999999999995</v>
      </c>
      <c r="F20" s="160">
        <v>0.628</v>
      </c>
      <c r="G20" s="168">
        <v>0.88400000000000001</v>
      </c>
      <c r="H20" s="161">
        <v>0.96499999999999997</v>
      </c>
    </row>
    <row r="21" spans="1:8" x14ac:dyDescent="0.2">
      <c r="A21" s="192"/>
      <c r="B21" s="203"/>
      <c r="C21" s="206"/>
      <c r="D21" s="57" t="s">
        <v>361</v>
      </c>
      <c r="E21" s="69">
        <v>1.327</v>
      </c>
      <c r="F21" s="69">
        <v>0.49199999999999999</v>
      </c>
      <c r="G21" s="169">
        <v>0.88300000000000001</v>
      </c>
      <c r="H21" s="77">
        <v>0.96799999999999997</v>
      </c>
    </row>
    <row r="22" spans="1:8" x14ac:dyDescent="0.2">
      <c r="A22" s="192"/>
      <c r="B22" s="203"/>
      <c r="C22" s="206" t="s">
        <v>205</v>
      </c>
      <c r="D22" s="57" t="s">
        <v>360</v>
      </c>
      <c r="E22" s="69">
        <v>0.875</v>
      </c>
      <c r="F22" s="69">
        <v>0.80600000000000005</v>
      </c>
      <c r="G22" s="169">
        <v>0.88600000000000001</v>
      </c>
      <c r="H22" s="77">
        <v>0.94099999999999995</v>
      </c>
    </row>
    <row r="23" spans="1:8" x14ac:dyDescent="0.2">
      <c r="A23" s="192"/>
      <c r="B23" s="203"/>
      <c r="C23" s="206"/>
      <c r="D23" s="57" t="s">
        <v>361</v>
      </c>
      <c r="E23" s="69">
        <v>0.89200000000000002</v>
      </c>
      <c r="F23" s="69">
        <v>1.0389999999999999</v>
      </c>
      <c r="G23" s="169">
        <v>0.89900000000000002</v>
      </c>
      <c r="H23" s="77">
        <v>1.101</v>
      </c>
    </row>
    <row r="24" spans="1:8" x14ac:dyDescent="0.2">
      <c r="A24" s="192"/>
      <c r="B24" s="203"/>
      <c r="C24" s="206" t="s">
        <v>42</v>
      </c>
      <c r="D24" s="57" t="s">
        <v>360</v>
      </c>
      <c r="E24" s="69">
        <v>1.032</v>
      </c>
      <c r="F24" s="69">
        <v>1.2210000000000001</v>
      </c>
      <c r="G24" s="169">
        <v>0.88100000000000001</v>
      </c>
      <c r="H24" s="77">
        <v>0.94</v>
      </c>
    </row>
    <row r="25" spans="1:8" x14ac:dyDescent="0.2">
      <c r="A25" s="192"/>
      <c r="B25" s="203"/>
      <c r="C25" s="206"/>
      <c r="D25" s="57" t="s">
        <v>361</v>
      </c>
      <c r="E25" s="69">
        <v>1.0089999999999999</v>
      </c>
      <c r="F25" s="69">
        <v>1.2929999999999999</v>
      </c>
      <c r="G25" s="169">
        <v>0.88400000000000001</v>
      </c>
      <c r="H25" s="77">
        <v>0.95299999999999996</v>
      </c>
    </row>
    <row r="26" spans="1:8" ht="16" thickBot="1" x14ac:dyDescent="0.25">
      <c r="A26" s="193"/>
      <c r="B26" s="204"/>
      <c r="C26" s="201" t="s">
        <v>382</v>
      </c>
      <c r="D26" s="201"/>
      <c r="E26" s="124">
        <v>0.997</v>
      </c>
      <c r="F26" s="124">
        <v>0.99399999999999999</v>
      </c>
      <c r="G26" s="170">
        <v>0.88300000000000001</v>
      </c>
      <c r="H26" s="125">
        <v>0.94799999999999995</v>
      </c>
    </row>
    <row r="28" spans="1:8" x14ac:dyDescent="0.2">
      <c r="A28" s="19" t="s">
        <v>435</v>
      </c>
    </row>
    <row r="29" spans="1:8" ht="15" customHeight="1" x14ac:dyDescent="0.2">
      <c r="A29" s="190" t="s">
        <v>510</v>
      </c>
      <c r="B29" s="190"/>
      <c r="C29" s="190"/>
      <c r="D29" s="190"/>
      <c r="E29" s="190"/>
      <c r="F29" s="190"/>
    </row>
    <row r="30" spans="1:8" x14ac:dyDescent="0.2">
      <c r="A30" s="190"/>
      <c r="B30" s="190"/>
      <c r="C30" s="190"/>
      <c r="D30" s="190"/>
      <c r="E30" s="190"/>
      <c r="F30" s="190"/>
    </row>
    <row r="31" spans="1:8" ht="16" thickBot="1" x14ac:dyDescent="0.25"/>
    <row r="32" spans="1:8" ht="16" thickBot="1" x14ac:dyDescent="0.25">
      <c r="A32" s="85"/>
      <c r="B32" s="120" t="s">
        <v>375</v>
      </c>
      <c r="C32" s="121" t="s">
        <v>380</v>
      </c>
      <c r="D32" s="121" t="s">
        <v>381</v>
      </c>
      <c r="E32" s="172" t="s">
        <v>506</v>
      </c>
      <c r="F32" s="172" t="s">
        <v>507</v>
      </c>
      <c r="G32" s="171" t="s">
        <v>358</v>
      </c>
      <c r="H32" s="123" t="s">
        <v>376</v>
      </c>
    </row>
    <row r="33" spans="1:8" x14ac:dyDescent="0.2">
      <c r="A33" s="191" t="s">
        <v>378</v>
      </c>
      <c r="B33" s="194" t="s">
        <v>40</v>
      </c>
      <c r="C33" s="197" t="s">
        <v>34</v>
      </c>
      <c r="D33" s="86" t="s">
        <v>360</v>
      </c>
      <c r="E33" s="160">
        <v>1.004</v>
      </c>
      <c r="F33" s="160">
        <v>0.53500000000000003</v>
      </c>
      <c r="G33" s="168">
        <v>0.80800000000000005</v>
      </c>
      <c r="H33" s="161">
        <v>0.82599999999999996</v>
      </c>
    </row>
    <row r="34" spans="1:8" x14ac:dyDescent="0.2">
      <c r="A34" s="192"/>
      <c r="B34" s="195"/>
      <c r="C34" s="198"/>
      <c r="D34" s="87" t="s">
        <v>361</v>
      </c>
      <c r="E34" s="69">
        <v>1.9179999999999999</v>
      </c>
      <c r="F34" s="69">
        <v>2.181</v>
      </c>
      <c r="G34" s="169">
        <v>0.82299999999999995</v>
      </c>
      <c r="H34" s="77">
        <v>0.82799999999999996</v>
      </c>
    </row>
    <row r="35" spans="1:8" x14ac:dyDescent="0.2">
      <c r="A35" s="192"/>
      <c r="B35" s="195"/>
      <c r="C35" s="199" t="s">
        <v>205</v>
      </c>
      <c r="D35" s="57" t="s">
        <v>360</v>
      </c>
      <c r="E35" s="69">
        <v>0.83699999999999997</v>
      </c>
      <c r="F35" s="69">
        <v>0.748</v>
      </c>
      <c r="G35" s="169">
        <v>0.82399999999999995</v>
      </c>
      <c r="H35" s="77">
        <v>0.84499999999999997</v>
      </c>
    </row>
    <row r="36" spans="1:8" x14ac:dyDescent="0.2">
      <c r="A36" s="192"/>
      <c r="B36" s="195"/>
      <c r="C36" s="198"/>
      <c r="D36" s="57" t="s">
        <v>361</v>
      </c>
      <c r="E36" s="69">
        <v>0.68500000000000005</v>
      </c>
      <c r="F36" s="69">
        <v>0.60499999999999998</v>
      </c>
      <c r="G36" s="169">
        <v>0.81100000000000005</v>
      </c>
      <c r="H36" s="77">
        <v>0.84299999999999997</v>
      </c>
    </row>
    <row r="37" spans="1:8" x14ac:dyDescent="0.2">
      <c r="A37" s="192"/>
      <c r="B37" s="195"/>
      <c r="C37" s="199" t="s">
        <v>42</v>
      </c>
      <c r="D37" s="57" t="s">
        <v>360</v>
      </c>
      <c r="E37" s="69">
        <v>0.82399999999999995</v>
      </c>
      <c r="F37" s="69">
        <v>0.76800000000000002</v>
      </c>
      <c r="G37" s="169">
        <v>0.82299999999999995</v>
      </c>
      <c r="H37" s="77">
        <v>0.83</v>
      </c>
    </row>
    <row r="38" spans="1:8" x14ac:dyDescent="0.2">
      <c r="A38" s="192"/>
      <c r="B38" s="195"/>
      <c r="C38" s="198"/>
      <c r="D38" s="57" t="s">
        <v>361</v>
      </c>
      <c r="E38" s="69">
        <v>0.96299999999999997</v>
      </c>
      <c r="F38" s="69">
        <v>1.1020000000000001</v>
      </c>
      <c r="G38" s="169">
        <v>0.82599999999999996</v>
      </c>
      <c r="H38" s="77">
        <v>0.85299999999999998</v>
      </c>
    </row>
    <row r="39" spans="1:8" ht="16" thickBot="1" x14ac:dyDescent="0.25">
      <c r="A39" s="193"/>
      <c r="B39" s="196"/>
      <c r="C39" s="200" t="s">
        <v>382</v>
      </c>
      <c r="D39" s="201"/>
      <c r="E39" s="124">
        <v>0.91200000000000003</v>
      </c>
      <c r="F39" s="124">
        <v>0.81</v>
      </c>
      <c r="G39" s="170">
        <v>0.82</v>
      </c>
      <c r="H39" s="125">
        <v>0.84299999999999997</v>
      </c>
    </row>
    <row r="40" spans="1:8" x14ac:dyDescent="0.2">
      <c r="G40" s="66"/>
      <c r="H40" s="66"/>
    </row>
  </sheetData>
  <mergeCells count="16">
    <mergeCell ref="A2:F3"/>
    <mergeCell ref="A6:A7"/>
    <mergeCell ref="A16:F17"/>
    <mergeCell ref="A20:A26"/>
    <mergeCell ref="B20:B26"/>
    <mergeCell ref="C20:C21"/>
    <mergeCell ref="C22:C23"/>
    <mergeCell ref="C24:C25"/>
    <mergeCell ref="C26:D26"/>
    <mergeCell ref="A29:F30"/>
    <mergeCell ref="A33:A39"/>
    <mergeCell ref="B33:B39"/>
    <mergeCell ref="C33:C34"/>
    <mergeCell ref="C35:C36"/>
    <mergeCell ref="C37:C38"/>
    <mergeCell ref="C39:D3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941AD-6E66-4E0B-B8D9-7ED1E1A3DF77}">
  <dimension ref="A3:BF134"/>
  <sheetViews>
    <sheetView topLeftCell="A62" zoomScale="85" zoomScaleNormal="85" workbookViewId="0">
      <selection activeCell="T137" sqref="T137"/>
    </sheetView>
  </sheetViews>
  <sheetFormatPr baseColWidth="10" defaultColWidth="8.83203125" defaultRowHeight="15" x14ac:dyDescent="0.2"/>
  <cols>
    <col min="1" max="1" width="37.5" customWidth="1"/>
    <col min="2" max="2" width="35.1640625" bestFit="1" customWidth="1"/>
    <col min="3" max="3" width="26.5" customWidth="1"/>
    <col min="4" max="4" width="17" customWidth="1"/>
    <col min="5" max="5" width="19.5" customWidth="1"/>
    <col min="6" max="7" width="23" customWidth="1"/>
    <col min="8" max="8" width="8.33203125" customWidth="1"/>
    <col min="10" max="19" width="11.6640625" bestFit="1" customWidth="1"/>
    <col min="33" max="33" width="2.1640625" customWidth="1"/>
    <col min="34" max="35" width="12" bestFit="1" customWidth="1"/>
    <col min="36" max="42" width="11.6640625" bestFit="1" customWidth="1"/>
    <col min="43" max="53" width="10.33203125" bestFit="1" customWidth="1"/>
    <col min="54" max="57" width="8.5" bestFit="1" customWidth="1"/>
  </cols>
  <sheetData>
    <row r="3" spans="1:58" ht="16" x14ac:dyDescent="0.2">
      <c r="A3" s="114" t="s">
        <v>395</v>
      </c>
    </row>
    <row r="4" spans="1:58" s="177" customFormat="1" ht="49.5" customHeight="1" x14ac:dyDescent="0.2">
      <c r="A4" s="20" t="s">
        <v>315</v>
      </c>
      <c r="B4" s="20" t="s">
        <v>316</v>
      </c>
      <c r="C4" s="20" t="s">
        <v>317</v>
      </c>
      <c r="D4" s="20" t="s">
        <v>318</v>
      </c>
      <c r="E4" s="20" t="s">
        <v>319</v>
      </c>
      <c r="F4" s="21" t="s">
        <v>320</v>
      </c>
      <c r="G4" s="22" t="s">
        <v>321</v>
      </c>
      <c r="H4" s="23"/>
      <c r="I4" s="24" t="s">
        <v>322</v>
      </c>
      <c r="J4" s="173"/>
      <c r="K4" s="173"/>
      <c r="L4" s="173"/>
      <c r="M4" s="173"/>
      <c r="N4" s="173"/>
      <c r="O4" s="173"/>
      <c r="P4" s="173"/>
      <c r="Q4" s="173"/>
      <c r="R4" s="173"/>
      <c r="S4" s="173"/>
      <c r="T4" s="173"/>
      <c r="U4" s="173"/>
      <c r="V4" s="173"/>
      <c r="W4" s="173"/>
      <c r="X4" s="173"/>
      <c r="Y4" s="173"/>
      <c r="Z4" s="173"/>
      <c r="AA4" s="173"/>
      <c r="AB4" s="173"/>
      <c r="AC4" s="173"/>
      <c r="AD4" s="173"/>
      <c r="AE4" s="173"/>
      <c r="AF4" s="174"/>
      <c r="AG4" s="175"/>
      <c r="AH4" s="24" t="s">
        <v>323</v>
      </c>
      <c r="AI4" s="173"/>
      <c r="AJ4" s="173"/>
      <c r="AK4" s="173"/>
      <c r="AL4" s="173"/>
      <c r="AM4" s="173"/>
      <c r="AN4" s="173"/>
      <c r="AO4" s="173"/>
      <c r="AP4" s="173"/>
      <c r="AQ4" s="173"/>
      <c r="AR4" s="173"/>
      <c r="AS4" s="173"/>
      <c r="AT4" s="173"/>
      <c r="AU4" s="173"/>
      <c r="AV4" s="173"/>
      <c r="AW4" s="173"/>
      <c r="AX4" s="173"/>
      <c r="AY4" s="173"/>
      <c r="AZ4" s="173"/>
      <c r="BA4" s="173"/>
      <c r="BB4" s="173"/>
      <c r="BC4" s="173"/>
      <c r="BD4" s="173"/>
      <c r="BE4" s="173"/>
      <c r="BF4" s="176"/>
    </row>
    <row r="5" spans="1:58" s="177" customFormat="1" ht="30" customHeight="1" x14ac:dyDescent="0.2">
      <c r="A5" s="178"/>
      <c r="B5" s="178"/>
      <c r="C5" s="178"/>
      <c r="D5" s="178"/>
      <c r="E5" s="179"/>
      <c r="F5" s="180"/>
      <c r="G5" s="180"/>
      <c r="H5" s="181"/>
      <c r="I5" s="32">
        <v>2016</v>
      </c>
      <c r="J5" s="32">
        <v>2017</v>
      </c>
      <c r="K5" s="32">
        <v>2018</v>
      </c>
      <c r="L5" s="32">
        <v>2019</v>
      </c>
      <c r="M5" s="32">
        <v>2020</v>
      </c>
      <c r="N5" s="32">
        <v>2021</v>
      </c>
      <c r="O5" s="32">
        <v>2022</v>
      </c>
      <c r="P5" s="32">
        <v>2023</v>
      </c>
      <c r="Q5" s="32">
        <v>2024</v>
      </c>
      <c r="R5" s="32">
        <v>2025</v>
      </c>
      <c r="S5" s="32">
        <v>2026</v>
      </c>
      <c r="T5" s="32">
        <v>2027</v>
      </c>
      <c r="U5" s="32">
        <v>2028</v>
      </c>
      <c r="V5" s="32">
        <v>2029</v>
      </c>
      <c r="W5" s="32">
        <v>2030</v>
      </c>
      <c r="X5" s="32">
        <v>2031</v>
      </c>
      <c r="Y5" s="32">
        <v>2032</v>
      </c>
      <c r="Z5" s="32">
        <v>2033</v>
      </c>
      <c r="AA5" s="32">
        <v>2034</v>
      </c>
      <c r="AB5" s="32">
        <v>2035</v>
      </c>
      <c r="AC5" s="32">
        <v>2036</v>
      </c>
      <c r="AD5" s="32">
        <v>2037</v>
      </c>
      <c r="AE5" s="32">
        <v>2038</v>
      </c>
      <c r="AF5" s="32">
        <v>2039</v>
      </c>
      <c r="AG5" s="175"/>
      <c r="AH5" s="32">
        <v>2016</v>
      </c>
      <c r="AI5" s="32">
        <v>2017</v>
      </c>
      <c r="AJ5" s="32">
        <v>2018</v>
      </c>
      <c r="AK5" s="32">
        <v>2019</v>
      </c>
      <c r="AL5" s="32">
        <v>2020</v>
      </c>
      <c r="AM5" s="32">
        <v>2021</v>
      </c>
      <c r="AN5" s="32">
        <v>2022</v>
      </c>
      <c r="AO5" s="32">
        <v>2023</v>
      </c>
      <c r="AP5" s="32">
        <v>2024</v>
      </c>
      <c r="AQ5" s="32">
        <v>2025</v>
      </c>
      <c r="AR5" s="32">
        <v>2026</v>
      </c>
      <c r="AS5" s="32">
        <v>2027</v>
      </c>
      <c r="AT5" s="32">
        <v>2028</v>
      </c>
      <c r="AU5" s="32">
        <v>2029</v>
      </c>
      <c r="AV5" s="32">
        <v>2030</v>
      </c>
      <c r="AW5" s="32">
        <v>2031</v>
      </c>
      <c r="AX5" s="32">
        <v>2032</v>
      </c>
      <c r="AY5" s="32">
        <v>2033</v>
      </c>
      <c r="AZ5" s="32">
        <v>2034</v>
      </c>
      <c r="BA5" s="32">
        <v>2035</v>
      </c>
      <c r="BB5" s="32">
        <v>2036</v>
      </c>
      <c r="BC5" s="32">
        <v>2037</v>
      </c>
      <c r="BD5" s="32">
        <v>2038</v>
      </c>
      <c r="BE5" s="129">
        <v>2039</v>
      </c>
      <c r="BF5" s="176"/>
    </row>
    <row r="6" spans="1:58" x14ac:dyDescent="0.2">
      <c r="A6" s="33" t="s">
        <v>44</v>
      </c>
      <c r="B6" s="33" t="s">
        <v>29</v>
      </c>
      <c r="C6" s="33"/>
      <c r="D6" s="33" t="s">
        <v>325</v>
      </c>
      <c r="E6" s="33">
        <v>2016</v>
      </c>
      <c r="F6" s="34" t="s">
        <v>441</v>
      </c>
      <c r="G6" s="34" t="s">
        <v>440</v>
      </c>
      <c r="H6" s="35"/>
      <c r="I6" s="36">
        <v>938</v>
      </c>
      <c r="J6" s="37">
        <v>922</v>
      </c>
      <c r="K6" s="37">
        <v>922</v>
      </c>
      <c r="L6" s="37">
        <v>922</v>
      </c>
      <c r="M6" s="37">
        <v>922</v>
      </c>
      <c r="N6" s="37">
        <v>910</v>
      </c>
      <c r="O6" s="37">
        <v>910</v>
      </c>
      <c r="P6" s="37">
        <v>910</v>
      </c>
      <c r="Q6" s="37">
        <v>910</v>
      </c>
      <c r="R6" s="37">
        <v>910</v>
      </c>
      <c r="S6" s="37">
        <v>908</v>
      </c>
      <c r="T6" s="37">
        <v>769</v>
      </c>
      <c r="U6" s="37">
        <v>541</v>
      </c>
      <c r="V6" s="37">
        <v>541</v>
      </c>
      <c r="W6" s="37">
        <v>188</v>
      </c>
      <c r="X6" s="37" t="s">
        <v>442</v>
      </c>
      <c r="Y6" s="37" t="s">
        <v>442</v>
      </c>
      <c r="Z6" s="37" t="s">
        <v>442</v>
      </c>
      <c r="AA6" s="37" t="s">
        <v>442</v>
      </c>
      <c r="AB6" s="37" t="s">
        <v>442</v>
      </c>
      <c r="AC6" s="37">
        <v>0</v>
      </c>
      <c r="AD6" s="37">
        <v>0</v>
      </c>
      <c r="AE6" s="37">
        <v>0</v>
      </c>
      <c r="AF6" s="38">
        <v>0</v>
      </c>
      <c r="AG6" s="35"/>
      <c r="AH6" s="37">
        <v>6976976</v>
      </c>
      <c r="AI6" s="37">
        <v>6861880</v>
      </c>
      <c r="AJ6" s="37">
        <v>6861880</v>
      </c>
      <c r="AK6" s="37">
        <v>6861880</v>
      </c>
      <c r="AL6" s="37">
        <v>6861880</v>
      </c>
      <c r="AM6" s="37">
        <v>6784784</v>
      </c>
      <c r="AN6" s="37">
        <v>6784784</v>
      </c>
      <c r="AO6" s="37">
        <v>6784784</v>
      </c>
      <c r="AP6" s="37">
        <v>6779972</v>
      </c>
      <c r="AQ6" s="37">
        <v>6779972</v>
      </c>
      <c r="AR6" s="37">
        <v>6769746</v>
      </c>
      <c r="AS6" s="37">
        <v>5764006</v>
      </c>
      <c r="AT6" s="37">
        <v>3070532</v>
      </c>
      <c r="AU6" s="37">
        <v>3070532</v>
      </c>
      <c r="AV6" s="37">
        <v>736534</v>
      </c>
      <c r="AW6" s="37">
        <v>0</v>
      </c>
      <c r="AX6" s="37">
        <v>0</v>
      </c>
      <c r="AY6" s="37">
        <v>0</v>
      </c>
      <c r="AZ6" s="37">
        <v>0</v>
      </c>
      <c r="BA6" s="37">
        <v>0</v>
      </c>
      <c r="BB6" s="37">
        <v>0</v>
      </c>
      <c r="BC6" s="37">
        <v>0</v>
      </c>
      <c r="BD6" s="37">
        <v>0</v>
      </c>
      <c r="BE6" s="130">
        <v>0</v>
      </c>
      <c r="BF6" s="182"/>
    </row>
    <row r="8" spans="1:58" ht="17" x14ac:dyDescent="0.2">
      <c r="A8" s="20" t="s">
        <v>345</v>
      </c>
    </row>
    <row r="9" spans="1:58" ht="34" x14ac:dyDescent="0.2">
      <c r="A9" s="20" t="s">
        <v>315</v>
      </c>
      <c r="B9" s="20" t="s">
        <v>316</v>
      </c>
      <c r="C9" s="20" t="s">
        <v>317</v>
      </c>
      <c r="D9" s="20" t="s">
        <v>318</v>
      </c>
      <c r="E9" s="20" t="s">
        <v>319</v>
      </c>
      <c r="F9" s="21" t="s">
        <v>320</v>
      </c>
      <c r="G9" s="22" t="s">
        <v>321</v>
      </c>
      <c r="H9" s="23"/>
      <c r="I9" s="24" t="s">
        <v>322</v>
      </c>
      <c r="J9" s="173"/>
      <c r="K9" s="173"/>
      <c r="L9" s="173"/>
      <c r="M9" s="173"/>
      <c r="N9" s="173"/>
      <c r="O9" s="173"/>
      <c r="P9" s="173"/>
      <c r="Q9" s="173"/>
      <c r="R9" s="173"/>
      <c r="S9" s="173"/>
      <c r="T9" s="173"/>
      <c r="U9" s="173"/>
      <c r="V9" s="173"/>
      <c r="W9" s="173"/>
      <c r="X9" s="173"/>
      <c r="Y9" s="173"/>
      <c r="Z9" s="173"/>
      <c r="AA9" s="173"/>
      <c r="AB9" s="173"/>
      <c r="AC9" s="173"/>
      <c r="AD9" s="173"/>
      <c r="AE9" s="173"/>
      <c r="AF9" s="174"/>
      <c r="AG9" s="175"/>
      <c r="AH9" s="24" t="s">
        <v>323</v>
      </c>
      <c r="AI9" s="173"/>
      <c r="AJ9" s="173"/>
      <c r="AK9" s="173"/>
      <c r="AL9" s="173"/>
      <c r="AM9" s="173"/>
      <c r="AN9" s="173"/>
      <c r="AO9" s="173"/>
      <c r="AP9" s="173"/>
      <c r="AQ9" s="173"/>
      <c r="AR9" s="173"/>
      <c r="AS9" s="173"/>
      <c r="AT9" s="173"/>
      <c r="AU9" s="173"/>
      <c r="AV9" s="173"/>
      <c r="AW9" s="173"/>
      <c r="AX9" s="173"/>
      <c r="AY9" s="173"/>
      <c r="AZ9" s="173"/>
      <c r="BA9" s="173"/>
      <c r="BB9" s="173"/>
      <c r="BC9" s="173"/>
      <c r="BD9" s="173"/>
      <c r="BE9" s="174"/>
    </row>
    <row r="10" spans="1:58" ht="31" x14ac:dyDescent="0.2">
      <c r="A10" s="178"/>
      <c r="B10" s="178"/>
      <c r="C10" s="178"/>
      <c r="D10" s="178"/>
      <c r="E10" s="179"/>
      <c r="F10" s="180"/>
      <c r="G10" s="180"/>
      <c r="H10" s="181"/>
      <c r="I10" s="32">
        <v>2016</v>
      </c>
      <c r="J10" s="32">
        <v>2017</v>
      </c>
      <c r="K10" s="32">
        <v>2018</v>
      </c>
      <c r="L10" s="32">
        <v>2019</v>
      </c>
      <c r="M10" s="32">
        <v>2020</v>
      </c>
      <c r="N10" s="32">
        <v>2021</v>
      </c>
      <c r="O10" s="32">
        <v>2022</v>
      </c>
      <c r="P10" s="32">
        <v>2023</v>
      </c>
      <c r="Q10" s="32">
        <v>2024</v>
      </c>
      <c r="R10" s="32">
        <v>2025</v>
      </c>
      <c r="S10" s="32">
        <v>2026</v>
      </c>
      <c r="T10" s="32">
        <v>2027</v>
      </c>
      <c r="U10" s="32">
        <v>2028</v>
      </c>
      <c r="V10" s="32">
        <v>2029</v>
      </c>
      <c r="W10" s="32">
        <v>2030</v>
      </c>
      <c r="X10" s="32">
        <v>2031</v>
      </c>
      <c r="Y10" s="32">
        <v>2032</v>
      </c>
      <c r="Z10" s="32">
        <v>2033</v>
      </c>
      <c r="AA10" s="32">
        <v>2034</v>
      </c>
      <c r="AB10" s="32">
        <v>2035</v>
      </c>
      <c r="AC10" s="32">
        <v>2036</v>
      </c>
      <c r="AD10" s="32">
        <v>2037</v>
      </c>
      <c r="AE10" s="32">
        <v>2038</v>
      </c>
      <c r="AF10" s="32">
        <v>2039</v>
      </c>
      <c r="AG10" s="175"/>
      <c r="AH10" s="32">
        <v>2016</v>
      </c>
      <c r="AI10" s="32">
        <v>2017</v>
      </c>
      <c r="AJ10" s="32">
        <v>2018</v>
      </c>
      <c r="AK10" s="32">
        <v>2019</v>
      </c>
      <c r="AL10" s="32">
        <v>2020</v>
      </c>
      <c r="AM10" s="32">
        <v>2021</v>
      </c>
      <c r="AN10" s="32">
        <v>2022</v>
      </c>
      <c r="AO10" s="32">
        <v>2023</v>
      </c>
      <c r="AP10" s="32">
        <v>2024</v>
      </c>
      <c r="AQ10" s="32">
        <v>2025</v>
      </c>
      <c r="AR10" s="32">
        <v>2026</v>
      </c>
      <c r="AS10" s="32">
        <v>2027</v>
      </c>
      <c r="AT10" s="32">
        <v>2028</v>
      </c>
      <c r="AU10" s="32">
        <v>2029</v>
      </c>
      <c r="AV10" s="32">
        <v>2030</v>
      </c>
      <c r="AW10" s="32">
        <v>2031</v>
      </c>
      <c r="AX10" s="32">
        <v>2032</v>
      </c>
      <c r="AY10" s="32">
        <v>2033</v>
      </c>
      <c r="AZ10" s="32">
        <v>2034</v>
      </c>
      <c r="BA10" s="32">
        <v>2035</v>
      </c>
      <c r="BB10" s="32">
        <v>2036</v>
      </c>
      <c r="BC10" s="32">
        <v>2037</v>
      </c>
      <c r="BD10" s="32">
        <v>2038</v>
      </c>
      <c r="BE10" s="129">
        <v>2039</v>
      </c>
    </row>
    <row r="11" spans="1:58" x14ac:dyDescent="0.2">
      <c r="A11" s="33" t="s">
        <v>44</v>
      </c>
      <c r="B11" s="33" t="s">
        <v>29</v>
      </c>
      <c r="C11" s="33"/>
      <c r="D11" s="33" t="s">
        <v>325</v>
      </c>
      <c r="E11" s="33">
        <v>2016</v>
      </c>
      <c r="F11" s="34" t="s">
        <v>441</v>
      </c>
      <c r="G11" s="34" t="s">
        <v>440</v>
      </c>
      <c r="H11" s="35"/>
      <c r="I11" s="40">
        <f>IFERROR(I6/I6, "n/a")</f>
        <v>1</v>
      </c>
      <c r="J11" s="40">
        <f t="shared" ref="J11:AF11" si="0">IFERROR(J6/I6, "n/a")</f>
        <v>0.98294243070362475</v>
      </c>
      <c r="K11" s="40">
        <f t="shared" si="0"/>
        <v>1</v>
      </c>
      <c r="L11" s="40">
        <f t="shared" si="0"/>
        <v>1</v>
      </c>
      <c r="M11" s="40">
        <f t="shared" si="0"/>
        <v>1</v>
      </c>
      <c r="N11" s="40">
        <f t="shared" si="0"/>
        <v>0.98698481561822127</v>
      </c>
      <c r="O11" s="40">
        <f t="shared" si="0"/>
        <v>1</v>
      </c>
      <c r="P11" s="40">
        <f t="shared" si="0"/>
        <v>1</v>
      </c>
      <c r="Q11" s="40">
        <f t="shared" si="0"/>
        <v>1</v>
      </c>
      <c r="R11" s="40">
        <f t="shared" si="0"/>
        <v>1</v>
      </c>
      <c r="S11" s="40">
        <f t="shared" si="0"/>
        <v>0.99780219780219781</v>
      </c>
      <c r="T11" s="40">
        <f t="shared" si="0"/>
        <v>0.84691629955947134</v>
      </c>
      <c r="U11" s="40">
        <f t="shared" si="0"/>
        <v>0.70351105331599484</v>
      </c>
      <c r="V11" s="40">
        <f t="shared" si="0"/>
        <v>1</v>
      </c>
      <c r="W11" s="40">
        <f t="shared" si="0"/>
        <v>0.34750462107208874</v>
      </c>
      <c r="X11" s="134" t="str">
        <f t="shared" si="0"/>
        <v>n/a</v>
      </c>
      <c r="Y11" s="134" t="str">
        <f t="shared" si="0"/>
        <v>n/a</v>
      </c>
      <c r="Z11" s="134" t="str">
        <f t="shared" si="0"/>
        <v>n/a</v>
      </c>
      <c r="AA11" s="134" t="str">
        <f t="shared" si="0"/>
        <v>n/a</v>
      </c>
      <c r="AB11" s="134" t="str">
        <f t="shared" si="0"/>
        <v>n/a</v>
      </c>
      <c r="AC11" s="134" t="str">
        <f t="shared" si="0"/>
        <v>n/a</v>
      </c>
      <c r="AD11" s="134" t="str">
        <f t="shared" si="0"/>
        <v>n/a</v>
      </c>
      <c r="AE11" s="134" t="str">
        <f t="shared" si="0"/>
        <v>n/a</v>
      </c>
      <c r="AF11" s="134" t="str">
        <f t="shared" si="0"/>
        <v>n/a</v>
      </c>
      <c r="AG11" s="35"/>
      <c r="AH11" s="40">
        <f>IFERROR(AH6/AH6, "n/a")</f>
        <v>1</v>
      </c>
      <c r="AI11" s="40">
        <f>IFERROR(AI6/AH6, "n/a")</f>
        <v>0.9835034547918754</v>
      </c>
      <c r="AJ11" s="40">
        <f t="shared" ref="AJ11:BE11" si="1">IFERROR(AJ6/AI6, "n/a")</f>
        <v>1</v>
      </c>
      <c r="AK11" s="40">
        <f t="shared" si="1"/>
        <v>1</v>
      </c>
      <c r="AL11" s="40">
        <f t="shared" si="1"/>
        <v>1</v>
      </c>
      <c r="AM11" s="40">
        <f t="shared" si="1"/>
        <v>0.98876459512553416</v>
      </c>
      <c r="AN11" s="40">
        <f t="shared" si="1"/>
        <v>1</v>
      </c>
      <c r="AO11" s="40">
        <f t="shared" si="1"/>
        <v>1</v>
      </c>
      <c r="AP11" s="40">
        <f t="shared" si="1"/>
        <v>0.99929076592563593</v>
      </c>
      <c r="AQ11" s="40">
        <f t="shared" si="1"/>
        <v>1</v>
      </c>
      <c r="AR11" s="40">
        <f t="shared" si="1"/>
        <v>0.99849173418415293</v>
      </c>
      <c r="AS11" s="40">
        <f t="shared" si="1"/>
        <v>0.85143608046742081</v>
      </c>
      <c r="AT11" s="40">
        <f t="shared" si="1"/>
        <v>0.53270798122000562</v>
      </c>
      <c r="AU11" s="40">
        <f t="shared" si="1"/>
        <v>1</v>
      </c>
      <c r="AV11" s="40">
        <f t="shared" si="1"/>
        <v>0.23987178769021134</v>
      </c>
      <c r="AW11" s="40">
        <f t="shared" si="1"/>
        <v>0</v>
      </c>
      <c r="AX11" s="40" t="str">
        <f t="shared" si="1"/>
        <v>n/a</v>
      </c>
      <c r="AY11" s="40" t="str">
        <f t="shared" si="1"/>
        <v>n/a</v>
      </c>
      <c r="AZ11" s="40" t="str">
        <f t="shared" si="1"/>
        <v>n/a</v>
      </c>
      <c r="BA11" s="40" t="str">
        <f t="shared" si="1"/>
        <v>n/a</v>
      </c>
      <c r="BB11" s="40" t="str">
        <f t="shared" si="1"/>
        <v>n/a</v>
      </c>
      <c r="BC11" s="40" t="str">
        <f t="shared" si="1"/>
        <v>n/a</v>
      </c>
      <c r="BD11" s="40" t="str">
        <f t="shared" si="1"/>
        <v>n/a</v>
      </c>
      <c r="BE11" s="40" t="str">
        <f t="shared" si="1"/>
        <v>n/a</v>
      </c>
    </row>
    <row r="14" spans="1:58" ht="16" x14ac:dyDescent="0.2">
      <c r="A14" s="112" t="s">
        <v>394</v>
      </c>
    </row>
    <row r="15" spans="1:58" ht="16" x14ac:dyDescent="0.2">
      <c r="A15" s="113"/>
    </row>
    <row r="16" spans="1:58" ht="16" x14ac:dyDescent="0.2">
      <c r="A16" s="114" t="s">
        <v>395</v>
      </c>
      <c r="AK16">
        <v>37</v>
      </c>
    </row>
    <row r="17" spans="1:57" ht="34" x14ac:dyDescent="0.2">
      <c r="A17" s="20" t="s">
        <v>315</v>
      </c>
      <c r="B17" s="20" t="s">
        <v>316</v>
      </c>
      <c r="C17" s="20" t="s">
        <v>317</v>
      </c>
      <c r="D17" s="20" t="s">
        <v>318</v>
      </c>
      <c r="E17" s="20" t="s">
        <v>319</v>
      </c>
      <c r="F17" s="21" t="s">
        <v>320</v>
      </c>
      <c r="G17" s="22" t="s">
        <v>321</v>
      </c>
      <c r="H17" s="23"/>
      <c r="I17" s="24" t="s">
        <v>322</v>
      </c>
      <c r="J17" s="25"/>
      <c r="K17" s="25"/>
      <c r="L17" s="25"/>
      <c r="M17" s="25"/>
      <c r="N17" s="25"/>
      <c r="O17" s="25"/>
      <c r="P17" s="25"/>
      <c r="Q17" s="25"/>
      <c r="R17" s="25"/>
      <c r="S17" s="25"/>
      <c r="T17" s="25"/>
      <c r="U17" s="25"/>
      <c r="V17" s="25"/>
      <c r="W17" s="25"/>
      <c r="X17" s="25"/>
      <c r="Y17" s="25"/>
      <c r="Z17" s="25"/>
      <c r="AA17" s="25"/>
      <c r="AB17" s="25"/>
      <c r="AC17" s="25"/>
      <c r="AD17" s="25"/>
      <c r="AE17" s="25"/>
      <c r="AF17" s="26"/>
      <c r="AG17" s="27"/>
      <c r="AH17" s="39" t="s">
        <v>323</v>
      </c>
      <c r="AI17" s="25"/>
      <c r="AJ17" s="25"/>
      <c r="AK17" s="25"/>
      <c r="AL17" s="25"/>
      <c r="AM17" s="25"/>
      <c r="AN17" s="25"/>
      <c r="AO17" s="25"/>
      <c r="AP17" s="25"/>
      <c r="AQ17" s="25"/>
      <c r="AR17" s="25"/>
      <c r="AS17" s="25"/>
      <c r="AT17" s="25"/>
      <c r="AU17" s="25"/>
      <c r="AV17" s="25"/>
      <c r="AW17" s="25"/>
      <c r="AX17" s="25"/>
      <c r="AY17" s="25"/>
      <c r="AZ17" s="25"/>
      <c r="BA17" s="25"/>
      <c r="BB17" s="25"/>
      <c r="BC17" s="25"/>
      <c r="BD17" s="25"/>
      <c r="BE17" s="26"/>
    </row>
    <row r="18" spans="1:57" ht="31" x14ac:dyDescent="0.2">
      <c r="A18" s="28"/>
      <c r="B18" s="28"/>
      <c r="C18" s="28"/>
      <c r="D18" s="28"/>
      <c r="E18" s="29"/>
      <c r="F18" s="30"/>
      <c r="G18" s="30"/>
      <c r="H18" s="31"/>
      <c r="I18" s="32">
        <v>2017</v>
      </c>
      <c r="J18" s="32">
        <v>2018</v>
      </c>
      <c r="K18" s="32">
        <v>2019</v>
      </c>
      <c r="L18" s="32">
        <v>2020</v>
      </c>
      <c r="M18" s="32">
        <v>2021</v>
      </c>
      <c r="N18" s="32">
        <v>2022</v>
      </c>
      <c r="O18" s="32">
        <v>2023</v>
      </c>
      <c r="P18" s="32">
        <v>2024</v>
      </c>
      <c r="Q18" s="32">
        <v>2025</v>
      </c>
      <c r="R18" s="32">
        <v>2026</v>
      </c>
      <c r="S18" s="32">
        <v>2027</v>
      </c>
      <c r="T18" s="32">
        <v>2028</v>
      </c>
      <c r="U18" s="32">
        <v>2029</v>
      </c>
      <c r="V18" s="32">
        <v>2030</v>
      </c>
      <c r="W18" s="32">
        <v>2031</v>
      </c>
      <c r="X18" s="32">
        <v>2032</v>
      </c>
      <c r="Y18" s="32">
        <v>2033</v>
      </c>
      <c r="Z18" s="32">
        <v>2034</v>
      </c>
      <c r="AA18" s="32">
        <v>2035</v>
      </c>
      <c r="AB18" s="32">
        <v>2036</v>
      </c>
      <c r="AC18" s="32">
        <v>2037</v>
      </c>
      <c r="AD18" s="32">
        <v>2038</v>
      </c>
      <c r="AE18" s="32">
        <v>2039</v>
      </c>
      <c r="AF18" s="32">
        <v>2040</v>
      </c>
      <c r="AG18" s="27"/>
      <c r="AH18" s="32">
        <v>2017</v>
      </c>
      <c r="AI18" s="32">
        <v>2018</v>
      </c>
      <c r="AJ18" s="32">
        <v>2019</v>
      </c>
      <c r="AK18" s="32">
        <v>2020</v>
      </c>
      <c r="AL18" s="32">
        <v>2021</v>
      </c>
      <c r="AM18" s="32">
        <v>2022</v>
      </c>
      <c r="AN18" s="32">
        <v>2023</v>
      </c>
      <c r="AO18" s="32">
        <v>2024</v>
      </c>
      <c r="AP18" s="32">
        <v>2025</v>
      </c>
      <c r="AQ18" s="32">
        <v>2026</v>
      </c>
      <c r="AR18" s="32">
        <v>2027</v>
      </c>
      <c r="AS18" s="32">
        <v>2028</v>
      </c>
      <c r="AT18" s="32">
        <v>2029</v>
      </c>
      <c r="AU18" s="32">
        <v>2030</v>
      </c>
      <c r="AV18" s="32">
        <v>2031</v>
      </c>
      <c r="AW18" s="32">
        <v>2032</v>
      </c>
      <c r="AX18" s="32">
        <v>2033</v>
      </c>
      <c r="AY18" s="32">
        <v>2034</v>
      </c>
      <c r="AZ18" s="32">
        <v>2035</v>
      </c>
      <c r="BA18" s="32">
        <v>2036</v>
      </c>
      <c r="BB18" s="32">
        <v>2037</v>
      </c>
      <c r="BC18" s="32">
        <v>2038</v>
      </c>
      <c r="BD18" s="32">
        <v>2039</v>
      </c>
      <c r="BE18" s="32">
        <v>2040</v>
      </c>
    </row>
    <row r="19" spans="1:57" x14ac:dyDescent="0.2">
      <c r="A19" s="33" t="s">
        <v>324</v>
      </c>
      <c r="B19" s="33" t="s">
        <v>29</v>
      </c>
      <c r="C19" s="33"/>
      <c r="D19" s="33" t="s">
        <v>325</v>
      </c>
      <c r="E19" s="33">
        <v>2017</v>
      </c>
      <c r="F19" s="34" t="s">
        <v>326</v>
      </c>
      <c r="G19" s="34" t="s">
        <v>327</v>
      </c>
      <c r="H19" s="35"/>
      <c r="I19" s="36">
        <v>174</v>
      </c>
      <c r="J19" s="37">
        <v>140</v>
      </c>
      <c r="K19" s="37">
        <v>140</v>
      </c>
      <c r="L19" s="37">
        <v>140</v>
      </c>
      <c r="M19" s="37">
        <v>140</v>
      </c>
      <c r="N19" s="37">
        <v>140</v>
      </c>
      <c r="O19" s="37">
        <v>140</v>
      </c>
      <c r="P19" s="37">
        <v>140</v>
      </c>
      <c r="Q19" s="37">
        <v>140</v>
      </c>
      <c r="R19" s="37">
        <v>140</v>
      </c>
      <c r="S19" s="37">
        <v>136</v>
      </c>
      <c r="T19" s="37">
        <v>136</v>
      </c>
      <c r="U19" s="37">
        <v>136</v>
      </c>
      <c r="V19" s="37">
        <v>136</v>
      </c>
      <c r="W19" s="37">
        <v>117</v>
      </c>
      <c r="X19" s="37">
        <v>117</v>
      </c>
      <c r="Y19" s="37">
        <v>14</v>
      </c>
      <c r="Z19" s="37">
        <v>0</v>
      </c>
      <c r="AA19" s="37">
        <v>0</v>
      </c>
      <c r="AB19" s="37">
        <v>0</v>
      </c>
      <c r="AC19" s="37">
        <v>0</v>
      </c>
      <c r="AD19" s="37">
        <v>0</v>
      </c>
      <c r="AE19" s="37">
        <v>0</v>
      </c>
      <c r="AF19" s="38">
        <v>0</v>
      </c>
      <c r="AG19" s="35"/>
      <c r="AH19" s="36">
        <v>2559383</v>
      </c>
      <c r="AI19" s="37">
        <v>2049696</v>
      </c>
      <c r="AJ19" s="37">
        <v>2049696</v>
      </c>
      <c r="AK19" s="37">
        <v>2049696</v>
      </c>
      <c r="AL19" s="37">
        <v>2049696</v>
      </c>
      <c r="AM19" s="37">
        <v>2049696</v>
      </c>
      <c r="AN19" s="37">
        <v>2049696</v>
      </c>
      <c r="AO19" s="37">
        <v>2049686</v>
      </c>
      <c r="AP19" s="37">
        <v>2049686</v>
      </c>
      <c r="AQ19" s="37">
        <v>2047326</v>
      </c>
      <c r="AR19" s="37">
        <v>2027012</v>
      </c>
      <c r="AS19" s="37">
        <v>2026860</v>
      </c>
      <c r="AT19" s="37">
        <v>2026860</v>
      </c>
      <c r="AU19" s="37">
        <v>2026758</v>
      </c>
      <c r="AV19" s="37">
        <v>1741279</v>
      </c>
      <c r="AW19" s="37">
        <v>1741279</v>
      </c>
      <c r="AX19" s="37">
        <v>201590</v>
      </c>
      <c r="AY19" s="37">
        <v>0</v>
      </c>
      <c r="AZ19" s="37">
        <v>0</v>
      </c>
      <c r="BA19" s="37">
        <v>0</v>
      </c>
      <c r="BB19" s="37">
        <v>0</v>
      </c>
      <c r="BC19" s="37">
        <v>0</v>
      </c>
      <c r="BD19" s="37">
        <v>0</v>
      </c>
      <c r="BE19" s="38">
        <v>0</v>
      </c>
    </row>
    <row r="20" spans="1:57" x14ac:dyDescent="0.2">
      <c r="A20" s="33" t="s">
        <v>328</v>
      </c>
      <c r="B20" s="33" t="s">
        <v>29</v>
      </c>
      <c r="C20" s="33"/>
      <c r="D20" s="33" t="s">
        <v>325</v>
      </c>
      <c r="E20" s="33">
        <v>2017</v>
      </c>
      <c r="F20" s="34" t="s">
        <v>326</v>
      </c>
      <c r="G20" s="34" t="s">
        <v>327</v>
      </c>
      <c r="H20" s="35"/>
      <c r="I20" s="36">
        <v>73</v>
      </c>
      <c r="J20" s="37">
        <v>53</v>
      </c>
      <c r="K20" s="37">
        <v>53</v>
      </c>
      <c r="L20" s="37">
        <v>53</v>
      </c>
      <c r="M20" s="37">
        <v>53</v>
      </c>
      <c r="N20" s="37">
        <v>53</v>
      </c>
      <c r="O20" s="37">
        <v>53</v>
      </c>
      <c r="P20" s="37">
        <v>53</v>
      </c>
      <c r="Q20" s="37">
        <v>53</v>
      </c>
      <c r="R20" s="37">
        <v>53</v>
      </c>
      <c r="S20" s="37">
        <v>51</v>
      </c>
      <c r="T20" s="37">
        <v>51</v>
      </c>
      <c r="U20" s="37">
        <v>51</v>
      </c>
      <c r="V20" s="37">
        <v>43</v>
      </c>
      <c r="W20" s="37">
        <v>43</v>
      </c>
      <c r="X20" s="37">
        <v>33</v>
      </c>
      <c r="Y20" s="37">
        <v>27</v>
      </c>
      <c r="Z20" s="37">
        <v>0</v>
      </c>
      <c r="AA20" s="37">
        <v>0</v>
      </c>
      <c r="AB20" s="37">
        <v>0</v>
      </c>
      <c r="AC20" s="37">
        <v>0</v>
      </c>
      <c r="AD20" s="37">
        <v>0</v>
      </c>
      <c r="AE20" s="37">
        <v>0</v>
      </c>
      <c r="AF20" s="38">
        <v>0</v>
      </c>
      <c r="AG20" s="35"/>
      <c r="AH20" s="36">
        <v>1078745</v>
      </c>
      <c r="AI20" s="37">
        <v>771978</v>
      </c>
      <c r="AJ20" s="37">
        <v>771978</v>
      </c>
      <c r="AK20" s="37">
        <v>771978</v>
      </c>
      <c r="AL20" s="37">
        <v>771978</v>
      </c>
      <c r="AM20" s="37">
        <v>771978</v>
      </c>
      <c r="AN20" s="37">
        <v>771978</v>
      </c>
      <c r="AO20" s="37">
        <v>771958</v>
      </c>
      <c r="AP20" s="37">
        <v>771958</v>
      </c>
      <c r="AQ20" s="37">
        <v>771958</v>
      </c>
      <c r="AR20" s="37">
        <v>760631</v>
      </c>
      <c r="AS20" s="37">
        <v>759684</v>
      </c>
      <c r="AT20" s="37">
        <v>759684</v>
      </c>
      <c r="AU20" s="37">
        <v>635992</v>
      </c>
      <c r="AV20" s="37">
        <v>635992</v>
      </c>
      <c r="AW20" s="37">
        <v>485711</v>
      </c>
      <c r="AX20" s="37">
        <v>409184</v>
      </c>
      <c r="AY20" s="37">
        <v>0</v>
      </c>
      <c r="AZ20" s="37">
        <v>0</v>
      </c>
      <c r="BA20" s="37">
        <v>0</v>
      </c>
      <c r="BB20" s="37">
        <v>0</v>
      </c>
      <c r="BC20" s="37">
        <v>0</v>
      </c>
      <c r="BD20" s="37">
        <v>0</v>
      </c>
      <c r="BE20" s="38">
        <v>0</v>
      </c>
    </row>
    <row r="21" spans="1:57" x14ac:dyDescent="0.2">
      <c r="A21" s="33" t="s">
        <v>329</v>
      </c>
      <c r="B21" s="33" t="s">
        <v>29</v>
      </c>
      <c r="C21" s="33"/>
      <c r="D21" s="33" t="s">
        <v>325</v>
      </c>
      <c r="E21" s="33">
        <v>2017</v>
      </c>
      <c r="F21" s="34" t="s">
        <v>326</v>
      </c>
      <c r="G21" s="34" t="s">
        <v>327</v>
      </c>
      <c r="H21" s="35"/>
      <c r="I21" s="36">
        <v>104</v>
      </c>
      <c r="J21" s="37">
        <v>104</v>
      </c>
      <c r="K21" s="37">
        <v>104</v>
      </c>
      <c r="L21" s="37">
        <v>104</v>
      </c>
      <c r="M21" s="37">
        <v>104</v>
      </c>
      <c r="N21" s="37">
        <v>104</v>
      </c>
      <c r="O21" s="37">
        <v>104</v>
      </c>
      <c r="P21" s="37">
        <v>104</v>
      </c>
      <c r="Q21" s="37">
        <v>104</v>
      </c>
      <c r="R21" s="37">
        <v>104</v>
      </c>
      <c r="S21" s="37">
        <v>104</v>
      </c>
      <c r="T21" s="37">
        <v>104</v>
      </c>
      <c r="U21" s="37">
        <v>104</v>
      </c>
      <c r="V21" s="37">
        <v>104</v>
      </c>
      <c r="W21" s="37">
        <v>104</v>
      </c>
      <c r="X21" s="37">
        <v>104</v>
      </c>
      <c r="Y21" s="37">
        <v>104</v>
      </c>
      <c r="Z21" s="37">
        <v>104</v>
      </c>
      <c r="AA21" s="37">
        <v>102</v>
      </c>
      <c r="AB21" s="37">
        <v>0</v>
      </c>
      <c r="AC21" s="37">
        <v>0</v>
      </c>
      <c r="AD21" s="37">
        <v>0</v>
      </c>
      <c r="AE21" s="37">
        <v>0</v>
      </c>
      <c r="AF21" s="38">
        <v>0</v>
      </c>
      <c r="AG21" s="35"/>
      <c r="AH21" s="36">
        <v>398162</v>
      </c>
      <c r="AI21" s="37">
        <v>398162</v>
      </c>
      <c r="AJ21" s="37">
        <v>398162</v>
      </c>
      <c r="AK21" s="37">
        <v>398162</v>
      </c>
      <c r="AL21" s="37">
        <v>398162</v>
      </c>
      <c r="AM21" s="37">
        <v>398162</v>
      </c>
      <c r="AN21" s="37">
        <v>398162</v>
      </c>
      <c r="AO21" s="37">
        <v>398162</v>
      </c>
      <c r="AP21" s="37">
        <v>398162</v>
      </c>
      <c r="AQ21" s="37">
        <v>398162</v>
      </c>
      <c r="AR21" s="37">
        <v>398162</v>
      </c>
      <c r="AS21" s="37">
        <v>398162</v>
      </c>
      <c r="AT21" s="37">
        <v>398162</v>
      </c>
      <c r="AU21" s="37">
        <v>398162</v>
      </c>
      <c r="AV21" s="37">
        <v>398162</v>
      </c>
      <c r="AW21" s="37">
        <v>398162</v>
      </c>
      <c r="AX21" s="37">
        <v>398162</v>
      </c>
      <c r="AY21" s="37">
        <v>398162</v>
      </c>
      <c r="AZ21" s="37">
        <v>378672</v>
      </c>
      <c r="BA21" s="37">
        <v>0</v>
      </c>
      <c r="BB21" s="37">
        <v>0</v>
      </c>
      <c r="BC21" s="37">
        <v>0</v>
      </c>
      <c r="BD21" s="37">
        <v>0</v>
      </c>
      <c r="BE21" s="38">
        <v>0</v>
      </c>
    </row>
    <row r="22" spans="1:57" x14ac:dyDescent="0.2">
      <c r="A22" s="33" t="s">
        <v>134</v>
      </c>
      <c r="B22" s="33" t="s">
        <v>29</v>
      </c>
      <c r="C22" s="33"/>
      <c r="D22" s="33" t="s">
        <v>325</v>
      </c>
      <c r="E22" s="33">
        <v>2017</v>
      </c>
      <c r="F22" s="34" t="s">
        <v>326</v>
      </c>
      <c r="G22" s="34" t="s">
        <v>327</v>
      </c>
      <c r="H22" s="35"/>
      <c r="I22" s="36">
        <v>2</v>
      </c>
      <c r="J22" s="37">
        <v>2</v>
      </c>
      <c r="K22" s="37">
        <v>2</v>
      </c>
      <c r="L22" s="37">
        <v>2</v>
      </c>
      <c r="M22" s="37">
        <v>2</v>
      </c>
      <c r="N22" s="37">
        <v>2</v>
      </c>
      <c r="O22" s="37">
        <v>2</v>
      </c>
      <c r="P22" s="37">
        <v>2</v>
      </c>
      <c r="Q22" s="37">
        <v>2</v>
      </c>
      <c r="R22" s="37">
        <v>2</v>
      </c>
      <c r="S22" s="37">
        <v>2</v>
      </c>
      <c r="T22" s="37">
        <v>2</v>
      </c>
      <c r="U22" s="37">
        <v>2</v>
      </c>
      <c r="V22" s="37">
        <v>2</v>
      </c>
      <c r="W22" s="37">
        <v>2</v>
      </c>
      <c r="X22" s="37">
        <v>1</v>
      </c>
      <c r="Y22" s="37">
        <v>0</v>
      </c>
      <c r="Z22" s="37">
        <v>0</v>
      </c>
      <c r="AA22" s="37">
        <v>0</v>
      </c>
      <c r="AB22" s="37">
        <v>0</v>
      </c>
      <c r="AC22" s="37">
        <v>0</v>
      </c>
      <c r="AD22" s="37">
        <v>0</v>
      </c>
      <c r="AE22" s="37">
        <v>0</v>
      </c>
      <c r="AF22" s="38">
        <v>0</v>
      </c>
      <c r="AG22" s="35"/>
      <c r="AH22" s="36">
        <v>10540</v>
      </c>
      <c r="AI22" s="37">
        <v>10540</v>
      </c>
      <c r="AJ22" s="37">
        <v>10540</v>
      </c>
      <c r="AK22" s="37">
        <v>10540</v>
      </c>
      <c r="AL22" s="37">
        <v>10540</v>
      </c>
      <c r="AM22" s="37">
        <v>10540</v>
      </c>
      <c r="AN22" s="37">
        <v>10540</v>
      </c>
      <c r="AO22" s="37">
        <v>10540</v>
      </c>
      <c r="AP22" s="37">
        <v>10540</v>
      </c>
      <c r="AQ22" s="37">
        <v>10540</v>
      </c>
      <c r="AR22" s="37">
        <v>10232</v>
      </c>
      <c r="AS22" s="37">
        <v>10232</v>
      </c>
      <c r="AT22" s="37">
        <v>10232</v>
      </c>
      <c r="AU22" s="37">
        <v>10232</v>
      </c>
      <c r="AV22" s="37">
        <v>10232</v>
      </c>
      <c r="AW22" s="37">
        <v>8207</v>
      </c>
      <c r="AX22" s="37">
        <v>4077</v>
      </c>
      <c r="AY22" s="37">
        <v>3996</v>
      </c>
      <c r="AZ22" s="37">
        <v>3873</v>
      </c>
      <c r="BA22" s="37">
        <v>3873</v>
      </c>
      <c r="BB22" s="37">
        <v>0</v>
      </c>
      <c r="BC22" s="37">
        <v>0</v>
      </c>
      <c r="BD22" s="37">
        <v>0</v>
      </c>
      <c r="BE22" s="38">
        <v>0</v>
      </c>
    </row>
    <row r="23" spans="1:57" x14ac:dyDescent="0.2">
      <c r="A23" s="33" t="s">
        <v>37</v>
      </c>
      <c r="B23" s="33" t="s">
        <v>29</v>
      </c>
      <c r="C23" s="33"/>
      <c r="D23" s="33" t="s">
        <v>325</v>
      </c>
      <c r="E23" s="33">
        <v>2017</v>
      </c>
      <c r="F23" s="34" t="s">
        <v>326</v>
      </c>
      <c r="G23" s="34" t="s">
        <v>327</v>
      </c>
      <c r="H23" s="35"/>
      <c r="I23" s="36">
        <v>22</v>
      </c>
      <c r="J23" s="37">
        <v>22</v>
      </c>
      <c r="K23" s="37">
        <v>22</v>
      </c>
      <c r="L23" s="37">
        <v>22</v>
      </c>
      <c r="M23" s="37">
        <v>22</v>
      </c>
      <c r="N23" s="37">
        <v>22</v>
      </c>
      <c r="O23" s="37">
        <v>22</v>
      </c>
      <c r="P23" s="37">
        <v>22</v>
      </c>
      <c r="Q23" s="37">
        <v>22</v>
      </c>
      <c r="R23" s="37">
        <v>20</v>
      </c>
      <c r="S23" s="37">
        <v>20</v>
      </c>
      <c r="T23" s="37">
        <v>20</v>
      </c>
      <c r="U23" s="37">
        <v>19</v>
      </c>
      <c r="V23" s="37">
        <v>19</v>
      </c>
      <c r="W23" s="37">
        <v>17</v>
      </c>
      <c r="X23" s="37">
        <v>17</v>
      </c>
      <c r="Y23" s="37">
        <v>17</v>
      </c>
      <c r="Z23" s="37">
        <v>17</v>
      </c>
      <c r="AA23" s="37">
        <v>17</v>
      </c>
      <c r="AB23" s="37">
        <v>17</v>
      </c>
      <c r="AC23" s="37">
        <v>0</v>
      </c>
      <c r="AD23" s="37">
        <v>0</v>
      </c>
      <c r="AE23" s="37">
        <v>0</v>
      </c>
      <c r="AF23" s="38">
        <v>0</v>
      </c>
      <c r="AG23" s="35"/>
      <c r="AH23" s="36">
        <v>273801</v>
      </c>
      <c r="AI23" s="37">
        <v>273801</v>
      </c>
      <c r="AJ23" s="37">
        <v>273801</v>
      </c>
      <c r="AK23" s="37">
        <v>273801</v>
      </c>
      <c r="AL23" s="37">
        <v>273801</v>
      </c>
      <c r="AM23" s="37">
        <v>273801</v>
      </c>
      <c r="AN23" s="37">
        <v>273801</v>
      </c>
      <c r="AO23" s="37">
        <v>273801</v>
      </c>
      <c r="AP23" s="37">
        <v>273801</v>
      </c>
      <c r="AQ23" s="37">
        <v>272200</v>
      </c>
      <c r="AR23" s="37">
        <v>272200</v>
      </c>
      <c r="AS23" s="37">
        <v>272200</v>
      </c>
      <c r="AT23" s="37">
        <v>265149</v>
      </c>
      <c r="AU23" s="37">
        <v>265149</v>
      </c>
      <c r="AV23" s="37">
        <v>252413</v>
      </c>
      <c r="AW23" s="37">
        <v>252413</v>
      </c>
      <c r="AX23" s="37">
        <v>252413</v>
      </c>
      <c r="AY23" s="37">
        <v>252413</v>
      </c>
      <c r="AZ23" s="37">
        <v>252413</v>
      </c>
      <c r="BA23" s="37">
        <v>252413</v>
      </c>
      <c r="BB23" s="37">
        <v>0</v>
      </c>
      <c r="BC23" s="37">
        <v>0</v>
      </c>
      <c r="BD23" s="37">
        <v>0</v>
      </c>
      <c r="BE23" s="38">
        <v>0</v>
      </c>
    </row>
    <row r="24" spans="1:57" x14ac:dyDescent="0.2">
      <c r="A24" s="33" t="s">
        <v>330</v>
      </c>
      <c r="B24" s="33" t="s">
        <v>29</v>
      </c>
      <c r="C24" s="33"/>
      <c r="D24" s="33" t="s">
        <v>325</v>
      </c>
      <c r="E24" s="33">
        <v>2017</v>
      </c>
      <c r="F24" s="34" t="s">
        <v>326</v>
      </c>
      <c r="G24" s="34" t="s">
        <v>327</v>
      </c>
      <c r="H24" s="35"/>
      <c r="I24" s="36">
        <v>3</v>
      </c>
      <c r="J24" s="37">
        <v>3</v>
      </c>
      <c r="K24" s="37">
        <v>3</v>
      </c>
      <c r="L24" s="37">
        <v>3</v>
      </c>
      <c r="M24" s="37">
        <v>3</v>
      </c>
      <c r="N24" s="37">
        <v>3</v>
      </c>
      <c r="O24" s="37">
        <v>3</v>
      </c>
      <c r="P24" s="37">
        <v>3</v>
      </c>
      <c r="Q24" s="37">
        <v>3</v>
      </c>
      <c r="R24" s="37">
        <v>3</v>
      </c>
      <c r="S24" s="37">
        <v>0</v>
      </c>
      <c r="T24" s="37">
        <v>0</v>
      </c>
      <c r="U24" s="37">
        <v>0</v>
      </c>
      <c r="V24" s="37">
        <v>0</v>
      </c>
      <c r="W24" s="37">
        <v>0</v>
      </c>
      <c r="X24" s="37">
        <v>0</v>
      </c>
      <c r="Y24" s="37">
        <v>0</v>
      </c>
      <c r="Z24" s="37">
        <v>0</v>
      </c>
      <c r="AA24" s="37">
        <v>0</v>
      </c>
      <c r="AB24" s="37">
        <v>0</v>
      </c>
      <c r="AC24" s="37">
        <v>0</v>
      </c>
      <c r="AD24" s="37">
        <v>0</v>
      </c>
      <c r="AE24" s="37">
        <v>0</v>
      </c>
      <c r="AF24" s="38">
        <v>0</v>
      </c>
      <c r="AG24" s="35"/>
      <c r="AH24" s="36">
        <v>69409</v>
      </c>
      <c r="AI24" s="37">
        <v>69409</v>
      </c>
      <c r="AJ24" s="37">
        <v>69409</v>
      </c>
      <c r="AK24" s="37">
        <v>69409</v>
      </c>
      <c r="AL24" s="37">
        <v>69409</v>
      </c>
      <c r="AM24" s="37">
        <v>69409</v>
      </c>
      <c r="AN24" s="37">
        <v>69409</v>
      </c>
      <c r="AO24" s="37">
        <v>69409</v>
      </c>
      <c r="AP24" s="37">
        <v>69409</v>
      </c>
      <c r="AQ24" s="37">
        <v>59947</v>
      </c>
      <c r="AR24" s="37">
        <v>0</v>
      </c>
      <c r="AS24" s="37">
        <v>0</v>
      </c>
      <c r="AT24" s="37">
        <v>0</v>
      </c>
      <c r="AU24" s="37">
        <v>0</v>
      </c>
      <c r="AV24" s="37">
        <v>0</v>
      </c>
      <c r="AW24" s="37">
        <v>0</v>
      </c>
      <c r="AX24" s="37">
        <v>0</v>
      </c>
      <c r="AY24" s="37">
        <v>0</v>
      </c>
      <c r="AZ24" s="37">
        <v>0</v>
      </c>
      <c r="BA24" s="37">
        <v>0</v>
      </c>
      <c r="BB24" s="37">
        <v>0</v>
      </c>
      <c r="BC24" s="37">
        <v>0</v>
      </c>
      <c r="BD24" s="37">
        <v>0</v>
      </c>
      <c r="BE24" s="38">
        <v>0</v>
      </c>
    </row>
    <row r="25" spans="1:57" x14ac:dyDescent="0.2">
      <c r="A25" s="33" t="s">
        <v>44</v>
      </c>
      <c r="B25" s="33" t="s">
        <v>29</v>
      </c>
      <c r="C25" s="33"/>
      <c r="D25" s="33" t="s">
        <v>325</v>
      </c>
      <c r="E25" s="33">
        <v>2017</v>
      </c>
      <c r="F25" s="34" t="s">
        <v>326</v>
      </c>
      <c r="G25" s="34" t="s">
        <v>327</v>
      </c>
      <c r="H25" s="35"/>
      <c r="I25" s="36">
        <v>584</v>
      </c>
      <c r="J25" s="37">
        <v>598</v>
      </c>
      <c r="K25" s="37">
        <v>598</v>
      </c>
      <c r="L25" s="37">
        <v>598</v>
      </c>
      <c r="M25" s="37">
        <v>598</v>
      </c>
      <c r="N25" s="37">
        <v>589</v>
      </c>
      <c r="O25" s="37">
        <v>589</v>
      </c>
      <c r="P25" s="37">
        <v>589</v>
      </c>
      <c r="Q25" s="37">
        <v>585</v>
      </c>
      <c r="R25" s="37">
        <v>585</v>
      </c>
      <c r="S25" s="37">
        <v>572</v>
      </c>
      <c r="T25" s="37">
        <v>517</v>
      </c>
      <c r="U25" s="37">
        <v>104</v>
      </c>
      <c r="V25" s="37">
        <v>43</v>
      </c>
      <c r="W25" s="37">
        <v>19</v>
      </c>
      <c r="X25" s="37">
        <v>0</v>
      </c>
      <c r="Y25" s="37">
        <v>0</v>
      </c>
      <c r="Z25" s="37">
        <v>0</v>
      </c>
      <c r="AA25" s="37">
        <v>0</v>
      </c>
      <c r="AB25" s="37">
        <v>0</v>
      </c>
      <c r="AC25" s="37">
        <v>0</v>
      </c>
      <c r="AD25" s="37">
        <v>0</v>
      </c>
      <c r="AE25" s="37">
        <v>0</v>
      </c>
      <c r="AF25" s="38">
        <v>0</v>
      </c>
      <c r="AG25" s="35"/>
      <c r="AH25" s="36">
        <v>3648005</v>
      </c>
      <c r="AI25" s="37">
        <v>3699614</v>
      </c>
      <c r="AJ25" s="37">
        <v>3699614</v>
      </c>
      <c r="AK25" s="37">
        <v>3699614</v>
      </c>
      <c r="AL25" s="37">
        <v>3699614</v>
      </c>
      <c r="AM25" s="37">
        <v>3643974</v>
      </c>
      <c r="AN25" s="37">
        <v>3643974</v>
      </c>
      <c r="AO25" s="37">
        <v>3643974</v>
      </c>
      <c r="AP25" s="37">
        <v>3572899</v>
      </c>
      <c r="AQ25" s="37">
        <v>3572899</v>
      </c>
      <c r="AR25" s="37">
        <v>3508947</v>
      </c>
      <c r="AS25" s="37">
        <v>3306506</v>
      </c>
      <c r="AT25" s="37">
        <v>774606</v>
      </c>
      <c r="AU25" s="37">
        <v>438403</v>
      </c>
      <c r="AV25" s="37">
        <v>249568</v>
      </c>
      <c r="AW25" s="37">
        <v>0</v>
      </c>
      <c r="AX25" s="37">
        <v>0</v>
      </c>
      <c r="AY25" s="37">
        <v>0</v>
      </c>
      <c r="AZ25" s="37">
        <v>0</v>
      </c>
      <c r="BA25" s="37">
        <v>0</v>
      </c>
      <c r="BB25" s="37">
        <v>0</v>
      </c>
      <c r="BC25" s="37">
        <v>0</v>
      </c>
      <c r="BD25" s="37">
        <v>0</v>
      </c>
      <c r="BE25" s="38">
        <v>0</v>
      </c>
    </row>
    <row r="26" spans="1:57" x14ac:dyDescent="0.2">
      <c r="A26" s="33" t="s">
        <v>61</v>
      </c>
      <c r="B26" s="33" t="s">
        <v>29</v>
      </c>
      <c r="C26" s="33"/>
      <c r="D26" s="33" t="s">
        <v>325</v>
      </c>
      <c r="E26" s="33">
        <v>2017</v>
      </c>
      <c r="F26" s="34" t="s">
        <v>326</v>
      </c>
      <c r="G26" s="34" t="s">
        <v>327</v>
      </c>
      <c r="H26" s="35"/>
      <c r="I26" s="36">
        <v>133</v>
      </c>
      <c r="J26" s="37">
        <v>133</v>
      </c>
      <c r="K26" s="37">
        <v>131</v>
      </c>
      <c r="L26" s="37">
        <v>118</v>
      </c>
      <c r="M26" s="37">
        <v>110</v>
      </c>
      <c r="N26" s="37">
        <v>82</v>
      </c>
      <c r="O26" s="37">
        <v>64</v>
      </c>
      <c r="P26" s="37">
        <v>39</v>
      </c>
      <c r="Q26" s="37">
        <v>27</v>
      </c>
      <c r="R26" s="37">
        <v>16</v>
      </c>
      <c r="S26" s="37">
        <v>10</v>
      </c>
      <c r="T26" s="37">
        <v>6</v>
      </c>
      <c r="U26" s="37">
        <v>1</v>
      </c>
      <c r="V26" s="37">
        <v>1</v>
      </c>
      <c r="W26" s="37">
        <v>1</v>
      </c>
      <c r="X26" s="37">
        <v>1</v>
      </c>
      <c r="Y26" s="37">
        <v>1</v>
      </c>
      <c r="Z26" s="37">
        <v>0</v>
      </c>
      <c r="AA26" s="37">
        <v>0</v>
      </c>
      <c r="AB26" s="37">
        <v>0</v>
      </c>
      <c r="AC26" s="37">
        <v>0</v>
      </c>
      <c r="AD26" s="37">
        <v>0</v>
      </c>
      <c r="AE26" s="37">
        <v>0</v>
      </c>
      <c r="AF26" s="38">
        <v>0</v>
      </c>
      <c r="AG26" s="35"/>
      <c r="AH26" s="36">
        <v>774052</v>
      </c>
      <c r="AI26" s="37">
        <v>774052</v>
      </c>
      <c r="AJ26" s="37">
        <v>748750</v>
      </c>
      <c r="AK26" s="37">
        <v>602854</v>
      </c>
      <c r="AL26" s="37">
        <v>546906</v>
      </c>
      <c r="AM26" s="37">
        <v>366643</v>
      </c>
      <c r="AN26" s="37">
        <v>263495</v>
      </c>
      <c r="AO26" s="37">
        <v>146542</v>
      </c>
      <c r="AP26" s="37">
        <v>95598</v>
      </c>
      <c r="AQ26" s="37">
        <v>56467</v>
      </c>
      <c r="AR26" s="37">
        <v>36023</v>
      </c>
      <c r="AS26" s="37">
        <v>20767</v>
      </c>
      <c r="AT26" s="37">
        <v>3378</v>
      </c>
      <c r="AU26" s="37">
        <v>2654</v>
      </c>
      <c r="AV26" s="37">
        <v>2447</v>
      </c>
      <c r="AW26" s="37">
        <v>1843</v>
      </c>
      <c r="AX26" s="37">
        <v>1843</v>
      </c>
      <c r="AY26" s="37">
        <v>529</v>
      </c>
      <c r="AZ26" s="37">
        <v>364</v>
      </c>
      <c r="BA26" s="37">
        <v>63</v>
      </c>
      <c r="BB26" s="37">
        <v>0</v>
      </c>
      <c r="BC26" s="37">
        <v>0</v>
      </c>
      <c r="BD26" s="37">
        <v>0</v>
      </c>
      <c r="BE26" s="38">
        <v>0</v>
      </c>
    </row>
    <row r="27" spans="1:57" x14ac:dyDescent="0.2">
      <c r="A27" s="33" t="s">
        <v>206</v>
      </c>
      <c r="B27" s="33" t="s">
        <v>29</v>
      </c>
      <c r="C27" s="33"/>
      <c r="D27" s="33" t="s">
        <v>325</v>
      </c>
      <c r="E27" s="33">
        <v>2017</v>
      </c>
      <c r="F27" s="34" t="s">
        <v>326</v>
      </c>
      <c r="G27" s="34" t="s">
        <v>327</v>
      </c>
      <c r="H27" s="35"/>
      <c r="I27" s="36">
        <v>89</v>
      </c>
      <c r="J27" s="37">
        <v>89</v>
      </c>
      <c r="K27" s="37">
        <v>89</v>
      </c>
      <c r="L27" s="37">
        <v>89</v>
      </c>
      <c r="M27" s="37">
        <v>89</v>
      </c>
      <c r="N27" s="37">
        <v>89</v>
      </c>
      <c r="O27" s="37">
        <v>89</v>
      </c>
      <c r="P27" s="37">
        <v>89</v>
      </c>
      <c r="Q27" s="37">
        <v>89</v>
      </c>
      <c r="R27" s="37">
        <v>89</v>
      </c>
      <c r="S27" s="37">
        <v>89</v>
      </c>
      <c r="T27" s="37">
        <v>89</v>
      </c>
      <c r="U27" s="37">
        <v>89</v>
      </c>
      <c r="V27" s="37">
        <v>89</v>
      </c>
      <c r="W27" s="37">
        <v>89</v>
      </c>
      <c r="X27" s="37">
        <v>89</v>
      </c>
      <c r="Y27" s="37">
        <v>89</v>
      </c>
      <c r="Z27" s="37">
        <v>30</v>
      </c>
      <c r="AA27" s="37">
        <v>0</v>
      </c>
      <c r="AB27" s="37">
        <v>0</v>
      </c>
      <c r="AC27" s="37">
        <v>0</v>
      </c>
      <c r="AD27" s="37">
        <v>0</v>
      </c>
      <c r="AE27" s="37">
        <v>0</v>
      </c>
      <c r="AF27" s="38">
        <v>0</v>
      </c>
      <c r="AG27" s="35"/>
      <c r="AH27" s="36">
        <v>413913</v>
      </c>
      <c r="AI27" s="37">
        <v>413913</v>
      </c>
      <c r="AJ27" s="37">
        <v>413913</v>
      </c>
      <c r="AK27" s="37">
        <v>413913</v>
      </c>
      <c r="AL27" s="37">
        <v>413913</v>
      </c>
      <c r="AM27" s="37">
        <v>413913</v>
      </c>
      <c r="AN27" s="37">
        <v>413913</v>
      </c>
      <c r="AO27" s="37">
        <v>413913</v>
      </c>
      <c r="AP27" s="37">
        <v>413913</v>
      </c>
      <c r="AQ27" s="37">
        <v>413913</v>
      </c>
      <c r="AR27" s="37">
        <v>413913</v>
      </c>
      <c r="AS27" s="37">
        <v>413913</v>
      </c>
      <c r="AT27" s="37">
        <v>413913</v>
      </c>
      <c r="AU27" s="37">
        <v>413913</v>
      </c>
      <c r="AV27" s="37">
        <v>413913</v>
      </c>
      <c r="AW27" s="37">
        <v>413913</v>
      </c>
      <c r="AX27" s="37">
        <v>413913</v>
      </c>
      <c r="AY27" s="37">
        <v>140512</v>
      </c>
      <c r="AZ27" s="37">
        <v>0</v>
      </c>
      <c r="BA27" s="37">
        <v>0</v>
      </c>
      <c r="BB27" s="37">
        <v>0</v>
      </c>
      <c r="BC27" s="37">
        <v>0</v>
      </c>
      <c r="BD27" s="37">
        <v>0</v>
      </c>
      <c r="BE27" s="38">
        <v>0</v>
      </c>
    </row>
    <row r="28" spans="1:57" x14ac:dyDescent="0.2">
      <c r="A28" s="33" t="s">
        <v>331</v>
      </c>
      <c r="B28" s="33" t="s">
        <v>29</v>
      </c>
      <c r="C28" s="33"/>
      <c r="D28" s="33" t="s">
        <v>325</v>
      </c>
      <c r="E28" s="33">
        <v>2017</v>
      </c>
      <c r="F28" s="34" t="s">
        <v>326</v>
      </c>
      <c r="G28" s="34" t="s">
        <v>327</v>
      </c>
      <c r="H28" s="35"/>
      <c r="I28" s="36">
        <v>0</v>
      </c>
      <c r="J28" s="37">
        <v>0</v>
      </c>
      <c r="K28" s="37">
        <v>0</v>
      </c>
      <c r="L28" s="37">
        <v>0</v>
      </c>
      <c r="M28" s="37">
        <v>0</v>
      </c>
      <c r="N28" s="37">
        <v>0</v>
      </c>
      <c r="O28" s="37">
        <v>0</v>
      </c>
      <c r="P28" s="37">
        <v>0</v>
      </c>
      <c r="Q28" s="37">
        <v>0</v>
      </c>
      <c r="R28" s="37">
        <v>0</v>
      </c>
      <c r="S28" s="37">
        <v>0</v>
      </c>
      <c r="T28" s="37">
        <v>0</v>
      </c>
      <c r="U28" s="37">
        <v>0</v>
      </c>
      <c r="V28" s="37">
        <v>0</v>
      </c>
      <c r="W28" s="37">
        <v>0</v>
      </c>
      <c r="X28" s="37">
        <v>0</v>
      </c>
      <c r="Y28" s="37">
        <v>0</v>
      </c>
      <c r="Z28" s="37">
        <v>0</v>
      </c>
      <c r="AA28" s="37">
        <v>0</v>
      </c>
      <c r="AB28" s="37">
        <v>0</v>
      </c>
      <c r="AC28" s="37">
        <v>0</v>
      </c>
      <c r="AD28" s="37">
        <v>0</v>
      </c>
      <c r="AE28" s="37">
        <v>0</v>
      </c>
      <c r="AF28" s="38">
        <v>0</v>
      </c>
      <c r="AG28" s="35"/>
      <c r="AH28" s="36">
        <v>0</v>
      </c>
      <c r="AI28" s="37">
        <v>0</v>
      </c>
      <c r="AJ28" s="37">
        <v>0</v>
      </c>
      <c r="AK28" s="37">
        <v>0</v>
      </c>
      <c r="AL28" s="37">
        <v>0</v>
      </c>
      <c r="AM28" s="37">
        <v>0</v>
      </c>
      <c r="AN28" s="37">
        <v>0</v>
      </c>
      <c r="AO28" s="37">
        <v>0</v>
      </c>
      <c r="AP28" s="37">
        <v>0</v>
      </c>
      <c r="AQ28" s="37">
        <v>0</v>
      </c>
      <c r="AR28" s="37">
        <v>0</v>
      </c>
      <c r="AS28" s="37">
        <v>0</v>
      </c>
      <c r="AT28" s="37">
        <v>0</v>
      </c>
      <c r="AU28" s="37">
        <v>0</v>
      </c>
      <c r="AV28" s="37">
        <v>0</v>
      </c>
      <c r="AW28" s="37">
        <v>0</v>
      </c>
      <c r="AX28" s="37">
        <v>0</v>
      </c>
      <c r="AY28" s="37">
        <v>0</v>
      </c>
      <c r="AZ28" s="37">
        <v>0</v>
      </c>
      <c r="BA28" s="37">
        <v>0</v>
      </c>
      <c r="BB28" s="37">
        <v>0</v>
      </c>
      <c r="BC28" s="37">
        <v>0</v>
      </c>
      <c r="BD28" s="37">
        <v>0</v>
      </c>
      <c r="BE28" s="38">
        <v>0</v>
      </c>
    </row>
    <row r="29" spans="1:57" x14ac:dyDescent="0.2">
      <c r="A29" s="33" t="s">
        <v>332</v>
      </c>
      <c r="B29" s="33" t="s">
        <v>29</v>
      </c>
      <c r="C29" s="33"/>
      <c r="D29" s="33" t="s">
        <v>325</v>
      </c>
      <c r="E29" s="33">
        <v>2017</v>
      </c>
      <c r="F29" s="34" t="s">
        <v>326</v>
      </c>
      <c r="G29" s="34" t="s">
        <v>327</v>
      </c>
      <c r="H29" s="35"/>
      <c r="I29" s="36">
        <v>0</v>
      </c>
      <c r="J29" s="37">
        <v>0</v>
      </c>
      <c r="K29" s="37">
        <v>0</v>
      </c>
      <c r="L29" s="37">
        <v>0</v>
      </c>
      <c r="M29" s="37">
        <v>0</v>
      </c>
      <c r="N29" s="37">
        <v>0</v>
      </c>
      <c r="O29" s="37">
        <v>0</v>
      </c>
      <c r="P29" s="37">
        <v>0</v>
      </c>
      <c r="Q29" s="37">
        <v>0</v>
      </c>
      <c r="R29" s="37">
        <v>0</v>
      </c>
      <c r="S29" s="37">
        <v>0</v>
      </c>
      <c r="T29" s="37">
        <v>0</v>
      </c>
      <c r="U29" s="37">
        <v>0</v>
      </c>
      <c r="V29" s="37">
        <v>0</v>
      </c>
      <c r="W29" s="37">
        <v>0</v>
      </c>
      <c r="X29" s="37">
        <v>0</v>
      </c>
      <c r="Y29" s="37">
        <v>0</v>
      </c>
      <c r="Z29" s="37">
        <v>0</v>
      </c>
      <c r="AA29" s="37">
        <v>0</v>
      </c>
      <c r="AB29" s="37">
        <v>0</v>
      </c>
      <c r="AC29" s="37">
        <v>0</v>
      </c>
      <c r="AD29" s="37">
        <v>0</v>
      </c>
      <c r="AE29" s="37">
        <v>0</v>
      </c>
      <c r="AF29" s="38">
        <v>0</v>
      </c>
      <c r="AG29" s="35"/>
      <c r="AH29" s="36">
        <v>0</v>
      </c>
      <c r="AI29" s="37">
        <v>0</v>
      </c>
      <c r="AJ29" s="37">
        <v>0</v>
      </c>
      <c r="AK29" s="37">
        <v>0</v>
      </c>
      <c r="AL29" s="37">
        <v>0</v>
      </c>
      <c r="AM29" s="37">
        <v>0</v>
      </c>
      <c r="AN29" s="37">
        <v>0</v>
      </c>
      <c r="AO29" s="37">
        <v>0</v>
      </c>
      <c r="AP29" s="37">
        <v>0</v>
      </c>
      <c r="AQ29" s="37">
        <v>0</v>
      </c>
      <c r="AR29" s="37">
        <v>0</v>
      </c>
      <c r="AS29" s="37">
        <v>0</v>
      </c>
      <c r="AT29" s="37">
        <v>0</v>
      </c>
      <c r="AU29" s="37">
        <v>0</v>
      </c>
      <c r="AV29" s="37">
        <v>0</v>
      </c>
      <c r="AW29" s="37">
        <v>0</v>
      </c>
      <c r="AX29" s="37">
        <v>0</v>
      </c>
      <c r="AY29" s="37">
        <v>0</v>
      </c>
      <c r="AZ29" s="37">
        <v>0</v>
      </c>
      <c r="BA29" s="37">
        <v>0</v>
      </c>
      <c r="BB29" s="37">
        <v>0</v>
      </c>
      <c r="BC29" s="37">
        <v>0</v>
      </c>
      <c r="BD29" s="37">
        <v>0</v>
      </c>
      <c r="BE29" s="38">
        <v>0</v>
      </c>
    </row>
    <row r="30" spans="1:57" x14ac:dyDescent="0.2">
      <c r="A30" s="33" t="s">
        <v>212</v>
      </c>
      <c r="B30" s="33" t="s">
        <v>29</v>
      </c>
      <c r="C30" s="33"/>
      <c r="D30" s="33" t="s">
        <v>325</v>
      </c>
      <c r="E30" s="33">
        <v>2017</v>
      </c>
      <c r="F30" s="34" t="s">
        <v>326</v>
      </c>
      <c r="G30" s="34" t="s">
        <v>327</v>
      </c>
      <c r="H30" s="35"/>
      <c r="I30" s="36">
        <v>0</v>
      </c>
      <c r="J30" s="37">
        <v>0</v>
      </c>
      <c r="K30" s="37">
        <v>0</v>
      </c>
      <c r="L30" s="37">
        <v>0</v>
      </c>
      <c r="M30" s="37">
        <v>0</v>
      </c>
      <c r="N30" s="37">
        <v>0</v>
      </c>
      <c r="O30" s="37">
        <v>0</v>
      </c>
      <c r="P30" s="37">
        <v>0</v>
      </c>
      <c r="Q30" s="37">
        <v>0</v>
      </c>
      <c r="R30" s="37">
        <v>0</v>
      </c>
      <c r="S30" s="37">
        <v>0</v>
      </c>
      <c r="T30" s="37">
        <v>0</v>
      </c>
      <c r="U30" s="37">
        <v>0</v>
      </c>
      <c r="V30" s="37">
        <v>0</v>
      </c>
      <c r="W30" s="37">
        <v>0</v>
      </c>
      <c r="X30" s="37">
        <v>0</v>
      </c>
      <c r="Y30" s="37">
        <v>0</v>
      </c>
      <c r="Z30" s="37">
        <v>0</v>
      </c>
      <c r="AA30" s="37">
        <v>0</v>
      </c>
      <c r="AB30" s="37">
        <v>0</v>
      </c>
      <c r="AC30" s="37">
        <v>0</v>
      </c>
      <c r="AD30" s="37">
        <v>0</v>
      </c>
      <c r="AE30" s="37">
        <v>0</v>
      </c>
      <c r="AF30" s="38">
        <v>0</v>
      </c>
      <c r="AG30" s="35"/>
      <c r="AH30" s="36">
        <v>0</v>
      </c>
      <c r="AI30" s="37">
        <v>0</v>
      </c>
      <c r="AJ30" s="37">
        <v>0</v>
      </c>
      <c r="AK30" s="37">
        <v>0</v>
      </c>
      <c r="AL30" s="37">
        <v>0</v>
      </c>
      <c r="AM30" s="37">
        <v>0</v>
      </c>
      <c r="AN30" s="37">
        <v>0</v>
      </c>
      <c r="AO30" s="37">
        <v>0</v>
      </c>
      <c r="AP30" s="37">
        <v>0</v>
      </c>
      <c r="AQ30" s="37">
        <v>0</v>
      </c>
      <c r="AR30" s="37">
        <v>0</v>
      </c>
      <c r="AS30" s="37">
        <v>0</v>
      </c>
      <c r="AT30" s="37">
        <v>0</v>
      </c>
      <c r="AU30" s="37">
        <v>0</v>
      </c>
      <c r="AV30" s="37">
        <v>0</v>
      </c>
      <c r="AW30" s="37">
        <v>0</v>
      </c>
      <c r="AX30" s="37">
        <v>0</v>
      </c>
      <c r="AY30" s="37">
        <v>0</v>
      </c>
      <c r="AZ30" s="37">
        <v>0</v>
      </c>
      <c r="BA30" s="37">
        <v>0</v>
      </c>
      <c r="BB30" s="37">
        <v>0</v>
      </c>
      <c r="BC30" s="37">
        <v>0</v>
      </c>
      <c r="BD30" s="37">
        <v>0</v>
      </c>
      <c r="BE30" s="38">
        <v>0</v>
      </c>
    </row>
    <row r="31" spans="1:57" x14ac:dyDescent="0.2">
      <c r="A31" s="33" t="s">
        <v>333</v>
      </c>
      <c r="B31" s="33" t="s">
        <v>29</v>
      </c>
      <c r="C31" s="33"/>
      <c r="D31" s="33" t="s">
        <v>325</v>
      </c>
      <c r="E31" s="33">
        <v>2017</v>
      </c>
      <c r="F31" s="34" t="s">
        <v>326</v>
      </c>
      <c r="G31" s="34" t="s">
        <v>327</v>
      </c>
      <c r="H31" s="35"/>
      <c r="I31" s="36">
        <v>0</v>
      </c>
      <c r="J31" s="37">
        <v>0</v>
      </c>
      <c r="K31" s="37">
        <v>0</v>
      </c>
      <c r="L31" s="37">
        <v>0</v>
      </c>
      <c r="M31" s="37">
        <v>0</v>
      </c>
      <c r="N31" s="37">
        <v>0</v>
      </c>
      <c r="O31" s="37">
        <v>0</v>
      </c>
      <c r="P31" s="37">
        <v>0</v>
      </c>
      <c r="Q31" s="37">
        <v>0</v>
      </c>
      <c r="R31" s="37">
        <v>0</v>
      </c>
      <c r="S31" s="37">
        <v>0</v>
      </c>
      <c r="T31" s="37">
        <v>0</v>
      </c>
      <c r="U31" s="37">
        <v>0</v>
      </c>
      <c r="V31" s="37">
        <v>0</v>
      </c>
      <c r="W31" s="37">
        <v>0</v>
      </c>
      <c r="X31" s="37">
        <v>0</v>
      </c>
      <c r="Y31" s="37">
        <v>0</v>
      </c>
      <c r="Z31" s="37">
        <v>0</v>
      </c>
      <c r="AA31" s="37">
        <v>0</v>
      </c>
      <c r="AB31" s="37">
        <v>0</v>
      </c>
      <c r="AC31" s="37">
        <v>0</v>
      </c>
      <c r="AD31" s="37">
        <v>0</v>
      </c>
      <c r="AE31" s="37">
        <v>0</v>
      </c>
      <c r="AF31" s="38">
        <v>0</v>
      </c>
      <c r="AG31" s="35"/>
      <c r="AH31" s="36">
        <v>0</v>
      </c>
      <c r="AI31" s="37">
        <v>0</v>
      </c>
      <c r="AJ31" s="37">
        <v>0</v>
      </c>
      <c r="AK31" s="37">
        <v>0</v>
      </c>
      <c r="AL31" s="37">
        <v>0</v>
      </c>
      <c r="AM31" s="37">
        <v>0</v>
      </c>
      <c r="AN31" s="37">
        <v>0</v>
      </c>
      <c r="AO31" s="37">
        <v>0</v>
      </c>
      <c r="AP31" s="37">
        <v>0</v>
      </c>
      <c r="AQ31" s="37">
        <v>0</v>
      </c>
      <c r="AR31" s="37">
        <v>0</v>
      </c>
      <c r="AS31" s="37">
        <v>0</v>
      </c>
      <c r="AT31" s="37">
        <v>0</v>
      </c>
      <c r="AU31" s="37">
        <v>0</v>
      </c>
      <c r="AV31" s="37">
        <v>0</v>
      </c>
      <c r="AW31" s="37">
        <v>0</v>
      </c>
      <c r="AX31" s="37">
        <v>0</v>
      </c>
      <c r="AY31" s="37">
        <v>0</v>
      </c>
      <c r="AZ31" s="37">
        <v>0</v>
      </c>
      <c r="BA31" s="37">
        <v>0</v>
      </c>
      <c r="BB31" s="37">
        <v>0</v>
      </c>
      <c r="BC31" s="37">
        <v>0</v>
      </c>
      <c r="BD31" s="37">
        <v>0</v>
      </c>
      <c r="BE31" s="38">
        <v>0</v>
      </c>
    </row>
    <row r="32" spans="1:57" x14ac:dyDescent="0.2">
      <c r="A32" s="33" t="s">
        <v>334</v>
      </c>
      <c r="B32" s="33" t="s">
        <v>29</v>
      </c>
      <c r="C32" s="33"/>
      <c r="D32" s="33" t="s">
        <v>325</v>
      </c>
      <c r="E32" s="33">
        <v>2017</v>
      </c>
      <c r="F32" s="34" t="s">
        <v>326</v>
      </c>
      <c r="G32" s="34" t="s">
        <v>327</v>
      </c>
      <c r="H32" s="35"/>
      <c r="I32" s="36">
        <v>0</v>
      </c>
      <c r="J32" s="37">
        <v>0</v>
      </c>
      <c r="K32" s="37">
        <v>0</v>
      </c>
      <c r="L32" s="37">
        <v>0</v>
      </c>
      <c r="M32" s="37">
        <v>0</v>
      </c>
      <c r="N32" s="37">
        <v>0</v>
      </c>
      <c r="O32" s="37">
        <v>0</v>
      </c>
      <c r="P32" s="37">
        <v>0</v>
      </c>
      <c r="Q32" s="37">
        <v>0</v>
      </c>
      <c r="R32" s="37">
        <v>0</v>
      </c>
      <c r="S32" s="37">
        <v>0</v>
      </c>
      <c r="T32" s="37">
        <v>0</v>
      </c>
      <c r="U32" s="37">
        <v>0</v>
      </c>
      <c r="V32" s="37">
        <v>0</v>
      </c>
      <c r="W32" s="37">
        <v>0</v>
      </c>
      <c r="X32" s="37">
        <v>0</v>
      </c>
      <c r="Y32" s="37">
        <v>0</v>
      </c>
      <c r="Z32" s="37">
        <v>0</v>
      </c>
      <c r="AA32" s="37">
        <v>0</v>
      </c>
      <c r="AB32" s="37">
        <v>0</v>
      </c>
      <c r="AC32" s="37">
        <v>0</v>
      </c>
      <c r="AD32" s="37">
        <v>0</v>
      </c>
      <c r="AE32" s="37">
        <v>0</v>
      </c>
      <c r="AF32" s="38">
        <v>0</v>
      </c>
      <c r="AG32" s="35"/>
      <c r="AH32" s="36">
        <v>0</v>
      </c>
      <c r="AI32" s="37">
        <v>0</v>
      </c>
      <c r="AJ32" s="37">
        <v>0</v>
      </c>
      <c r="AK32" s="37">
        <v>0</v>
      </c>
      <c r="AL32" s="37">
        <v>0</v>
      </c>
      <c r="AM32" s="37">
        <v>0</v>
      </c>
      <c r="AN32" s="37">
        <v>0</v>
      </c>
      <c r="AO32" s="37">
        <v>0</v>
      </c>
      <c r="AP32" s="37">
        <v>0</v>
      </c>
      <c r="AQ32" s="37">
        <v>0</v>
      </c>
      <c r="AR32" s="37">
        <v>0</v>
      </c>
      <c r="AS32" s="37">
        <v>0</v>
      </c>
      <c r="AT32" s="37">
        <v>0</v>
      </c>
      <c r="AU32" s="37">
        <v>0</v>
      </c>
      <c r="AV32" s="37">
        <v>0</v>
      </c>
      <c r="AW32" s="37">
        <v>0</v>
      </c>
      <c r="AX32" s="37">
        <v>0</v>
      </c>
      <c r="AY32" s="37">
        <v>0</v>
      </c>
      <c r="AZ32" s="37">
        <v>0</v>
      </c>
      <c r="BA32" s="37">
        <v>0</v>
      </c>
      <c r="BB32" s="37">
        <v>0</v>
      </c>
      <c r="BC32" s="37">
        <v>0</v>
      </c>
      <c r="BD32" s="37">
        <v>0</v>
      </c>
      <c r="BE32" s="38">
        <v>0</v>
      </c>
    </row>
    <row r="33" spans="1:57" x14ac:dyDescent="0.2">
      <c r="A33" s="33" t="s">
        <v>335</v>
      </c>
      <c r="B33" s="33" t="s">
        <v>29</v>
      </c>
      <c r="C33" s="33"/>
      <c r="D33" s="33" t="s">
        <v>325</v>
      </c>
      <c r="E33" s="33">
        <v>2017</v>
      </c>
      <c r="F33" s="34" t="s">
        <v>326</v>
      </c>
      <c r="G33" s="34" t="s">
        <v>327</v>
      </c>
      <c r="H33" s="35"/>
      <c r="I33" s="36">
        <v>0</v>
      </c>
      <c r="J33" s="37">
        <v>0</v>
      </c>
      <c r="K33" s="37">
        <v>0</v>
      </c>
      <c r="L33" s="37">
        <v>0</v>
      </c>
      <c r="M33" s="37">
        <v>0</v>
      </c>
      <c r="N33" s="37">
        <v>0</v>
      </c>
      <c r="O33" s="37">
        <v>0</v>
      </c>
      <c r="P33" s="37">
        <v>0</v>
      </c>
      <c r="Q33" s="37">
        <v>0</v>
      </c>
      <c r="R33" s="37">
        <v>0</v>
      </c>
      <c r="S33" s="37">
        <v>0</v>
      </c>
      <c r="T33" s="37">
        <v>0</v>
      </c>
      <c r="U33" s="37">
        <v>0</v>
      </c>
      <c r="V33" s="37">
        <v>0</v>
      </c>
      <c r="W33" s="37">
        <v>0</v>
      </c>
      <c r="X33" s="37">
        <v>0</v>
      </c>
      <c r="Y33" s="37">
        <v>0</v>
      </c>
      <c r="Z33" s="37">
        <v>0</v>
      </c>
      <c r="AA33" s="37">
        <v>0</v>
      </c>
      <c r="AB33" s="37">
        <v>0</v>
      </c>
      <c r="AC33" s="37">
        <v>0</v>
      </c>
      <c r="AD33" s="37">
        <v>0</v>
      </c>
      <c r="AE33" s="37">
        <v>0</v>
      </c>
      <c r="AF33" s="38">
        <v>0</v>
      </c>
      <c r="AG33" s="35"/>
      <c r="AH33" s="36">
        <v>0</v>
      </c>
      <c r="AI33" s="37">
        <v>0</v>
      </c>
      <c r="AJ33" s="37">
        <v>0</v>
      </c>
      <c r="AK33" s="37">
        <v>0</v>
      </c>
      <c r="AL33" s="37">
        <v>0</v>
      </c>
      <c r="AM33" s="37">
        <v>0</v>
      </c>
      <c r="AN33" s="37">
        <v>0</v>
      </c>
      <c r="AO33" s="37">
        <v>0</v>
      </c>
      <c r="AP33" s="37">
        <v>0</v>
      </c>
      <c r="AQ33" s="37">
        <v>0</v>
      </c>
      <c r="AR33" s="37">
        <v>0</v>
      </c>
      <c r="AS33" s="37">
        <v>0</v>
      </c>
      <c r="AT33" s="37">
        <v>0</v>
      </c>
      <c r="AU33" s="37">
        <v>0</v>
      </c>
      <c r="AV33" s="37">
        <v>0</v>
      </c>
      <c r="AW33" s="37">
        <v>0</v>
      </c>
      <c r="AX33" s="37">
        <v>0</v>
      </c>
      <c r="AY33" s="37">
        <v>0</v>
      </c>
      <c r="AZ33" s="37">
        <v>0</v>
      </c>
      <c r="BA33" s="37">
        <v>0</v>
      </c>
      <c r="BB33" s="37">
        <v>0</v>
      </c>
      <c r="BC33" s="37">
        <v>0</v>
      </c>
      <c r="BD33" s="37">
        <v>0</v>
      </c>
      <c r="BE33" s="38">
        <v>0</v>
      </c>
    </row>
    <row r="34" spans="1:57" x14ac:dyDescent="0.2">
      <c r="A34" s="33" t="s">
        <v>336</v>
      </c>
      <c r="B34" s="33" t="s">
        <v>29</v>
      </c>
      <c r="C34" s="33"/>
      <c r="D34" s="33" t="s">
        <v>325</v>
      </c>
      <c r="E34" s="33">
        <v>2017</v>
      </c>
      <c r="F34" s="34" t="s">
        <v>326</v>
      </c>
      <c r="G34" s="34" t="s">
        <v>327</v>
      </c>
      <c r="H34" s="35"/>
      <c r="I34" s="36">
        <v>0</v>
      </c>
      <c r="J34" s="37">
        <v>0</v>
      </c>
      <c r="K34" s="37">
        <v>0</v>
      </c>
      <c r="L34" s="37">
        <v>0</v>
      </c>
      <c r="M34" s="37">
        <v>0</v>
      </c>
      <c r="N34" s="37">
        <v>0</v>
      </c>
      <c r="O34" s="37">
        <v>0</v>
      </c>
      <c r="P34" s="37">
        <v>0</v>
      </c>
      <c r="Q34" s="37">
        <v>0</v>
      </c>
      <c r="R34" s="37">
        <v>0</v>
      </c>
      <c r="S34" s="37">
        <v>0</v>
      </c>
      <c r="T34" s="37">
        <v>0</v>
      </c>
      <c r="U34" s="37">
        <v>0</v>
      </c>
      <c r="V34" s="37">
        <v>0</v>
      </c>
      <c r="W34" s="37">
        <v>0</v>
      </c>
      <c r="X34" s="37">
        <v>0</v>
      </c>
      <c r="Y34" s="37">
        <v>0</v>
      </c>
      <c r="Z34" s="37">
        <v>0</v>
      </c>
      <c r="AA34" s="37">
        <v>0</v>
      </c>
      <c r="AB34" s="37">
        <v>0</v>
      </c>
      <c r="AC34" s="37">
        <v>0</v>
      </c>
      <c r="AD34" s="37">
        <v>0</v>
      </c>
      <c r="AE34" s="37">
        <v>0</v>
      </c>
      <c r="AF34" s="38">
        <v>0</v>
      </c>
      <c r="AG34" s="35"/>
      <c r="AH34" s="36">
        <v>0</v>
      </c>
      <c r="AI34" s="37">
        <v>0</v>
      </c>
      <c r="AJ34" s="37">
        <v>0</v>
      </c>
      <c r="AK34" s="37">
        <v>0</v>
      </c>
      <c r="AL34" s="37">
        <v>0</v>
      </c>
      <c r="AM34" s="37">
        <v>0</v>
      </c>
      <c r="AN34" s="37">
        <v>0</v>
      </c>
      <c r="AO34" s="37">
        <v>0</v>
      </c>
      <c r="AP34" s="37">
        <v>0</v>
      </c>
      <c r="AQ34" s="37">
        <v>0</v>
      </c>
      <c r="AR34" s="37">
        <v>0</v>
      </c>
      <c r="AS34" s="37">
        <v>0</v>
      </c>
      <c r="AT34" s="37">
        <v>0</v>
      </c>
      <c r="AU34" s="37">
        <v>0</v>
      </c>
      <c r="AV34" s="37">
        <v>0</v>
      </c>
      <c r="AW34" s="37">
        <v>0</v>
      </c>
      <c r="AX34" s="37">
        <v>0</v>
      </c>
      <c r="AY34" s="37">
        <v>0</v>
      </c>
      <c r="AZ34" s="37">
        <v>0</v>
      </c>
      <c r="BA34" s="37">
        <v>0</v>
      </c>
      <c r="BB34" s="37">
        <v>0</v>
      </c>
      <c r="BC34" s="37">
        <v>0</v>
      </c>
      <c r="BD34" s="37">
        <v>0</v>
      </c>
      <c r="BE34" s="38">
        <v>0</v>
      </c>
    </row>
    <row r="35" spans="1:57" x14ac:dyDescent="0.2">
      <c r="A35" s="33" t="s">
        <v>337</v>
      </c>
      <c r="B35" s="33" t="s">
        <v>29</v>
      </c>
      <c r="C35" s="33"/>
      <c r="D35" s="33" t="s">
        <v>325</v>
      </c>
      <c r="E35" s="33">
        <v>2017</v>
      </c>
      <c r="F35" s="34" t="s">
        <v>326</v>
      </c>
      <c r="G35" s="34" t="s">
        <v>327</v>
      </c>
      <c r="H35" s="35"/>
      <c r="I35" s="36">
        <v>0</v>
      </c>
      <c r="J35" s="37">
        <v>0</v>
      </c>
      <c r="K35" s="37">
        <v>0</v>
      </c>
      <c r="L35" s="37">
        <v>0</v>
      </c>
      <c r="M35" s="37">
        <v>0</v>
      </c>
      <c r="N35" s="37">
        <v>0</v>
      </c>
      <c r="O35" s="37">
        <v>0</v>
      </c>
      <c r="P35" s="37">
        <v>0</v>
      </c>
      <c r="Q35" s="37">
        <v>0</v>
      </c>
      <c r="R35" s="37">
        <v>0</v>
      </c>
      <c r="S35" s="37">
        <v>0</v>
      </c>
      <c r="T35" s="37">
        <v>0</v>
      </c>
      <c r="U35" s="37">
        <v>0</v>
      </c>
      <c r="V35" s="37">
        <v>0</v>
      </c>
      <c r="W35" s="37">
        <v>0</v>
      </c>
      <c r="X35" s="37">
        <v>0</v>
      </c>
      <c r="Y35" s="37">
        <v>0</v>
      </c>
      <c r="Z35" s="37">
        <v>0</v>
      </c>
      <c r="AA35" s="37">
        <v>0</v>
      </c>
      <c r="AB35" s="37">
        <v>0</v>
      </c>
      <c r="AC35" s="37">
        <v>0</v>
      </c>
      <c r="AD35" s="37">
        <v>0</v>
      </c>
      <c r="AE35" s="37">
        <v>0</v>
      </c>
      <c r="AF35" s="38">
        <v>0</v>
      </c>
      <c r="AG35" s="35"/>
      <c r="AH35" s="36">
        <v>0</v>
      </c>
      <c r="AI35" s="37">
        <v>0</v>
      </c>
      <c r="AJ35" s="37">
        <v>0</v>
      </c>
      <c r="AK35" s="37">
        <v>0</v>
      </c>
      <c r="AL35" s="37">
        <v>0</v>
      </c>
      <c r="AM35" s="37">
        <v>0</v>
      </c>
      <c r="AN35" s="37">
        <v>0</v>
      </c>
      <c r="AO35" s="37">
        <v>0</v>
      </c>
      <c r="AP35" s="37">
        <v>0</v>
      </c>
      <c r="AQ35" s="37">
        <v>0</v>
      </c>
      <c r="AR35" s="37">
        <v>0</v>
      </c>
      <c r="AS35" s="37">
        <v>0</v>
      </c>
      <c r="AT35" s="37">
        <v>0</v>
      </c>
      <c r="AU35" s="37">
        <v>0</v>
      </c>
      <c r="AV35" s="37">
        <v>0</v>
      </c>
      <c r="AW35" s="37">
        <v>0</v>
      </c>
      <c r="AX35" s="37">
        <v>0</v>
      </c>
      <c r="AY35" s="37">
        <v>0</v>
      </c>
      <c r="AZ35" s="37">
        <v>0</v>
      </c>
      <c r="BA35" s="37">
        <v>0</v>
      </c>
      <c r="BB35" s="37">
        <v>0</v>
      </c>
      <c r="BC35" s="37">
        <v>0</v>
      </c>
      <c r="BD35" s="37">
        <v>0</v>
      </c>
      <c r="BE35" s="38">
        <v>0</v>
      </c>
    </row>
    <row r="36" spans="1:57" x14ac:dyDescent="0.2">
      <c r="A36" s="33" t="s">
        <v>338</v>
      </c>
      <c r="B36" s="33" t="s">
        <v>29</v>
      </c>
      <c r="C36" s="33"/>
      <c r="D36" s="33" t="s">
        <v>325</v>
      </c>
      <c r="E36" s="33">
        <v>2017</v>
      </c>
      <c r="F36" s="34" t="s">
        <v>326</v>
      </c>
      <c r="G36" s="34" t="s">
        <v>327</v>
      </c>
      <c r="H36" s="35"/>
      <c r="I36" s="36">
        <v>0</v>
      </c>
      <c r="J36" s="37">
        <v>0</v>
      </c>
      <c r="K36" s="37">
        <v>0</v>
      </c>
      <c r="L36" s="37">
        <v>0</v>
      </c>
      <c r="M36" s="37">
        <v>0</v>
      </c>
      <c r="N36" s="37">
        <v>0</v>
      </c>
      <c r="O36" s="37">
        <v>0</v>
      </c>
      <c r="P36" s="37">
        <v>0</v>
      </c>
      <c r="Q36" s="37">
        <v>0</v>
      </c>
      <c r="R36" s="37">
        <v>0</v>
      </c>
      <c r="S36" s="37">
        <v>0</v>
      </c>
      <c r="T36" s="37">
        <v>0</v>
      </c>
      <c r="U36" s="37">
        <v>0</v>
      </c>
      <c r="V36" s="37">
        <v>0</v>
      </c>
      <c r="W36" s="37">
        <v>0</v>
      </c>
      <c r="X36" s="37">
        <v>0</v>
      </c>
      <c r="Y36" s="37">
        <v>0</v>
      </c>
      <c r="Z36" s="37">
        <v>0</v>
      </c>
      <c r="AA36" s="37">
        <v>0</v>
      </c>
      <c r="AB36" s="37">
        <v>0</v>
      </c>
      <c r="AC36" s="37">
        <v>0</v>
      </c>
      <c r="AD36" s="37">
        <v>0</v>
      </c>
      <c r="AE36" s="37">
        <v>0</v>
      </c>
      <c r="AF36" s="38">
        <v>0</v>
      </c>
      <c r="AG36" s="35"/>
      <c r="AH36" s="36">
        <v>0</v>
      </c>
      <c r="AI36" s="37">
        <v>0</v>
      </c>
      <c r="AJ36" s="37">
        <v>0</v>
      </c>
      <c r="AK36" s="37">
        <v>0</v>
      </c>
      <c r="AL36" s="37">
        <v>0</v>
      </c>
      <c r="AM36" s="37">
        <v>0</v>
      </c>
      <c r="AN36" s="37">
        <v>0</v>
      </c>
      <c r="AO36" s="37">
        <v>0</v>
      </c>
      <c r="AP36" s="37">
        <v>0</v>
      </c>
      <c r="AQ36" s="37">
        <v>0</v>
      </c>
      <c r="AR36" s="37">
        <v>0</v>
      </c>
      <c r="AS36" s="37">
        <v>0</v>
      </c>
      <c r="AT36" s="37">
        <v>0</v>
      </c>
      <c r="AU36" s="37">
        <v>0</v>
      </c>
      <c r="AV36" s="37">
        <v>0</v>
      </c>
      <c r="AW36" s="37">
        <v>0</v>
      </c>
      <c r="AX36" s="37">
        <v>0</v>
      </c>
      <c r="AY36" s="37">
        <v>0</v>
      </c>
      <c r="AZ36" s="37">
        <v>0</v>
      </c>
      <c r="BA36" s="37">
        <v>0</v>
      </c>
      <c r="BB36" s="37">
        <v>0</v>
      </c>
      <c r="BC36" s="37">
        <v>0</v>
      </c>
      <c r="BD36" s="37">
        <v>0</v>
      </c>
      <c r="BE36" s="38">
        <v>0</v>
      </c>
    </row>
    <row r="37" spans="1:57" x14ac:dyDescent="0.2">
      <c r="A37" s="33" t="s">
        <v>339</v>
      </c>
      <c r="B37" s="33" t="s">
        <v>29</v>
      </c>
      <c r="C37" s="33"/>
      <c r="D37" s="33" t="s">
        <v>325</v>
      </c>
      <c r="E37" s="33">
        <v>2017</v>
      </c>
      <c r="F37" s="34" t="s">
        <v>326</v>
      </c>
      <c r="G37" s="34" t="s">
        <v>327</v>
      </c>
      <c r="H37" s="35"/>
      <c r="I37" s="36">
        <v>0</v>
      </c>
      <c r="J37" s="37">
        <v>0</v>
      </c>
      <c r="K37" s="37">
        <v>0</v>
      </c>
      <c r="L37" s="37">
        <v>0</v>
      </c>
      <c r="M37" s="37">
        <v>0</v>
      </c>
      <c r="N37" s="37">
        <v>0</v>
      </c>
      <c r="O37" s="37">
        <v>0</v>
      </c>
      <c r="P37" s="37">
        <v>0</v>
      </c>
      <c r="Q37" s="37">
        <v>0</v>
      </c>
      <c r="R37" s="37">
        <v>0</v>
      </c>
      <c r="S37" s="37">
        <v>0</v>
      </c>
      <c r="T37" s="37">
        <v>0</v>
      </c>
      <c r="U37" s="37">
        <v>0</v>
      </c>
      <c r="V37" s="37">
        <v>0</v>
      </c>
      <c r="W37" s="37">
        <v>0</v>
      </c>
      <c r="X37" s="37">
        <v>0</v>
      </c>
      <c r="Y37" s="37">
        <v>0</v>
      </c>
      <c r="Z37" s="37">
        <v>0</v>
      </c>
      <c r="AA37" s="37">
        <v>0</v>
      </c>
      <c r="AB37" s="37">
        <v>0</v>
      </c>
      <c r="AC37" s="37">
        <v>0</v>
      </c>
      <c r="AD37" s="37">
        <v>0</v>
      </c>
      <c r="AE37" s="37">
        <v>0</v>
      </c>
      <c r="AF37" s="38">
        <v>0</v>
      </c>
      <c r="AG37" s="35"/>
      <c r="AH37" s="36">
        <v>0</v>
      </c>
      <c r="AI37" s="37">
        <v>0</v>
      </c>
      <c r="AJ37" s="37">
        <v>0</v>
      </c>
      <c r="AK37" s="37">
        <v>0</v>
      </c>
      <c r="AL37" s="37">
        <v>0</v>
      </c>
      <c r="AM37" s="37">
        <v>0</v>
      </c>
      <c r="AN37" s="37">
        <v>0</v>
      </c>
      <c r="AO37" s="37">
        <v>0</v>
      </c>
      <c r="AP37" s="37">
        <v>0</v>
      </c>
      <c r="AQ37" s="37">
        <v>0</v>
      </c>
      <c r="AR37" s="37">
        <v>0</v>
      </c>
      <c r="AS37" s="37">
        <v>0</v>
      </c>
      <c r="AT37" s="37">
        <v>0</v>
      </c>
      <c r="AU37" s="37">
        <v>0</v>
      </c>
      <c r="AV37" s="37">
        <v>0</v>
      </c>
      <c r="AW37" s="37">
        <v>0</v>
      </c>
      <c r="AX37" s="37">
        <v>0</v>
      </c>
      <c r="AY37" s="37">
        <v>0</v>
      </c>
      <c r="AZ37" s="37">
        <v>0</v>
      </c>
      <c r="BA37" s="37">
        <v>0</v>
      </c>
      <c r="BB37" s="37">
        <v>0</v>
      </c>
      <c r="BC37" s="37">
        <v>0</v>
      </c>
      <c r="BD37" s="37">
        <v>0</v>
      </c>
      <c r="BE37" s="38">
        <v>0</v>
      </c>
    </row>
    <row r="38" spans="1:57" x14ac:dyDescent="0.2">
      <c r="A38" s="33" t="s">
        <v>340</v>
      </c>
      <c r="B38" s="33" t="s">
        <v>29</v>
      </c>
      <c r="C38" s="33"/>
      <c r="D38" s="33" t="s">
        <v>325</v>
      </c>
      <c r="E38" s="33">
        <v>2017</v>
      </c>
      <c r="F38" s="34" t="s">
        <v>326</v>
      </c>
      <c r="G38" s="34" t="s">
        <v>327</v>
      </c>
      <c r="H38" s="35"/>
      <c r="I38" s="36">
        <v>0</v>
      </c>
      <c r="J38" s="37">
        <v>0</v>
      </c>
      <c r="K38" s="37">
        <v>0</v>
      </c>
      <c r="L38" s="37">
        <v>0</v>
      </c>
      <c r="M38" s="37">
        <v>0</v>
      </c>
      <c r="N38" s="37">
        <v>0</v>
      </c>
      <c r="O38" s="37">
        <v>0</v>
      </c>
      <c r="P38" s="37">
        <v>0</v>
      </c>
      <c r="Q38" s="37">
        <v>0</v>
      </c>
      <c r="R38" s="37">
        <v>0</v>
      </c>
      <c r="S38" s="37">
        <v>0</v>
      </c>
      <c r="T38" s="37">
        <v>0</v>
      </c>
      <c r="U38" s="37">
        <v>0</v>
      </c>
      <c r="V38" s="37">
        <v>0</v>
      </c>
      <c r="W38" s="37">
        <v>0</v>
      </c>
      <c r="X38" s="37">
        <v>0</v>
      </c>
      <c r="Y38" s="37">
        <v>0</v>
      </c>
      <c r="Z38" s="37">
        <v>0</v>
      </c>
      <c r="AA38" s="37">
        <v>0</v>
      </c>
      <c r="AB38" s="37">
        <v>0</v>
      </c>
      <c r="AC38" s="37">
        <v>0</v>
      </c>
      <c r="AD38" s="37">
        <v>0</v>
      </c>
      <c r="AE38" s="37">
        <v>0</v>
      </c>
      <c r="AF38" s="38">
        <v>0</v>
      </c>
      <c r="AG38" s="35"/>
      <c r="AH38" s="36">
        <v>0</v>
      </c>
      <c r="AI38" s="37">
        <v>0</v>
      </c>
      <c r="AJ38" s="37">
        <v>0</v>
      </c>
      <c r="AK38" s="37">
        <v>0</v>
      </c>
      <c r="AL38" s="37">
        <v>0</v>
      </c>
      <c r="AM38" s="37">
        <v>0</v>
      </c>
      <c r="AN38" s="37">
        <v>0</v>
      </c>
      <c r="AO38" s="37">
        <v>0</v>
      </c>
      <c r="AP38" s="37">
        <v>0</v>
      </c>
      <c r="AQ38" s="37">
        <v>0</v>
      </c>
      <c r="AR38" s="37">
        <v>0</v>
      </c>
      <c r="AS38" s="37">
        <v>0</v>
      </c>
      <c r="AT38" s="37">
        <v>0</v>
      </c>
      <c r="AU38" s="37">
        <v>0</v>
      </c>
      <c r="AV38" s="37">
        <v>0</v>
      </c>
      <c r="AW38" s="37">
        <v>0</v>
      </c>
      <c r="AX38" s="37">
        <v>0</v>
      </c>
      <c r="AY38" s="37">
        <v>0</v>
      </c>
      <c r="AZ38" s="37">
        <v>0</v>
      </c>
      <c r="BA38" s="37">
        <v>0</v>
      </c>
      <c r="BB38" s="37">
        <v>0</v>
      </c>
      <c r="BC38" s="37">
        <v>0</v>
      </c>
      <c r="BD38" s="37">
        <v>0</v>
      </c>
      <c r="BE38" s="38">
        <v>0</v>
      </c>
    </row>
    <row r="40" spans="1:57" ht="17" x14ac:dyDescent="0.2">
      <c r="A40" s="20" t="s">
        <v>345</v>
      </c>
    </row>
    <row r="41" spans="1:57" ht="34" x14ac:dyDescent="0.2">
      <c r="A41" s="20" t="s">
        <v>315</v>
      </c>
      <c r="B41" s="20" t="s">
        <v>316</v>
      </c>
      <c r="C41" s="20" t="s">
        <v>317</v>
      </c>
      <c r="D41" s="20" t="s">
        <v>318</v>
      </c>
      <c r="E41" s="20" t="s">
        <v>319</v>
      </c>
      <c r="F41" s="21" t="s">
        <v>320</v>
      </c>
      <c r="G41" s="22" t="s">
        <v>321</v>
      </c>
      <c r="H41" s="23"/>
      <c r="I41" s="24" t="s">
        <v>322</v>
      </c>
      <c r="J41" s="25"/>
      <c r="K41" s="25"/>
      <c r="L41" s="25"/>
      <c r="M41" s="25"/>
      <c r="N41" s="25"/>
      <c r="O41" s="25"/>
      <c r="P41" s="25"/>
      <c r="Q41" s="25"/>
      <c r="R41" s="25"/>
      <c r="S41" s="25"/>
      <c r="T41" s="25"/>
      <c r="U41" s="25"/>
      <c r="V41" s="25"/>
      <c r="W41" s="25"/>
      <c r="X41" s="25"/>
      <c r="Y41" s="25"/>
      <c r="Z41" s="25"/>
      <c r="AA41" s="25"/>
      <c r="AB41" s="25"/>
      <c r="AC41" s="25"/>
      <c r="AD41" s="25"/>
      <c r="AE41" s="25"/>
      <c r="AF41" s="26"/>
      <c r="AG41" s="27"/>
      <c r="AH41" s="24" t="s">
        <v>323</v>
      </c>
      <c r="AI41" s="25"/>
      <c r="AJ41" s="25"/>
      <c r="AK41" s="25"/>
      <c r="AL41" s="25"/>
      <c r="AM41" s="25"/>
      <c r="AN41" s="25"/>
      <c r="AO41" s="25"/>
      <c r="AP41" s="25"/>
      <c r="AQ41" s="25"/>
      <c r="AR41" s="25"/>
      <c r="AS41" s="25"/>
      <c r="AT41" s="25"/>
      <c r="AU41" s="25"/>
      <c r="AV41" s="25"/>
      <c r="AW41" s="25"/>
      <c r="AX41" s="25"/>
      <c r="AY41" s="25"/>
      <c r="AZ41" s="25"/>
      <c r="BA41" s="25"/>
      <c r="BB41" s="25"/>
      <c r="BC41" s="25"/>
      <c r="BD41" s="25"/>
      <c r="BE41" s="26"/>
    </row>
    <row r="42" spans="1:57" ht="31" x14ac:dyDescent="0.2">
      <c r="A42" s="28"/>
      <c r="B42" s="28"/>
      <c r="C42" s="28"/>
      <c r="D42" s="28"/>
      <c r="E42" s="29"/>
      <c r="F42" s="30"/>
      <c r="G42" s="30"/>
      <c r="H42" s="31"/>
      <c r="I42" s="32">
        <v>2017</v>
      </c>
      <c r="J42" s="32">
        <v>2018</v>
      </c>
      <c r="K42" s="32">
        <v>2019</v>
      </c>
      <c r="L42" s="32">
        <v>2020</v>
      </c>
      <c r="M42" s="32">
        <v>2021</v>
      </c>
      <c r="N42" s="32">
        <v>2022</v>
      </c>
      <c r="O42" s="32">
        <v>2023</v>
      </c>
      <c r="P42" s="32">
        <v>2024</v>
      </c>
      <c r="Q42" s="32">
        <v>2025</v>
      </c>
      <c r="R42" s="32">
        <v>2026</v>
      </c>
      <c r="S42" s="32">
        <v>2027</v>
      </c>
      <c r="T42" s="32">
        <v>2028</v>
      </c>
      <c r="U42" s="32">
        <v>2029</v>
      </c>
      <c r="V42" s="32">
        <v>2030</v>
      </c>
      <c r="W42" s="32">
        <v>2031</v>
      </c>
      <c r="X42" s="32">
        <v>2032</v>
      </c>
      <c r="Y42" s="32">
        <v>2033</v>
      </c>
      <c r="Z42" s="32">
        <v>2034</v>
      </c>
      <c r="AA42" s="32">
        <v>2035</v>
      </c>
      <c r="AB42" s="32">
        <v>2036</v>
      </c>
      <c r="AC42" s="32">
        <v>2037</v>
      </c>
      <c r="AD42" s="32">
        <v>2038</v>
      </c>
      <c r="AE42" s="32">
        <v>2039</v>
      </c>
      <c r="AF42" s="32">
        <v>2040</v>
      </c>
      <c r="AG42" s="27"/>
      <c r="AH42" s="32">
        <v>2017</v>
      </c>
      <c r="AI42" s="32">
        <v>2018</v>
      </c>
      <c r="AJ42" s="32">
        <v>2019</v>
      </c>
      <c r="AK42" s="32">
        <v>2020</v>
      </c>
      <c r="AL42" s="32">
        <v>2021</v>
      </c>
      <c r="AM42" s="32">
        <v>2022</v>
      </c>
      <c r="AN42" s="32">
        <v>2023</v>
      </c>
      <c r="AO42" s="32">
        <v>2024</v>
      </c>
      <c r="AP42" s="32">
        <v>2025</v>
      </c>
      <c r="AQ42" s="32">
        <v>2026</v>
      </c>
      <c r="AR42" s="32">
        <v>2027</v>
      </c>
      <c r="AS42" s="32">
        <v>2028</v>
      </c>
      <c r="AT42" s="32">
        <v>2029</v>
      </c>
      <c r="AU42" s="32">
        <v>2030</v>
      </c>
      <c r="AV42" s="32">
        <v>2031</v>
      </c>
      <c r="AW42" s="32">
        <v>2032</v>
      </c>
      <c r="AX42" s="32">
        <v>2033</v>
      </c>
      <c r="AY42" s="32">
        <v>2034</v>
      </c>
      <c r="AZ42" s="32">
        <v>2035</v>
      </c>
      <c r="BA42" s="32">
        <v>2036</v>
      </c>
      <c r="BB42" s="32">
        <v>2037</v>
      </c>
      <c r="BC42" s="32">
        <v>2038</v>
      </c>
      <c r="BD42" s="32">
        <v>2039</v>
      </c>
      <c r="BE42" s="32">
        <v>2040</v>
      </c>
    </row>
    <row r="43" spans="1:57" x14ac:dyDescent="0.2">
      <c r="A43" s="33" t="s">
        <v>324</v>
      </c>
      <c r="B43" s="33" t="s">
        <v>29</v>
      </c>
      <c r="C43" s="33"/>
      <c r="D43" s="33" t="s">
        <v>325</v>
      </c>
      <c r="E43" s="33">
        <v>2017</v>
      </c>
      <c r="F43" s="34" t="s">
        <v>326</v>
      </c>
      <c r="G43" s="34" t="s">
        <v>327</v>
      </c>
      <c r="H43" s="35"/>
      <c r="I43" s="40">
        <f>IFERROR(I19/$I19, "n/a")</f>
        <v>1</v>
      </c>
      <c r="J43" s="41">
        <f>IFERROR(J19/I19, "n/a")</f>
        <v>0.8045977011494253</v>
      </c>
      <c r="K43" s="41">
        <f t="shared" ref="K43:Y43" si="2">IFERROR(K19/J19, "n/a")</f>
        <v>1</v>
      </c>
      <c r="L43" s="41">
        <f t="shared" si="2"/>
        <v>1</v>
      </c>
      <c r="M43" s="41">
        <f t="shared" si="2"/>
        <v>1</v>
      </c>
      <c r="N43" s="41">
        <f t="shared" si="2"/>
        <v>1</v>
      </c>
      <c r="O43" s="41">
        <f t="shared" si="2"/>
        <v>1</v>
      </c>
      <c r="P43" s="41">
        <f t="shared" si="2"/>
        <v>1</v>
      </c>
      <c r="Q43" s="41">
        <f t="shared" si="2"/>
        <v>1</v>
      </c>
      <c r="R43" s="41">
        <f t="shared" si="2"/>
        <v>1</v>
      </c>
      <c r="S43" s="41">
        <f t="shared" si="2"/>
        <v>0.97142857142857142</v>
      </c>
      <c r="T43" s="41">
        <f t="shared" si="2"/>
        <v>1</v>
      </c>
      <c r="U43" s="41">
        <f t="shared" si="2"/>
        <v>1</v>
      </c>
      <c r="V43" s="41">
        <f t="shared" si="2"/>
        <v>1</v>
      </c>
      <c r="W43" s="41">
        <f t="shared" si="2"/>
        <v>0.86029411764705888</v>
      </c>
      <c r="X43" s="41">
        <f t="shared" si="2"/>
        <v>1</v>
      </c>
      <c r="Y43" s="41">
        <f t="shared" si="2"/>
        <v>0.11965811965811966</v>
      </c>
      <c r="Z43" s="41">
        <f t="shared" ref="Z43:AF43" si="3">IFERROR(Z19/$I19, "n/a")</f>
        <v>0</v>
      </c>
      <c r="AA43" s="41">
        <f t="shared" si="3"/>
        <v>0</v>
      </c>
      <c r="AB43" s="41">
        <f t="shared" si="3"/>
        <v>0</v>
      </c>
      <c r="AC43" s="41">
        <f t="shared" si="3"/>
        <v>0</v>
      </c>
      <c r="AD43" s="41">
        <f t="shared" si="3"/>
        <v>0</v>
      </c>
      <c r="AE43" s="41">
        <f t="shared" si="3"/>
        <v>0</v>
      </c>
      <c r="AF43" s="42">
        <f t="shared" si="3"/>
        <v>0</v>
      </c>
      <c r="AG43" s="35"/>
      <c r="AH43" s="40">
        <f>IFERROR(AH19/$AH19, "n/a")</f>
        <v>1</v>
      </c>
      <c r="AI43" s="41">
        <f>IFERROR(AI19/AH19, "n/a")</f>
        <v>0.80085551869337257</v>
      </c>
      <c r="AJ43" s="41">
        <f t="shared" ref="AJ43:BE43" si="4">IFERROR(AJ19/AI19, "n/a")</f>
        <v>1</v>
      </c>
      <c r="AK43" s="41">
        <f t="shared" si="4"/>
        <v>1</v>
      </c>
      <c r="AL43" s="41">
        <f t="shared" si="4"/>
        <v>1</v>
      </c>
      <c r="AM43" s="41">
        <f t="shared" si="4"/>
        <v>1</v>
      </c>
      <c r="AN43" s="41">
        <f t="shared" si="4"/>
        <v>1</v>
      </c>
      <c r="AO43" s="41">
        <f t="shared" si="4"/>
        <v>0.99999512122773326</v>
      </c>
      <c r="AP43" s="41">
        <f t="shared" si="4"/>
        <v>1</v>
      </c>
      <c r="AQ43" s="41">
        <f t="shared" si="4"/>
        <v>0.99884860412765664</v>
      </c>
      <c r="AR43" s="41">
        <f t="shared" si="4"/>
        <v>0.99007778927244616</v>
      </c>
      <c r="AS43" s="41">
        <f t="shared" si="4"/>
        <v>0.99992501277742807</v>
      </c>
      <c r="AT43" s="41">
        <f t="shared" si="4"/>
        <v>1</v>
      </c>
      <c r="AU43" s="41">
        <f t="shared" si="4"/>
        <v>0.99994967585329031</v>
      </c>
      <c r="AV43" s="41">
        <f t="shared" si="4"/>
        <v>0.85914499905760822</v>
      </c>
      <c r="AW43" s="41">
        <f t="shared" si="4"/>
        <v>1</v>
      </c>
      <c r="AX43" s="41">
        <f t="shared" si="4"/>
        <v>0.11577122333640961</v>
      </c>
      <c r="AY43" s="41">
        <f t="shared" si="4"/>
        <v>0</v>
      </c>
      <c r="AZ43" s="41" t="str">
        <f t="shared" si="4"/>
        <v>n/a</v>
      </c>
      <c r="BA43" s="41" t="str">
        <f t="shared" si="4"/>
        <v>n/a</v>
      </c>
      <c r="BB43" s="41" t="str">
        <f t="shared" si="4"/>
        <v>n/a</v>
      </c>
      <c r="BC43" s="41" t="str">
        <f t="shared" si="4"/>
        <v>n/a</v>
      </c>
      <c r="BD43" s="41" t="str">
        <f t="shared" si="4"/>
        <v>n/a</v>
      </c>
      <c r="BE43" s="42" t="str">
        <f t="shared" si="4"/>
        <v>n/a</v>
      </c>
    </row>
    <row r="44" spans="1:57" x14ac:dyDescent="0.2">
      <c r="A44" s="33" t="s">
        <v>328</v>
      </c>
      <c r="B44" s="33" t="s">
        <v>29</v>
      </c>
      <c r="C44" s="33"/>
      <c r="D44" s="33" t="s">
        <v>325</v>
      </c>
      <c r="E44" s="33">
        <v>2017</v>
      </c>
      <c r="F44" s="34" t="s">
        <v>326</v>
      </c>
      <c r="G44" s="34" t="s">
        <v>327</v>
      </c>
      <c r="H44" s="35"/>
      <c r="I44" s="40">
        <f t="shared" ref="I44" si="5">IFERROR(I20/$I20, "n/a")</f>
        <v>1</v>
      </c>
      <c r="J44" s="41">
        <f t="shared" ref="J44:Y44" si="6">IFERROR(J20/I20, "n/a")</f>
        <v>0.72602739726027399</v>
      </c>
      <c r="K44" s="41">
        <f t="shared" si="6"/>
        <v>1</v>
      </c>
      <c r="L44" s="41">
        <f t="shared" si="6"/>
        <v>1</v>
      </c>
      <c r="M44" s="41">
        <f t="shared" si="6"/>
        <v>1</v>
      </c>
      <c r="N44" s="41">
        <f t="shared" si="6"/>
        <v>1</v>
      </c>
      <c r="O44" s="41">
        <f t="shared" si="6"/>
        <v>1</v>
      </c>
      <c r="P44" s="41">
        <f t="shared" si="6"/>
        <v>1</v>
      </c>
      <c r="Q44" s="41">
        <f t="shared" si="6"/>
        <v>1</v>
      </c>
      <c r="R44" s="41">
        <f t="shared" si="6"/>
        <v>1</v>
      </c>
      <c r="S44" s="41">
        <f t="shared" si="6"/>
        <v>0.96226415094339623</v>
      </c>
      <c r="T44" s="41">
        <f t="shared" si="6"/>
        <v>1</v>
      </c>
      <c r="U44" s="41">
        <f t="shared" si="6"/>
        <v>1</v>
      </c>
      <c r="V44" s="41">
        <f t="shared" si="6"/>
        <v>0.84313725490196079</v>
      </c>
      <c r="W44" s="41">
        <f t="shared" si="6"/>
        <v>1</v>
      </c>
      <c r="X44" s="41">
        <f t="shared" si="6"/>
        <v>0.76744186046511631</v>
      </c>
      <c r="Y44" s="41">
        <f t="shared" si="6"/>
        <v>0.81818181818181823</v>
      </c>
      <c r="Z44" s="41">
        <f t="shared" ref="Z44:AF44" si="7">IFERROR(Z20/$I20, "n/a")</f>
        <v>0</v>
      </c>
      <c r="AA44" s="41">
        <f t="shared" si="7"/>
        <v>0</v>
      </c>
      <c r="AB44" s="41">
        <f t="shared" si="7"/>
        <v>0</v>
      </c>
      <c r="AC44" s="41">
        <f t="shared" si="7"/>
        <v>0</v>
      </c>
      <c r="AD44" s="41">
        <f t="shared" si="7"/>
        <v>0</v>
      </c>
      <c r="AE44" s="41">
        <f t="shared" si="7"/>
        <v>0</v>
      </c>
      <c r="AF44" s="42">
        <f t="shared" si="7"/>
        <v>0</v>
      </c>
      <c r="AG44" s="35"/>
      <c r="AH44" s="40">
        <f t="shared" ref="AH44:AH62" si="8">IFERROR(AH20/$AH20, "n/a")</f>
        <v>1</v>
      </c>
      <c r="AI44" s="41">
        <f t="shared" ref="AI44" si="9">IFERROR(AI20/AH20, "n/a")</f>
        <v>0.71562602839410616</v>
      </c>
      <c r="AJ44" s="41">
        <f t="shared" ref="AJ44:BE44" si="10">IFERROR(AJ20/AI20, "n/a")</f>
        <v>1</v>
      </c>
      <c r="AK44" s="41">
        <f t="shared" si="10"/>
        <v>1</v>
      </c>
      <c r="AL44" s="41">
        <f t="shared" si="10"/>
        <v>1</v>
      </c>
      <c r="AM44" s="41">
        <f t="shared" si="10"/>
        <v>1</v>
      </c>
      <c r="AN44" s="41">
        <f t="shared" si="10"/>
        <v>1</v>
      </c>
      <c r="AO44" s="41">
        <f t="shared" si="10"/>
        <v>0.99997409252595282</v>
      </c>
      <c r="AP44" s="41">
        <f t="shared" si="10"/>
        <v>1</v>
      </c>
      <c r="AQ44" s="41">
        <f t="shared" si="10"/>
        <v>1</v>
      </c>
      <c r="AR44" s="41">
        <f t="shared" si="10"/>
        <v>0.98532692193098592</v>
      </c>
      <c r="AS44" s="41">
        <f t="shared" si="10"/>
        <v>0.99875498106177629</v>
      </c>
      <c r="AT44" s="41">
        <f t="shared" si="10"/>
        <v>1</v>
      </c>
      <c r="AU44" s="41">
        <f t="shared" si="10"/>
        <v>0.83717966944150457</v>
      </c>
      <c r="AV44" s="41">
        <f t="shared" si="10"/>
        <v>1</v>
      </c>
      <c r="AW44" s="41">
        <f t="shared" si="10"/>
        <v>0.76370614724713515</v>
      </c>
      <c r="AX44" s="41">
        <f t="shared" si="10"/>
        <v>0.84244334594028136</v>
      </c>
      <c r="AY44" s="41">
        <f t="shared" si="10"/>
        <v>0</v>
      </c>
      <c r="AZ44" s="41" t="str">
        <f t="shared" si="10"/>
        <v>n/a</v>
      </c>
      <c r="BA44" s="41" t="str">
        <f t="shared" si="10"/>
        <v>n/a</v>
      </c>
      <c r="BB44" s="41" t="str">
        <f t="shared" si="10"/>
        <v>n/a</v>
      </c>
      <c r="BC44" s="41" t="str">
        <f t="shared" si="10"/>
        <v>n/a</v>
      </c>
      <c r="BD44" s="41" t="str">
        <f t="shared" si="10"/>
        <v>n/a</v>
      </c>
      <c r="BE44" s="42" t="str">
        <f t="shared" si="10"/>
        <v>n/a</v>
      </c>
    </row>
    <row r="45" spans="1:57" x14ac:dyDescent="0.2">
      <c r="A45" s="33" t="s">
        <v>329</v>
      </c>
      <c r="B45" s="33" t="s">
        <v>29</v>
      </c>
      <c r="C45" s="33"/>
      <c r="D45" s="33" t="s">
        <v>325</v>
      </c>
      <c r="E45" s="33">
        <v>2017</v>
      </c>
      <c r="F45" s="34" t="s">
        <v>326</v>
      </c>
      <c r="G45" s="34" t="s">
        <v>327</v>
      </c>
      <c r="H45" s="35"/>
      <c r="I45" s="40">
        <f t="shared" ref="I45" si="11">IFERROR(I21/$I21, "n/a")</f>
        <v>1</v>
      </c>
      <c r="J45" s="41">
        <f t="shared" ref="J45:Y45" si="12">IFERROR(J21/I21, "n/a")</f>
        <v>1</v>
      </c>
      <c r="K45" s="41">
        <f t="shared" si="12"/>
        <v>1</v>
      </c>
      <c r="L45" s="41">
        <f t="shared" si="12"/>
        <v>1</v>
      </c>
      <c r="M45" s="41">
        <f t="shared" si="12"/>
        <v>1</v>
      </c>
      <c r="N45" s="41">
        <f t="shared" si="12"/>
        <v>1</v>
      </c>
      <c r="O45" s="41">
        <f t="shared" si="12"/>
        <v>1</v>
      </c>
      <c r="P45" s="41">
        <f t="shared" si="12"/>
        <v>1</v>
      </c>
      <c r="Q45" s="41">
        <f t="shared" si="12"/>
        <v>1</v>
      </c>
      <c r="R45" s="41">
        <f t="shared" si="12"/>
        <v>1</v>
      </c>
      <c r="S45" s="41">
        <f t="shared" si="12"/>
        <v>1</v>
      </c>
      <c r="T45" s="41">
        <f t="shared" si="12"/>
        <v>1</v>
      </c>
      <c r="U45" s="41">
        <f t="shared" si="12"/>
        <v>1</v>
      </c>
      <c r="V45" s="41">
        <f t="shared" si="12"/>
        <v>1</v>
      </c>
      <c r="W45" s="41">
        <f t="shared" si="12"/>
        <v>1</v>
      </c>
      <c r="X45" s="41">
        <f t="shared" si="12"/>
        <v>1</v>
      </c>
      <c r="Y45" s="41">
        <f t="shared" si="12"/>
        <v>1</v>
      </c>
      <c r="Z45" s="41">
        <f t="shared" ref="Z45:AF45" si="13">IFERROR(Z21/$I21, "n/a")</f>
        <v>1</v>
      </c>
      <c r="AA45" s="41">
        <f t="shared" si="13"/>
        <v>0.98076923076923073</v>
      </c>
      <c r="AB45" s="41">
        <f t="shared" si="13"/>
        <v>0</v>
      </c>
      <c r="AC45" s="41">
        <f t="shared" si="13"/>
        <v>0</v>
      </c>
      <c r="AD45" s="41">
        <f t="shared" si="13"/>
        <v>0</v>
      </c>
      <c r="AE45" s="41">
        <f t="shared" si="13"/>
        <v>0</v>
      </c>
      <c r="AF45" s="42">
        <f t="shared" si="13"/>
        <v>0</v>
      </c>
      <c r="AG45" s="35"/>
      <c r="AH45" s="40">
        <f t="shared" si="8"/>
        <v>1</v>
      </c>
      <c r="AI45" s="41">
        <f t="shared" ref="AI45" si="14">IFERROR(AI21/AH21, "n/a")</f>
        <v>1</v>
      </c>
      <c r="AJ45" s="41">
        <f t="shared" ref="AJ45:BE45" si="15">IFERROR(AJ21/AI21, "n/a")</f>
        <v>1</v>
      </c>
      <c r="AK45" s="41">
        <f t="shared" si="15"/>
        <v>1</v>
      </c>
      <c r="AL45" s="41">
        <f t="shared" si="15"/>
        <v>1</v>
      </c>
      <c r="AM45" s="41">
        <f t="shared" si="15"/>
        <v>1</v>
      </c>
      <c r="AN45" s="41">
        <f t="shared" si="15"/>
        <v>1</v>
      </c>
      <c r="AO45" s="41">
        <f t="shared" si="15"/>
        <v>1</v>
      </c>
      <c r="AP45" s="41">
        <f t="shared" si="15"/>
        <v>1</v>
      </c>
      <c r="AQ45" s="41">
        <f t="shared" si="15"/>
        <v>1</v>
      </c>
      <c r="AR45" s="41">
        <f t="shared" si="15"/>
        <v>1</v>
      </c>
      <c r="AS45" s="41">
        <f t="shared" si="15"/>
        <v>1</v>
      </c>
      <c r="AT45" s="41">
        <f t="shared" si="15"/>
        <v>1</v>
      </c>
      <c r="AU45" s="41">
        <f t="shared" si="15"/>
        <v>1</v>
      </c>
      <c r="AV45" s="41">
        <f t="shared" si="15"/>
        <v>1</v>
      </c>
      <c r="AW45" s="41">
        <f t="shared" si="15"/>
        <v>1</v>
      </c>
      <c r="AX45" s="41">
        <f t="shared" si="15"/>
        <v>1</v>
      </c>
      <c r="AY45" s="41">
        <f t="shared" si="15"/>
        <v>1</v>
      </c>
      <c r="AZ45" s="41">
        <f t="shared" si="15"/>
        <v>0.95105007509506179</v>
      </c>
      <c r="BA45" s="41">
        <f t="shared" si="15"/>
        <v>0</v>
      </c>
      <c r="BB45" s="41" t="str">
        <f t="shared" si="15"/>
        <v>n/a</v>
      </c>
      <c r="BC45" s="41" t="str">
        <f t="shared" si="15"/>
        <v>n/a</v>
      </c>
      <c r="BD45" s="41" t="str">
        <f t="shared" si="15"/>
        <v>n/a</v>
      </c>
      <c r="BE45" s="42" t="str">
        <f t="shared" si="15"/>
        <v>n/a</v>
      </c>
    </row>
    <row r="46" spans="1:57" x14ac:dyDescent="0.2">
      <c r="A46" s="33" t="s">
        <v>134</v>
      </c>
      <c r="B46" s="33" t="s">
        <v>29</v>
      </c>
      <c r="C46" s="33"/>
      <c r="D46" s="33" t="s">
        <v>325</v>
      </c>
      <c r="E46" s="33">
        <v>2017</v>
      </c>
      <c r="F46" s="34" t="s">
        <v>326</v>
      </c>
      <c r="G46" s="34" t="s">
        <v>327</v>
      </c>
      <c r="H46" s="35"/>
      <c r="I46" s="40">
        <f t="shared" ref="I46" si="16">IFERROR(I22/$I22, "n/a")</f>
        <v>1</v>
      </c>
      <c r="J46" s="41">
        <f t="shared" ref="J46:Y46" si="17">IFERROR(J22/I22, "n/a")</f>
        <v>1</v>
      </c>
      <c r="K46" s="41">
        <f t="shared" si="17"/>
        <v>1</v>
      </c>
      <c r="L46" s="41">
        <f t="shared" si="17"/>
        <v>1</v>
      </c>
      <c r="M46" s="41">
        <f t="shared" si="17"/>
        <v>1</v>
      </c>
      <c r="N46" s="41">
        <f t="shared" si="17"/>
        <v>1</v>
      </c>
      <c r="O46" s="41">
        <f t="shared" si="17"/>
        <v>1</v>
      </c>
      <c r="P46" s="41">
        <f t="shared" si="17"/>
        <v>1</v>
      </c>
      <c r="Q46" s="41">
        <f t="shared" si="17"/>
        <v>1</v>
      </c>
      <c r="R46" s="41">
        <f t="shared" si="17"/>
        <v>1</v>
      </c>
      <c r="S46" s="41">
        <f t="shared" si="17"/>
        <v>1</v>
      </c>
      <c r="T46" s="41">
        <f t="shared" si="17"/>
        <v>1</v>
      </c>
      <c r="U46" s="41">
        <f t="shared" si="17"/>
        <v>1</v>
      </c>
      <c r="V46" s="41">
        <f t="shared" si="17"/>
        <v>1</v>
      </c>
      <c r="W46" s="41">
        <f t="shared" si="17"/>
        <v>1</v>
      </c>
      <c r="X46" s="41">
        <f t="shared" si="17"/>
        <v>0.5</v>
      </c>
      <c r="Y46" s="41">
        <f t="shared" si="17"/>
        <v>0</v>
      </c>
      <c r="Z46" s="41">
        <f t="shared" ref="Z46:AF46" si="18">IFERROR(Z22/$I22, "n/a")</f>
        <v>0</v>
      </c>
      <c r="AA46" s="41">
        <f t="shared" si="18"/>
        <v>0</v>
      </c>
      <c r="AB46" s="41">
        <f t="shared" si="18"/>
        <v>0</v>
      </c>
      <c r="AC46" s="41">
        <f t="shared" si="18"/>
        <v>0</v>
      </c>
      <c r="AD46" s="41">
        <f t="shared" si="18"/>
        <v>0</v>
      </c>
      <c r="AE46" s="41">
        <f t="shared" si="18"/>
        <v>0</v>
      </c>
      <c r="AF46" s="42">
        <f t="shared" si="18"/>
        <v>0</v>
      </c>
      <c r="AG46" s="35"/>
      <c r="AH46" s="40">
        <f t="shared" si="8"/>
        <v>1</v>
      </c>
      <c r="AI46" s="41">
        <f t="shared" ref="AI46" si="19">IFERROR(AI22/AH22, "n/a")</f>
        <v>1</v>
      </c>
      <c r="AJ46" s="41">
        <f t="shared" ref="AJ46:BE46" si="20">IFERROR(AJ22/AI22, "n/a")</f>
        <v>1</v>
      </c>
      <c r="AK46" s="41">
        <f t="shared" si="20"/>
        <v>1</v>
      </c>
      <c r="AL46" s="41">
        <f t="shared" si="20"/>
        <v>1</v>
      </c>
      <c r="AM46" s="41">
        <f t="shared" si="20"/>
        <v>1</v>
      </c>
      <c r="AN46" s="41">
        <f t="shared" si="20"/>
        <v>1</v>
      </c>
      <c r="AO46" s="41">
        <f t="shared" si="20"/>
        <v>1</v>
      </c>
      <c r="AP46" s="41">
        <f t="shared" si="20"/>
        <v>1</v>
      </c>
      <c r="AQ46" s="41">
        <f t="shared" si="20"/>
        <v>1</v>
      </c>
      <c r="AR46" s="41">
        <f t="shared" si="20"/>
        <v>0.9707779886148008</v>
      </c>
      <c r="AS46" s="41">
        <f t="shared" si="20"/>
        <v>1</v>
      </c>
      <c r="AT46" s="41">
        <f t="shared" si="20"/>
        <v>1</v>
      </c>
      <c r="AU46" s="41">
        <f t="shared" si="20"/>
        <v>1</v>
      </c>
      <c r="AV46" s="41">
        <f t="shared" si="20"/>
        <v>1</v>
      </c>
      <c r="AW46" s="41">
        <f t="shared" si="20"/>
        <v>0.80209147771696643</v>
      </c>
      <c r="AX46" s="41">
        <f t="shared" si="20"/>
        <v>0.49677104910442305</v>
      </c>
      <c r="AY46" s="41">
        <f t="shared" si="20"/>
        <v>0.98013245033112584</v>
      </c>
      <c r="AZ46" s="41">
        <f t="shared" si="20"/>
        <v>0.96921921921921927</v>
      </c>
      <c r="BA46" s="41">
        <f t="shared" si="20"/>
        <v>1</v>
      </c>
      <c r="BB46" s="41">
        <f t="shared" si="20"/>
        <v>0</v>
      </c>
      <c r="BC46" s="41" t="str">
        <f t="shared" si="20"/>
        <v>n/a</v>
      </c>
      <c r="BD46" s="41" t="str">
        <f t="shared" si="20"/>
        <v>n/a</v>
      </c>
      <c r="BE46" s="42" t="str">
        <f t="shared" si="20"/>
        <v>n/a</v>
      </c>
    </row>
    <row r="47" spans="1:57" x14ac:dyDescent="0.2">
      <c r="A47" s="33" t="s">
        <v>37</v>
      </c>
      <c r="B47" s="33" t="s">
        <v>29</v>
      </c>
      <c r="C47" s="33"/>
      <c r="D47" s="33" t="s">
        <v>325</v>
      </c>
      <c r="E47" s="33">
        <v>2017</v>
      </c>
      <c r="F47" s="34" t="s">
        <v>326</v>
      </c>
      <c r="G47" s="34" t="s">
        <v>327</v>
      </c>
      <c r="H47" s="35"/>
      <c r="I47" s="40">
        <f t="shared" ref="I47" si="21">IFERROR(I23/$I23, "n/a")</f>
        <v>1</v>
      </c>
      <c r="J47" s="41">
        <f t="shared" ref="J47:Y47" si="22">IFERROR(J23/I23, "n/a")</f>
        <v>1</v>
      </c>
      <c r="K47" s="41">
        <f t="shared" si="22"/>
        <v>1</v>
      </c>
      <c r="L47" s="41">
        <f t="shared" si="22"/>
        <v>1</v>
      </c>
      <c r="M47" s="41">
        <f t="shared" si="22"/>
        <v>1</v>
      </c>
      <c r="N47" s="41">
        <f t="shared" si="22"/>
        <v>1</v>
      </c>
      <c r="O47" s="41">
        <f t="shared" si="22"/>
        <v>1</v>
      </c>
      <c r="P47" s="41">
        <f t="shared" si="22"/>
        <v>1</v>
      </c>
      <c r="Q47" s="41">
        <f t="shared" si="22"/>
        <v>1</v>
      </c>
      <c r="R47" s="41">
        <f t="shared" si="22"/>
        <v>0.90909090909090906</v>
      </c>
      <c r="S47" s="41">
        <f t="shared" si="22"/>
        <v>1</v>
      </c>
      <c r="T47" s="41">
        <f t="shared" si="22"/>
        <v>1</v>
      </c>
      <c r="U47" s="41">
        <f t="shared" si="22"/>
        <v>0.95</v>
      </c>
      <c r="V47" s="41">
        <f t="shared" si="22"/>
        <v>1</v>
      </c>
      <c r="W47" s="41">
        <f t="shared" si="22"/>
        <v>0.89473684210526316</v>
      </c>
      <c r="X47" s="41">
        <f t="shared" si="22"/>
        <v>1</v>
      </c>
      <c r="Y47" s="41">
        <f t="shared" si="22"/>
        <v>1</v>
      </c>
      <c r="Z47" s="41">
        <f t="shared" ref="Z47:AF47" si="23">IFERROR(Z23/$I23, "n/a")</f>
        <v>0.77272727272727271</v>
      </c>
      <c r="AA47" s="41">
        <f t="shared" si="23"/>
        <v>0.77272727272727271</v>
      </c>
      <c r="AB47" s="41">
        <f t="shared" si="23"/>
        <v>0.77272727272727271</v>
      </c>
      <c r="AC47" s="41">
        <f t="shared" si="23"/>
        <v>0</v>
      </c>
      <c r="AD47" s="41">
        <f t="shared" si="23"/>
        <v>0</v>
      </c>
      <c r="AE47" s="41">
        <f t="shared" si="23"/>
        <v>0</v>
      </c>
      <c r="AF47" s="42">
        <f t="shared" si="23"/>
        <v>0</v>
      </c>
      <c r="AG47" s="35"/>
      <c r="AH47" s="40">
        <f t="shared" si="8"/>
        <v>1</v>
      </c>
      <c r="AI47" s="41">
        <f t="shared" ref="AI47" si="24">IFERROR(AI23/AH23, "n/a")</f>
        <v>1</v>
      </c>
      <c r="AJ47" s="41">
        <f t="shared" ref="AJ47:BE47" si="25">IFERROR(AJ23/AI23, "n/a")</f>
        <v>1</v>
      </c>
      <c r="AK47" s="41">
        <f t="shared" si="25"/>
        <v>1</v>
      </c>
      <c r="AL47" s="41">
        <f t="shared" si="25"/>
        <v>1</v>
      </c>
      <c r="AM47" s="41">
        <f t="shared" si="25"/>
        <v>1</v>
      </c>
      <c r="AN47" s="41">
        <f t="shared" si="25"/>
        <v>1</v>
      </c>
      <c r="AO47" s="41">
        <f t="shared" si="25"/>
        <v>1</v>
      </c>
      <c r="AP47" s="41">
        <f t="shared" si="25"/>
        <v>1</v>
      </c>
      <c r="AQ47" s="41">
        <f t="shared" si="25"/>
        <v>0.99415268753583808</v>
      </c>
      <c r="AR47" s="41">
        <f t="shared" si="25"/>
        <v>1</v>
      </c>
      <c r="AS47" s="41">
        <f t="shared" si="25"/>
        <v>1</v>
      </c>
      <c r="AT47" s="41">
        <f t="shared" si="25"/>
        <v>0.97409625275532696</v>
      </c>
      <c r="AU47" s="41">
        <f t="shared" si="25"/>
        <v>1</v>
      </c>
      <c r="AV47" s="41">
        <f t="shared" si="25"/>
        <v>0.9519666300834625</v>
      </c>
      <c r="AW47" s="41">
        <f t="shared" si="25"/>
        <v>1</v>
      </c>
      <c r="AX47" s="41">
        <f t="shared" si="25"/>
        <v>1</v>
      </c>
      <c r="AY47" s="41">
        <f t="shared" si="25"/>
        <v>1</v>
      </c>
      <c r="AZ47" s="41">
        <f t="shared" si="25"/>
        <v>1</v>
      </c>
      <c r="BA47" s="41">
        <f t="shared" si="25"/>
        <v>1</v>
      </c>
      <c r="BB47" s="41">
        <f t="shared" si="25"/>
        <v>0</v>
      </c>
      <c r="BC47" s="41" t="str">
        <f t="shared" si="25"/>
        <v>n/a</v>
      </c>
      <c r="BD47" s="41" t="str">
        <f t="shared" si="25"/>
        <v>n/a</v>
      </c>
      <c r="BE47" s="42" t="str">
        <f t="shared" si="25"/>
        <v>n/a</v>
      </c>
    </row>
    <row r="48" spans="1:57" x14ac:dyDescent="0.2">
      <c r="A48" s="33" t="s">
        <v>330</v>
      </c>
      <c r="B48" s="33" t="s">
        <v>29</v>
      </c>
      <c r="C48" s="33"/>
      <c r="D48" s="33" t="s">
        <v>325</v>
      </c>
      <c r="E48" s="33">
        <v>2017</v>
      </c>
      <c r="F48" s="34" t="s">
        <v>326</v>
      </c>
      <c r="G48" s="34" t="s">
        <v>327</v>
      </c>
      <c r="H48" s="35"/>
      <c r="I48" s="40">
        <f t="shared" ref="I48" si="26">IFERROR(I24/$I24, "n/a")</f>
        <v>1</v>
      </c>
      <c r="J48" s="41">
        <f t="shared" ref="J48:Y48" si="27">IFERROR(J24/I24, "n/a")</f>
        <v>1</v>
      </c>
      <c r="K48" s="41">
        <f t="shared" si="27"/>
        <v>1</v>
      </c>
      <c r="L48" s="41">
        <f t="shared" si="27"/>
        <v>1</v>
      </c>
      <c r="M48" s="41">
        <f t="shared" si="27"/>
        <v>1</v>
      </c>
      <c r="N48" s="41">
        <f t="shared" si="27"/>
        <v>1</v>
      </c>
      <c r="O48" s="41">
        <f t="shared" si="27"/>
        <v>1</v>
      </c>
      <c r="P48" s="41">
        <f t="shared" si="27"/>
        <v>1</v>
      </c>
      <c r="Q48" s="41">
        <f t="shared" si="27"/>
        <v>1</v>
      </c>
      <c r="R48" s="41">
        <f t="shared" si="27"/>
        <v>1</v>
      </c>
      <c r="S48" s="41">
        <f t="shared" si="27"/>
        <v>0</v>
      </c>
      <c r="T48" s="41" t="str">
        <f t="shared" si="27"/>
        <v>n/a</v>
      </c>
      <c r="U48" s="41" t="str">
        <f t="shared" si="27"/>
        <v>n/a</v>
      </c>
      <c r="V48" s="41" t="str">
        <f t="shared" si="27"/>
        <v>n/a</v>
      </c>
      <c r="W48" s="41" t="str">
        <f t="shared" si="27"/>
        <v>n/a</v>
      </c>
      <c r="X48" s="41" t="str">
        <f t="shared" si="27"/>
        <v>n/a</v>
      </c>
      <c r="Y48" s="41" t="str">
        <f t="shared" si="27"/>
        <v>n/a</v>
      </c>
      <c r="Z48" s="41">
        <f t="shared" ref="Z48:AF48" si="28">IFERROR(Z24/$I24, "n/a")</f>
        <v>0</v>
      </c>
      <c r="AA48" s="41">
        <f t="shared" si="28"/>
        <v>0</v>
      </c>
      <c r="AB48" s="41">
        <f t="shared" si="28"/>
        <v>0</v>
      </c>
      <c r="AC48" s="41">
        <f t="shared" si="28"/>
        <v>0</v>
      </c>
      <c r="AD48" s="41">
        <f t="shared" si="28"/>
        <v>0</v>
      </c>
      <c r="AE48" s="41">
        <f t="shared" si="28"/>
        <v>0</v>
      </c>
      <c r="AF48" s="42">
        <f t="shared" si="28"/>
        <v>0</v>
      </c>
      <c r="AG48" s="35"/>
      <c r="AH48" s="40">
        <f t="shared" si="8"/>
        <v>1</v>
      </c>
      <c r="AI48" s="41">
        <f t="shared" ref="AI48" si="29">IFERROR(AI24/AH24, "n/a")</f>
        <v>1</v>
      </c>
      <c r="AJ48" s="41">
        <f t="shared" ref="AJ48:BE48" si="30">IFERROR(AJ24/AI24, "n/a")</f>
        <v>1</v>
      </c>
      <c r="AK48" s="41">
        <f t="shared" si="30"/>
        <v>1</v>
      </c>
      <c r="AL48" s="41">
        <f t="shared" si="30"/>
        <v>1</v>
      </c>
      <c r="AM48" s="41">
        <f t="shared" si="30"/>
        <v>1</v>
      </c>
      <c r="AN48" s="41">
        <f t="shared" si="30"/>
        <v>1</v>
      </c>
      <c r="AO48" s="41">
        <f t="shared" si="30"/>
        <v>1</v>
      </c>
      <c r="AP48" s="41">
        <f t="shared" si="30"/>
        <v>1</v>
      </c>
      <c r="AQ48" s="41">
        <f t="shared" si="30"/>
        <v>0.86367762105778789</v>
      </c>
      <c r="AR48" s="41">
        <f t="shared" si="30"/>
        <v>0</v>
      </c>
      <c r="AS48" s="41" t="str">
        <f t="shared" si="30"/>
        <v>n/a</v>
      </c>
      <c r="AT48" s="41" t="str">
        <f t="shared" si="30"/>
        <v>n/a</v>
      </c>
      <c r="AU48" s="41" t="str">
        <f t="shared" si="30"/>
        <v>n/a</v>
      </c>
      <c r="AV48" s="41" t="str">
        <f t="shared" si="30"/>
        <v>n/a</v>
      </c>
      <c r="AW48" s="41" t="str">
        <f t="shared" si="30"/>
        <v>n/a</v>
      </c>
      <c r="AX48" s="41" t="str">
        <f t="shared" si="30"/>
        <v>n/a</v>
      </c>
      <c r="AY48" s="41" t="str">
        <f t="shared" si="30"/>
        <v>n/a</v>
      </c>
      <c r="AZ48" s="41" t="str">
        <f t="shared" si="30"/>
        <v>n/a</v>
      </c>
      <c r="BA48" s="41" t="str">
        <f t="shared" si="30"/>
        <v>n/a</v>
      </c>
      <c r="BB48" s="41" t="str">
        <f t="shared" si="30"/>
        <v>n/a</v>
      </c>
      <c r="BC48" s="41" t="str">
        <f t="shared" si="30"/>
        <v>n/a</v>
      </c>
      <c r="BD48" s="41" t="str">
        <f t="shared" si="30"/>
        <v>n/a</v>
      </c>
      <c r="BE48" s="42" t="str">
        <f t="shared" si="30"/>
        <v>n/a</v>
      </c>
    </row>
    <row r="49" spans="1:57" x14ac:dyDescent="0.2">
      <c r="A49" s="33" t="s">
        <v>44</v>
      </c>
      <c r="B49" s="33" t="s">
        <v>29</v>
      </c>
      <c r="C49" s="33"/>
      <c r="D49" s="33" t="s">
        <v>325</v>
      </c>
      <c r="E49" s="33">
        <v>2017</v>
      </c>
      <c r="F49" s="34" t="s">
        <v>326</v>
      </c>
      <c r="G49" s="34" t="s">
        <v>327</v>
      </c>
      <c r="H49" s="35"/>
      <c r="I49" s="40">
        <f t="shared" ref="I49" si="31">IFERROR(I25/$I25, "n/a")</f>
        <v>1</v>
      </c>
      <c r="J49" s="41">
        <f t="shared" ref="J49:Y49" si="32">IFERROR(J25/I25, "n/a")</f>
        <v>1.023972602739726</v>
      </c>
      <c r="K49" s="41">
        <f t="shared" si="32"/>
        <v>1</v>
      </c>
      <c r="L49" s="41">
        <f t="shared" si="32"/>
        <v>1</v>
      </c>
      <c r="M49" s="41">
        <f t="shared" si="32"/>
        <v>1</v>
      </c>
      <c r="N49" s="41">
        <f t="shared" si="32"/>
        <v>0.98494983277591974</v>
      </c>
      <c r="O49" s="41">
        <f t="shared" si="32"/>
        <v>1</v>
      </c>
      <c r="P49" s="41">
        <f t="shared" si="32"/>
        <v>1</v>
      </c>
      <c r="Q49" s="41">
        <f t="shared" si="32"/>
        <v>0.99320882852292025</v>
      </c>
      <c r="R49" s="41">
        <f t="shared" si="32"/>
        <v>1</v>
      </c>
      <c r="S49" s="41">
        <f t="shared" si="32"/>
        <v>0.97777777777777775</v>
      </c>
      <c r="T49" s="41">
        <f t="shared" si="32"/>
        <v>0.90384615384615385</v>
      </c>
      <c r="U49" s="41">
        <f t="shared" si="32"/>
        <v>0.20116054158607349</v>
      </c>
      <c r="V49" s="41">
        <f t="shared" si="32"/>
        <v>0.41346153846153844</v>
      </c>
      <c r="W49" s="41">
        <f t="shared" si="32"/>
        <v>0.44186046511627908</v>
      </c>
      <c r="X49" s="41">
        <f t="shared" si="32"/>
        <v>0</v>
      </c>
      <c r="Y49" s="41" t="str">
        <f t="shared" si="32"/>
        <v>n/a</v>
      </c>
      <c r="Z49" s="41">
        <f t="shared" ref="Z49:AF49" si="33">IFERROR(Z25/$I25, "n/a")</f>
        <v>0</v>
      </c>
      <c r="AA49" s="41">
        <f t="shared" si="33"/>
        <v>0</v>
      </c>
      <c r="AB49" s="41">
        <f t="shared" si="33"/>
        <v>0</v>
      </c>
      <c r="AC49" s="41">
        <f t="shared" si="33"/>
        <v>0</v>
      </c>
      <c r="AD49" s="41">
        <f t="shared" si="33"/>
        <v>0</v>
      </c>
      <c r="AE49" s="41">
        <f t="shared" si="33"/>
        <v>0</v>
      </c>
      <c r="AF49" s="42">
        <f t="shared" si="33"/>
        <v>0</v>
      </c>
      <c r="AG49" s="35"/>
      <c r="AH49" s="40">
        <f t="shared" si="8"/>
        <v>1</v>
      </c>
      <c r="AI49" s="41">
        <f t="shared" ref="AI49" si="34">IFERROR(AI25/AH25, "n/a")</f>
        <v>1.0141471845570387</v>
      </c>
      <c r="AJ49" s="41">
        <f t="shared" ref="AJ49:BE49" si="35">IFERROR(AJ25/AI25, "n/a")</f>
        <v>1</v>
      </c>
      <c r="AK49" s="41">
        <f t="shared" si="35"/>
        <v>1</v>
      </c>
      <c r="AL49" s="41">
        <f t="shared" si="35"/>
        <v>1</v>
      </c>
      <c r="AM49" s="41">
        <f t="shared" si="35"/>
        <v>0.9849605931862081</v>
      </c>
      <c r="AN49" s="41">
        <f t="shared" si="35"/>
        <v>1</v>
      </c>
      <c r="AO49" s="41">
        <f t="shared" si="35"/>
        <v>1</v>
      </c>
      <c r="AP49" s="41">
        <f t="shared" si="35"/>
        <v>0.98049519562982612</v>
      </c>
      <c r="AQ49" s="41">
        <f t="shared" si="35"/>
        <v>1</v>
      </c>
      <c r="AR49" s="41">
        <f t="shared" si="35"/>
        <v>0.98210080945473133</v>
      </c>
      <c r="AS49" s="41">
        <f t="shared" si="35"/>
        <v>0.9423071935825762</v>
      </c>
      <c r="AT49" s="41">
        <f t="shared" si="35"/>
        <v>0.23426722951659545</v>
      </c>
      <c r="AU49" s="41">
        <f t="shared" si="35"/>
        <v>0.56596902167037177</v>
      </c>
      <c r="AV49" s="41">
        <f t="shared" si="35"/>
        <v>0.56926617746685126</v>
      </c>
      <c r="AW49" s="41">
        <f t="shared" si="35"/>
        <v>0</v>
      </c>
      <c r="AX49" s="41" t="str">
        <f t="shared" si="35"/>
        <v>n/a</v>
      </c>
      <c r="AY49" s="41" t="str">
        <f t="shared" si="35"/>
        <v>n/a</v>
      </c>
      <c r="AZ49" s="41" t="str">
        <f t="shared" si="35"/>
        <v>n/a</v>
      </c>
      <c r="BA49" s="41" t="str">
        <f t="shared" si="35"/>
        <v>n/a</v>
      </c>
      <c r="BB49" s="41" t="str">
        <f t="shared" si="35"/>
        <v>n/a</v>
      </c>
      <c r="BC49" s="41" t="str">
        <f t="shared" si="35"/>
        <v>n/a</v>
      </c>
      <c r="BD49" s="41" t="str">
        <f t="shared" si="35"/>
        <v>n/a</v>
      </c>
      <c r="BE49" s="42" t="str">
        <f t="shared" si="35"/>
        <v>n/a</v>
      </c>
    </row>
    <row r="50" spans="1:57" x14ac:dyDescent="0.2">
      <c r="A50" s="33" t="s">
        <v>61</v>
      </c>
      <c r="B50" s="33" t="s">
        <v>29</v>
      </c>
      <c r="C50" s="33"/>
      <c r="D50" s="33" t="s">
        <v>325</v>
      </c>
      <c r="E50" s="33">
        <v>2017</v>
      </c>
      <c r="F50" s="34" t="s">
        <v>326</v>
      </c>
      <c r="G50" s="34" t="s">
        <v>327</v>
      </c>
      <c r="H50" s="35"/>
      <c r="I50" s="40">
        <f t="shared" ref="I50" si="36">IFERROR(I26/$I26, "n/a")</f>
        <v>1</v>
      </c>
      <c r="J50" s="41">
        <f t="shared" ref="J50:Y50" si="37">IFERROR(J26/I26, "n/a")</f>
        <v>1</v>
      </c>
      <c r="K50" s="41">
        <f t="shared" si="37"/>
        <v>0.98496240601503759</v>
      </c>
      <c r="L50" s="41">
        <f t="shared" si="37"/>
        <v>0.9007633587786259</v>
      </c>
      <c r="M50" s="41">
        <f t="shared" si="37"/>
        <v>0.93220338983050843</v>
      </c>
      <c r="N50" s="41">
        <f t="shared" si="37"/>
        <v>0.74545454545454548</v>
      </c>
      <c r="O50" s="41">
        <f t="shared" si="37"/>
        <v>0.78048780487804881</v>
      </c>
      <c r="P50" s="41">
        <f t="shared" si="37"/>
        <v>0.609375</v>
      </c>
      <c r="Q50" s="41">
        <f t="shared" si="37"/>
        <v>0.69230769230769229</v>
      </c>
      <c r="R50" s="41">
        <f t="shared" si="37"/>
        <v>0.59259259259259256</v>
      </c>
      <c r="S50" s="41">
        <f t="shared" si="37"/>
        <v>0.625</v>
      </c>
      <c r="T50" s="41">
        <f t="shared" si="37"/>
        <v>0.6</v>
      </c>
      <c r="U50" s="41">
        <f t="shared" si="37"/>
        <v>0.16666666666666666</v>
      </c>
      <c r="V50" s="41">
        <f t="shared" si="37"/>
        <v>1</v>
      </c>
      <c r="W50" s="41">
        <f t="shared" si="37"/>
        <v>1</v>
      </c>
      <c r="X50" s="41">
        <f t="shared" si="37"/>
        <v>1</v>
      </c>
      <c r="Y50" s="41">
        <f t="shared" si="37"/>
        <v>1</v>
      </c>
      <c r="Z50" s="41">
        <f t="shared" ref="Z50:AF50" si="38">IFERROR(Z26/$I26, "n/a")</f>
        <v>0</v>
      </c>
      <c r="AA50" s="41">
        <f t="shared" si="38"/>
        <v>0</v>
      </c>
      <c r="AB50" s="41">
        <f t="shared" si="38"/>
        <v>0</v>
      </c>
      <c r="AC50" s="41">
        <f t="shared" si="38"/>
        <v>0</v>
      </c>
      <c r="AD50" s="41">
        <f t="shared" si="38"/>
        <v>0</v>
      </c>
      <c r="AE50" s="41">
        <f t="shared" si="38"/>
        <v>0</v>
      </c>
      <c r="AF50" s="42">
        <f t="shared" si="38"/>
        <v>0</v>
      </c>
      <c r="AG50" s="35"/>
      <c r="AH50" s="40">
        <f t="shared" si="8"/>
        <v>1</v>
      </c>
      <c r="AI50" s="41">
        <f t="shared" ref="AI50" si="39">IFERROR(AI26/AH26, "n/a")</f>
        <v>1</v>
      </c>
      <c r="AJ50" s="41">
        <f t="shared" ref="AJ50:BE50" si="40">IFERROR(AJ26/AI26, "n/a")</f>
        <v>0.96731227359402205</v>
      </c>
      <c r="AK50" s="41">
        <f t="shared" si="40"/>
        <v>0.80514724540901506</v>
      </c>
      <c r="AL50" s="41">
        <f t="shared" si="40"/>
        <v>0.9071947768448082</v>
      </c>
      <c r="AM50" s="41">
        <f t="shared" si="40"/>
        <v>0.67039491247124738</v>
      </c>
      <c r="AN50" s="41">
        <f t="shared" si="40"/>
        <v>0.71866911409736445</v>
      </c>
      <c r="AO50" s="41">
        <f t="shared" si="40"/>
        <v>0.55614717546822523</v>
      </c>
      <c r="AP50" s="41">
        <f t="shared" si="40"/>
        <v>0.65235905064759592</v>
      </c>
      <c r="AQ50" s="41">
        <f t="shared" si="40"/>
        <v>0.59067135295717488</v>
      </c>
      <c r="AR50" s="41">
        <f t="shared" si="40"/>
        <v>0.63794782793490001</v>
      </c>
      <c r="AS50" s="41">
        <f t="shared" si="40"/>
        <v>0.57649279626905037</v>
      </c>
      <c r="AT50" s="41">
        <f t="shared" si="40"/>
        <v>0.16266191553907641</v>
      </c>
      <c r="AU50" s="41">
        <f t="shared" si="40"/>
        <v>0.78567199526346954</v>
      </c>
      <c r="AV50" s="41">
        <f t="shared" si="40"/>
        <v>0.92200452147701584</v>
      </c>
      <c r="AW50" s="41">
        <f t="shared" si="40"/>
        <v>0.75316714344094815</v>
      </c>
      <c r="AX50" s="41">
        <f t="shared" si="40"/>
        <v>1</v>
      </c>
      <c r="AY50" s="41">
        <f t="shared" si="40"/>
        <v>0.28703201302224635</v>
      </c>
      <c r="AZ50" s="41">
        <f t="shared" si="40"/>
        <v>0.68809073724007563</v>
      </c>
      <c r="BA50" s="41">
        <f t="shared" si="40"/>
        <v>0.17307692307692307</v>
      </c>
      <c r="BB50" s="41">
        <f t="shared" si="40"/>
        <v>0</v>
      </c>
      <c r="BC50" s="41" t="str">
        <f t="shared" si="40"/>
        <v>n/a</v>
      </c>
      <c r="BD50" s="41" t="str">
        <f t="shared" si="40"/>
        <v>n/a</v>
      </c>
      <c r="BE50" s="42" t="str">
        <f t="shared" si="40"/>
        <v>n/a</v>
      </c>
    </row>
    <row r="51" spans="1:57" x14ac:dyDescent="0.2">
      <c r="A51" s="33" t="s">
        <v>206</v>
      </c>
      <c r="B51" s="33" t="s">
        <v>29</v>
      </c>
      <c r="C51" s="33"/>
      <c r="D51" s="33" t="s">
        <v>325</v>
      </c>
      <c r="E51" s="33">
        <v>2017</v>
      </c>
      <c r="F51" s="34" t="s">
        <v>326</v>
      </c>
      <c r="G51" s="34" t="s">
        <v>327</v>
      </c>
      <c r="H51" s="35"/>
      <c r="I51" s="40">
        <f t="shared" ref="I51" si="41">IFERROR(I27/$I27, "n/a")</f>
        <v>1</v>
      </c>
      <c r="J51" s="41">
        <f t="shared" ref="J51:Y51" si="42">IFERROR(J27/I27, "n/a")</f>
        <v>1</v>
      </c>
      <c r="K51" s="41">
        <f t="shared" si="42"/>
        <v>1</v>
      </c>
      <c r="L51" s="41">
        <f t="shared" si="42"/>
        <v>1</v>
      </c>
      <c r="M51" s="41">
        <f t="shared" si="42"/>
        <v>1</v>
      </c>
      <c r="N51" s="41">
        <f t="shared" si="42"/>
        <v>1</v>
      </c>
      <c r="O51" s="41">
        <f t="shared" si="42"/>
        <v>1</v>
      </c>
      <c r="P51" s="41">
        <f t="shared" si="42"/>
        <v>1</v>
      </c>
      <c r="Q51" s="41">
        <f t="shared" si="42"/>
        <v>1</v>
      </c>
      <c r="R51" s="41">
        <f t="shared" si="42"/>
        <v>1</v>
      </c>
      <c r="S51" s="41">
        <f t="shared" si="42"/>
        <v>1</v>
      </c>
      <c r="T51" s="41">
        <f t="shared" si="42"/>
        <v>1</v>
      </c>
      <c r="U51" s="41">
        <f t="shared" si="42"/>
        <v>1</v>
      </c>
      <c r="V51" s="41">
        <f t="shared" si="42"/>
        <v>1</v>
      </c>
      <c r="W51" s="41">
        <f t="shared" si="42"/>
        <v>1</v>
      </c>
      <c r="X51" s="41">
        <f t="shared" si="42"/>
        <v>1</v>
      </c>
      <c r="Y51" s="41">
        <f t="shared" si="42"/>
        <v>1</v>
      </c>
      <c r="Z51" s="41">
        <f t="shared" ref="Z51:AF51" si="43">IFERROR(Z27/$I27, "n/a")</f>
        <v>0.33707865168539325</v>
      </c>
      <c r="AA51" s="41">
        <f t="shared" si="43"/>
        <v>0</v>
      </c>
      <c r="AB51" s="41">
        <f t="shared" si="43"/>
        <v>0</v>
      </c>
      <c r="AC51" s="41">
        <f t="shared" si="43"/>
        <v>0</v>
      </c>
      <c r="AD51" s="41">
        <f t="shared" si="43"/>
        <v>0</v>
      </c>
      <c r="AE51" s="41">
        <f t="shared" si="43"/>
        <v>0</v>
      </c>
      <c r="AF51" s="42">
        <f t="shared" si="43"/>
        <v>0</v>
      </c>
      <c r="AG51" s="35"/>
      <c r="AH51" s="40">
        <f t="shared" si="8"/>
        <v>1</v>
      </c>
      <c r="AI51" s="41">
        <f t="shared" ref="AI51" si="44">IFERROR(AI27/AH27, "n/a")</f>
        <v>1</v>
      </c>
      <c r="AJ51" s="41">
        <f t="shared" ref="AJ51:BE51" si="45">IFERROR(AJ27/AI27, "n/a")</f>
        <v>1</v>
      </c>
      <c r="AK51" s="41">
        <f t="shared" si="45"/>
        <v>1</v>
      </c>
      <c r="AL51" s="41">
        <f t="shared" si="45"/>
        <v>1</v>
      </c>
      <c r="AM51" s="41">
        <f t="shared" si="45"/>
        <v>1</v>
      </c>
      <c r="AN51" s="41">
        <f t="shared" si="45"/>
        <v>1</v>
      </c>
      <c r="AO51" s="41">
        <f t="shared" si="45"/>
        <v>1</v>
      </c>
      <c r="AP51" s="41">
        <f t="shared" si="45"/>
        <v>1</v>
      </c>
      <c r="AQ51" s="41">
        <f t="shared" si="45"/>
        <v>1</v>
      </c>
      <c r="AR51" s="41">
        <f t="shared" si="45"/>
        <v>1</v>
      </c>
      <c r="AS51" s="41">
        <f t="shared" si="45"/>
        <v>1</v>
      </c>
      <c r="AT51" s="41">
        <f t="shared" si="45"/>
        <v>1</v>
      </c>
      <c r="AU51" s="41">
        <f t="shared" si="45"/>
        <v>1</v>
      </c>
      <c r="AV51" s="41">
        <f t="shared" si="45"/>
        <v>1</v>
      </c>
      <c r="AW51" s="41">
        <f t="shared" si="45"/>
        <v>1</v>
      </c>
      <c r="AX51" s="41">
        <f t="shared" si="45"/>
        <v>1</v>
      </c>
      <c r="AY51" s="41">
        <f t="shared" si="45"/>
        <v>0.33947230456641853</v>
      </c>
      <c r="AZ51" s="41">
        <f t="shared" si="45"/>
        <v>0</v>
      </c>
      <c r="BA51" s="41" t="str">
        <f t="shared" si="45"/>
        <v>n/a</v>
      </c>
      <c r="BB51" s="41" t="str">
        <f t="shared" si="45"/>
        <v>n/a</v>
      </c>
      <c r="BC51" s="41" t="str">
        <f t="shared" si="45"/>
        <v>n/a</v>
      </c>
      <c r="BD51" s="41" t="str">
        <f t="shared" si="45"/>
        <v>n/a</v>
      </c>
      <c r="BE51" s="42" t="str">
        <f t="shared" si="45"/>
        <v>n/a</v>
      </c>
    </row>
    <row r="52" spans="1:57" x14ac:dyDescent="0.2">
      <c r="A52" s="33" t="s">
        <v>331</v>
      </c>
      <c r="B52" s="33" t="s">
        <v>29</v>
      </c>
      <c r="C52" s="33"/>
      <c r="D52" s="33" t="s">
        <v>325</v>
      </c>
      <c r="E52" s="33">
        <v>2017</v>
      </c>
      <c r="F52" s="34" t="s">
        <v>326</v>
      </c>
      <c r="G52" s="34" t="s">
        <v>327</v>
      </c>
      <c r="H52" s="35"/>
      <c r="I52" s="43" t="str">
        <f t="shared" ref="I52:AF52" si="46">IFERROR(I28/$I28, "n/a")</f>
        <v>n/a</v>
      </c>
      <c r="J52" s="44" t="str">
        <f t="shared" si="46"/>
        <v>n/a</v>
      </c>
      <c r="K52" s="44" t="str">
        <f t="shared" si="46"/>
        <v>n/a</v>
      </c>
      <c r="L52" s="44" t="str">
        <f t="shared" si="46"/>
        <v>n/a</v>
      </c>
      <c r="M52" s="44" t="str">
        <f t="shared" si="46"/>
        <v>n/a</v>
      </c>
      <c r="N52" s="44" t="str">
        <f t="shared" si="46"/>
        <v>n/a</v>
      </c>
      <c r="O52" s="44" t="str">
        <f t="shared" si="46"/>
        <v>n/a</v>
      </c>
      <c r="P52" s="44" t="str">
        <f t="shared" si="46"/>
        <v>n/a</v>
      </c>
      <c r="Q52" s="44" t="str">
        <f t="shared" si="46"/>
        <v>n/a</v>
      </c>
      <c r="R52" s="44" t="str">
        <f t="shared" si="46"/>
        <v>n/a</v>
      </c>
      <c r="S52" s="44" t="str">
        <f t="shared" si="46"/>
        <v>n/a</v>
      </c>
      <c r="T52" s="44" t="str">
        <f t="shared" si="46"/>
        <v>n/a</v>
      </c>
      <c r="U52" s="44" t="str">
        <f t="shared" si="46"/>
        <v>n/a</v>
      </c>
      <c r="V52" s="44" t="str">
        <f t="shared" si="46"/>
        <v>n/a</v>
      </c>
      <c r="W52" s="44" t="str">
        <f t="shared" si="46"/>
        <v>n/a</v>
      </c>
      <c r="X52" s="44" t="str">
        <f t="shared" si="46"/>
        <v>n/a</v>
      </c>
      <c r="Y52" s="44" t="str">
        <f t="shared" si="46"/>
        <v>n/a</v>
      </c>
      <c r="Z52" s="44" t="str">
        <f t="shared" si="46"/>
        <v>n/a</v>
      </c>
      <c r="AA52" s="44" t="str">
        <f t="shared" si="46"/>
        <v>n/a</v>
      </c>
      <c r="AB52" s="44" t="str">
        <f t="shared" si="46"/>
        <v>n/a</v>
      </c>
      <c r="AC52" s="44" t="str">
        <f t="shared" si="46"/>
        <v>n/a</v>
      </c>
      <c r="AD52" s="44" t="str">
        <f t="shared" si="46"/>
        <v>n/a</v>
      </c>
      <c r="AE52" s="44" t="str">
        <f t="shared" si="46"/>
        <v>n/a</v>
      </c>
      <c r="AF52" s="45" t="str">
        <f t="shared" si="46"/>
        <v>n/a</v>
      </c>
      <c r="AG52" s="35"/>
      <c r="AH52" s="43" t="str">
        <f t="shared" si="8"/>
        <v>n/a</v>
      </c>
      <c r="AI52" s="44" t="str">
        <f t="shared" ref="AI52" si="47">IFERROR(AI28/AH28, "n/a")</f>
        <v>n/a</v>
      </c>
      <c r="AJ52" s="44" t="str">
        <f t="shared" ref="AJ52:BE52" si="48">IFERROR(AJ28/AI28, "n/a")</f>
        <v>n/a</v>
      </c>
      <c r="AK52" s="44" t="str">
        <f t="shared" si="48"/>
        <v>n/a</v>
      </c>
      <c r="AL52" s="44" t="str">
        <f t="shared" si="48"/>
        <v>n/a</v>
      </c>
      <c r="AM52" s="44" t="str">
        <f t="shared" si="48"/>
        <v>n/a</v>
      </c>
      <c r="AN52" s="44" t="str">
        <f t="shared" si="48"/>
        <v>n/a</v>
      </c>
      <c r="AO52" s="44" t="str">
        <f t="shared" si="48"/>
        <v>n/a</v>
      </c>
      <c r="AP52" s="44" t="str">
        <f t="shared" si="48"/>
        <v>n/a</v>
      </c>
      <c r="AQ52" s="44" t="str">
        <f t="shared" si="48"/>
        <v>n/a</v>
      </c>
      <c r="AR52" s="44" t="str">
        <f t="shared" si="48"/>
        <v>n/a</v>
      </c>
      <c r="AS52" s="44" t="str">
        <f t="shared" si="48"/>
        <v>n/a</v>
      </c>
      <c r="AT52" s="44" t="str">
        <f t="shared" si="48"/>
        <v>n/a</v>
      </c>
      <c r="AU52" s="44" t="str">
        <f t="shared" si="48"/>
        <v>n/a</v>
      </c>
      <c r="AV52" s="44" t="str">
        <f t="shared" si="48"/>
        <v>n/a</v>
      </c>
      <c r="AW52" s="44" t="str">
        <f t="shared" si="48"/>
        <v>n/a</v>
      </c>
      <c r="AX52" s="44" t="str">
        <f t="shared" si="48"/>
        <v>n/a</v>
      </c>
      <c r="AY52" s="44" t="str">
        <f t="shared" si="48"/>
        <v>n/a</v>
      </c>
      <c r="AZ52" s="44" t="str">
        <f t="shared" si="48"/>
        <v>n/a</v>
      </c>
      <c r="BA52" s="44" t="str">
        <f t="shared" si="48"/>
        <v>n/a</v>
      </c>
      <c r="BB52" s="44" t="str">
        <f t="shared" si="48"/>
        <v>n/a</v>
      </c>
      <c r="BC52" s="44" t="str">
        <f t="shared" si="48"/>
        <v>n/a</v>
      </c>
      <c r="BD52" s="44" t="str">
        <f t="shared" si="48"/>
        <v>n/a</v>
      </c>
      <c r="BE52" s="45" t="str">
        <f t="shared" si="48"/>
        <v>n/a</v>
      </c>
    </row>
    <row r="53" spans="1:57" x14ac:dyDescent="0.2">
      <c r="A53" s="33" t="s">
        <v>332</v>
      </c>
      <c r="B53" s="33" t="s">
        <v>29</v>
      </c>
      <c r="C53" s="33"/>
      <c r="D53" s="33" t="s">
        <v>325</v>
      </c>
      <c r="E53" s="33">
        <v>2017</v>
      </c>
      <c r="F53" s="34" t="s">
        <v>326</v>
      </c>
      <c r="G53" s="34" t="s">
        <v>327</v>
      </c>
      <c r="H53" s="35"/>
      <c r="I53" s="43" t="str">
        <f t="shared" ref="I53:AF53" si="49">IFERROR(I29/$I29, "n/a")</f>
        <v>n/a</v>
      </c>
      <c r="J53" s="44" t="str">
        <f t="shared" si="49"/>
        <v>n/a</v>
      </c>
      <c r="K53" s="44" t="str">
        <f t="shared" si="49"/>
        <v>n/a</v>
      </c>
      <c r="L53" s="44" t="str">
        <f t="shared" si="49"/>
        <v>n/a</v>
      </c>
      <c r="M53" s="44" t="str">
        <f t="shared" si="49"/>
        <v>n/a</v>
      </c>
      <c r="N53" s="44" t="str">
        <f t="shared" si="49"/>
        <v>n/a</v>
      </c>
      <c r="O53" s="44" t="str">
        <f t="shared" si="49"/>
        <v>n/a</v>
      </c>
      <c r="P53" s="44" t="str">
        <f t="shared" si="49"/>
        <v>n/a</v>
      </c>
      <c r="Q53" s="44" t="str">
        <f t="shared" si="49"/>
        <v>n/a</v>
      </c>
      <c r="R53" s="44" t="str">
        <f t="shared" si="49"/>
        <v>n/a</v>
      </c>
      <c r="S53" s="44" t="str">
        <f t="shared" si="49"/>
        <v>n/a</v>
      </c>
      <c r="T53" s="44" t="str">
        <f t="shared" si="49"/>
        <v>n/a</v>
      </c>
      <c r="U53" s="44" t="str">
        <f t="shared" si="49"/>
        <v>n/a</v>
      </c>
      <c r="V53" s="44" t="str">
        <f t="shared" si="49"/>
        <v>n/a</v>
      </c>
      <c r="W53" s="44" t="str">
        <f t="shared" si="49"/>
        <v>n/a</v>
      </c>
      <c r="X53" s="44" t="str">
        <f t="shared" si="49"/>
        <v>n/a</v>
      </c>
      <c r="Y53" s="44" t="str">
        <f t="shared" si="49"/>
        <v>n/a</v>
      </c>
      <c r="Z53" s="44" t="str">
        <f t="shared" si="49"/>
        <v>n/a</v>
      </c>
      <c r="AA53" s="44" t="str">
        <f t="shared" si="49"/>
        <v>n/a</v>
      </c>
      <c r="AB53" s="44" t="str">
        <f t="shared" si="49"/>
        <v>n/a</v>
      </c>
      <c r="AC53" s="44" t="str">
        <f t="shared" si="49"/>
        <v>n/a</v>
      </c>
      <c r="AD53" s="44" t="str">
        <f t="shared" si="49"/>
        <v>n/a</v>
      </c>
      <c r="AE53" s="44" t="str">
        <f t="shared" si="49"/>
        <v>n/a</v>
      </c>
      <c r="AF53" s="45" t="str">
        <f t="shared" si="49"/>
        <v>n/a</v>
      </c>
      <c r="AG53" s="35"/>
      <c r="AH53" s="43" t="str">
        <f t="shared" si="8"/>
        <v>n/a</v>
      </c>
      <c r="AI53" s="44" t="str">
        <f t="shared" ref="AI53" si="50">IFERROR(AI29/AH29, "n/a")</f>
        <v>n/a</v>
      </c>
      <c r="AJ53" s="44" t="str">
        <f t="shared" ref="AJ53:BE53" si="51">IFERROR(AJ29/AI29, "n/a")</f>
        <v>n/a</v>
      </c>
      <c r="AK53" s="44" t="str">
        <f t="shared" si="51"/>
        <v>n/a</v>
      </c>
      <c r="AL53" s="44" t="str">
        <f t="shared" si="51"/>
        <v>n/a</v>
      </c>
      <c r="AM53" s="44" t="str">
        <f t="shared" si="51"/>
        <v>n/a</v>
      </c>
      <c r="AN53" s="44" t="str">
        <f t="shared" si="51"/>
        <v>n/a</v>
      </c>
      <c r="AO53" s="44" t="str">
        <f t="shared" si="51"/>
        <v>n/a</v>
      </c>
      <c r="AP53" s="44" t="str">
        <f t="shared" si="51"/>
        <v>n/a</v>
      </c>
      <c r="AQ53" s="44" t="str">
        <f t="shared" si="51"/>
        <v>n/a</v>
      </c>
      <c r="AR53" s="44" t="str">
        <f t="shared" si="51"/>
        <v>n/a</v>
      </c>
      <c r="AS53" s="44" t="str">
        <f t="shared" si="51"/>
        <v>n/a</v>
      </c>
      <c r="AT53" s="44" t="str">
        <f t="shared" si="51"/>
        <v>n/a</v>
      </c>
      <c r="AU53" s="44" t="str">
        <f t="shared" si="51"/>
        <v>n/a</v>
      </c>
      <c r="AV53" s="44" t="str">
        <f t="shared" si="51"/>
        <v>n/a</v>
      </c>
      <c r="AW53" s="44" t="str">
        <f t="shared" si="51"/>
        <v>n/a</v>
      </c>
      <c r="AX53" s="44" t="str">
        <f t="shared" si="51"/>
        <v>n/a</v>
      </c>
      <c r="AY53" s="44" t="str">
        <f t="shared" si="51"/>
        <v>n/a</v>
      </c>
      <c r="AZ53" s="44" t="str">
        <f t="shared" si="51"/>
        <v>n/a</v>
      </c>
      <c r="BA53" s="44" t="str">
        <f t="shared" si="51"/>
        <v>n/a</v>
      </c>
      <c r="BB53" s="44" t="str">
        <f t="shared" si="51"/>
        <v>n/a</v>
      </c>
      <c r="BC53" s="44" t="str">
        <f t="shared" si="51"/>
        <v>n/a</v>
      </c>
      <c r="BD53" s="44" t="str">
        <f t="shared" si="51"/>
        <v>n/a</v>
      </c>
      <c r="BE53" s="45" t="str">
        <f t="shared" si="51"/>
        <v>n/a</v>
      </c>
    </row>
    <row r="54" spans="1:57" x14ac:dyDescent="0.2">
      <c r="A54" s="33" t="s">
        <v>212</v>
      </c>
      <c r="B54" s="33" t="s">
        <v>29</v>
      </c>
      <c r="C54" s="33"/>
      <c r="D54" s="33" t="s">
        <v>325</v>
      </c>
      <c r="E54" s="33">
        <v>2017</v>
      </c>
      <c r="F54" s="34" t="s">
        <v>326</v>
      </c>
      <c r="G54" s="34" t="s">
        <v>327</v>
      </c>
      <c r="H54" s="35"/>
      <c r="I54" s="43" t="str">
        <f t="shared" ref="I54:AF54" si="52">IFERROR(I30/$I30, "n/a")</f>
        <v>n/a</v>
      </c>
      <c r="J54" s="44" t="str">
        <f t="shared" si="52"/>
        <v>n/a</v>
      </c>
      <c r="K54" s="44" t="str">
        <f t="shared" si="52"/>
        <v>n/a</v>
      </c>
      <c r="L54" s="44" t="str">
        <f t="shared" si="52"/>
        <v>n/a</v>
      </c>
      <c r="M54" s="44" t="str">
        <f t="shared" si="52"/>
        <v>n/a</v>
      </c>
      <c r="N54" s="44" t="str">
        <f t="shared" si="52"/>
        <v>n/a</v>
      </c>
      <c r="O54" s="44" t="str">
        <f t="shared" si="52"/>
        <v>n/a</v>
      </c>
      <c r="P54" s="44" t="str">
        <f t="shared" si="52"/>
        <v>n/a</v>
      </c>
      <c r="Q54" s="44" t="str">
        <f t="shared" si="52"/>
        <v>n/a</v>
      </c>
      <c r="R54" s="44" t="str">
        <f t="shared" si="52"/>
        <v>n/a</v>
      </c>
      <c r="S54" s="44" t="str">
        <f t="shared" si="52"/>
        <v>n/a</v>
      </c>
      <c r="T54" s="44" t="str">
        <f t="shared" si="52"/>
        <v>n/a</v>
      </c>
      <c r="U54" s="44" t="str">
        <f t="shared" si="52"/>
        <v>n/a</v>
      </c>
      <c r="V54" s="44" t="str">
        <f t="shared" si="52"/>
        <v>n/a</v>
      </c>
      <c r="W54" s="44" t="str">
        <f t="shared" si="52"/>
        <v>n/a</v>
      </c>
      <c r="X54" s="44" t="str">
        <f t="shared" si="52"/>
        <v>n/a</v>
      </c>
      <c r="Y54" s="44" t="str">
        <f t="shared" si="52"/>
        <v>n/a</v>
      </c>
      <c r="Z54" s="44" t="str">
        <f t="shared" si="52"/>
        <v>n/a</v>
      </c>
      <c r="AA54" s="44" t="str">
        <f t="shared" si="52"/>
        <v>n/a</v>
      </c>
      <c r="AB54" s="44" t="str">
        <f t="shared" si="52"/>
        <v>n/a</v>
      </c>
      <c r="AC54" s="44" t="str">
        <f t="shared" si="52"/>
        <v>n/a</v>
      </c>
      <c r="AD54" s="44" t="str">
        <f t="shared" si="52"/>
        <v>n/a</v>
      </c>
      <c r="AE54" s="44" t="str">
        <f t="shared" si="52"/>
        <v>n/a</v>
      </c>
      <c r="AF54" s="45" t="str">
        <f t="shared" si="52"/>
        <v>n/a</v>
      </c>
      <c r="AG54" s="35"/>
      <c r="AH54" s="43" t="str">
        <f t="shared" si="8"/>
        <v>n/a</v>
      </c>
      <c r="AI54" s="44" t="str">
        <f t="shared" ref="AI54" si="53">IFERROR(AI30/AH30, "n/a")</f>
        <v>n/a</v>
      </c>
      <c r="AJ54" s="44" t="str">
        <f t="shared" ref="AJ54:BE54" si="54">IFERROR(AJ30/AI30, "n/a")</f>
        <v>n/a</v>
      </c>
      <c r="AK54" s="44" t="str">
        <f t="shared" si="54"/>
        <v>n/a</v>
      </c>
      <c r="AL54" s="44" t="str">
        <f t="shared" si="54"/>
        <v>n/a</v>
      </c>
      <c r="AM54" s="44" t="str">
        <f t="shared" si="54"/>
        <v>n/a</v>
      </c>
      <c r="AN54" s="44" t="str">
        <f t="shared" si="54"/>
        <v>n/a</v>
      </c>
      <c r="AO54" s="44" t="str">
        <f t="shared" si="54"/>
        <v>n/a</v>
      </c>
      <c r="AP54" s="44" t="str">
        <f t="shared" si="54"/>
        <v>n/a</v>
      </c>
      <c r="AQ54" s="44" t="str">
        <f t="shared" si="54"/>
        <v>n/a</v>
      </c>
      <c r="AR54" s="44" t="str">
        <f t="shared" si="54"/>
        <v>n/a</v>
      </c>
      <c r="AS54" s="44" t="str">
        <f t="shared" si="54"/>
        <v>n/a</v>
      </c>
      <c r="AT54" s="44" t="str">
        <f t="shared" si="54"/>
        <v>n/a</v>
      </c>
      <c r="AU54" s="44" t="str">
        <f t="shared" si="54"/>
        <v>n/a</v>
      </c>
      <c r="AV54" s="44" t="str">
        <f t="shared" si="54"/>
        <v>n/a</v>
      </c>
      <c r="AW54" s="44" t="str">
        <f t="shared" si="54"/>
        <v>n/a</v>
      </c>
      <c r="AX54" s="44" t="str">
        <f t="shared" si="54"/>
        <v>n/a</v>
      </c>
      <c r="AY54" s="44" t="str">
        <f t="shared" si="54"/>
        <v>n/a</v>
      </c>
      <c r="AZ54" s="44" t="str">
        <f t="shared" si="54"/>
        <v>n/a</v>
      </c>
      <c r="BA54" s="44" t="str">
        <f t="shared" si="54"/>
        <v>n/a</v>
      </c>
      <c r="BB54" s="44" t="str">
        <f t="shared" si="54"/>
        <v>n/a</v>
      </c>
      <c r="BC54" s="44" t="str">
        <f t="shared" si="54"/>
        <v>n/a</v>
      </c>
      <c r="BD54" s="44" t="str">
        <f t="shared" si="54"/>
        <v>n/a</v>
      </c>
      <c r="BE54" s="45" t="str">
        <f t="shared" si="54"/>
        <v>n/a</v>
      </c>
    </row>
    <row r="55" spans="1:57" x14ac:dyDescent="0.2">
      <c r="A55" s="33" t="s">
        <v>333</v>
      </c>
      <c r="B55" s="33" t="s">
        <v>29</v>
      </c>
      <c r="C55" s="33"/>
      <c r="D55" s="33" t="s">
        <v>325</v>
      </c>
      <c r="E55" s="33">
        <v>2017</v>
      </c>
      <c r="F55" s="34" t="s">
        <v>326</v>
      </c>
      <c r="G55" s="34" t="s">
        <v>327</v>
      </c>
      <c r="H55" s="35"/>
      <c r="I55" s="43" t="str">
        <f t="shared" ref="I55:AF55" si="55">IFERROR(I31/$I31, "n/a")</f>
        <v>n/a</v>
      </c>
      <c r="J55" s="44" t="str">
        <f t="shared" si="55"/>
        <v>n/a</v>
      </c>
      <c r="K55" s="44" t="str">
        <f t="shared" si="55"/>
        <v>n/a</v>
      </c>
      <c r="L55" s="44" t="str">
        <f t="shared" si="55"/>
        <v>n/a</v>
      </c>
      <c r="M55" s="44" t="str">
        <f t="shared" si="55"/>
        <v>n/a</v>
      </c>
      <c r="N55" s="44" t="str">
        <f t="shared" si="55"/>
        <v>n/a</v>
      </c>
      <c r="O55" s="44" t="str">
        <f t="shared" si="55"/>
        <v>n/a</v>
      </c>
      <c r="P55" s="44" t="str">
        <f t="shared" si="55"/>
        <v>n/a</v>
      </c>
      <c r="Q55" s="44" t="str">
        <f t="shared" si="55"/>
        <v>n/a</v>
      </c>
      <c r="R55" s="44" t="str">
        <f t="shared" si="55"/>
        <v>n/a</v>
      </c>
      <c r="S55" s="44" t="str">
        <f t="shared" si="55"/>
        <v>n/a</v>
      </c>
      <c r="T55" s="44" t="str">
        <f t="shared" si="55"/>
        <v>n/a</v>
      </c>
      <c r="U55" s="44" t="str">
        <f t="shared" si="55"/>
        <v>n/a</v>
      </c>
      <c r="V55" s="44" t="str">
        <f t="shared" si="55"/>
        <v>n/a</v>
      </c>
      <c r="W55" s="44" t="str">
        <f t="shared" si="55"/>
        <v>n/a</v>
      </c>
      <c r="X55" s="44" t="str">
        <f t="shared" si="55"/>
        <v>n/a</v>
      </c>
      <c r="Y55" s="44" t="str">
        <f t="shared" si="55"/>
        <v>n/a</v>
      </c>
      <c r="Z55" s="44" t="str">
        <f t="shared" si="55"/>
        <v>n/a</v>
      </c>
      <c r="AA55" s="44" t="str">
        <f t="shared" si="55"/>
        <v>n/a</v>
      </c>
      <c r="AB55" s="44" t="str">
        <f t="shared" si="55"/>
        <v>n/a</v>
      </c>
      <c r="AC55" s="44" t="str">
        <f t="shared" si="55"/>
        <v>n/a</v>
      </c>
      <c r="AD55" s="44" t="str">
        <f t="shared" si="55"/>
        <v>n/a</v>
      </c>
      <c r="AE55" s="44" t="str">
        <f t="shared" si="55"/>
        <v>n/a</v>
      </c>
      <c r="AF55" s="45" t="str">
        <f t="shared" si="55"/>
        <v>n/a</v>
      </c>
      <c r="AG55" s="35"/>
      <c r="AH55" s="43" t="str">
        <f t="shared" si="8"/>
        <v>n/a</v>
      </c>
      <c r="AI55" s="44" t="str">
        <f t="shared" ref="AI55" si="56">IFERROR(AI31/AH31, "n/a")</f>
        <v>n/a</v>
      </c>
      <c r="AJ55" s="44" t="str">
        <f t="shared" ref="AJ55:BE55" si="57">IFERROR(AJ31/AI31, "n/a")</f>
        <v>n/a</v>
      </c>
      <c r="AK55" s="44" t="str">
        <f t="shared" si="57"/>
        <v>n/a</v>
      </c>
      <c r="AL55" s="44" t="str">
        <f t="shared" si="57"/>
        <v>n/a</v>
      </c>
      <c r="AM55" s="44" t="str">
        <f t="shared" si="57"/>
        <v>n/a</v>
      </c>
      <c r="AN55" s="44" t="str">
        <f t="shared" si="57"/>
        <v>n/a</v>
      </c>
      <c r="AO55" s="44" t="str">
        <f t="shared" si="57"/>
        <v>n/a</v>
      </c>
      <c r="AP55" s="44" t="str">
        <f t="shared" si="57"/>
        <v>n/a</v>
      </c>
      <c r="AQ55" s="44" t="str">
        <f t="shared" si="57"/>
        <v>n/a</v>
      </c>
      <c r="AR55" s="44" t="str">
        <f t="shared" si="57"/>
        <v>n/a</v>
      </c>
      <c r="AS55" s="44" t="str">
        <f t="shared" si="57"/>
        <v>n/a</v>
      </c>
      <c r="AT55" s="44" t="str">
        <f t="shared" si="57"/>
        <v>n/a</v>
      </c>
      <c r="AU55" s="44" t="str">
        <f t="shared" si="57"/>
        <v>n/a</v>
      </c>
      <c r="AV55" s="44" t="str">
        <f t="shared" si="57"/>
        <v>n/a</v>
      </c>
      <c r="AW55" s="44" t="str">
        <f t="shared" si="57"/>
        <v>n/a</v>
      </c>
      <c r="AX55" s="44" t="str">
        <f t="shared" si="57"/>
        <v>n/a</v>
      </c>
      <c r="AY55" s="44" t="str">
        <f t="shared" si="57"/>
        <v>n/a</v>
      </c>
      <c r="AZ55" s="44" t="str">
        <f t="shared" si="57"/>
        <v>n/a</v>
      </c>
      <c r="BA55" s="44" t="str">
        <f t="shared" si="57"/>
        <v>n/a</v>
      </c>
      <c r="BB55" s="44" t="str">
        <f t="shared" si="57"/>
        <v>n/a</v>
      </c>
      <c r="BC55" s="44" t="str">
        <f t="shared" si="57"/>
        <v>n/a</v>
      </c>
      <c r="BD55" s="44" t="str">
        <f t="shared" si="57"/>
        <v>n/a</v>
      </c>
      <c r="BE55" s="45" t="str">
        <f t="shared" si="57"/>
        <v>n/a</v>
      </c>
    </row>
    <row r="56" spans="1:57" x14ac:dyDescent="0.2">
      <c r="A56" s="33" t="s">
        <v>334</v>
      </c>
      <c r="B56" s="33" t="s">
        <v>29</v>
      </c>
      <c r="C56" s="33"/>
      <c r="D56" s="33" t="s">
        <v>325</v>
      </c>
      <c r="E56" s="33">
        <v>2017</v>
      </c>
      <c r="F56" s="34" t="s">
        <v>326</v>
      </c>
      <c r="G56" s="34" t="s">
        <v>327</v>
      </c>
      <c r="H56" s="35"/>
      <c r="I56" s="43" t="str">
        <f t="shared" ref="I56:AF56" si="58">IFERROR(I32/$I32, "n/a")</f>
        <v>n/a</v>
      </c>
      <c r="J56" s="44" t="str">
        <f t="shared" si="58"/>
        <v>n/a</v>
      </c>
      <c r="K56" s="44" t="str">
        <f t="shared" si="58"/>
        <v>n/a</v>
      </c>
      <c r="L56" s="44" t="str">
        <f t="shared" si="58"/>
        <v>n/a</v>
      </c>
      <c r="M56" s="44" t="str">
        <f t="shared" si="58"/>
        <v>n/a</v>
      </c>
      <c r="N56" s="44" t="str">
        <f t="shared" si="58"/>
        <v>n/a</v>
      </c>
      <c r="O56" s="44" t="str">
        <f t="shared" si="58"/>
        <v>n/a</v>
      </c>
      <c r="P56" s="44" t="str">
        <f t="shared" si="58"/>
        <v>n/a</v>
      </c>
      <c r="Q56" s="44" t="str">
        <f t="shared" si="58"/>
        <v>n/a</v>
      </c>
      <c r="R56" s="44" t="str">
        <f t="shared" si="58"/>
        <v>n/a</v>
      </c>
      <c r="S56" s="44" t="str">
        <f t="shared" si="58"/>
        <v>n/a</v>
      </c>
      <c r="T56" s="44" t="str">
        <f t="shared" si="58"/>
        <v>n/a</v>
      </c>
      <c r="U56" s="44" t="str">
        <f t="shared" si="58"/>
        <v>n/a</v>
      </c>
      <c r="V56" s="44" t="str">
        <f t="shared" si="58"/>
        <v>n/a</v>
      </c>
      <c r="W56" s="44" t="str">
        <f t="shared" si="58"/>
        <v>n/a</v>
      </c>
      <c r="X56" s="44" t="str">
        <f t="shared" si="58"/>
        <v>n/a</v>
      </c>
      <c r="Y56" s="44" t="str">
        <f t="shared" si="58"/>
        <v>n/a</v>
      </c>
      <c r="Z56" s="44" t="str">
        <f t="shared" si="58"/>
        <v>n/a</v>
      </c>
      <c r="AA56" s="44" t="str">
        <f t="shared" si="58"/>
        <v>n/a</v>
      </c>
      <c r="AB56" s="44" t="str">
        <f t="shared" si="58"/>
        <v>n/a</v>
      </c>
      <c r="AC56" s="44" t="str">
        <f t="shared" si="58"/>
        <v>n/a</v>
      </c>
      <c r="AD56" s="44" t="str">
        <f t="shared" si="58"/>
        <v>n/a</v>
      </c>
      <c r="AE56" s="44" t="str">
        <f t="shared" si="58"/>
        <v>n/a</v>
      </c>
      <c r="AF56" s="45" t="str">
        <f t="shared" si="58"/>
        <v>n/a</v>
      </c>
      <c r="AG56" s="35"/>
      <c r="AH56" s="43" t="str">
        <f t="shared" si="8"/>
        <v>n/a</v>
      </c>
      <c r="AI56" s="44" t="str">
        <f t="shared" ref="AI56" si="59">IFERROR(AI32/AH32, "n/a")</f>
        <v>n/a</v>
      </c>
      <c r="AJ56" s="44" t="str">
        <f t="shared" ref="AJ56:BE56" si="60">IFERROR(AJ32/AI32, "n/a")</f>
        <v>n/a</v>
      </c>
      <c r="AK56" s="44" t="str">
        <f t="shared" si="60"/>
        <v>n/a</v>
      </c>
      <c r="AL56" s="44" t="str">
        <f t="shared" si="60"/>
        <v>n/a</v>
      </c>
      <c r="AM56" s="44" t="str">
        <f t="shared" si="60"/>
        <v>n/a</v>
      </c>
      <c r="AN56" s="44" t="str">
        <f t="shared" si="60"/>
        <v>n/a</v>
      </c>
      <c r="AO56" s="44" t="str">
        <f t="shared" si="60"/>
        <v>n/a</v>
      </c>
      <c r="AP56" s="44" t="str">
        <f t="shared" si="60"/>
        <v>n/a</v>
      </c>
      <c r="AQ56" s="44" t="str">
        <f t="shared" si="60"/>
        <v>n/a</v>
      </c>
      <c r="AR56" s="44" t="str">
        <f t="shared" si="60"/>
        <v>n/a</v>
      </c>
      <c r="AS56" s="44" t="str">
        <f t="shared" si="60"/>
        <v>n/a</v>
      </c>
      <c r="AT56" s="44" t="str">
        <f t="shared" si="60"/>
        <v>n/a</v>
      </c>
      <c r="AU56" s="44" t="str">
        <f t="shared" si="60"/>
        <v>n/a</v>
      </c>
      <c r="AV56" s="44" t="str">
        <f t="shared" si="60"/>
        <v>n/a</v>
      </c>
      <c r="AW56" s="44" t="str">
        <f t="shared" si="60"/>
        <v>n/a</v>
      </c>
      <c r="AX56" s="44" t="str">
        <f t="shared" si="60"/>
        <v>n/a</v>
      </c>
      <c r="AY56" s="44" t="str">
        <f t="shared" si="60"/>
        <v>n/a</v>
      </c>
      <c r="AZ56" s="44" t="str">
        <f t="shared" si="60"/>
        <v>n/a</v>
      </c>
      <c r="BA56" s="44" t="str">
        <f t="shared" si="60"/>
        <v>n/a</v>
      </c>
      <c r="BB56" s="44" t="str">
        <f t="shared" si="60"/>
        <v>n/a</v>
      </c>
      <c r="BC56" s="44" t="str">
        <f t="shared" si="60"/>
        <v>n/a</v>
      </c>
      <c r="BD56" s="44" t="str">
        <f t="shared" si="60"/>
        <v>n/a</v>
      </c>
      <c r="BE56" s="45" t="str">
        <f t="shared" si="60"/>
        <v>n/a</v>
      </c>
    </row>
    <row r="57" spans="1:57" x14ac:dyDescent="0.2">
      <c r="A57" s="33" t="s">
        <v>335</v>
      </c>
      <c r="B57" s="33" t="s">
        <v>29</v>
      </c>
      <c r="C57" s="33"/>
      <c r="D57" s="33" t="s">
        <v>325</v>
      </c>
      <c r="E57" s="33">
        <v>2017</v>
      </c>
      <c r="F57" s="34" t="s">
        <v>326</v>
      </c>
      <c r="G57" s="34" t="s">
        <v>327</v>
      </c>
      <c r="H57" s="35"/>
      <c r="I57" s="43" t="str">
        <f t="shared" ref="I57:AF57" si="61">IFERROR(I33/$I33, "n/a")</f>
        <v>n/a</v>
      </c>
      <c r="J57" s="44" t="str">
        <f t="shared" si="61"/>
        <v>n/a</v>
      </c>
      <c r="K57" s="44" t="str">
        <f t="shared" si="61"/>
        <v>n/a</v>
      </c>
      <c r="L57" s="44" t="str">
        <f t="shared" si="61"/>
        <v>n/a</v>
      </c>
      <c r="M57" s="44" t="str">
        <f t="shared" si="61"/>
        <v>n/a</v>
      </c>
      <c r="N57" s="44" t="str">
        <f t="shared" si="61"/>
        <v>n/a</v>
      </c>
      <c r="O57" s="44" t="str">
        <f t="shared" si="61"/>
        <v>n/a</v>
      </c>
      <c r="P57" s="44" t="str">
        <f t="shared" si="61"/>
        <v>n/a</v>
      </c>
      <c r="Q57" s="44" t="str">
        <f t="shared" si="61"/>
        <v>n/a</v>
      </c>
      <c r="R57" s="44" t="str">
        <f t="shared" si="61"/>
        <v>n/a</v>
      </c>
      <c r="S57" s="44" t="str">
        <f t="shared" si="61"/>
        <v>n/a</v>
      </c>
      <c r="T57" s="44" t="str">
        <f t="shared" si="61"/>
        <v>n/a</v>
      </c>
      <c r="U57" s="44" t="str">
        <f t="shared" si="61"/>
        <v>n/a</v>
      </c>
      <c r="V57" s="44" t="str">
        <f t="shared" si="61"/>
        <v>n/a</v>
      </c>
      <c r="W57" s="44" t="str">
        <f t="shared" si="61"/>
        <v>n/a</v>
      </c>
      <c r="X57" s="44" t="str">
        <f t="shared" si="61"/>
        <v>n/a</v>
      </c>
      <c r="Y57" s="44" t="str">
        <f t="shared" si="61"/>
        <v>n/a</v>
      </c>
      <c r="Z57" s="44" t="str">
        <f t="shared" si="61"/>
        <v>n/a</v>
      </c>
      <c r="AA57" s="44" t="str">
        <f t="shared" si="61"/>
        <v>n/a</v>
      </c>
      <c r="AB57" s="44" t="str">
        <f t="shared" si="61"/>
        <v>n/a</v>
      </c>
      <c r="AC57" s="44" t="str">
        <f t="shared" si="61"/>
        <v>n/a</v>
      </c>
      <c r="AD57" s="44" t="str">
        <f t="shared" si="61"/>
        <v>n/a</v>
      </c>
      <c r="AE57" s="44" t="str">
        <f t="shared" si="61"/>
        <v>n/a</v>
      </c>
      <c r="AF57" s="45" t="str">
        <f t="shared" si="61"/>
        <v>n/a</v>
      </c>
      <c r="AG57" s="35"/>
      <c r="AH57" s="43" t="str">
        <f t="shared" si="8"/>
        <v>n/a</v>
      </c>
      <c r="AI57" s="44" t="str">
        <f t="shared" ref="AI57" si="62">IFERROR(AI33/AH33, "n/a")</f>
        <v>n/a</v>
      </c>
      <c r="AJ57" s="44" t="str">
        <f t="shared" ref="AJ57:BE57" si="63">IFERROR(AJ33/AI33, "n/a")</f>
        <v>n/a</v>
      </c>
      <c r="AK57" s="44" t="str">
        <f t="shared" si="63"/>
        <v>n/a</v>
      </c>
      <c r="AL57" s="44" t="str">
        <f t="shared" si="63"/>
        <v>n/a</v>
      </c>
      <c r="AM57" s="44" t="str">
        <f t="shared" si="63"/>
        <v>n/a</v>
      </c>
      <c r="AN57" s="44" t="str">
        <f t="shared" si="63"/>
        <v>n/a</v>
      </c>
      <c r="AO57" s="44" t="str">
        <f t="shared" si="63"/>
        <v>n/a</v>
      </c>
      <c r="AP57" s="44" t="str">
        <f t="shared" si="63"/>
        <v>n/a</v>
      </c>
      <c r="AQ57" s="44" t="str">
        <f t="shared" si="63"/>
        <v>n/a</v>
      </c>
      <c r="AR57" s="44" t="str">
        <f t="shared" si="63"/>
        <v>n/a</v>
      </c>
      <c r="AS57" s="44" t="str">
        <f t="shared" si="63"/>
        <v>n/a</v>
      </c>
      <c r="AT57" s="44" t="str">
        <f t="shared" si="63"/>
        <v>n/a</v>
      </c>
      <c r="AU57" s="44" t="str">
        <f t="shared" si="63"/>
        <v>n/a</v>
      </c>
      <c r="AV57" s="44" t="str">
        <f t="shared" si="63"/>
        <v>n/a</v>
      </c>
      <c r="AW57" s="44" t="str">
        <f t="shared" si="63"/>
        <v>n/a</v>
      </c>
      <c r="AX57" s="44" t="str">
        <f t="shared" si="63"/>
        <v>n/a</v>
      </c>
      <c r="AY57" s="44" t="str">
        <f t="shared" si="63"/>
        <v>n/a</v>
      </c>
      <c r="AZ57" s="44" t="str">
        <f t="shared" si="63"/>
        <v>n/a</v>
      </c>
      <c r="BA57" s="44" t="str">
        <f t="shared" si="63"/>
        <v>n/a</v>
      </c>
      <c r="BB57" s="44" t="str">
        <f t="shared" si="63"/>
        <v>n/a</v>
      </c>
      <c r="BC57" s="44" t="str">
        <f t="shared" si="63"/>
        <v>n/a</v>
      </c>
      <c r="BD57" s="44" t="str">
        <f t="shared" si="63"/>
        <v>n/a</v>
      </c>
      <c r="BE57" s="45" t="str">
        <f t="shared" si="63"/>
        <v>n/a</v>
      </c>
    </row>
    <row r="58" spans="1:57" x14ac:dyDescent="0.2">
      <c r="A58" s="33" t="s">
        <v>336</v>
      </c>
      <c r="B58" s="33" t="s">
        <v>29</v>
      </c>
      <c r="C58" s="33"/>
      <c r="D58" s="33" t="s">
        <v>325</v>
      </c>
      <c r="E58" s="33">
        <v>2017</v>
      </c>
      <c r="F58" s="34" t="s">
        <v>326</v>
      </c>
      <c r="G58" s="34" t="s">
        <v>327</v>
      </c>
      <c r="H58" s="35"/>
      <c r="I58" s="43" t="str">
        <f t="shared" ref="I58:AF58" si="64">IFERROR(I34/$I34, "n/a")</f>
        <v>n/a</v>
      </c>
      <c r="J58" s="44" t="str">
        <f t="shared" si="64"/>
        <v>n/a</v>
      </c>
      <c r="K58" s="44" t="str">
        <f t="shared" si="64"/>
        <v>n/a</v>
      </c>
      <c r="L58" s="44" t="str">
        <f t="shared" si="64"/>
        <v>n/a</v>
      </c>
      <c r="M58" s="44" t="str">
        <f t="shared" si="64"/>
        <v>n/a</v>
      </c>
      <c r="N58" s="44" t="str">
        <f t="shared" si="64"/>
        <v>n/a</v>
      </c>
      <c r="O58" s="44" t="str">
        <f t="shared" si="64"/>
        <v>n/a</v>
      </c>
      <c r="P58" s="44" t="str">
        <f t="shared" si="64"/>
        <v>n/a</v>
      </c>
      <c r="Q58" s="44" t="str">
        <f t="shared" si="64"/>
        <v>n/a</v>
      </c>
      <c r="R58" s="44" t="str">
        <f t="shared" si="64"/>
        <v>n/a</v>
      </c>
      <c r="S58" s="44" t="str">
        <f t="shared" si="64"/>
        <v>n/a</v>
      </c>
      <c r="T58" s="44" t="str">
        <f t="shared" si="64"/>
        <v>n/a</v>
      </c>
      <c r="U58" s="44" t="str">
        <f t="shared" si="64"/>
        <v>n/a</v>
      </c>
      <c r="V58" s="44" t="str">
        <f t="shared" si="64"/>
        <v>n/a</v>
      </c>
      <c r="W58" s="44" t="str">
        <f t="shared" si="64"/>
        <v>n/a</v>
      </c>
      <c r="X58" s="44" t="str">
        <f t="shared" si="64"/>
        <v>n/a</v>
      </c>
      <c r="Y58" s="44" t="str">
        <f t="shared" si="64"/>
        <v>n/a</v>
      </c>
      <c r="Z58" s="44" t="str">
        <f t="shared" si="64"/>
        <v>n/a</v>
      </c>
      <c r="AA58" s="44" t="str">
        <f t="shared" si="64"/>
        <v>n/a</v>
      </c>
      <c r="AB58" s="44" t="str">
        <f t="shared" si="64"/>
        <v>n/a</v>
      </c>
      <c r="AC58" s="44" t="str">
        <f t="shared" si="64"/>
        <v>n/a</v>
      </c>
      <c r="AD58" s="44" t="str">
        <f t="shared" si="64"/>
        <v>n/a</v>
      </c>
      <c r="AE58" s="44" t="str">
        <f t="shared" si="64"/>
        <v>n/a</v>
      </c>
      <c r="AF58" s="45" t="str">
        <f t="shared" si="64"/>
        <v>n/a</v>
      </c>
      <c r="AG58" s="35"/>
      <c r="AH58" s="43" t="str">
        <f t="shared" si="8"/>
        <v>n/a</v>
      </c>
      <c r="AI58" s="44" t="str">
        <f t="shared" ref="AI58" si="65">IFERROR(AI34/AH34, "n/a")</f>
        <v>n/a</v>
      </c>
      <c r="AJ58" s="44" t="str">
        <f t="shared" ref="AJ58:BE58" si="66">IFERROR(AJ34/AI34, "n/a")</f>
        <v>n/a</v>
      </c>
      <c r="AK58" s="44" t="str">
        <f t="shared" si="66"/>
        <v>n/a</v>
      </c>
      <c r="AL58" s="44" t="str">
        <f t="shared" si="66"/>
        <v>n/a</v>
      </c>
      <c r="AM58" s="44" t="str">
        <f t="shared" si="66"/>
        <v>n/a</v>
      </c>
      <c r="AN58" s="44" t="str">
        <f t="shared" si="66"/>
        <v>n/a</v>
      </c>
      <c r="AO58" s="44" t="str">
        <f t="shared" si="66"/>
        <v>n/a</v>
      </c>
      <c r="AP58" s="44" t="str">
        <f t="shared" si="66"/>
        <v>n/a</v>
      </c>
      <c r="AQ58" s="44" t="str">
        <f t="shared" si="66"/>
        <v>n/a</v>
      </c>
      <c r="AR58" s="44" t="str">
        <f t="shared" si="66"/>
        <v>n/a</v>
      </c>
      <c r="AS58" s="44" t="str">
        <f t="shared" si="66"/>
        <v>n/a</v>
      </c>
      <c r="AT58" s="44" t="str">
        <f t="shared" si="66"/>
        <v>n/a</v>
      </c>
      <c r="AU58" s="44" t="str">
        <f t="shared" si="66"/>
        <v>n/a</v>
      </c>
      <c r="AV58" s="44" t="str">
        <f t="shared" si="66"/>
        <v>n/a</v>
      </c>
      <c r="AW58" s="44" t="str">
        <f t="shared" si="66"/>
        <v>n/a</v>
      </c>
      <c r="AX58" s="44" t="str">
        <f t="shared" si="66"/>
        <v>n/a</v>
      </c>
      <c r="AY58" s="44" t="str">
        <f t="shared" si="66"/>
        <v>n/a</v>
      </c>
      <c r="AZ58" s="44" t="str">
        <f t="shared" si="66"/>
        <v>n/a</v>
      </c>
      <c r="BA58" s="44" t="str">
        <f t="shared" si="66"/>
        <v>n/a</v>
      </c>
      <c r="BB58" s="44" t="str">
        <f t="shared" si="66"/>
        <v>n/a</v>
      </c>
      <c r="BC58" s="44" t="str">
        <f t="shared" si="66"/>
        <v>n/a</v>
      </c>
      <c r="BD58" s="44" t="str">
        <f t="shared" si="66"/>
        <v>n/a</v>
      </c>
      <c r="BE58" s="45" t="str">
        <f t="shared" si="66"/>
        <v>n/a</v>
      </c>
    </row>
    <row r="59" spans="1:57" x14ac:dyDescent="0.2">
      <c r="A59" s="33" t="s">
        <v>337</v>
      </c>
      <c r="B59" s="33" t="s">
        <v>29</v>
      </c>
      <c r="C59" s="33"/>
      <c r="D59" s="33" t="s">
        <v>325</v>
      </c>
      <c r="E59" s="33">
        <v>2017</v>
      </c>
      <c r="F59" s="34" t="s">
        <v>326</v>
      </c>
      <c r="G59" s="34" t="s">
        <v>327</v>
      </c>
      <c r="H59" s="35"/>
      <c r="I59" s="43" t="str">
        <f t="shared" ref="I59:AF59" si="67">IFERROR(I35/$I35, "n/a")</f>
        <v>n/a</v>
      </c>
      <c r="J59" s="44" t="str">
        <f t="shared" si="67"/>
        <v>n/a</v>
      </c>
      <c r="K59" s="44" t="str">
        <f t="shared" si="67"/>
        <v>n/a</v>
      </c>
      <c r="L59" s="44" t="str">
        <f t="shared" si="67"/>
        <v>n/a</v>
      </c>
      <c r="M59" s="44" t="str">
        <f t="shared" si="67"/>
        <v>n/a</v>
      </c>
      <c r="N59" s="44" t="str">
        <f t="shared" si="67"/>
        <v>n/a</v>
      </c>
      <c r="O59" s="44" t="str">
        <f t="shared" si="67"/>
        <v>n/a</v>
      </c>
      <c r="P59" s="44" t="str">
        <f t="shared" si="67"/>
        <v>n/a</v>
      </c>
      <c r="Q59" s="44" t="str">
        <f t="shared" si="67"/>
        <v>n/a</v>
      </c>
      <c r="R59" s="44" t="str">
        <f t="shared" si="67"/>
        <v>n/a</v>
      </c>
      <c r="S59" s="44" t="str">
        <f t="shared" si="67"/>
        <v>n/a</v>
      </c>
      <c r="T59" s="44" t="str">
        <f t="shared" si="67"/>
        <v>n/a</v>
      </c>
      <c r="U59" s="44" t="str">
        <f t="shared" si="67"/>
        <v>n/a</v>
      </c>
      <c r="V59" s="44" t="str">
        <f t="shared" si="67"/>
        <v>n/a</v>
      </c>
      <c r="W59" s="44" t="str">
        <f t="shared" si="67"/>
        <v>n/a</v>
      </c>
      <c r="X59" s="44" t="str">
        <f t="shared" si="67"/>
        <v>n/a</v>
      </c>
      <c r="Y59" s="44" t="str">
        <f t="shared" si="67"/>
        <v>n/a</v>
      </c>
      <c r="Z59" s="44" t="str">
        <f t="shared" si="67"/>
        <v>n/a</v>
      </c>
      <c r="AA59" s="44" t="str">
        <f t="shared" si="67"/>
        <v>n/a</v>
      </c>
      <c r="AB59" s="44" t="str">
        <f t="shared" si="67"/>
        <v>n/a</v>
      </c>
      <c r="AC59" s="44" t="str">
        <f t="shared" si="67"/>
        <v>n/a</v>
      </c>
      <c r="AD59" s="44" t="str">
        <f t="shared" si="67"/>
        <v>n/a</v>
      </c>
      <c r="AE59" s="44" t="str">
        <f t="shared" si="67"/>
        <v>n/a</v>
      </c>
      <c r="AF59" s="45" t="str">
        <f t="shared" si="67"/>
        <v>n/a</v>
      </c>
      <c r="AG59" s="35"/>
      <c r="AH59" s="43" t="str">
        <f t="shared" si="8"/>
        <v>n/a</v>
      </c>
      <c r="AI59" s="44" t="str">
        <f t="shared" ref="AI59" si="68">IFERROR(AI35/AH35, "n/a")</f>
        <v>n/a</v>
      </c>
      <c r="AJ59" s="44" t="str">
        <f t="shared" ref="AJ59:BE59" si="69">IFERROR(AJ35/AI35, "n/a")</f>
        <v>n/a</v>
      </c>
      <c r="AK59" s="44" t="str">
        <f t="shared" si="69"/>
        <v>n/a</v>
      </c>
      <c r="AL59" s="44" t="str">
        <f t="shared" si="69"/>
        <v>n/a</v>
      </c>
      <c r="AM59" s="44" t="str">
        <f t="shared" si="69"/>
        <v>n/a</v>
      </c>
      <c r="AN59" s="44" t="str">
        <f t="shared" si="69"/>
        <v>n/a</v>
      </c>
      <c r="AO59" s="44" t="str">
        <f t="shared" si="69"/>
        <v>n/a</v>
      </c>
      <c r="AP59" s="44" t="str">
        <f t="shared" si="69"/>
        <v>n/a</v>
      </c>
      <c r="AQ59" s="44" t="str">
        <f t="shared" si="69"/>
        <v>n/a</v>
      </c>
      <c r="AR59" s="44" t="str">
        <f t="shared" si="69"/>
        <v>n/a</v>
      </c>
      <c r="AS59" s="44" t="str">
        <f t="shared" si="69"/>
        <v>n/a</v>
      </c>
      <c r="AT59" s="44" t="str">
        <f t="shared" si="69"/>
        <v>n/a</v>
      </c>
      <c r="AU59" s="44" t="str">
        <f t="shared" si="69"/>
        <v>n/a</v>
      </c>
      <c r="AV59" s="44" t="str">
        <f t="shared" si="69"/>
        <v>n/a</v>
      </c>
      <c r="AW59" s="44" t="str">
        <f t="shared" si="69"/>
        <v>n/a</v>
      </c>
      <c r="AX59" s="44" t="str">
        <f t="shared" si="69"/>
        <v>n/a</v>
      </c>
      <c r="AY59" s="44" t="str">
        <f t="shared" si="69"/>
        <v>n/a</v>
      </c>
      <c r="AZ59" s="44" t="str">
        <f t="shared" si="69"/>
        <v>n/a</v>
      </c>
      <c r="BA59" s="44" t="str">
        <f t="shared" si="69"/>
        <v>n/a</v>
      </c>
      <c r="BB59" s="44" t="str">
        <f t="shared" si="69"/>
        <v>n/a</v>
      </c>
      <c r="BC59" s="44" t="str">
        <f t="shared" si="69"/>
        <v>n/a</v>
      </c>
      <c r="BD59" s="44" t="str">
        <f t="shared" si="69"/>
        <v>n/a</v>
      </c>
      <c r="BE59" s="45" t="str">
        <f t="shared" si="69"/>
        <v>n/a</v>
      </c>
    </row>
    <row r="60" spans="1:57" x14ac:dyDescent="0.2">
      <c r="A60" s="33" t="s">
        <v>338</v>
      </c>
      <c r="B60" s="33" t="s">
        <v>29</v>
      </c>
      <c r="C60" s="33"/>
      <c r="D60" s="33" t="s">
        <v>325</v>
      </c>
      <c r="E60" s="33">
        <v>2017</v>
      </c>
      <c r="F60" s="34" t="s">
        <v>326</v>
      </c>
      <c r="G60" s="34" t="s">
        <v>327</v>
      </c>
      <c r="H60" s="35"/>
      <c r="I60" s="43" t="str">
        <f t="shared" ref="I60:AF60" si="70">IFERROR(I36/$I36, "n/a")</f>
        <v>n/a</v>
      </c>
      <c r="J60" s="44" t="str">
        <f t="shared" si="70"/>
        <v>n/a</v>
      </c>
      <c r="K60" s="44" t="str">
        <f t="shared" si="70"/>
        <v>n/a</v>
      </c>
      <c r="L60" s="44" t="str">
        <f t="shared" si="70"/>
        <v>n/a</v>
      </c>
      <c r="M60" s="44" t="str">
        <f t="shared" si="70"/>
        <v>n/a</v>
      </c>
      <c r="N60" s="44" t="str">
        <f t="shared" si="70"/>
        <v>n/a</v>
      </c>
      <c r="O60" s="44" t="str">
        <f t="shared" si="70"/>
        <v>n/a</v>
      </c>
      <c r="P60" s="44" t="str">
        <f t="shared" si="70"/>
        <v>n/a</v>
      </c>
      <c r="Q60" s="44" t="str">
        <f t="shared" si="70"/>
        <v>n/a</v>
      </c>
      <c r="R60" s="44" t="str">
        <f t="shared" si="70"/>
        <v>n/a</v>
      </c>
      <c r="S60" s="44" t="str">
        <f t="shared" si="70"/>
        <v>n/a</v>
      </c>
      <c r="T60" s="44" t="str">
        <f t="shared" si="70"/>
        <v>n/a</v>
      </c>
      <c r="U60" s="44" t="str">
        <f t="shared" si="70"/>
        <v>n/a</v>
      </c>
      <c r="V60" s="44" t="str">
        <f t="shared" si="70"/>
        <v>n/a</v>
      </c>
      <c r="W60" s="44" t="str">
        <f t="shared" si="70"/>
        <v>n/a</v>
      </c>
      <c r="X60" s="44" t="str">
        <f t="shared" si="70"/>
        <v>n/a</v>
      </c>
      <c r="Y60" s="44" t="str">
        <f t="shared" si="70"/>
        <v>n/a</v>
      </c>
      <c r="Z60" s="44" t="str">
        <f t="shared" si="70"/>
        <v>n/a</v>
      </c>
      <c r="AA60" s="44" t="str">
        <f t="shared" si="70"/>
        <v>n/a</v>
      </c>
      <c r="AB60" s="44" t="str">
        <f t="shared" si="70"/>
        <v>n/a</v>
      </c>
      <c r="AC60" s="44" t="str">
        <f t="shared" si="70"/>
        <v>n/a</v>
      </c>
      <c r="AD60" s="44" t="str">
        <f t="shared" si="70"/>
        <v>n/a</v>
      </c>
      <c r="AE60" s="44" t="str">
        <f t="shared" si="70"/>
        <v>n/a</v>
      </c>
      <c r="AF60" s="45" t="str">
        <f t="shared" si="70"/>
        <v>n/a</v>
      </c>
      <c r="AG60" s="35"/>
      <c r="AH60" s="43" t="str">
        <f t="shared" si="8"/>
        <v>n/a</v>
      </c>
      <c r="AI60" s="44" t="str">
        <f t="shared" ref="AI60" si="71">IFERROR(AI36/AH36, "n/a")</f>
        <v>n/a</v>
      </c>
      <c r="AJ60" s="44" t="str">
        <f t="shared" ref="AJ60:BE60" si="72">IFERROR(AJ36/AI36, "n/a")</f>
        <v>n/a</v>
      </c>
      <c r="AK60" s="44" t="str">
        <f t="shared" si="72"/>
        <v>n/a</v>
      </c>
      <c r="AL60" s="44" t="str">
        <f t="shared" si="72"/>
        <v>n/a</v>
      </c>
      <c r="AM60" s="44" t="str">
        <f t="shared" si="72"/>
        <v>n/a</v>
      </c>
      <c r="AN60" s="44" t="str">
        <f t="shared" si="72"/>
        <v>n/a</v>
      </c>
      <c r="AO60" s="44" t="str">
        <f t="shared" si="72"/>
        <v>n/a</v>
      </c>
      <c r="AP60" s="44" t="str">
        <f t="shared" si="72"/>
        <v>n/a</v>
      </c>
      <c r="AQ60" s="44" t="str">
        <f t="shared" si="72"/>
        <v>n/a</v>
      </c>
      <c r="AR60" s="44" t="str">
        <f t="shared" si="72"/>
        <v>n/a</v>
      </c>
      <c r="AS60" s="44" t="str">
        <f t="shared" si="72"/>
        <v>n/a</v>
      </c>
      <c r="AT60" s="44" t="str">
        <f t="shared" si="72"/>
        <v>n/a</v>
      </c>
      <c r="AU60" s="44" t="str">
        <f t="shared" si="72"/>
        <v>n/a</v>
      </c>
      <c r="AV60" s="44" t="str">
        <f t="shared" si="72"/>
        <v>n/a</v>
      </c>
      <c r="AW60" s="44" t="str">
        <f t="shared" si="72"/>
        <v>n/a</v>
      </c>
      <c r="AX60" s="44" t="str">
        <f t="shared" si="72"/>
        <v>n/a</v>
      </c>
      <c r="AY60" s="44" t="str">
        <f t="shared" si="72"/>
        <v>n/a</v>
      </c>
      <c r="AZ60" s="44" t="str">
        <f t="shared" si="72"/>
        <v>n/a</v>
      </c>
      <c r="BA60" s="44" t="str">
        <f t="shared" si="72"/>
        <v>n/a</v>
      </c>
      <c r="BB60" s="44" t="str">
        <f t="shared" si="72"/>
        <v>n/a</v>
      </c>
      <c r="BC60" s="44" t="str">
        <f t="shared" si="72"/>
        <v>n/a</v>
      </c>
      <c r="BD60" s="44" t="str">
        <f t="shared" si="72"/>
        <v>n/a</v>
      </c>
      <c r="BE60" s="45" t="str">
        <f t="shared" si="72"/>
        <v>n/a</v>
      </c>
    </row>
    <row r="61" spans="1:57" x14ac:dyDescent="0.2">
      <c r="A61" s="33" t="s">
        <v>339</v>
      </c>
      <c r="B61" s="33" t="s">
        <v>29</v>
      </c>
      <c r="C61" s="33"/>
      <c r="D61" s="33" t="s">
        <v>325</v>
      </c>
      <c r="E61" s="33">
        <v>2017</v>
      </c>
      <c r="F61" s="34" t="s">
        <v>326</v>
      </c>
      <c r="G61" s="34" t="s">
        <v>327</v>
      </c>
      <c r="H61" s="35"/>
      <c r="I61" s="43" t="str">
        <f t="shared" ref="I61:AF61" si="73">IFERROR(I37/$I37, "n/a")</f>
        <v>n/a</v>
      </c>
      <c r="J61" s="44" t="str">
        <f t="shared" si="73"/>
        <v>n/a</v>
      </c>
      <c r="K61" s="44" t="str">
        <f t="shared" si="73"/>
        <v>n/a</v>
      </c>
      <c r="L61" s="44" t="str">
        <f t="shared" si="73"/>
        <v>n/a</v>
      </c>
      <c r="M61" s="44" t="str">
        <f t="shared" si="73"/>
        <v>n/a</v>
      </c>
      <c r="N61" s="44" t="str">
        <f t="shared" si="73"/>
        <v>n/a</v>
      </c>
      <c r="O61" s="44" t="str">
        <f t="shared" si="73"/>
        <v>n/a</v>
      </c>
      <c r="P61" s="44" t="str">
        <f t="shared" si="73"/>
        <v>n/a</v>
      </c>
      <c r="Q61" s="44" t="str">
        <f t="shared" si="73"/>
        <v>n/a</v>
      </c>
      <c r="R61" s="44" t="str">
        <f t="shared" si="73"/>
        <v>n/a</v>
      </c>
      <c r="S61" s="44" t="str">
        <f t="shared" si="73"/>
        <v>n/a</v>
      </c>
      <c r="T61" s="44" t="str">
        <f t="shared" si="73"/>
        <v>n/a</v>
      </c>
      <c r="U61" s="44" t="str">
        <f t="shared" si="73"/>
        <v>n/a</v>
      </c>
      <c r="V61" s="44" t="str">
        <f t="shared" si="73"/>
        <v>n/a</v>
      </c>
      <c r="W61" s="44" t="str">
        <f t="shared" si="73"/>
        <v>n/a</v>
      </c>
      <c r="X61" s="44" t="str">
        <f t="shared" si="73"/>
        <v>n/a</v>
      </c>
      <c r="Y61" s="44" t="str">
        <f t="shared" si="73"/>
        <v>n/a</v>
      </c>
      <c r="Z61" s="44" t="str">
        <f t="shared" si="73"/>
        <v>n/a</v>
      </c>
      <c r="AA61" s="44" t="str">
        <f t="shared" si="73"/>
        <v>n/a</v>
      </c>
      <c r="AB61" s="44" t="str">
        <f t="shared" si="73"/>
        <v>n/a</v>
      </c>
      <c r="AC61" s="44" t="str">
        <f t="shared" si="73"/>
        <v>n/a</v>
      </c>
      <c r="AD61" s="44" t="str">
        <f t="shared" si="73"/>
        <v>n/a</v>
      </c>
      <c r="AE61" s="44" t="str">
        <f t="shared" si="73"/>
        <v>n/a</v>
      </c>
      <c r="AF61" s="45" t="str">
        <f t="shared" si="73"/>
        <v>n/a</v>
      </c>
      <c r="AG61" s="35"/>
      <c r="AH61" s="43" t="str">
        <f t="shared" si="8"/>
        <v>n/a</v>
      </c>
      <c r="AI61" s="44" t="str">
        <f t="shared" ref="AI61" si="74">IFERROR(AI37/AH37, "n/a")</f>
        <v>n/a</v>
      </c>
      <c r="AJ61" s="44" t="str">
        <f t="shared" ref="AJ61:BE61" si="75">IFERROR(AJ37/AI37, "n/a")</f>
        <v>n/a</v>
      </c>
      <c r="AK61" s="44" t="str">
        <f t="shared" si="75"/>
        <v>n/a</v>
      </c>
      <c r="AL61" s="44" t="str">
        <f t="shared" si="75"/>
        <v>n/a</v>
      </c>
      <c r="AM61" s="44" t="str">
        <f t="shared" si="75"/>
        <v>n/a</v>
      </c>
      <c r="AN61" s="44" t="str">
        <f t="shared" si="75"/>
        <v>n/a</v>
      </c>
      <c r="AO61" s="44" t="str">
        <f t="shared" si="75"/>
        <v>n/a</v>
      </c>
      <c r="AP61" s="44" t="str">
        <f t="shared" si="75"/>
        <v>n/a</v>
      </c>
      <c r="AQ61" s="44" t="str">
        <f t="shared" si="75"/>
        <v>n/a</v>
      </c>
      <c r="AR61" s="44" t="str">
        <f t="shared" si="75"/>
        <v>n/a</v>
      </c>
      <c r="AS61" s="44" t="str">
        <f t="shared" si="75"/>
        <v>n/a</v>
      </c>
      <c r="AT61" s="44" t="str">
        <f t="shared" si="75"/>
        <v>n/a</v>
      </c>
      <c r="AU61" s="44" t="str">
        <f t="shared" si="75"/>
        <v>n/a</v>
      </c>
      <c r="AV61" s="44" t="str">
        <f t="shared" si="75"/>
        <v>n/a</v>
      </c>
      <c r="AW61" s="44" t="str">
        <f t="shared" si="75"/>
        <v>n/a</v>
      </c>
      <c r="AX61" s="44" t="str">
        <f t="shared" si="75"/>
        <v>n/a</v>
      </c>
      <c r="AY61" s="44" t="str">
        <f t="shared" si="75"/>
        <v>n/a</v>
      </c>
      <c r="AZ61" s="44" t="str">
        <f t="shared" si="75"/>
        <v>n/a</v>
      </c>
      <c r="BA61" s="44" t="str">
        <f t="shared" si="75"/>
        <v>n/a</v>
      </c>
      <c r="BB61" s="44" t="str">
        <f t="shared" si="75"/>
        <v>n/a</v>
      </c>
      <c r="BC61" s="44" t="str">
        <f t="shared" si="75"/>
        <v>n/a</v>
      </c>
      <c r="BD61" s="44" t="str">
        <f t="shared" si="75"/>
        <v>n/a</v>
      </c>
      <c r="BE61" s="45" t="str">
        <f t="shared" si="75"/>
        <v>n/a</v>
      </c>
    </row>
    <row r="62" spans="1:57" x14ac:dyDescent="0.2">
      <c r="A62" s="33" t="s">
        <v>340</v>
      </c>
      <c r="B62" s="33" t="s">
        <v>29</v>
      </c>
      <c r="C62" s="33"/>
      <c r="D62" s="33" t="s">
        <v>325</v>
      </c>
      <c r="E62" s="33">
        <v>2017</v>
      </c>
      <c r="F62" s="34" t="s">
        <v>326</v>
      </c>
      <c r="G62" s="34" t="s">
        <v>327</v>
      </c>
      <c r="H62" s="35"/>
      <c r="I62" s="43" t="str">
        <f t="shared" ref="I62:AF62" si="76">IFERROR(I38/$I38, "n/a")</f>
        <v>n/a</v>
      </c>
      <c r="J62" s="44" t="str">
        <f t="shared" si="76"/>
        <v>n/a</v>
      </c>
      <c r="K62" s="44" t="str">
        <f t="shared" si="76"/>
        <v>n/a</v>
      </c>
      <c r="L62" s="44" t="str">
        <f t="shared" si="76"/>
        <v>n/a</v>
      </c>
      <c r="M62" s="44" t="str">
        <f t="shared" si="76"/>
        <v>n/a</v>
      </c>
      <c r="N62" s="44" t="str">
        <f t="shared" si="76"/>
        <v>n/a</v>
      </c>
      <c r="O62" s="44" t="str">
        <f t="shared" si="76"/>
        <v>n/a</v>
      </c>
      <c r="P62" s="44" t="str">
        <f t="shared" si="76"/>
        <v>n/a</v>
      </c>
      <c r="Q62" s="44" t="str">
        <f t="shared" si="76"/>
        <v>n/a</v>
      </c>
      <c r="R62" s="44" t="str">
        <f t="shared" si="76"/>
        <v>n/a</v>
      </c>
      <c r="S62" s="44" t="str">
        <f t="shared" si="76"/>
        <v>n/a</v>
      </c>
      <c r="T62" s="44" t="str">
        <f t="shared" si="76"/>
        <v>n/a</v>
      </c>
      <c r="U62" s="44" t="str">
        <f t="shared" si="76"/>
        <v>n/a</v>
      </c>
      <c r="V62" s="44" t="str">
        <f t="shared" si="76"/>
        <v>n/a</v>
      </c>
      <c r="W62" s="44" t="str">
        <f t="shared" si="76"/>
        <v>n/a</v>
      </c>
      <c r="X62" s="44" t="str">
        <f t="shared" si="76"/>
        <v>n/a</v>
      </c>
      <c r="Y62" s="44" t="str">
        <f t="shared" si="76"/>
        <v>n/a</v>
      </c>
      <c r="Z62" s="44" t="str">
        <f t="shared" si="76"/>
        <v>n/a</v>
      </c>
      <c r="AA62" s="44" t="str">
        <f t="shared" si="76"/>
        <v>n/a</v>
      </c>
      <c r="AB62" s="44" t="str">
        <f t="shared" si="76"/>
        <v>n/a</v>
      </c>
      <c r="AC62" s="44" t="str">
        <f t="shared" si="76"/>
        <v>n/a</v>
      </c>
      <c r="AD62" s="44" t="str">
        <f t="shared" si="76"/>
        <v>n/a</v>
      </c>
      <c r="AE62" s="44" t="str">
        <f t="shared" si="76"/>
        <v>n/a</v>
      </c>
      <c r="AF62" s="45" t="str">
        <f t="shared" si="76"/>
        <v>n/a</v>
      </c>
      <c r="AG62" s="35"/>
      <c r="AH62" s="43" t="str">
        <f t="shared" si="8"/>
        <v>n/a</v>
      </c>
      <c r="AI62" s="44" t="str">
        <f t="shared" ref="AI62" si="77">IFERROR(AI38/AH38, "n/a")</f>
        <v>n/a</v>
      </c>
      <c r="AJ62" s="44" t="str">
        <f t="shared" ref="AJ62:BE62" si="78">IFERROR(AJ38/AI38, "n/a")</f>
        <v>n/a</v>
      </c>
      <c r="AK62" s="44" t="str">
        <f t="shared" si="78"/>
        <v>n/a</v>
      </c>
      <c r="AL62" s="44" t="str">
        <f t="shared" si="78"/>
        <v>n/a</v>
      </c>
      <c r="AM62" s="44" t="str">
        <f t="shared" si="78"/>
        <v>n/a</v>
      </c>
      <c r="AN62" s="44" t="str">
        <f t="shared" si="78"/>
        <v>n/a</v>
      </c>
      <c r="AO62" s="44" t="str">
        <f t="shared" si="78"/>
        <v>n/a</v>
      </c>
      <c r="AP62" s="44" t="str">
        <f t="shared" si="78"/>
        <v>n/a</v>
      </c>
      <c r="AQ62" s="44" t="str">
        <f t="shared" si="78"/>
        <v>n/a</v>
      </c>
      <c r="AR62" s="44" t="str">
        <f t="shared" si="78"/>
        <v>n/a</v>
      </c>
      <c r="AS62" s="44" t="str">
        <f t="shared" si="78"/>
        <v>n/a</v>
      </c>
      <c r="AT62" s="44" t="str">
        <f t="shared" si="78"/>
        <v>n/a</v>
      </c>
      <c r="AU62" s="44" t="str">
        <f t="shared" si="78"/>
        <v>n/a</v>
      </c>
      <c r="AV62" s="44" t="str">
        <f t="shared" si="78"/>
        <v>n/a</v>
      </c>
      <c r="AW62" s="44" t="str">
        <f t="shared" si="78"/>
        <v>n/a</v>
      </c>
      <c r="AX62" s="44" t="str">
        <f t="shared" si="78"/>
        <v>n/a</v>
      </c>
      <c r="AY62" s="44" t="str">
        <f t="shared" si="78"/>
        <v>n/a</v>
      </c>
      <c r="AZ62" s="44" t="str">
        <f t="shared" si="78"/>
        <v>n/a</v>
      </c>
      <c r="BA62" s="44" t="str">
        <f t="shared" si="78"/>
        <v>n/a</v>
      </c>
      <c r="BB62" s="44" t="str">
        <f t="shared" si="78"/>
        <v>n/a</v>
      </c>
      <c r="BC62" s="44" t="str">
        <f t="shared" si="78"/>
        <v>n/a</v>
      </c>
      <c r="BD62" s="44" t="str">
        <f t="shared" si="78"/>
        <v>n/a</v>
      </c>
      <c r="BE62" s="45" t="str">
        <f t="shared" si="78"/>
        <v>n/a</v>
      </c>
    </row>
    <row r="64" spans="1:57" ht="17" x14ac:dyDescent="0.2">
      <c r="A64" s="20" t="s">
        <v>344</v>
      </c>
    </row>
    <row r="65" spans="1:57" ht="34" x14ac:dyDescent="0.2">
      <c r="A65" s="20" t="s">
        <v>315</v>
      </c>
      <c r="B65" s="20" t="s">
        <v>316</v>
      </c>
      <c r="C65" s="20" t="s">
        <v>317</v>
      </c>
      <c r="D65" s="20" t="s">
        <v>318</v>
      </c>
      <c r="E65" s="20" t="s">
        <v>319</v>
      </c>
      <c r="F65" s="21" t="s">
        <v>320</v>
      </c>
      <c r="G65" s="22" t="s">
        <v>321</v>
      </c>
      <c r="H65" s="23"/>
      <c r="I65" s="24" t="s">
        <v>322</v>
      </c>
      <c r="J65" s="25"/>
      <c r="K65" s="25"/>
      <c r="L65" s="25"/>
      <c r="M65" s="25"/>
      <c r="N65" s="25"/>
      <c r="O65" s="25"/>
      <c r="P65" s="25"/>
      <c r="Q65" s="25"/>
      <c r="R65" s="25"/>
      <c r="S65" s="25"/>
      <c r="T65" s="25"/>
      <c r="U65" s="25"/>
      <c r="V65" s="25"/>
      <c r="W65" s="25"/>
      <c r="X65" s="25"/>
      <c r="Y65" s="25"/>
      <c r="Z65" s="25"/>
      <c r="AA65" s="25"/>
      <c r="AB65" s="25"/>
      <c r="AC65" s="25"/>
      <c r="AD65" s="25"/>
      <c r="AE65" s="25"/>
      <c r="AF65" s="26"/>
      <c r="AG65" s="27"/>
      <c r="AH65" s="24" t="s">
        <v>323</v>
      </c>
      <c r="AI65" s="25"/>
      <c r="AJ65" s="25"/>
      <c r="AK65" s="25"/>
      <c r="AL65" s="25"/>
      <c r="AM65" s="25"/>
      <c r="AN65" s="25"/>
      <c r="AO65" s="25"/>
      <c r="AP65" s="25"/>
      <c r="AQ65" s="25"/>
      <c r="AR65" s="25"/>
      <c r="AS65" s="25"/>
      <c r="AT65" s="25"/>
      <c r="AU65" s="25"/>
      <c r="AV65" s="25"/>
      <c r="AW65" s="25"/>
      <c r="AX65" s="25"/>
      <c r="AY65" s="25"/>
      <c r="AZ65" s="25"/>
      <c r="BA65" s="25"/>
      <c r="BB65" s="25"/>
      <c r="BC65" s="25"/>
      <c r="BD65" s="25"/>
      <c r="BE65" s="26"/>
    </row>
    <row r="66" spans="1:57" ht="31" x14ac:dyDescent="0.2">
      <c r="A66" s="28"/>
      <c r="B66" s="28"/>
      <c r="C66" s="28"/>
      <c r="D66" s="28"/>
      <c r="E66" s="29"/>
      <c r="F66" s="30"/>
      <c r="G66" s="30"/>
      <c r="H66" s="31"/>
      <c r="I66" s="32">
        <v>2017</v>
      </c>
      <c r="J66" s="32">
        <v>2018</v>
      </c>
      <c r="K66" s="32">
        <v>2019</v>
      </c>
      <c r="L66" s="32">
        <v>2020</v>
      </c>
      <c r="M66" s="32">
        <v>2021</v>
      </c>
      <c r="N66" s="32">
        <v>2022</v>
      </c>
      <c r="O66" s="32">
        <v>2023</v>
      </c>
      <c r="P66" s="32">
        <v>2024</v>
      </c>
      <c r="Q66" s="32">
        <v>2025</v>
      </c>
      <c r="R66" s="32">
        <v>2026</v>
      </c>
      <c r="S66" s="32">
        <v>2027</v>
      </c>
      <c r="T66" s="32">
        <v>2028</v>
      </c>
      <c r="U66" s="32">
        <v>2029</v>
      </c>
      <c r="V66" s="32">
        <v>2030</v>
      </c>
      <c r="W66" s="32">
        <v>2031</v>
      </c>
      <c r="X66" s="32">
        <v>2032</v>
      </c>
      <c r="Y66" s="32">
        <v>2033</v>
      </c>
      <c r="Z66" s="32">
        <v>2034</v>
      </c>
      <c r="AA66" s="32">
        <v>2035</v>
      </c>
      <c r="AB66" s="32">
        <v>2036</v>
      </c>
      <c r="AC66" s="32">
        <v>2037</v>
      </c>
      <c r="AD66" s="32">
        <v>2038</v>
      </c>
      <c r="AE66" s="32">
        <v>2039</v>
      </c>
      <c r="AF66" s="32">
        <v>2040</v>
      </c>
      <c r="AG66" s="27"/>
      <c r="AH66" s="32">
        <v>2017</v>
      </c>
      <c r="AI66" s="32">
        <v>2018</v>
      </c>
      <c r="AJ66" s="32">
        <v>2019</v>
      </c>
      <c r="AK66" s="32">
        <v>2020</v>
      </c>
      <c r="AL66" s="32">
        <v>2021</v>
      </c>
      <c r="AM66" s="32">
        <v>2022</v>
      </c>
      <c r="AN66" s="32">
        <v>2023</v>
      </c>
      <c r="AO66" s="32">
        <v>2024</v>
      </c>
      <c r="AP66" s="32">
        <v>2025</v>
      </c>
      <c r="AQ66" s="32">
        <v>2026</v>
      </c>
      <c r="AR66" s="32">
        <v>2027</v>
      </c>
      <c r="AS66" s="32">
        <v>2028</v>
      </c>
      <c r="AT66" s="32">
        <v>2029</v>
      </c>
      <c r="AU66" s="32">
        <v>2030</v>
      </c>
      <c r="AV66" s="32">
        <v>2031</v>
      </c>
      <c r="AW66" s="32">
        <v>2032</v>
      </c>
      <c r="AX66" s="32">
        <v>2033</v>
      </c>
      <c r="AY66" s="32">
        <v>2034</v>
      </c>
      <c r="AZ66" s="32">
        <v>2035</v>
      </c>
      <c r="BA66" s="32">
        <v>2036</v>
      </c>
      <c r="BB66" s="32">
        <v>2037</v>
      </c>
      <c r="BC66" s="32">
        <v>2038</v>
      </c>
      <c r="BD66" s="32">
        <v>2039</v>
      </c>
      <c r="BE66" s="32">
        <v>2040</v>
      </c>
    </row>
    <row r="67" spans="1:57" x14ac:dyDescent="0.2">
      <c r="A67" s="33" t="s">
        <v>324</v>
      </c>
      <c r="B67" s="33" t="s">
        <v>29</v>
      </c>
      <c r="C67" s="33"/>
      <c r="D67" s="33" t="s">
        <v>325</v>
      </c>
      <c r="E67" s="33">
        <v>2018</v>
      </c>
      <c r="F67" s="34" t="s">
        <v>341</v>
      </c>
      <c r="G67" s="34" t="s">
        <v>327</v>
      </c>
      <c r="H67" s="35"/>
      <c r="I67" s="40"/>
      <c r="J67" s="41">
        <f>I43</f>
        <v>1</v>
      </c>
      <c r="K67" s="41">
        <f t="shared" ref="K67:AF67" si="79">J43</f>
        <v>0.8045977011494253</v>
      </c>
      <c r="L67" s="41">
        <f t="shared" si="79"/>
        <v>1</v>
      </c>
      <c r="M67" s="41">
        <f t="shared" si="79"/>
        <v>1</v>
      </c>
      <c r="N67" s="41">
        <f t="shared" si="79"/>
        <v>1</v>
      </c>
      <c r="O67" s="41">
        <f t="shared" si="79"/>
        <v>1</v>
      </c>
      <c r="P67" s="41">
        <f t="shared" si="79"/>
        <v>1</v>
      </c>
      <c r="Q67" s="41">
        <f t="shared" si="79"/>
        <v>1</v>
      </c>
      <c r="R67" s="41">
        <f t="shared" si="79"/>
        <v>1</v>
      </c>
      <c r="S67" s="41">
        <f t="shared" si="79"/>
        <v>1</v>
      </c>
      <c r="T67" s="41">
        <f t="shared" si="79"/>
        <v>0.97142857142857142</v>
      </c>
      <c r="U67" s="41">
        <f t="shared" si="79"/>
        <v>1</v>
      </c>
      <c r="V67" s="41">
        <f t="shared" si="79"/>
        <v>1</v>
      </c>
      <c r="W67" s="41">
        <f t="shared" si="79"/>
        <v>1</v>
      </c>
      <c r="X67" s="41">
        <f t="shared" si="79"/>
        <v>0.86029411764705888</v>
      </c>
      <c r="Y67" s="41">
        <f t="shared" si="79"/>
        <v>1</v>
      </c>
      <c r="Z67" s="41">
        <f t="shared" si="79"/>
        <v>0.11965811965811966</v>
      </c>
      <c r="AA67" s="41">
        <f t="shared" si="79"/>
        <v>0</v>
      </c>
      <c r="AB67" s="41">
        <f t="shared" si="79"/>
        <v>0</v>
      </c>
      <c r="AC67" s="41">
        <f t="shared" si="79"/>
        <v>0</v>
      </c>
      <c r="AD67" s="41">
        <f t="shared" si="79"/>
        <v>0</v>
      </c>
      <c r="AE67" s="41">
        <f t="shared" si="79"/>
        <v>0</v>
      </c>
      <c r="AF67" s="42">
        <f t="shared" si="79"/>
        <v>0</v>
      </c>
      <c r="AG67" s="35"/>
      <c r="AH67" s="36"/>
      <c r="AI67" s="41">
        <f>AH43</f>
        <v>1</v>
      </c>
      <c r="AJ67" s="41">
        <f t="shared" ref="AJ67:BE67" si="80">AI43</f>
        <v>0.80085551869337257</v>
      </c>
      <c r="AK67" s="41">
        <f t="shared" si="80"/>
        <v>1</v>
      </c>
      <c r="AL67" s="41">
        <f t="shared" si="80"/>
        <v>1</v>
      </c>
      <c r="AM67" s="41">
        <f t="shared" si="80"/>
        <v>1</v>
      </c>
      <c r="AN67" s="41">
        <f t="shared" si="80"/>
        <v>1</v>
      </c>
      <c r="AO67" s="41">
        <f t="shared" si="80"/>
        <v>1</v>
      </c>
      <c r="AP67" s="41">
        <f t="shared" si="80"/>
        <v>0.99999512122773326</v>
      </c>
      <c r="AQ67" s="41">
        <f t="shared" si="80"/>
        <v>1</v>
      </c>
      <c r="AR67" s="41">
        <f t="shared" si="80"/>
        <v>0.99884860412765664</v>
      </c>
      <c r="AS67" s="41">
        <f t="shared" si="80"/>
        <v>0.99007778927244616</v>
      </c>
      <c r="AT67" s="41">
        <f t="shared" si="80"/>
        <v>0.99992501277742807</v>
      </c>
      <c r="AU67" s="41">
        <f t="shared" si="80"/>
        <v>1</v>
      </c>
      <c r="AV67" s="41">
        <f t="shared" si="80"/>
        <v>0.99994967585329031</v>
      </c>
      <c r="AW67" s="41">
        <f t="shared" si="80"/>
        <v>0.85914499905760822</v>
      </c>
      <c r="AX67" s="41">
        <f t="shared" si="80"/>
        <v>1</v>
      </c>
      <c r="AY67" s="41">
        <f t="shared" si="80"/>
        <v>0.11577122333640961</v>
      </c>
      <c r="AZ67" s="41">
        <f t="shared" si="80"/>
        <v>0</v>
      </c>
      <c r="BA67" s="41" t="str">
        <f t="shared" si="80"/>
        <v>n/a</v>
      </c>
      <c r="BB67" s="41" t="str">
        <f t="shared" si="80"/>
        <v>n/a</v>
      </c>
      <c r="BC67" s="41" t="str">
        <f t="shared" si="80"/>
        <v>n/a</v>
      </c>
      <c r="BD67" s="41" t="str">
        <f t="shared" si="80"/>
        <v>n/a</v>
      </c>
      <c r="BE67" s="42" t="str">
        <f t="shared" si="80"/>
        <v>n/a</v>
      </c>
    </row>
    <row r="68" spans="1:57" x14ac:dyDescent="0.2">
      <c r="A68" s="33" t="s">
        <v>328</v>
      </c>
      <c r="B68" s="33" t="s">
        <v>29</v>
      </c>
      <c r="C68" s="33"/>
      <c r="D68" s="33" t="s">
        <v>325</v>
      </c>
      <c r="E68" s="33">
        <v>2018</v>
      </c>
      <c r="F68" s="34" t="s">
        <v>341</v>
      </c>
      <c r="G68" s="34" t="s">
        <v>327</v>
      </c>
      <c r="H68" s="35"/>
      <c r="I68" s="40"/>
      <c r="J68" s="41">
        <f t="shared" ref="J68:AF68" si="81">I44</f>
        <v>1</v>
      </c>
      <c r="K68" s="41">
        <f t="shared" si="81"/>
        <v>0.72602739726027399</v>
      </c>
      <c r="L68" s="41">
        <f t="shared" si="81"/>
        <v>1</v>
      </c>
      <c r="M68" s="41">
        <f t="shared" si="81"/>
        <v>1</v>
      </c>
      <c r="N68" s="41">
        <f t="shared" si="81"/>
        <v>1</v>
      </c>
      <c r="O68" s="41">
        <f t="shared" si="81"/>
        <v>1</v>
      </c>
      <c r="P68" s="41">
        <f t="shared" si="81"/>
        <v>1</v>
      </c>
      <c r="Q68" s="41">
        <f t="shared" si="81"/>
        <v>1</v>
      </c>
      <c r="R68" s="41">
        <f t="shared" si="81"/>
        <v>1</v>
      </c>
      <c r="S68" s="41">
        <f t="shared" si="81"/>
        <v>1</v>
      </c>
      <c r="T68" s="41">
        <f t="shared" si="81"/>
        <v>0.96226415094339623</v>
      </c>
      <c r="U68" s="41">
        <f t="shared" si="81"/>
        <v>1</v>
      </c>
      <c r="V68" s="41">
        <f t="shared" si="81"/>
        <v>1</v>
      </c>
      <c r="W68" s="41">
        <f t="shared" si="81"/>
        <v>0.84313725490196079</v>
      </c>
      <c r="X68" s="41">
        <f t="shared" si="81"/>
        <v>1</v>
      </c>
      <c r="Y68" s="41">
        <f t="shared" si="81"/>
        <v>0.76744186046511631</v>
      </c>
      <c r="Z68" s="41">
        <f t="shared" si="81"/>
        <v>0.81818181818181823</v>
      </c>
      <c r="AA68" s="41">
        <f t="shared" si="81"/>
        <v>0</v>
      </c>
      <c r="AB68" s="41">
        <f t="shared" si="81"/>
        <v>0</v>
      </c>
      <c r="AC68" s="41">
        <f t="shared" si="81"/>
        <v>0</v>
      </c>
      <c r="AD68" s="41">
        <f t="shared" si="81"/>
        <v>0</v>
      </c>
      <c r="AE68" s="41">
        <f t="shared" si="81"/>
        <v>0</v>
      </c>
      <c r="AF68" s="42">
        <f t="shared" si="81"/>
        <v>0</v>
      </c>
      <c r="AG68" s="35"/>
      <c r="AH68" s="36"/>
      <c r="AI68" s="41">
        <f t="shared" ref="AI68:BE68" si="82">AH44</f>
        <v>1</v>
      </c>
      <c r="AJ68" s="41">
        <f t="shared" si="82"/>
        <v>0.71562602839410616</v>
      </c>
      <c r="AK68" s="41">
        <f t="shared" si="82"/>
        <v>1</v>
      </c>
      <c r="AL68" s="41">
        <f t="shared" si="82"/>
        <v>1</v>
      </c>
      <c r="AM68" s="41">
        <f t="shared" si="82"/>
        <v>1</v>
      </c>
      <c r="AN68" s="41">
        <f t="shared" si="82"/>
        <v>1</v>
      </c>
      <c r="AO68" s="41">
        <f t="shared" si="82"/>
        <v>1</v>
      </c>
      <c r="AP68" s="41">
        <f t="shared" si="82"/>
        <v>0.99997409252595282</v>
      </c>
      <c r="AQ68" s="41">
        <f t="shared" si="82"/>
        <v>1</v>
      </c>
      <c r="AR68" s="41">
        <f t="shared" si="82"/>
        <v>1</v>
      </c>
      <c r="AS68" s="41">
        <f t="shared" si="82"/>
        <v>0.98532692193098592</v>
      </c>
      <c r="AT68" s="41">
        <f t="shared" si="82"/>
        <v>0.99875498106177629</v>
      </c>
      <c r="AU68" s="41">
        <f t="shared" si="82"/>
        <v>1</v>
      </c>
      <c r="AV68" s="41">
        <f t="shared" si="82"/>
        <v>0.83717966944150457</v>
      </c>
      <c r="AW68" s="41">
        <f t="shared" si="82"/>
        <v>1</v>
      </c>
      <c r="AX68" s="41">
        <f t="shared" si="82"/>
        <v>0.76370614724713515</v>
      </c>
      <c r="AY68" s="41">
        <f t="shared" si="82"/>
        <v>0.84244334594028136</v>
      </c>
      <c r="AZ68" s="41">
        <f t="shared" si="82"/>
        <v>0</v>
      </c>
      <c r="BA68" s="41" t="str">
        <f t="shared" si="82"/>
        <v>n/a</v>
      </c>
      <c r="BB68" s="41" t="str">
        <f t="shared" si="82"/>
        <v>n/a</v>
      </c>
      <c r="BC68" s="41" t="str">
        <f t="shared" si="82"/>
        <v>n/a</v>
      </c>
      <c r="BD68" s="41" t="str">
        <f t="shared" si="82"/>
        <v>n/a</v>
      </c>
      <c r="BE68" s="42" t="str">
        <f t="shared" si="82"/>
        <v>n/a</v>
      </c>
    </row>
    <row r="69" spans="1:57" x14ac:dyDescent="0.2">
      <c r="A69" s="33" t="s">
        <v>329</v>
      </c>
      <c r="B69" s="33" t="s">
        <v>29</v>
      </c>
      <c r="C69" s="33"/>
      <c r="D69" s="33" t="s">
        <v>325</v>
      </c>
      <c r="E69" s="33">
        <v>2018</v>
      </c>
      <c r="F69" s="34" t="s">
        <v>341</v>
      </c>
      <c r="G69" s="34" t="s">
        <v>327</v>
      </c>
      <c r="H69" s="35"/>
      <c r="I69" s="40"/>
      <c r="J69" s="41">
        <f t="shared" ref="J69:AF69" si="83">I45</f>
        <v>1</v>
      </c>
      <c r="K69" s="41">
        <f t="shared" si="83"/>
        <v>1</v>
      </c>
      <c r="L69" s="41">
        <f t="shared" si="83"/>
        <v>1</v>
      </c>
      <c r="M69" s="41">
        <f t="shared" si="83"/>
        <v>1</v>
      </c>
      <c r="N69" s="41">
        <f t="shared" si="83"/>
        <v>1</v>
      </c>
      <c r="O69" s="41">
        <f t="shared" si="83"/>
        <v>1</v>
      </c>
      <c r="P69" s="41">
        <f t="shared" si="83"/>
        <v>1</v>
      </c>
      <c r="Q69" s="41">
        <f t="shared" si="83"/>
        <v>1</v>
      </c>
      <c r="R69" s="41">
        <f t="shared" si="83"/>
        <v>1</v>
      </c>
      <c r="S69" s="41">
        <f t="shared" si="83"/>
        <v>1</v>
      </c>
      <c r="T69" s="41">
        <f t="shared" si="83"/>
        <v>1</v>
      </c>
      <c r="U69" s="41">
        <f t="shared" si="83"/>
        <v>1</v>
      </c>
      <c r="V69" s="41">
        <f t="shared" si="83"/>
        <v>1</v>
      </c>
      <c r="W69" s="41">
        <f t="shared" si="83"/>
        <v>1</v>
      </c>
      <c r="X69" s="41">
        <f t="shared" si="83"/>
        <v>1</v>
      </c>
      <c r="Y69" s="41">
        <f t="shared" si="83"/>
        <v>1</v>
      </c>
      <c r="Z69" s="41">
        <f t="shared" si="83"/>
        <v>1</v>
      </c>
      <c r="AA69" s="41">
        <f t="shared" si="83"/>
        <v>1</v>
      </c>
      <c r="AB69" s="41">
        <f t="shared" si="83"/>
        <v>0.98076923076923073</v>
      </c>
      <c r="AC69" s="41">
        <f t="shared" si="83"/>
        <v>0</v>
      </c>
      <c r="AD69" s="41">
        <f t="shared" si="83"/>
        <v>0</v>
      </c>
      <c r="AE69" s="41">
        <f t="shared" si="83"/>
        <v>0</v>
      </c>
      <c r="AF69" s="42">
        <f t="shared" si="83"/>
        <v>0</v>
      </c>
      <c r="AG69" s="35"/>
      <c r="AH69" s="36"/>
      <c r="AI69" s="41">
        <f t="shared" ref="AI69:BE69" si="84">AH45</f>
        <v>1</v>
      </c>
      <c r="AJ69" s="41">
        <f t="shared" si="84"/>
        <v>1</v>
      </c>
      <c r="AK69" s="41">
        <f t="shared" si="84"/>
        <v>1</v>
      </c>
      <c r="AL69" s="41">
        <f t="shared" si="84"/>
        <v>1</v>
      </c>
      <c r="AM69" s="41">
        <f t="shared" si="84"/>
        <v>1</v>
      </c>
      <c r="AN69" s="41">
        <f t="shared" si="84"/>
        <v>1</v>
      </c>
      <c r="AO69" s="41">
        <f t="shared" si="84"/>
        <v>1</v>
      </c>
      <c r="AP69" s="41">
        <f t="shared" si="84"/>
        <v>1</v>
      </c>
      <c r="AQ69" s="41">
        <f t="shared" si="84"/>
        <v>1</v>
      </c>
      <c r="AR69" s="41">
        <f t="shared" si="84"/>
        <v>1</v>
      </c>
      <c r="AS69" s="41">
        <f t="shared" si="84"/>
        <v>1</v>
      </c>
      <c r="AT69" s="41">
        <f t="shared" si="84"/>
        <v>1</v>
      </c>
      <c r="AU69" s="41">
        <f t="shared" si="84"/>
        <v>1</v>
      </c>
      <c r="AV69" s="41">
        <f t="shared" si="84"/>
        <v>1</v>
      </c>
      <c r="AW69" s="41">
        <f t="shared" si="84"/>
        <v>1</v>
      </c>
      <c r="AX69" s="41">
        <f t="shared" si="84"/>
        <v>1</v>
      </c>
      <c r="AY69" s="41">
        <f t="shared" si="84"/>
        <v>1</v>
      </c>
      <c r="AZ69" s="41">
        <f t="shared" si="84"/>
        <v>1</v>
      </c>
      <c r="BA69" s="41">
        <f t="shared" si="84"/>
        <v>0.95105007509506179</v>
      </c>
      <c r="BB69" s="41">
        <f t="shared" si="84"/>
        <v>0</v>
      </c>
      <c r="BC69" s="41" t="str">
        <f t="shared" si="84"/>
        <v>n/a</v>
      </c>
      <c r="BD69" s="41" t="str">
        <f t="shared" si="84"/>
        <v>n/a</v>
      </c>
      <c r="BE69" s="42" t="str">
        <f t="shared" si="84"/>
        <v>n/a</v>
      </c>
    </row>
    <row r="70" spans="1:57" x14ac:dyDescent="0.2">
      <c r="A70" s="33" t="s">
        <v>134</v>
      </c>
      <c r="B70" s="33" t="s">
        <v>29</v>
      </c>
      <c r="C70" s="33"/>
      <c r="D70" s="33" t="s">
        <v>325</v>
      </c>
      <c r="E70" s="33">
        <v>2018</v>
      </c>
      <c r="F70" s="34" t="s">
        <v>341</v>
      </c>
      <c r="G70" s="34" t="s">
        <v>327</v>
      </c>
      <c r="H70" s="35"/>
      <c r="I70" s="40"/>
      <c r="J70" s="41">
        <f t="shared" ref="J70:AF70" si="85">I46</f>
        <v>1</v>
      </c>
      <c r="K70" s="41">
        <f t="shared" si="85"/>
        <v>1</v>
      </c>
      <c r="L70" s="41">
        <f t="shared" si="85"/>
        <v>1</v>
      </c>
      <c r="M70" s="41">
        <f t="shared" si="85"/>
        <v>1</v>
      </c>
      <c r="N70" s="41">
        <f t="shared" si="85"/>
        <v>1</v>
      </c>
      <c r="O70" s="41">
        <f t="shared" si="85"/>
        <v>1</v>
      </c>
      <c r="P70" s="41">
        <f t="shared" si="85"/>
        <v>1</v>
      </c>
      <c r="Q70" s="41">
        <f t="shared" si="85"/>
        <v>1</v>
      </c>
      <c r="R70" s="41">
        <f t="shared" si="85"/>
        <v>1</v>
      </c>
      <c r="S70" s="41">
        <f t="shared" si="85"/>
        <v>1</v>
      </c>
      <c r="T70" s="41">
        <f t="shared" si="85"/>
        <v>1</v>
      </c>
      <c r="U70" s="41">
        <f t="shared" si="85"/>
        <v>1</v>
      </c>
      <c r="V70" s="41">
        <f t="shared" si="85"/>
        <v>1</v>
      </c>
      <c r="W70" s="41">
        <f t="shared" si="85"/>
        <v>1</v>
      </c>
      <c r="X70" s="41">
        <f t="shared" si="85"/>
        <v>1</v>
      </c>
      <c r="Y70" s="41">
        <f t="shared" si="85"/>
        <v>0.5</v>
      </c>
      <c r="Z70" s="41">
        <f t="shared" si="85"/>
        <v>0</v>
      </c>
      <c r="AA70" s="41">
        <f t="shared" si="85"/>
        <v>0</v>
      </c>
      <c r="AB70" s="41">
        <f t="shared" si="85"/>
        <v>0</v>
      </c>
      <c r="AC70" s="41">
        <f t="shared" si="85"/>
        <v>0</v>
      </c>
      <c r="AD70" s="41">
        <f t="shared" si="85"/>
        <v>0</v>
      </c>
      <c r="AE70" s="41">
        <f t="shared" si="85"/>
        <v>0</v>
      </c>
      <c r="AF70" s="42">
        <f t="shared" si="85"/>
        <v>0</v>
      </c>
      <c r="AG70" s="35"/>
      <c r="AH70" s="36"/>
      <c r="AI70" s="41">
        <f t="shared" ref="AI70:BE70" si="86">AH46</f>
        <v>1</v>
      </c>
      <c r="AJ70" s="41">
        <f t="shared" si="86"/>
        <v>1</v>
      </c>
      <c r="AK70" s="41">
        <f t="shared" si="86"/>
        <v>1</v>
      </c>
      <c r="AL70" s="41">
        <f t="shared" si="86"/>
        <v>1</v>
      </c>
      <c r="AM70" s="41">
        <f t="shared" si="86"/>
        <v>1</v>
      </c>
      <c r="AN70" s="41">
        <f t="shared" si="86"/>
        <v>1</v>
      </c>
      <c r="AO70" s="41">
        <f t="shared" si="86"/>
        <v>1</v>
      </c>
      <c r="AP70" s="41">
        <f t="shared" si="86"/>
        <v>1</v>
      </c>
      <c r="AQ70" s="41">
        <f t="shared" si="86"/>
        <v>1</v>
      </c>
      <c r="AR70" s="41">
        <f t="shared" si="86"/>
        <v>1</v>
      </c>
      <c r="AS70" s="41">
        <f t="shared" si="86"/>
        <v>0.9707779886148008</v>
      </c>
      <c r="AT70" s="41">
        <f t="shared" si="86"/>
        <v>1</v>
      </c>
      <c r="AU70" s="41">
        <f t="shared" si="86"/>
        <v>1</v>
      </c>
      <c r="AV70" s="41">
        <f t="shared" si="86"/>
        <v>1</v>
      </c>
      <c r="AW70" s="41">
        <f t="shared" si="86"/>
        <v>1</v>
      </c>
      <c r="AX70" s="41">
        <f t="shared" si="86"/>
        <v>0.80209147771696643</v>
      </c>
      <c r="AY70" s="41">
        <f t="shared" si="86"/>
        <v>0.49677104910442305</v>
      </c>
      <c r="AZ70" s="41">
        <f t="shared" si="86"/>
        <v>0.98013245033112584</v>
      </c>
      <c r="BA70" s="41">
        <f t="shared" si="86"/>
        <v>0.96921921921921927</v>
      </c>
      <c r="BB70" s="41">
        <f t="shared" si="86"/>
        <v>1</v>
      </c>
      <c r="BC70" s="41">
        <f t="shared" si="86"/>
        <v>0</v>
      </c>
      <c r="BD70" s="41" t="str">
        <f t="shared" si="86"/>
        <v>n/a</v>
      </c>
      <c r="BE70" s="42" t="str">
        <f t="shared" si="86"/>
        <v>n/a</v>
      </c>
    </row>
    <row r="71" spans="1:57" x14ac:dyDescent="0.2">
      <c r="A71" s="33" t="s">
        <v>37</v>
      </c>
      <c r="B71" s="33" t="s">
        <v>29</v>
      </c>
      <c r="C71" s="33"/>
      <c r="D71" s="33" t="s">
        <v>325</v>
      </c>
      <c r="E71" s="33">
        <v>2018</v>
      </c>
      <c r="F71" s="34" t="s">
        <v>341</v>
      </c>
      <c r="G71" s="34" t="s">
        <v>327</v>
      </c>
      <c r="H71" s="35"/>
      <c r="I71" s="40"/>
      <c r="J71" s="41">
        <f t="shared" ref="J71:AF71" si="87">I47</f>
        <v>1</v>
      </c>
      <c r="K71" s="41">
        <f t="shared" si="87"/>
        <v>1</v>
      </c>
      <c r="L71" s="41">
        <f t="shared" si="87"/>
        <v>1</v>
      </c>
      <c r="M71" s="41">
        <f t="shared" si="87"/>
        <v>1</v>
      </c>
      <c r="N71" s="41">
        <f t="shared" si="87"/>
        <v>1</v>
      </c>
      <c r="O71" s="41">
        <f t="shared" si="87"/>
        <v>1</v>
      </c>
      <c r="P71" s="41">
        <f t="shared" si="87"/>
        <v>1</v>
      </c>
      <c r="Q71" s="41">
        <f t="shared" si="87"/>
        <v>1</v>
      </c>
      <c r="R71" s="41">
        <f t="shared" si="87"/>
        <v>1</v>
      </c>
      <c r="S71" s="41">
        <f t="shared" si="87"/>
        <v>0.90909090909090906</v>
      </c>
      <c r="T71" s="41">
        <f t="shared" si="87"/>
        <v>1</v>
      </c>
      <c r="U71" s="41">
        <f t="shared" si="87"/>
        <v>1</v>
      </c>
      <c r="V71" s="41">
        <f t="shared" si="87"/>
        <v>0.95</v>
      </c>
      <c r="W71" s="41">
        <f t="shared" si="87"/>
        <v>1</v>
      </c>
      <c r="X71" s="41">
        <f t="shared" si="87"/>
        <v>0.89473684210526316</v>
      </c>
      <c r="Y71" s="41">
        <f t="shared" si="87"/>
        <v>1</v>
      </c>
      <c r="Z71" s="41">
        <f t="shared" si="87"/>
        <v>1</v>
      </c>
      <c r="AA71" s="41">
        <f t="shared" si="87"/>
        <v>0.77272727272727271</v>
      </c>
      <c r="AB71" s="41">
        <f t="shared" si="87"/>
        <v>0.77272727272727271</v>
      </c>
      <c r="AC71" s="41">
        <f t="shared" si="87"/>
        <v>0.77272727272727271</v>
      </c>
      <c r="AD71" s="41">
        <f t="shared" si="87"/>
        <v>0</v>
      </c>
      <c r="AE71" s="41">
        <f t="shared" si="87"/>
        <v>0</v>
      </c>
      <c r="AF71" s="42">
        <f t="shared" si="87"/>
        <v>0</v>
      </c>
      <c r="AG71" s="35"/>
      <c r="AH71" s="36"/>
      <c r="AI71" s="41">
        <f t="shared" ref="AI71:BE71" si="88">AH47</f>
        <v>1</v>
      </c>
      <c r="AJ71" s="41">
        <f t="shared" si="88"/>
        <v>1</v>
      </c>
      <c r="AK71" s="41">
        <f t="shared" si="88"/>
        <v>1</v>
      </c>
      <c r="AL71" s="41">
        <f t="shared" si="88"/>
        <v>1</v>
      </c>
      <c r="AM71" s="41">
        <f t="shared" si="88"/>
        <v>1</v>
      </c>
      <c r="AN71" s="41">
        <f t="shared" si="88"/>
        <v>1</v>
      </c>
      <c r="AO71" s="41">
        <f t="shared" si="88"/>
        <v>1</v>
      </c>
      <c r="AP71" s="41">
        <f t="shared" si="88"/>
        <v>1</v>
      </c>
      <c r="AQ71" s="41">
        <f t="shared" si="88"/>
        <v>1</v>
      </c>
      <c r="AR71" s="41">
        <f t="shared" si="88"/>
        <v>0.99415268753583808</v>
      </c>
      <c r="AS71" s="41">
        <f t="shared" si="88"/>
        <v>1</v>
      </c>
      <c r="AT71" s="41">
        <f t="shared" si="88"/>
        <v>1</v>
      </c>
      <c r="AU71" s="41">
        <f t="shared" si="88"/>
        <v>0.97409625275532696</v>
      </c>
      <c r="AV71" s="41">
        <f t="shared" si="88"/>
        <v>1</v>
      </c>
      <c r="AW71" s="41">
        <f t="shared" si="88"/>
        <v>0.9519666300834625</v>
      </c>
      <c r="AX71" s="41">
        <f t="shared" si="88"/>
        <v>1</v>
      </c>
      <c r="AY71" s="41">
        <f t="shared" si="88"/>
        <v>1</v>
      </c>
      <c r="AZ71" s="41">
        <f t="shared" si="88"/>
        <v>1</v>
      </c>
      <c r="BA71" s="41">
        <f t="shared" si="88"/>
        <v>1</v>
      </c>
      <c r="BB71" s="41">
        <f t="shared" si="88"/>
        <v>1</v>
      </c>
      <c r="BC71" s="41">
        <f t="shared" si="88"/>
        <v>0</v>
      </c>
      <c r="BD71" s="41" t="str">
        <f t="shared" si="88"/>
        <v>n/a</v>
      </c>
      <c r="BE71" s="42" t="str">
        <f t="shared" si="88"/>
        <v>n/a</v>
      </c>
    </row>
    <row r="72" spans="1:57" x14ac:dyDescent="0.2">
      <c r="A72" s="33" t="s">
        <v>330</v>
      </c>
      <c r="B72" s="33" t="s">
        <v>29</v>
      </c>
      <c r="C72" s="33"/>
      <c r="D72" s="33" t="s">
        <v>325</v>
      </c>
      <c r="E72" s="33">
        <v>2018</v>
      </c>
      <c r="F72" s="34" t="s">
        <v>341</v>
      </c>
      <c r="G72" s="34" t="s">
        <v>327</v>
      </c>
      <c r="H72" s="35"/>
      <c r="I72" s="40"/>
      <c r="J72" s="41">
        <f t="shared" ref="J72:AF72" si="89">I48</f>
        <v>1</v>
      </c>
      <c r="K72" s="41">
        <f t="shared" si="89"/>
        <v>1</v>
      </c>
      <c r="L72" s="41">
        <f t="shared" si="89"/>
        <v>1</v>
      </c>
      <c r="M72" s="41">
        <f t="shared" si="89"/>
        <v>1</v>
      </c>
      <c r="N72" s="41">
        <f t="shared" si="89"/>
        <v>1</v>
      </c>
      <c r="O72" s="41">
        <f t="shared" si="89"/>
        <v>1</v>
      </c>
      <c r="P72" s="41">
        <f t="shared" si="89"/>
        <v>1</v>
      </c>
      <c r="Q72" s="41">
        <f t="shared" si="89"/>
        <v>1</v>
      </c>
      <c r="R72" s="41">
        <f t="shared" si="89"/>
        <v>1</v>
      </c>
      <c r="S72" s="41">
        <f t="shared" si="89"/>
        <v>1</v>
      </c>
      <c r="T72" s="41">
        <f t="shared" si="89"/>
        <v>0</v>
      </c>
      <c r="U72" s="41" t="str">
        <f t="shared" si="89"/>
        <v>n/a</v>
      </c>
      <c r="V72" s="41" t="str">
        <f t="shared" si="89"/>
        <v>n/a</v>
      </c>
      <c r="W72" s="41" t="str">
        <f t="shared" si="89"/>
        <v>n/a</v>
      </c>
      <c r="X72" s="41" t="str">
        <f t="shared" si="89"/>
        <v>n/a</v>
      </c>
      <c r="Y72" s="41" t="str">
        <f t="shared" si="89"/>
        <v>n/a</v>
      </c>
      <c r="Z72" s="41" t="str">
        <f t="shared" si="89"/>
        <v>n/a</v>
      </c>
      <c r="AA72" s="41">
        <f t="shared" si="89"/>
        <v>0</v>
      </c>
      <c r="AB72" s="41">
        <f t="shared" si="89"/>
        <v>0</v>
      </c>
      <c r="AC72" s="41">
        <f t="shared" si="89"/>
        <v>0</v>
      </c>
      <c r="AD72" s="41">
        <f t="shared" si="89"/>
        <v>0</v>
      </c>
      <c r="AE72" s="41">
        <f t="shared" si="89"/>
        <v>0</v>
      </c>
      <c r="AF72" s="42">
        <f t="shared" si="89"/>
        <v>0</v>
      </c>
      <c r="AG72" s="35"/>
      <c r="AH72" s="36"/>
      <c r="AI72" s="41">
        <f t="shared" ref="AI72:BE72" si="90">AH48</f>
        <v>1</v>
      </c>
      <c r="AJ72" s="41">
        <f t="shared" si="90"/>
        <v>1</v>
      </c>
      <c r="AK72" s="41">
        <f t="shared" si="90"/>
        <v>1</v>
      </c>
      <c r="AL72" s="41">
        <f t="shared" si="90"/>
        <v>1</v>
      </c>
      <c r="AM72" s="41">
        <f t="shared" si="90"/>
        <v>1</v>
      </c>
      <c r="AN72" s="41">
        <f t="shared" si="90"/>
        <v>1</v>
      </c>
      <c r="AO72" s="41">
        <f t="shared" si="90"/>
        <v>1</v>
      </c>
      <c r="AP72" s="41">
        <f t="shared" si="90"/>
        <v>1</v>
      </c>
      <c r="AQ72" s="41">
        <f t="shared" si="90"/>
        <v>1</v>
      </c>
      <c r="AR72" s="41">
        <f t="shared" si="90"/>
        <v>0.86367762105778789</v>
      </c>
      <c r="AS72" s="41">
        <f t="shared" si="90"/>
        <v>0</v>
      </c>
      <c r="AT72" s="41" t="str">
        <f t="shared" si="90"/>
        <v>n/a</v>
      </c>
      <c r="AU72" s="41" t="str">
        <f t="shared" si="90"/>
        <v>n/a</v>
      </c>
      <c r="AV72" s="41" t="str">
        <f t="shared" si="90"/>
        <v>n/a</v>
      </c>
      <c r="AW72" s="41" t="str">
        <f t="shared" si="90"/>
        <v>n/a</v>
      </c>
      <c r="AX72" s="41" t="str">
        <f t="shared" si="90"/>
        <v>n/a</v>
      </c>
      <c r="AY72" s="41" t="str">
        <f t="shared" si="90"/>
        <v>n/a</v>
      </c>
      <c r="AZ72" s="41" t="str">
        <f t="shared" si="90"/>
        <v>n/a</v>
      </c>
      <c r="BA72" s="41" t="str">
        <f t="shared" si="90"/>
        <v>n/a</v>
      </c>
      <c r="BB72" s="41" t="str">
        <f t="shared" si="90"/>
        <v>n/a</v>
      </c>
      <c r="BC72" s="41" t="str">
        <f t="shared" si="90"/>
        <v>n/a</v>
      </c>
      <c r="BD72" s="41" t="str">
        <f t="shared" si="90"/>
        <v>n/a</v>
      </c>
      <c r="BE72" s="42" t="str">
        <f t="shared" si="90"/>
        <v>n/a</v>
      </c>
    </row>
    <row r="73" spans="1:57" x14ac:dyDescent="0.2">
      <c r="A73" s="33" t="s">
        <v>44</v>
      </c>
      <c r="B73" s="33" t="s">
        <v>29</v>
      </c>
      <c r="C73" s="33"/>
      <c r="D73" s="33" t="s">
        <v>325</v>
      </c>
      <c r="E73" s="33">
        <v>2018</v>
      </c>
      <c r="F73" s="34" t="s">
        <v>341</v>
      </c>
      <c r="G73" s="34" t="s">
        <v>327</v>
      </c>
      <c r="H73" s="35"/>
      <c r="I73" s="40"/>
      <c r="J73" s="41">
        <f t="shared" ref="J73:AF73" si="91">I49</f>
        <v>1</v>
      </c>
      <c r="K73" s="41">
        <f t="shared" si="91"/>
        <v>1.023972602739726</v>
      </c>
      <c r="L73" s="41">
        <f t="shared" si="91"/>
        <v>1</v>
      </c>
      <c r="M73" s="41">
        <f t="shared" si="91"/>
        <v>1</v>
      </c>
      <c r="N73" s="41">
        <f t="shared" si="91"/>
        <v>1</v>
      </c>
      <c r="O73" s="41">
        <f t="shared" si="91"/>
        <v>0.98494983277591974</v>
      </c>
      <c r="P73" s="41">
        <f t="shared" si="91"/>
        <v>1</v>
      </c>
      <c r="Q73" s="41">
        <f t="shared" si="91"/>
        <v>1</v>
      </c>
      <c r="R73" s="41">
        <f t="shared" si="91"/>
        <v>0.99320882852292025</v>
      </c>
      <c r="S73" s="41">
        <f t="shared" si="91"/>
        <v>1</v>
      </c>
      <c r="T73" s="41">
        <f t="shared" si="91"/>
        <v>0.97777777777777775</v>
      </c>
      <c r="U73" s="41">
        <f t="shared" si="91"/>
        <v>0.90384615384615385</v>
      </c>
      <c r="V73" s="41">
        <f t="shared" si="91"/>
        <v>0.20116054158607349</v>
      </c>
      <c r="W73" s="41">
        <f t="shared" si="91"/>
        <v>0.41346153846153844</v>
      </c>
      <c r="X73" s="41">
        <f t="shared" si="91"/>
        <v>0.44186046511627908</v>
      </c>
      <c r="Y73" s="41">
        <f t="shared" si="91"/>
        <v>0</v>
      </c>
      <c r="Z73" s="41" t="str">
        <f t="shared" si="91"/>
        <v>n/a</v>
      </c>
      <c r="AA73" s="41">
        <f t="shared" si="91"/>
        <v>0</v>
      </c>
      <c r="AB73" s="41">
        <f t="shared" si="91"/>
        <v>0</v>
      </c>
      <c r="AC73" s="41">
        <f t="shared" si="91"/>
        <v>0</v>
      </c>
      <c r="AD73" s="41">
        <f t="shared" si="91"/>
        <v>0</v>
      </c>
      <c r="AE73" s="41">
        <f t="shared" si="91"/>
        <v>0</v>
      </c>
      <c r="AF73" s="42">
        <f t="shared" si="91"/>
        <v>0</v>
      </c>
      <c r="AG73" s="35"/>
      <c r="AH73" s="36"/>
      <c r="AI73" s="41">
        <f t="shared" ref="AI73:BE73" si="92">AH49</f>
        <v>1</v>
      </c>
      <c r="AJ73" s="41">
        <f t="shared" si="92"/>
        <v>1.0141471845570387</v>
      </c>
      <c r="AK73" s="41">
        <f t="shared" si="92"/>
        <v>1</v>
      </c>
      <c r="AL73" s="41">
        <f t="shared" si="92"/>
        <v>1</v>
      </c>
      <c r="AM73" s="41">
        <f t="shared" si="92"/>
        <v>1</v>
      </c>
      <c r="AN73" s="41">
        <f t="shared" si="92"/>
        <v>0.9849605931862081</v>
      </c>
      <c r="AO73" s="41">
        <f t="shared" si="92"/>
        <v>1</v>
      </c>
      <c r="AP73" s="41">
        <f t="shared" si="92"/>
        <v>1</v>
      </c>
      <c r="AQ73" s="41">
        <f t="shared" si="92"/>
        <v>0.98049519562982612</v>
      </c>
      <c r="AR73" s="41">
        <f t="shared" si="92"/>
        <v>1</v>
      </c>
      <c r="AS73" s="41">
        <f t="shared" si="92"/>
        <v>0.98210080945473133</v>
      </c>
      <c r="AT73" s="41">
        <f t="shared" si="92"/>
        <v>0.9423071935825762</v>
      </c>
      <c r="AU73" s="41">
        <f t="shared" si="92"/>
        <v>0.23426722951659545</v>
      </c>
      <c r="AV73" s="41">
        <f t="shared" si="92"/>
        <v>0.56596902167037177</v>
      </c>
      <c r="AW73" s="41">
        <f t="shared" si="92"/>
        <v>0.56926617746685126</v>
      </c>
      <c r="AX73" s="41">
        <f t="shared" si="92"/>
        <v>0</v>
      </c>
      <c r="AY73" s="41" t="str">
        <f t="shared" si="92"/>
        <v>n/a</v>
      </c>
      <c r="AZ73" s="41" t="str">
        <f t="shared" si="92"/>
        <v>n/a</v>
      </c>
      <c r="BA73" s="41" t="str">
        <f t="shared" si="92"/>
        <v>n/a</v>
      </c>
      <c r="BB73" s="41" t="str">
        <f t="shared" si="92"/>
        <v>n/a</v>
      </c>
      <c r="BC73" s="41" t="str">
        <f t="shared" si="92"/>
        <v>n/a</v>
      </c>
      <c r="BD73" s="41" t="str">
        <f t="shared" si="92"/>
        <v>n/a</v>
      </c>
      <c r="BE73" s="42" t="str">
        <f t="shared" si="92"/>
        <v>n/a</v>
      </c>
    </row>
    <row r="74" spans="1:57" x14ac:dyDescent="0.2">
      <c r="A74" s="33" t="s">
        <v>61</v>
      </c>
      <c r="B74" s="33" t="s">
        <v>29</v>
      </c>
      <c r="C74" s="33"/>
      <c r="D74" s="33" t="s">
        <v>325</v>
      </c>
      <c r="E74" s="33">
        <v>2018</v>
      </c>
      <c r="F74" s="34" t="s">
        <v>341</v>
      </c>
      <c r="G74" s="34" t="s">
        <v>327</v>
      </c>
      <c r="H74" s="35"/>
      <c r="I74" s="40"/>
      <c r="J74" s="41">
        <f t="shared" ref="J74:AF74" si="93">I50</f>
        <v>1</v>
      </c>
      <c r="K74" s="41">
        <f t="shared" si="93"/>
        <v>1</v>
      </c>
      <c r="L74" s="41">
        <f t="shared" si="93"/>
        <v>0.98496240601503759</v>
      </c>
      <c r="M74" s="41">
        <f t="shared" si="93"/>
        <v>0.9007633587786259</v>
      </c>
      <c r="N74" s="41">
        <f t="shared" si="93"/>
        <v>0.93220338983050843</v>
      </c>
      <c r="O74" s="41">
        <f t="shared" si="93"/>
        <v>0.74545454545454548</v>
      </c>
      <c r="P74" s="41">
        <f t="shared" si="93"/>
        <v>0.78048780487804881</v>
      </c>
      <c r="Q74" s="41">
        <f t="shared" si="93"/>
        <v>0.609375</v>
      </c>
      <c r="R74" s="41">
        <f t="shared" si="93"/>
        <v>0.69230769230769229</v>
      </c>
      <c r="S74" s="41">
        <f t="shared" si="93"/>
        <v>0.59259259259259256</v>
      </c>
      <c r="T74" s="41">
        <f t="shared" si="93"/>
        <v>0.625</v>
      </c>
      <c r="U74" s="41">
        <f t="shared" si="93"/>
        <v>0.6</v>
      </c>
      <c r="V74" s="41">
        <f t="shared" si="93"/>
        <v>0.16666666666666666</v>
      </c>
      <c r="W74" s="41">
        <f t="shared" si="93"/>
        <v>1</v>
      </c>
      <c r="X74" s="41">
        <f t="shared" si="93"/>
        <v>1</v>
      </c>
      <c r="Y74" s="41">
        <f t="shared" si="93"/>
        <v>1</v>
      </c>
      <c r="Z74" s="41">
        <f t="shared" si="93"/>
        <v>1</v>
      </c>
      <c r="AA74" s="41">
        <f t="shared" si="93"/>
        <v>0</v>
      </c>
      <c r="AB74" s="41">
        <f t="shared" si="93"/>
        <v>0</v>
      </c>
      <c r="AC74" s="41">
        <f t="shared" si="93"/>
        <v>0</v>
      </c>
      <c r="AD74" s="41">
        <f t="shared" si="93"/>
        <v>0</v>
      </c>
      <c r="AE74" s="41">
        <f t="shared" si="93"/>
        <v>0</v>
      </c>
      <c r="AF74" s="42">
        <f t="shared" si="93"/>
        <v>0</v>
      </c>
      <c r="AG74" s="35"/>
      <c r="AH74" s="36"/>
      <c r="AI74" s="41">
        <f t="shared" ref="AI74:BE74" si="94">AH50</f>
        <v>1</v>
      </c>
      <c r="AJ74" s="41">
        <f t="shared" si="94"/>
        <v>1</v>
      </c>
      <c r="AK74" s="41">
        <f t="shared" si="94"/>
        <v>0.96731227359402205</v>
      </c>
      <c r="AL74" s="41">
        <f t="shared" si="94"/>
        <v>0.80514724540901506</v>
      </c>
      <c r="AM74" s="41">
        <f t="shared" si="94"/>
        <v>0.9071947768448082</v>
      </c>
      <c r="AN74" s="41">
        <f t="shared" si="94"/>
        <v>0.67039491247124738</v>
      </c>
      <c r="AO74" s="41">
        <f t="shared" si="94"/>
        <v>0.71866911409736445</v>
      </c>
      <c r="AP74" s="41">
        <f t="shared" si="94"/>
        <v>0.55614717546822523</v>
      </c>
      <c r="AQ74" s="41">
        <f t="shared" si="94"/>
        <v>0.65235905064759592</v>
      </c>
      <c r="AR74" s="41">
        <f t="shared" si="94"/>
        <v>0.59067135295717488</v>
      </c>
      <c r="AS74" s="41">
        <f t="shared" si="94"/>
        <v>0.63794782793490001</v>
      </c>
      <c r="AT74" s="41">
        <f t="shared" si="94"/>
        <v>0.57649279626905037</v>
      </c>
      <c r="AU74" s="41">
        <f t="shared" si="94"/>
        <v>0.16266191553907641</v>
      </c>
      <c r="AV74" s="41">
        <f t="shared" si="94"/>
        <v>0.78567199526346954</v>
      </c>
      <c r="AW74" s="41">
        <f t="shared" si="94"/>
        <v>0.92200452147701584</v>
      </c>
      <c r="AX74" s="41">
        <f t="shared" si="94"/>
        <v>0.75316714344094815</v>
      </c>
      <c r="AY74" s="41">
        <f t="shared" si="94"/>
        <v>1</v>
      </c>
      <c r="AZ74" s="41">
        <f t="shared" si="94"/>
        <v>0.28703201302224635</v>
      </c>
      <c r="BA74" s="41">
        <f t="shared" si="94"/>
        <v>0.68809073724007563</v>
      </c>
      <c r="BB74" s="41">
        <f t="shared" si="94"/>
        <v>0.17307692307692307</v>
      </c>
      <c r="BC74" s="41">
        <f t="shared" si="94"/>
        <v>0</v>
      </c>
      <c r="BD74" s="41" t="str">
        <f t="shared" si="94"/>
        <v>n/a</v>
      </c>
      <c r="BE74" s="42" t="str">
        <f t="shared" si="94"/>
        <v>n/a</v>
      </c>
    </row>
    <row r="75" spans="1:57" x14ac:dyDescent="0.2">
      <c r="A75" s="33" t="s">
        <v>206</v>
      </c>
      <c r="B75" s="33" t="s">
        <v>29</v>
      </c>
      <c r="C75" s="33"/>
      <c r="D75" s="33" t="s">
        <v>325</v>
      </c>
      <c r="E75" s="33">
        <v>2018</v>
      </c>
      <c r="F75" s="34" t="s">
        <v>341</v>
      </c>
      <c r="G75" s="34" t="s">
        <v>327</v>
      </c>
      <c r="H75" s="35"/>
      <c r="I75" s="40"/>
      <c r="J75" s="41">
        <f t="shared" ref="J75:AF75" si="95">I51</f>
        <v>1</v>
      </c>
      <c r="K75" s="41">
        <f t="shared" si="95"/>
        <v>1</v>
      </c>
      <c r="L75" s="41">
        <f t="shared" si="95"/>
        <v>1</v>
      </c>
      <c r="M75" s="41">
        <f t="shared" si="95"/>
        <v>1</v>
      </c>
      <c r="N75" s="41">
        <f t="shared" si="95"/>
        <v>1</v>
      </c>
      <c r="O75" s="41">
        <f t="shared" si="95"/>
        <v>1</v>
      </c>
      <c r="P75" s="41">
        <f t="shared" si="95"/>
        <v>1</v>
      </c>
      <c r="Q75" s="41">
        <f t="shared" si="95"/>
        <v>1</v>
      </c>
      <c r="R75" s="41">
        <f t="shared" si="95"/>
        <v>1</v>
      </c>
      <c r="S75" s="41">
        <f t="shared" si="95"/>
        <v>1</v>
      </c>
      <c r="T75" s="41">
        <f t="shared" si="95"/>
        <v>1</v>
      </c>
      <c r="U75" s="41">
        <f t="shared" si="95"/>
        <v>1</v>
      </c>
      <c r="V75" s="41">
        <f t="shared" si="95"/>
        <v>1</v>
      </c>
      <c r="W75" s="41">
        <f t="shared" si="95"/>
        <v>1</v>
      </c>
      <c r="X75" s="41">
        <f t="shared" si="95"/>
        <v>1</v>
      </c>
      <c r="Y75" s="41">
        <f t="shared" si="95"/>
        <v>1</v>
      </c>
      <c r="Z75" s="41">
        <f t="shared" si="95"/>
        <v>1</v>
      </c>
      <c r="AA75" s="41">
        <f t="shared" si="95"/>
        <v>0.33707865168539325</v>
      </c>
      <c r="AB75" s="41">
        <f t="shared" si="95"/>
        <v>0</v>
      </c>
      <c r="AC75" s="41">
        <f t="shared" si="95"/>
        <v>0</v>
      </c>
      <c r="AD75" s="41">
        <f t="shared" si="95"/>
        <v>0</v>
      </c>
      <c r="AE75" s="41">
        <f t="shared" si="95"/>
        <v>0</v>
      </c>
      <c r="AF75" s="42">
        <f t="shared" si="95"/>
        <v>0</v>
      </c>
      <c r="AG75" s="35"/>
      <c r="AH75" s="36"/>
      <c r="AI75" s="41">
        <f t="shared" ref="AI75:BE75" si="96">AH51</f>
        <v>1</v>
      </c>
      <c r="AJ75" s="41">
        <f t="shared" si="96"/>
        <v>1</v>
      </c>
      <c r="AK75" s="41">
        <f t="shared" si="96"/>
        <v>1</v>
      </c>
      <c r="AL75" s="41">
        <f t="shared" si="96"/>
        <v>1</v>
      </c>
      <c r="AM75" s="41">
        <f t="shared" si="96"/>
        <v>1</v>
      </c>
      <c r="AN75" s="41">
        <f t="shared" si="96"/>
        <v>1</v>
      </c>
      <c r="AO75" s="41">
        <f t="shared" si="96"/>
        <v>1</v>
      </c>
      <c r="AP75" s="41">
        <f t="shared" si="96"/>
        <v>1</v>
      </c>
      <c r="AQ75" s="41">
        <f t="shared" si="96"/>
        <v>1</v>
      </c>
      <c r="AR75" s="41">
        <f t="shared" si="96"/>
        <v>1</v>
      </c>
      <c r="AS75" s="41">
        <f t="shared" si="96"/>
        <v>1</v>
      </c>
      <c r="AT75" s="41">
        <f t="shared" si="96"/>
        <v>1</v>
      </c>
      <c r="AU75" s="41">
        <f t="shared" si="96"/>
        <v>1</v>
      </c>
      <c r="AV75" s="41">
        <f t="shared" si="96"/>
        <v>1</v>
      </c>
      <c r="AW75" s="41">
        <f t="shared" si="96"/>
        <v>1</v>
      </c>
      <c r="AX75" s="41">
        <f t="shared" si="96"/>
        <v>1</v>
      </c>
      <c r="AY75" s="41">
        <f t="shared" si="96"/>
        <v>1</v>
      </c>
      <c r="AZ75" s="41">
        <f t="shared" si="96"/>
        <v>0.33947230456641853</v>
      </c>
      <c r="BA75" s="41">
        <f t="shared" si="96"/>
        <v>0</v>
      </c>
      <c r="BB75" s="41" t="str">
        <f t="shared" si="96"/>
        <v>n/a</v>
      </c>
      <c r="BC75" s="41" t="str">
        <f t="shared" si="96"/>
        <v>n/a</v>
      </c>
      <c r="BD75" s="41" t="str">
        <f t="shared" si="96"/>
        <v>n/a</v>
      </c>
      <c r="BE75" s="42" t="str">
        <f t="shared" si="96"/>
        <v>n/a</v>
      </c>
    </row>
    <row r="76" spans="1:57" x14ac:dyDescent="0.2">
      <c r="A76" s="33" t="s">
        <v>331</v>
      </c>
      <c r="B76" s="33" t="s">
        <v>29</v>
      </c>
      <c r="C76" s="33"/>
      <c r="D76" s="33" t="s">
        <v>325</v>
      </c>
      <c r="E76" s="33">
        <v>2018</v>
      </c>
      <c r="F76" s="34" t="s">
        <v>341</v>
      </c>
      <c r="G76" s="34" t="s">
        <v>327</v>
      </c>
      <c r="H76" s="35"/>
      <c r="I76" s="43"/>
      <c r="J76" s="44" t="str">
        <f t="shared" ref="J76:AF76" si="97">I52</f>
        <v>n/a</v>
      </c>
      <c r="K76" s="44" t="str">
        <f t="shared" si="97"/>
        <v>n/a</v>
      </c>
      <c r="L76" s="44" t="str">
        <f t="shared" si="97"/>
        <v>n/a</v>
      </c>
      <c r="M76" s="44" t="str">
        <f t="shared" si="97"/>
        <v>n/a</v>
      </c>
      <c r="N76" s="44" t="str">
        <f t="shared" si="97"/>
        <v>n/a</v>
      </c>
      <c r="O76" s="44" t="str">
        <f t="shared" si="97"/>
        <v>n/a</v>
      </c>
      <c r="P76" s="44" t="str">
        <f t="shared" si="97"/>
        <v>n/a</v>
      </c>
      <c r="Q76" s="44" t="str">
        <f t="shared" si="97"/>
        <v>n/a</v>
      </c>
      <c r="R76" s="44" t="str">
        <f t="shared" si="97"/>
        <v>n/a</v>
      </c>
      <c r="S76" s="44" t="str">
        <f t="shared" si="97"/>
        <v>n/a</v>
      </c>
      <c r="T76" s="44" t="str">
        <f t="shared" si="97"/>
        <v>n/a</v>
      </c>
      <c r="U76" s="44" t="str">
        <f t="shared" si="97"/>
        <v>n/a</v>
      </c>
      <c r="V76" s="44" t="str">
        <f t="shared" si="97"/>
        <v>n/a</v>
      </c>
      <c r="W76" s="44" t="str">
        <f t="shared" si="97"/>
        <v>n/a</v>
      </c>
      <c r="X76" s="44" t="str">
        <f t="shared" si="97"/>
        <v>n/a</v>
      </c>
      <c r="Y76" s="44" t="str">
        <f t="shared" si="97"/>
        <v>n/a</v>
      </c>
      <c r="Z76" s="44" t="str">
        <f t="shared" si="97"/>
        <v>n/a</v>
      </c>
      <c r="AA76" s="44" t="str">
        <f t="shared" si="97"/>
        <v>n/a</v>
      </c>
      <c r="AB76" s="44" t="str">
        <f t="shared" si="97"/>
        <v>n/a</v>
      </c>
      <c r="AC76" s="44" t="str">
        <f t="shared" si="97"/>
        <v>n/a</v>
      </c>
      <c r="AD76" s="44" t="str">
        <f t="shared" si="97"/>
        <v>n/a</v>
      </c>
      <c r="AE76" s="44" t="str">
        <f t="shared" si="97"/>
        <v>n/a</v>
      </c>
      <c r="AF76" s="45" t="str">
        <f t="shared" si="97"/>
        <v>n/a</v>
      </c>
      <c r="AG76" s="35"/>
      <c r="AH76" s="36"/>
      <c r="AI76" s="44" t="str">
        <f t="shared" ref="AI76:BE76" si="98">AH52</f>
        <v>n/a</v>
      </c>
      <c r="AJ76" s="44" t="str">
        <f t="shared" si="98"/>
        <v>n/a</v>
      </c>
      <c r="AK76" s="44" t="str">
        <f t="shared" si="98"/>
        <v>n/a</v>
      </c>
      <c r="AL76" s="44" t="str">
        <f t="shared" si="98"/>
        <v>n/a</v>
      </c>
      <c r="AM76" s="44" t="str">
        <f t="shared" si="98"/>
        <v>n/a</v>
      </c>
      <c r="AN76" s="44" t="str">
        <f t="shared" si="98"/>
        <v>n/a</v>
      </c>
      <c r="AO76" s="44" t="str">
        <f t="shared" si="98"/>
        <v>n/a</v>
      </c>
      <c r="AP76" s="44" t="str">
        <f t="shared" si="98"/>
        <v>n/a</v>
      </c>
      <c r="AQ76" s="44" t="str">
        <f t="shared" si="98"/>
        <v>n/a</v>
      </c>
      <c r="AR76" s="44" t="str">
        <f t="shared" si="98"/>
        <v>n/a</v>
      </c>
      <c r="AS76" s="44" t="str">
        <f t="shared" si="98"/>
        <v>n/a</v>
      </c>
      <c r="AT76" s="44" t="str">
        <f t="shared" si="98"/>
        <v>n/a</v>
      </c>
      <c r="AU76" s="44" t="str">
        <f t="shared" si="98"/>
        <v>n/a</v>
      </c>
      <c r="AV76" s="44" t="str">
        <f t="shared" si="98"/>
        <v>n/a</v>
      </c>
      <c r="AW76" s="44" t="str">
        <f t="shared" si="98"/>
        <v>n/a</v>
      </c>
      <c r="AX76" s="44" t="str">
        <f t="shared" si="98"/>
        <v>n/a</v>
      </c>
      <c r="AY76" s="44" t="str">
        <f t="shared" si="98"/>
        <v>n/a</v>
      </c>
      <c r="AZ76" s="44" t="str">
        <f t="shared" si="98"/>
        <v>n/a</v>
      </c>
      <c r="BA76" s="44" t="str">
        <f t="shared" si="98"/>
        <v>n/a</v>
      </c>
      <c r="BB76" s="44" t="str">
        <f t="shared" si="98"/>
        <v>n/a</v>
      </c>
      <c r="BC76" s="44" t="str">
        <f t="shared" si="98"/>
        <v>n/a</v>
      </c>
      <c r="BD76" s="44" t="str">
        <f t="shared" si="98"/>
        <v>n/a</v>
      </c>
      <c r="BE76" s="45" t="str">
        <f t="shared" si="98"/>
        <v>n/a</v>
      </c>
    </row>
    <row r="77" spans="1:57" x14ac:dyDescent="0.2">
      <c r="A77" s="33" t="s">
        <v>332</v>
      </c>
      <c r="B77" s="33" t="s">
        <v>29</v>
      </c>
      <c r="C77" s="33"/>
      <c r="D77" s="33" t="s">
        <v>325</v>
      </c>
      <c r="E77" s="33">
        <v>2018</v>
      </c>
      <c r="F77" s="34" t="s">
        <v>341</v>
      </c>
      <c r="G77" s="34" t="s">
        <v>327</v>
      </c>
      <c r="H77" s="35"/>
      <c r="I77" s="43"/>
      <c r="J77" s="44" t="str">
        <f t="shared" ref="J77:AF77" si="99">I53</f>
        <v>n/a</v>
      </c>
      <c r="K77" s="44" t="str">
        <f t="shared" si="99"/>
        <v>n/a</v>
      </c>
      <c r="L77" s="44" t="str">
        <f t="shared" si="99"/>
        <v>n/a</v>
      </c>
      <c r="M77" s="44" t="str">
        <f t="shared" si="99"/>
        <v>n/a</v>
      </c>
      <c r="N77" s="44" t="str">
        <f t="shared" si="99"/>
        <v>n/a</v>
      </c>
      <c r="O77" s="44" t="str">
        <f t="shared" si="99"/>
        <v>n/a</v>
      </c>
      <c r="P77" s="44" t="str">
        <f t="shared" si="99"/>
        <v>n/a</v>
      </c>
      <c r="Q77" s="44" t="str">
        <f t="shared" si="99"/>
        <v>n/a</v>
      </c>
      <c r="R77" s="44" t="str">
        <f t="shared" si="99"/>
        <v>n/a</v>
      </c>
      <c r="S77" s="44" t="str">
        <f t="shared" si="99"/>
        <v>n/a</v>
      </c>
      <c r="T77" s="44" t="str">
        <f t="shared" si="99"/>
        <v>n/a</v>
      </c>
      <c r="U77" s="44" t="str">
        <f t="shared" si="99"/>
        <v>n/a</v>
      </c>
      <c r="V77" s="44" t="str">
        <f t="shared" si="99"/>
        <v>n/a</v>
      </c>
      <c r="W77" s="44" t="str">
        <f t="shared" si="99"/>
        <v>n/a</v>
      </c>
      <c r="X77" s="44" t="str">
        <f t="shared" si="99"/>
        <v>n/a</v>
      </c>
      <c r="Y77" s="44" t="str">
        <f t="shared" si="99"/>
        <v>n/a</v>
      </c>
      <c r="Z77" s="44" t="str">
        <f t="shared" si="99"/>
        <v>n/a</v>
      </c>
      <c r="AA77" s="44" t="str">
        <f t="shared" si="99"/>
        <v>n/a</v>
      </c>
      <c r="AB77" s="44" t="str">
        <f t="shared" si="99"/>
        <v>n/a</v>
      </c>
      <c r="AC77" s="44" t="str">
        <f t="shared" si="99"/>
        <v>n/a</v>
      </c>
      <c r="AD77" s="44" t="str">
        <f t="shared" si="99"/>
        <v>n/a</v>
      </c>
      <c r="AE77" s="44" t="str">
        <f t="shared" si="99"/>
        <v>n/a</v>
      </c>
      <c r="AF77" s="45" t="str">
        <f t="shared" si="99"/>
        <v>n/a</v>
      </c>
      <c r="AG77" s="35"/>
      <c r="AH77" s="36"/>
      <c r="AI77" s="44" t="str">
        <f t="shared" ref="AI77:BE77" si="100">AH53</f>
        <v>n/a</v>
      </c>
      <c r="AJ77" s="44" t="str">
        <f t="shared" si="100"/>
        <v>n/a</v>
      </c>
      <c r="AK77" s="44" t="str">
        <f t="shared" si="100"/>
        <v>n/a</v>
      </c>
      <c r="AL77" s="44" t="str">
        <f t="shared" si="100"/>
        <v>n/a</v>
      </c>
      <c r="AM77" s="44" t="str">
        <f t="shared" si="100"/>
        <v>n/a</v>
      </c>
      <c r="AN77" s="44" t="str">
        <f t="shared" si="100"/>
        <v>n/a</v>
      </c>
      <c r="AO77" s="44" t="str">
        <f t="shared" si="100"/>
        <v>n/a</v>
      </c>
      <c r="AP77" s="44" t="str">
        <f t="shared" si="100"/>
        <v>n/a</v>
      </c>
      <c r="AQ77" s="44" t="str">
        <f t="shared" si="100"/>
        <v>n/a</v>
      </c>
      <c r="AR77" s="44" t="str">
        <f t="shared" si="100"/>
        <v>n/a</v>
      </c>
      <c r="AS77" s="44" t="str">
        <f t="shared" si="100"/>
        <v>n/a</v>
      </c>
      <c r="AT77" s="44" t="str">
        <f t="shared" si="100"/>
        <v>n/a</v>
      </c>
      <c r="AU77" s="44" t="str">
        <f t="shared" si="100"/>
        <v>n/a</v>
      </c>
      <c r="AV77" s="44" t="str">
        <f t="shared" si="100"/>
        <v>n/a</v>
      </c>
      <c r="AW77" s="44" t="str">
        <f t="shared" si="100"/>
        <v>n/a</v>
      </c>
      <c r="AX77" s="44" t="str">
        <f t="shared" si="100"/>
        <v>n/a</v>
      </c>
      <c r="AY77" s="44" t="str">
        <f t="shared" si="100"/>
        <v>n/a</v>
      </c>
      <c r="AZ77" s="44" t="str">
        <f t="shared" si="100"/>
        <v>n/a</v>
      </c>
      <c r="BA77" s="44" t="str">
        <f t="shared" si="100"/>
        <v>n/a</v>
      </c>
      <c r="BB77" s="44" t="str">
        <f t="shared" si="100"/>
        <v>n/a</v>
      </c>
      <c r="BC77" s="44" t="str">
        <f t="shared" si="100"/>
        <v>n/a</v>
      </c>
      <c r="BD77" s="44" t="str">
        <f t="shared" si="100"/>
        <v>n/a</v>
      </c>
      <c r="BE77" s="45" t="str">
        <f t="shared" si="100"/>
        <v>n/a</v>
      </c>
    </row>
    <row r="78" spans="1:57" x14ac:dyDescent="0.2">
      <c r="A78" s="33" t="s">
        <v>212</v>
      </c>
      <c r="B78" s="33" t="s">
        <v>29</v>
      </c>
      <c r="C78" s="33"/>
      <c r="D78" s="33" t="s">
        <v>325</v>
      </c>
      <c r="E78" s="33">
        <v>2018</v>
      </c>
      <c r="F78" s="34" t="s">
        <v>341</v>
      </c>
      <c r="G78" s="34" t="s">
        <v>327</v>
      </c>
      <c r="H78" s="35"/>
      <c r="I78" s="43"/>
      <c r="J78" s="44" t="str">
        <f t="shared" ref="J78:AF78" si="101">I54</f>
        <v>n/a</v>
      </c>
      <c r="K78" s="44" t="str">
        <f t="shared" si="101"/>
        <v>n/a</v>
      </c>
      <c r="L78" s="44" t="str">
        <f t="shared" si="101"/>
        <v>n/a</v>
      </c>
      <c r="M78" s="44" t="str">
        <f t="shared" si="101"/>
        <v>n/a</v>
      </c>
      <c r="N78" s="44" t="str">
        <f t="shared" si="101"/>
        <v>n/a</v>
      </c>
      <c r="O78" s="44" t="str">
        <f t="shared" si="101"/>
        <v>n/a</v>
      </c>
      <c r="P78" s="44" t="str">
        <f t="shared" si="101"/>
        <v>n/a</v>
      </c>
      <c r="Q78" s="44" t="str">
        <f t="shared" si="101"/>
        <v>n/a</v>
      </c>
      <c r="R78" s="44" t="str">
        <f t="shared" si="101"/>
        <v>n/a</v>
      </c>
      <c r="S78" s="44" t="str">
        <f t="shared" si="101"/>
        <v>n/a</v>
      </c>
      <c r="T78" s="44" t="str">
        <f t="shared" si="101"/>
        <v>n/a</v>
      </c>
      <c r="U78" s="44" t="str">
        <f t="shared" si="101"/>
        <v>n/a</v>
      </c>
      <c r="V78" s="44" t="str">
        <f t="shared" si="101"/>
        <v>n/a</v>
      </c>
      <c r="W78" s="44" t="str">
        <f t="shared" si="101"/>
        <v>n/a</v>
      </c>
      <c r="X78" s="44" t="str">
        <f t="shared" si="101"/>
        <v>n/a</v>
      </c>
      <c r="Y78" s="44" t="str">
        <f t="shared" si="101"/>
        <v>n/a</v>
      </c>
      <c r="Z78" s="44" t="str">
        <f t="shared" si="101"/>
        <v>n/a</v>
      </c>
      <c r="AA78" s="44" t="str">
        <f t="shared" si="101"/>
        <v>n/a</v>
      </c>
      <c r="AB78" s="44" t="str">
        <f t="shared" si="101"/>
        <v>n/a</v>
      </c>
      <c r="AC78" s="44" t="str">
        <f t="shared" si="101"/>
        <v>n/a</v>
      </c>
      <c r="AD78" s="44" t="str">
        <f t="shared" si="101"/>
        <v>n/a</v>
      </c>
      <c r="AE78" s="44" t="str">
        <f t="shared" si="101"/>
        <v>n/a</v>
      </c>
      <c r="AF78" s="45" t="str">
        <f t="shared" si="101"/>
        <v>n/a</v>
      </c>
      <c r="AG78" s="35"/>
      <c r="AH78" s="36"/>
      <c r="AI78" s="44" t="str">
        <f t="shared" ref="AI78:BE78" si="102">AH54</f>
        <v>n/a</v>
      </c>
      <c r="AJ78" s="44" t="str">
        <f t="shared" si="102"/>
        <v>n/a</v>
      </c>
      <c r="AK78" s="44" t="str">
        <f t="shared" si="102"/>
        <v>n/a</v>
      </c>
      <c r="AL78" s="44" t="str">
        <f t="shared" si="102"/>
        <v>n/a</v>
      </c>
      <c r="AM78" s="44" t="str">
        <f t="shared" si="102"/>
        <v>n/a</v>
      </c>
      <c r="AN78" s="44" t="str">
        <f t="shared" si="102"/>
        <v>n/a</v>
      </c>
      <c r="AO78" s="44" t="str">
        <f t="shared" si="102"/>
        <v>n/a</v>
      </c>
      <c r="AP78" s="44" t="str">
        <f t="shared" si="102"/>
        <v>n/a</v>
      </c>
      <c r="AQ78" s="44" t="str">
        <f t="shared" si="102"/>
        <v>n/a</v>
      </c>
      <c r="AR78" s="44" t="str">
        <f t="shared" si="102"/>
        <v>n/a</v>
      </c>
      <c r="AS78" s="44" t="str">
        <f t="shared" si="102"/>
        <v>n/a</v>
      </c>
      <c r="AT78" s="44" t="str">
        <f t="shared" si="102"/>
        <v>n/a</v>
      </c>
      <c r="AU78" s="44" t="str">
        <f t="shared" si="102"/>
        <v>n/a</v>
      </c>
      <c r="AV78" s="44" t="str">
        <f t="shared" si="102"/>
        <v>n/a</v>
      </c>
      <c r="AW78" s="44" t="str">
        <f t="shared" si="102"/>
        <v>n/a</v>
      </c>
      <c r="AX78" s="44" t="str">
        <f t="shared" si="102"/>
        <v>n/a</v>
      </c>
      <c r="AY78" s="44" t="str">
        <f t="shared" si="102"/>
        <v>n/a</v>
      </c>
      <c r="AZ78" s="44" t="str">
        <f t="shared" si="102"/>
        <v>n/a</v>
      </c>
      <c r="BA78" s="44" t="str">
        <f t="shared" si="102"/>
        <v>n/a</v>
      </c>
      <c r="BB78" s="44" t="str">
        <f t="shared" si="102"/>
        <v>n/a</v>
      </c>
      <c r="BC78" s="44" t="str">
        <f t="shared" si="102"/>
        <v>n/a</v>
      </c>
      <c r="BD78" s="44" t="str">
        <f t="shared" si="102"/>
        <v>n/a</v>
      </c>
      <c r="BE78" s="45" t="str">
        <f t="shared" si="102"/>
        <v>n/a</v>
      </c>
    </row>
    <row r="79" spans="1:57" x14ac:dyDescent="0.2">
      <c r="A79" s="33" t="s">
        <v>333</v>
      </c>
      <c r="B79" s="33" t="s">
        <v>29</v>
      </c>
      <c r="C79" s="33"/>
      <c r="D79" s="33" t="s">
        <v>325</v>
      </c>
      <c r="E79" s="33">
        <v>2018</v>
      </c>
      <c r="F79" s="34" t="s">
        <v>341</v>
      </c>
      <c r="G79" s="34" t="s">
        <v>327</v>
      </c>
      <c r="H79" s="35"/>
      <c r="I79" s="43"/>
      <c r="J79" s="44" t="str">
        <f t="shared" ref="J79:AF79" si="103">I55</f>
        <v>n/a</v>
      </c>
      <c r="K79" s="44" t="str">
        <f t="shared" si="103"/>
        <v>n/a</v>
      </c>
      <c r="L79" s="44" t="str">
        <f t="shared" si="103"/>
        <v>n/a</v>
      </c>
      <c r="M79" s="44" t="str">
        <f t="shared" si="103"/>
        <v>n/a</v>
      </c>
      <c r="N79" s="44" t="str">
        <f t="shared" si="103"/>
        <v>n/a</v>
      </c>
      <c r="O79" s="44" t="str">
        <f t="shared" si="103"/>
        <v>n/a</v>
      </c>
      <c r="P79" s="44" t="str">
        <f t="shared" si="103"/>
        <v>n/a</v>
      </c>
      <c r="Q79" s="44" t="str">
        <f t="shared" si="103"/>
        <v>n/a</v>
      </c>
      <c r="R79" s="44" t="str">
        <f t="shared" si="103"/>
        <v>n/a</v>
      </c>
      <c r="S79" s="44" t="str">
        <f t="shared" si="103"/>
        <v>n/a</v>
      </c>
      <c r="T79" s="44" t="str">
        <f t="shared" si="103"/>
        <v>n/a</v>
      </c>
      <c r="U79" s="44" t="str">
        <f t="shared" si="103"/>
        <v>n/a</v>
      </c>
      <c r="V79" s="44" t="str">
        <f t="shared" si="103"/>
        <v>n/a</v>
      </c>
      <c r="W79" s="44" t="str">
        <f t="shared" si="103"/>
        <v>n/a</v>
      </c>
      <c r="X79" s="44" t="str">
        <f t="shared" si="103"/>
        <v>n/a</v>
      </c>
      <c r="Y79" s="44" t="str">
        <f t="shared" si="103"/>
        <v>n/a</v>
      </c>
      <c r="Z79" s="44" t="str">
        <f t="shared" si="103"/>
        <v>n/a</v>
      </c>
      <c r="AA79" s="44" t="str">
        <f t="shared" si="103"/>
        <v>n/a</v>
      </c>
      <c r="AB79" s="44" t="str">
        <f t="shared" si="103"/>
        <v>n/a</v>
      </c>
      <c r="AC79" s="44" t="str">
        <f t="shared" si="103"/>
        <v>n/a</v>
      </c>
      <c r="AD79" s="44" t="str">
        <f t="shared" si="103"/>
        <v>n/a</v>
      </c>
      <c r="AE79" s="44" t="str">
        <f t="shared" si="103"/>
        <v>n/a</v>
      </c>
      <c r="AF79" s="45" t="str">
        <f t="shared" si="103"/>
        <v>n/a</v>
      </c>
      <c r="AG79" s="35"/>
      <c r="AH79" s="36"/>
      <c r="AI79" s="44" t="str">
        <f t="shared" ref="AI79:BE79" si="104">AH55</f>
        <v>n/a</v>
      </c>
      <c r="AJ79" s="44" t="str">
        <f t="shared" si="104"/>
        <v>n/a</v>
      </c>
      <c r="AK79" s="44" t="str">
        <f t="shared" si="104"/>
        <v>n/a</v>
      </c>
      <c r="AL79" s="44" t="str">
        <f t="shared" si="104"/>
        <v>n/a</v>
      </c>
      <c r="AM79" s="44" t="str">
        <f t="shared" si="104"/>
        <v>n/a</v>
      </c>
      <c r="AN79" s="44" t="str">
        <f t="shared" si="104"/>
        <v>n/a</v>
      </c>
      <c r="AO79" s="44" t="str">
        <f t="shared" si="104"/>
        <v>n/a</v>
      </c>
      <c r="AP79" s="44" t="str">
        <f t="shared" si="104"/>
        <v>n/a</v>
      </c>
      <c r="AQ79" s="44" t="str">
        <f t="shared" si="104"/>
        <v>n/a</v>
      </c>
      <c r="AR79" s="44" t="str">
        <f t="shared" si="104"/>
        <v>n/a</v>
      </c>
      <c r="AS79" s="44" t="str">
        <f t="shared" si="104"/>
        <v>n/a</v>
      </c>
      <c r="AT79" s="44" t="str">
        <f t="shared" si="104"/>
        <v>n/a</v>
      </c>
      <c r="AU79" s="44" t="str">
        <f t="shared" si="104"/>
        <v>n/a</v>
      </c>
      <c r="AV79" s="44" t="str">
        <f t="shared" si="104"/>
        <v>n/a</v>
      </c>
      <c r="AW79" s="44" t="str">
        <f t="shared" si="104"/>
        <v>n/a</v>
      </c>
      <c r="AX79" s="44" t="str">
        <f t="shared" si="104"/>
        <v>n/a</v>
      </c>
      <c r="AY79" s="44" t="str">
        <f t="shared" si="104"/>
        <v>n/a</v>
      </c>
      <c r="AZ79" s="44" t="str">
        <f t="shared" si="104"/>
        <v>n/a</v>
      </c>
      <c r="BA79" s="44" t="str">
        <f t="shared" si="104"/>
        <v>n/a</v>
      </c>
      <c r="BB79" s="44" t="str">
        <f t="shared" si="104"/>
        <v>n/a</v>
      </c>
      <c r="BC79" s="44" t="str">
        <f t="shared" si="104"/>
        <v>n/a</v>
      </c>
      <c r="BD79" s="44" t="str">
        <f t="shared" si="104"/>
        <v>n/a</v>
      </c>
      <c r="BE79" s="45" t="str">
        <f t="shared" si="104"/>
        <v>n/a</v>
      </c>
    </row>
    <row r="80" spans="1:57" x14ac:dyDescent="0.2">
      <c r="A80" s="33" t="s">
        <v>334</v>
      </c>
      <c r="B80" s="33" t="s">
        <v>29</v>
      </c>
      <c r="C80" s="33"/>
      <c r="D80" s="33" t="s">
        <v>325</v>
      </c>
      <c r="E80" s="33">
        <v>2018</v>
      </c>
      <c r="F80" s="34" t="s">
        <v>341</v>
      </c>
      <c r="G80" s="34" t="s">
        <v>327</v>
      </c>
      <c r="H80" s="35"/>
      <c r="I80" s="43"/>
      <c r="J80" s="44" t="str">
        <f t="shared" ref="J80:AF80" si="105">I56</f>
        <v>n/a</v>
      </c>
      <c r="K80" s="44" t="str">
        <f t="shared" si="105"/>
        <v>n/a</v>
      </c>
      <c r="L80" s="44" t="str">
        <f t="shared" si="105"/>
        <v>n/a</v>
      </c>
      <c r="M80" s="44" t="str">
        <f t="shared" si="105"/>
        <v>n/a</v>
      </c>
      <c r="N80" s="44" t="str">
        <f t="shared" si="105"/>
        <v>n/a</v>
      </c>
      <c r="O80" s="44" t="str">
        <f t="shared" si="105"/>
        <v>n/a</v>
      </c>
      <c r="P80" s="44" t="str">
        <f t="shared" si="105"/>
        <v>n/a</v>
      </c>
      <c r="Q80" s="44" t="str">
        <f t="shared" si="105"/>
        <v>n/a</v>
      </c>
      <c r="R80" s="44" t="str">
        <f t="shared" si="105"/>
        <v>n/a</v>
      </c>
      <c r="S80" s="44" t="str">
        <f t="shared" si="105"/>
        <v>n/a</v>
      </c>
      <c r="T80" s="44" t="str">
        <f t="shared" si="105"/>
        <v>n/a</v>
      </c>
      <c r="U80" s="44" t="str">
        <f t="shared" si="105"/>
        <v>n/a</v>
      </c>
      <c r="V80" s="44" t="str">
        <f t="shared" si="105"/>
        <v>n/a</v>
      </c>
      <c r="W80" s="44" t="str">
        <f t="shared" si="105"/>
        <v>n/a</v>
      </c>
      <c r="X80" s="44" t="str">
        <f t="shared" si="105"/>
        <v>n/a</v>
      </c>
      <c r="Y80" s="44" t="str">
        <f t="shared" si="105"/>
        <v>n/a</v>
      </c>
      <c r="Z80" s="44" t="str">
        <f t="shared" si="105"/>
        <v>n/a</v>
      </c>
      <c r="AA80" s="44" t="str">
        <f t="shared" si="105"/>
        <v>n/a</v>
      </c>
      <c r="AB80" s="44" t="str">
        <f t="shared" si="105"/>
        <v>n/a</v>
      </c>
      <c r="AC80" s="44" t="str">
        <f t="shared" si="105"/>
        <v>n/a</v>
      </c>
      <c r="AD80" s="44" t="str">
        <f t="shared" si="105"/>
        <v>n/a</v>
      </c>
      <c r="AE80" s="44" t="str">
        <f t="shared" si="105"/>
        <v>n/a</v>
      </c>
      <c r="AF80" s="45" t="str">
        <f t="shared" si="105"/>
        <v>n/a</v>
      </c>
      <c r="AG80" s="35"/>
      <c r="AH80" s="36"/>
      <c r="AI80" s="44" t="str">
        <f t="shared" ref="AI80:BE80" si="106">AH56</f>
        <v>n/a</v>
      </c>
      <c r="AJ80" s="44" t="str">
        <f t="shared" si="106"/>
        <v>n/a</v>
      </c>
      <c r="AK80" s="44" t="str">
        <f t="shared" si="106"/>
        <v>n/a</v>
      </c>
      <c r="AL80" s="44" t="str">
        <f t="shared" si="106"/>
        <v>n/a</v>
      </c>
      <c r="AM80" s="44" t="str">
        <f t="shared" si="106"/>
        <v>n/a</v>
      </c>
      <c r="AN80" s="44" t="str">
        <f t="shared" si="106"/>
        <v>n/a</v>
      </c>
      <c r="AO80" s="44" t="str">
        <f t="shared" si="106"/>
        <v>n/a</v>
      </c>
      <c r="AP80" s="44" t="str">
        <f t="shared" si="106"/>
        <v>n/a</v>
      </c>
      <c r="AQ80" s="44" t="str">
        <f t="shared" si="106"/>
        <v>n/a</v>
      </c>
      <c r="AR80" s="44" t="str">
        <f t="shared" si="106"/>
        <v>n/a</v>
      </c>
      <c r="AS80" s="44" t="str">
        <f t="shared" si="106"/>
        <v>n/a</v>
      </c>
      <c r="AT80" s="44" t="str">
        <f t="shared" si="106"/>
        <v>n/a</v>
      </c>
      <c r="AU80" s="44" t="str">
        <f t="shared" si="106"/>
        <v>n/a</v>
      </c>
      <c r="AV80" s="44" t="str">
        <f t="shared" si="106"/>
        <v>n/a</v>
      </c>
      <c r="AW80" s="44" t="str">
        <f t="shared" si="106"/>
        <v>n/a</v>
      </c>
      <c r="AX80" s="44" t="str">
        <f t="shared" si="106"/>
        <v>n/a</v>
      </c>
      <c r="AY80" s="44" t="str">
        <f t="shared" si="106"/>
        <v>n/a</v>
      </c>
      <c r="AZ80" s="44" t="str">
        <f t="shared" si="106"/>
        <v>n/a</v>
      </c>
      <c r="BA80" s="44" t="str">
        <f t="shared" si="106"/>
        <v>n/a</v>
      </c>
      <c r="BB80" s="44" t="str">
        <f t="shared" si="106"/>
        <v>n/a</v>
      </c>
      <c r="BC80" s="44" t="str">
        <f t="shared" si="106"/>
        <v>n/a</v>
      </c>
      <c r="BD80" s="44" t="str">
        <f t="shared" si="106"/>
        <v>n/a</v>
      </c>
      <c r="BE80" s="45" t="str">
        <f t="shared" si="106"/>
        <v>n/a</v>
      </c>
    </row>
    <row r="81" spans="1:57" x14ac:dyDescent="0.2">
      <c r="A81" s="33" t="s">
        <v>335</v>
      </c>
      <c r="B81" s="33" t="s">
        <v>29</v>
      </c>
      <c r="C81" s="33"/>
      <c r="D81" s="33" t="s">
        <v>325</v>
      </c>
      <c r="E81" s="33">
        <v>2018</v>
      </c>
      <c r="F81" s="34" t="s">
        <v>341</v>
      </c>
      <c r="G81" s="34" t="s">
        <v>327</v>
      </c>
      <c r="H81" s="35"/>
      <c r="I81" s="43"/>
      <c r="J81" s="44" t="str">
        <f t="shared" ref="J81:AF81" si="107">I57</f>
        <v>n/a</v>
      </c>
      <c r="K81" s="44" t="str">
        <f t="shared" si="107"/>
        <v>n/a</v>
      </c>
      <c r="L81" s="44" t="str">
        <f t="shared" si="107"/>
        <v>n/a</v>
      </c>
      <c r="M81" s="44" t="str">
        <f t="shared" si="107"/>
        <v>n/a</v>
      </c>
      <c r="N81" s="44" t="str">
        <f t="shared" si="107"/>
        <v>n/a</v>
      </c>
      <c r="O81" s="44" t="str">
        <f t="shared" si="107"/>
        <v>n/a</v>
      </c>
      <c r="P81" s="44" t="str">
        <f t="shared" si="107"/>
        <v>n/a</v>
      </c>
      <c r="Q81" s="44" t="str">
        <f t="shared" si="107"/>
        <v>n/a</v>
      </c>
      <c r="R81" s="44" t="str">
        <f t="shared" si="107"/>
        <v>n/a</v>
      </c>
      <c r="S81" s="44" t="str">
        <f t="shared" si="107"/>
        <v>n/a</v>
      </c>
      <c r="T81" s="44" t="str">
        <f t="shared" si="107"/>
        <v>n/a</v>
      </c>
      <c r="U81" s="44" t="str">
        <f t="shared" si="107"/>
        <v>n/a</v>
      </c>
      <c r="V81" s="44" t="str">
        <f t="shared" si="107"/>
        <v>n/a</v>
      </c>
      <c r="W81" s="44" t="str">
        <f t="shared" si="107"/>
        <v>n/a</v>
      </c>
      <c r="X81" s="44" t="str">
        <f t="shared" si="107"/>
        <v>n/a</v>
      </c>
      <c r="Y81" s="44" t="str">
        <f t="shared" si="107"/>
        <v>n/a</v>
      </c>
      <c r="Z81" s="44" t="str">
        <f t="shared" si="107"/>
        <v>n/a</v>
      </c>
      <c r="AA81" s="44" t="str">
        <f t="shared" si="107"/>
        <v>n/a</v>
      </c>
      <c r="AB81" s="44" t="str">
        <f t="shared" si="107"/>
        <v>n/a</v>
      </c>
      <c r="AC81" s="44" t="str">
        <f t="shared" si="107"/>
        <v>n/a</v>
      </c>
      <c r="AD81" s="44" t="str">
        <f t="shared" si="107"/>
        <v>n/a</v>
      </c>
      <c r="AE81" s="44" t="str">
        <f t="shared" si="107"/>
        <v>n/a</v>
      </c>
      <c r="AF81" s="45" t="str">
        <f t="shared" si="107"/>
        <v>n/a</v>
      </c>
      <c r="AG81" s="35"/>
      <c r="AH81" s="36"/>
      <c r="AI81" s="44" t="str">
        <f t="shared" ref="AI81:BE81" si="108">AH57</f>
        <v>n/a</v>
      </c>
      <c r="AJ81" s="44" t="str">
        <f t="shared" si="108"/>
        <v>n/a</v>
      </c>
      <c r="AK81" s="44" t="str">
        <f t="shared" si="108"/>
        <v>n/a</v>
      </c>
      <c r="AL81" s="44" t="str">
        <f t="shared" si="108"/>
        <v>n/a</v>
      </c>
      <c r="AM81" s="44" t="str">
        <f t="shared" si="108"/>
        <v>n/a</v>
      </c>
      <c r="AN81" s="44" t="str">
        <f t="shared" si="108"/>
        <v>n/a</v>
      </c>
      <c r="AO81" s="44" t="str">
        <f t="shared" si="108"/>
        <v>n/a</v>
      </c>
      <c r="AP81" s="44" t="str">
        <f t="shared" si="108"/>
        <v>n/a</v>
      </c>
      <c r="AQ81" s="44" t="str">
        <f t="shared" si="108"/>
        <v>n/a</v>
      </c>
      <c r="AR81" s="44" t="str">
        <f t="shared" si="108"/>
        <v>n/a</v>
      </c>
      <c r="AS81" s="44" t="str">
        <f t="shared" si="108"/>
        <v>n/a</v>
      </c>
      <c r="AT81" s="44" t="str">
        <f t="shared" si="108"/>
        <v>n/a</v>
      </c>
      <c r="AU81" s="44" t="str">
        <f t="shared" si="108"/>
        <v>n/a</v>
      </c>
      <c r="AV81" s="44" t="str">
        <f t="shared" si="108"/>
        <v>n/a</v>
      </c>
      <c r="AW81" s="44" t="str">
        <f t="shared" si="108"/>
        <v>n/a</v>
      </c>
      <c r="AX81" s="44" t="str">
        <f t="shared" si="108"/>
        <v>n/a</v>
      </c>
      <c r="AY81" s="44" t="str">
        <f t="shared" si="108"/>
        <v>n/a</v>
      </c>
      <c r="AZ81" s="44" t="str">
        <f t="shared" si="108"/>
        <v>n/a</v>
      </c>
      <c r="BA81" s="44" t="str">
        <f t="shared" si="108"/>
        <v>n/a</v>
      </c>
      <c r="BB81" s="44" t="str">
        <f t="shared" si="108"/>
        <v>n/a</v>
      </c>
      <c r="BC81" s="44" t="str">
        <f t="shared" si="108"/>
        <v>n/a</v>
      </c>
      <c r="BD81" s="44" t="str">
        <f t="shared" si="108"/>
        <v>n/a</v>
      </c>
      <c r="BE81" s="45" t="str">
        <f t="shared" si="108"/>
        <v>n/a</v>
      </c>
    </row>
    <row r="82" spans="1:57" x14ac:dyDescent="0.2">
      <c r="A82" s="33" t="s">
        <v>336</v>
      </c>
      <c r="B82" s="33" t="s">
        <v>29</v>
      </c>
      <c r="C82" s="33"/>
      <c r="D82" s="33" t="s">
        <v>325</v>
      </c>
      <c r="E82" s="33">
        <v>2018</v>
      </c>
      <c r="F82" s="34" t="s">
        <v>341</v>
      </c>
      <c r="G82" s="34" t="s">
        <v>327</v>
      </c>
      <c r="H82" s="35"/>
      <c r="I82" s="43"/>
      <c r="J82" s="44" t="str">
        <f t="shared" ref="J82:AF82" si="109">I58</f>
        <v>n/a</v>
      </c>
      <c r="K82" s="44" t="str">
        <f t="shared" si="109"/>
        <v>n/a</v>
      </c>
      <c r="L82" s="44" t="str">
        <f t="shared" si="109"/>
        <v>n/a</v>
      </c>
      <c r="M82" s="44" t="str">
        <f t="shared" si="109"/>
        <v>n/a</v>
      </c>
      <c r="N82" s="44" t="str">
        <f t="shared" si="109"/>
        <v>n/a</v>
      </c>
      <c r="O82" s="44" t="str">
        <f t="shared" si="109"/>
        <v>n/a</v>
      </c>
      <c r="P82" s="44" t="str">
        <f t="shared" si="109"/>
        <v>n/a</v>
      </c>
      <c r="Q82" s="44" t="str">
        <f t="shared" si="109"/>
        <v>n/a</v>
      </c>
      <c r="R82" s="44" t="str">
        <f t="shared" si="109"/>
        <v>n/a</v>
      </c>
      <c r="S82" s="44" t="str">
        <f t="shared" si="109"/>
        <v>n/a</v>
      </c>
      <c r="T82" s="44" t="str">
        <f t="shared" si="109"/>
        <v>n/a</v>
      </c>
      <c r="U82" s="44" t="str">
        <f t="shared" si="109"/>
        <v>n/a</v>
      </c>
      <c r="V82" s="44" t="str">
        <f t="shared" si="109"/>
        <v>n/a</v>
      </c>
      <c r="W82" s="44" t="str">
        <f t="shared" si="109"/>
        <v>n/a</v>
      </c>
      <c r="X82" s="44" t="str">
        <f t="shared" si="109"/>
        <v>n/a</v>
      </c>
      <c r="Y82" s="44" t="str">
        <f t="shared" si="109"/>
        <v>n/a</v>
      </c>
      <c r="Z82" s="44" t="str">
        <f t="shared" si="109"/>
        <v>n/a</v>
      </c>
      <c r="AA82" s="44" t="str">
        <f t="shared" si="109"/>
        <v>n/a</v>
      </c>
      <c r="AB82" s="44" t="str">
        <f t="shared" si="109"/>
        <v>n/a</v>
      </c>
      <c r="AC82" s="44" t="str">
        <f t="shared" si="109"/>
        <v>n/a</v>
      </c>
      <c r="AD82" s="44" t="str">
        <f t="shared" si="109"/>
        <v>n/a</v>
      </c>
      <c r="AE82" s="44" t="str">
        <f t="shared" si="109"/>
        <v>n/a</v>
      </c>
      <c r="AF82" s="45" t="str">
        <f t="shared" si="109"/>
        <v>n/a</v>
      </c>
      <c r="AG82" s="35"/>
      <c r="AH82" s="36"/>
      <c r="AI82" s="44" t="str">
        <f t="shared" ref="AI82:BE82" si="110">AH58</f>
        <v>n/a</v>
      </c>
      <c r="AJ82" s="44" t="str">
        <f t="shared" si="110"/>
        <v>n/a</v>
      </c>
      <c r="AK82" s="44" t="str">
        <f t="shared" si="110"/>
        <v>n/a</v>
      </c>
      <c r="AL82" s="44" t="str">
        <f t="shared" si="110"/>
        <v>n/a</v>
      </c>
      <c r="AM82" s="44" t="str">
        <f t="shared" si="110"/>
        <v>n/a</v>
      </c>
      <c r="AN82" s="44" t="str">
        <f t="shared" si="110"/>
        <v>n/a</v>
      </c>
      <c r="AO82" s="44" t="str">
        <f t="shared" si="110"/>
        <v>n/a</v>
      </c>
      <c r="AP82" s="44" t="str">
        <f t="shared" si="110"/>
        <v>n/a</v>
      </c>
      <c r="AQ82" s="44" t="str">
        <f t="shared" si="110"/>
        <v>n/a</v>
      </c>
      <c r="AR82" s="44" t="str">
        <f t="shared" si="110"/>
        <v>n/a</v>
      </c>
      <c r="AS82" s="44" t="str">
        <f t="shared" si="110"/>
        <v>n/a</v>
      </c>
      <c r="AT82" s="44" t="str">
        <f t="shared" si="110"/>
        <v>n/a</v>
      </c>
      <c r="AU82" s="44" t="str">
        <f t="shared" si="110"/>
        <v>n/a</v>
      </c>
      <c r="AV82" s="44" t="str">
        <f t="shared" si="110"/>
        <v>n/a</v>
      </c>
      <c r="AW82" s="44" t="str">
        <f t="shared" si="110"/>
        <v>n/a</v>
      </c>
      <c r="AX82" s="44" t="str">
        <f t="shared" si="110"/>
        <v>n/a</v>
      </c>
      <c r="AY82" s="44" t="str">
        <f t="shared" si="110"/>
        <v>n/a</v>
      </c>
      <c r="AZ82" s="44" t="str">
        <f t="shared" si="110"/>
        <v>n/a</v>
      </c>
      <c r="BA82" s="44" t="str">
        <f t="shared" si="110"/>
        <v>n/a</v>
      </c>
      <c r="BB82" s="44" t="str">
        <f t="shared" si="110"/>
        <v>n/a</v>
      </c>
      <c r="BC82" s="44" t="str">
        <f t="shared" si="110"/>
        <v>n/a</v>
      </c>
      <c r="BD82" s="44" t="str">
        <f t="shared" si="110"/>
        <v>n/a</v>
      </c>
      <c r="BE82" s="45" t="str">
        <f t="shared" si="110"/>
        <v>n/a</v>
      </c>
    </row>
    <row r="83" spans="1:57" x14ac:dyDescent="0.2">
      <c r="A83" s="33" t="s">
        <v>337</v>
      </c>
      <c r="B83" s="33" t="s">
        <v>29</v>
      </c>
      <c r="C83" s="33"/>
      <c r="D83" s="33" t="s">
        <v>325</v>
      </c>
      <c r="E83" s="33">
        <v>2018</v>
      </c>
      <c r="F83" s="34" t="s">
        <v>341</v>
      </c>
      <c r="G83" s="34" t="s">
        <v>327</v>
      </c>
      <c r="H83" s="35"/>
      <c r="I83" s="43"/>
      <c r="J83" s="44" t="str">
        <f t="shared" ref="J83:AF83" si="111">I59</f>
        <v>n/a</v>
      </c>
      <c r="K83" s="44" t="str">
        <f t="shared" si="111"/>
        <v>n/a</v>
      </c>
      <c r="L83" s="44" t="str">
        <f t="shared" si="111"/>
        <v>n/a</v>
      </c>
      <c r="M83" s="44" t="str">
        <f t="shared" si="111"/>
        <v>n/a</v>
      </c>
      <c r="N83" s="44" t="str">
        <f t="shared" si="111"/>
        <v>n/a</v>
      </c>
      <c r="O83" s="44" t="str">
        <f t="shared" si="111"/>
        <v>n/a</v>
      </c>
      <c r="P83" s="44" t="str">
        <f t="shared" si="111"/>
        <v>n/a</v>
      </c>
      <c r="Q83" s="44" t="str">
        <f t="shared" si="111"/>
        <v>n/a</v>
      </c>
      <c r="R83" s="44" t="str">
        <f t="shared" si="111"/>
        <v>n/a</v>
      </c>
      <c r="S83" s="44" t="str">
        <f t="shared" si="111"/>
        <v>n/a</v>
      </c>
      <c r="T83" s="44" t="str">
        <f t="shared" si="111"/>
        <v>n/a</v>
      </c>
      <c r="U83" s="44" t="str">
        <f t="shared" si="111"/>
        <v>n/a</v>
      </c>
      <c r="V83" s="44" t="str">
        <f t="shared" si="111"/>
        <v>n/a</v>
      </c>
      <c r="W83" s="44" t="str">
        <f t="shared" si="111"/>
        <v>n/a</v>
      </c>
      <c r="X83" s="44" t="str">
        <f t="shared" si="111"/>
        <v>n/a</v>
      </c>
      <c r="Y83" s="44" t="str">
        <f t="shared" si="111"/>
        <v>n/a</v>
      </c>
      <c r="Z83" s="44" t="str">
        <f t="shared" si="111"/>
        <v>n/a</v>
      </c>
      <c r="AA83" s="44" t="str">
        <f t="shared" si="111"/>
        <v>n/a</v>
      </c>
      <c r="AB83" s="44" t="str">
        <f t="shared" si="111"/>
        <v>n/a</v>
      </c>
      <c r="AC83" s="44" t="str">
        <f t="shared" si="111"/>
        <v>n/a</v>
      </c>
      <c r="AD83" s="44" t="str">
        <f t="shared" si="111"/>
        <v>n/a</v>
      </c>
      <c r="AE83" s="44" t="str">
        <f t="shared" si="111"/>
        <v>n/a</v>
      </c>
      <c r="AF83" s="45" t="str">
        <f t="shared" si="111"/>
        <v>n/a</v>
      </c>
      <c r="AG83" s="35"/>
      <c r="AH83" s="36"/>
      <c r="AI83" s="44" t="str">
        <f t="shared" ref="AI83:BE83" si="112">AH59</f>
        <v>n/a</v>
      </c>
      <c r="AJ83" s="44" t="str">
        <f t="shared" si="112"/>
        <v>n/a</v>
      </c>
      <c r="AK83" s="44" t="str">
        <f t="shared" si="112"/>
        <v>n/a</v>
      </c>
      <c r="AL83" s="44" t="str">
        <f t="shared" si="112"/>
        <v>n/a</v>
      </c>
      <c r="AM83" s="44" t="str">
        <f t="shared" si="112"/>
        <v>n/a</v>
      </c>
      <c r="AN83" s="44" t="str">
        <f t="shared" si="112"/>
        <v>n/a</v>
      </c>
      <c r="AO83" s="44" t="str">
        <f t="shared" si="112"/>
        <v>n/a</v>
      </c>
      <c r="AP83" s="44" t="str">
        <f t="shared" si="112"/>
        <v>n/a</v>
      </c>
      <c r="AQ83" s="44" t="str">
        <f t="shared" si="112"/>
        <v>n/a</v>
      </c>
      <c r="AR83" s="44" t="str">
        <f t="shared" si="112"/>
        <v>n/a</v>
      </c>
      <c r="AS83" s="44" t="str">
        <f t="shared" si="112"/>
        <v>n/a</v>
      </c>
      <c r="AT83" s="44" t="str">
        <f t="shared" si="112"/>
        <v>n/a</v>
      </c>
      <c r="AU83" s="44" t="str">
        <f t="shared" si="112"/>
        <v>n/a</v>
      </c>
      <c r="AV83" s="44" t="str">
        <f t="shared" si="112"/>
        <v>n/a</v>
      </c>
      <c r="AW83" s="44" t="str">
        <f t="shared" si="112"/>
        <v>n/a</v>
      </c>
      <c r="AX83" s="44" t="str">
        <f t="shared" si="112"/>
        <v>n/a</v>
      </c>
      <c r="AY83" s="44" t="str">
        <f t="shared" si="112"/>
        <v>n/a</v>
      </c>
      <c r="AZ83" s="44" t="str">
        <f t="shared" si="112"/>
        <v>n/a</v>
      </c>
      <c r="BA83" s="44" t="str">
        <f t="shared" si="112"/>
        <v>n/a</v>
      </c>
      <c r="BB83" s="44" t="str">
        <f t="shared" si="112"/>
        <v>n/a</v>
      </c>
      <c r="BC83" s="44" t="str">
        <f t="shared" si="112"/>
        <v>n/a</v>
      </c>
      <c r="BD83" s="44" t="str">
        <f t="shared" si="112"/>
        <v>n/a</v>
      </c>
      <c r="BE83" s="45" t="str">
        <f t="shared" si="112"/>
        <v>n/a</v>
      </c>
    </row>
    <row r="84" spans="1:57" x14ac:dyDescent="0.2">
      <c r="A84" s="33" t="s">
        <v>338</v>
      </c>
      <c r="B84" s="33" t="s">
        <v>29</v>
      </c>
      <c r="C84" s="33"/>
      <c r="D84" s="33" t="s">
        <v>325</v>
      </c>
      <c r="E84" s="33">
        <v>2018</v>
      </c>
      <c r="F84" s="34" t="s">
        <v>341</v>
      </c>
      <c r="G84" s="34" t="s">
        <v>327</v>
      </c>
      <c r="H84" s="35"/>
      <c r="I84" s="43"/>
      <c r="J84" s="44" t="str">
        <f t="shared" ref="J84:AF84" si="113">I60</f>
        <v>n/a</v>
      </c>
      <c r="K84" s="44" t="str">
        <f t="shared" si="113"/>
        <v>n/a</v>
      </c>
      <c r="L84" s="44" t="str">
        <f t="shared" si="113"/>
        <v>n/a</v>
      </c>
      <c r="M84" s="44" t="str">
        <f t="shared" si="113"/>
        <v>n/a</v>
      </c>
      <c r="N84" s="44" t="str">
        <f t="shared" si="113"/>
        <v>n/a</v>
      </c>
      <c r="O84" s="44" t="str">
        <f t="shared" si="113"/>
        <v>n/a</v>
      </c>
      <c r="P84" s="44" t="str">
        <f t="shared" si="113"/>
        <v>n/a</v>
      </c>
      <c r="Q84" s="44" t="str">
        <f t="shared" si="113"/>
        <v>n/a</v>
      </c>
      <c r="R84" s="44" t="str">
        <f t="shared" si="113"/>
        <v>n/a</v>
      </c>
      <c r="S84" s="44" t="str">
        <f t="shared" si="113"/>
        <v>n/a</v>
      </c>
      <c r="T84" s="44" t="str">
        <f t="shared" si="113"/>
        <v>n/a</v>
      </c>
      <c r="U84" s="44" t="str">
        <f t="shared" si="113"/>
        <v>n/a</v>
      </c>
      <c r="V84" s="44" t="str">
        <f t="shared" si="113"/>
        <v>n/a</v>
      </c>
      <c r="W84" s="44" t="str">
        <f t="shared" si="113"/>
        <v>n/a</v>
      </c>
      <c r="X84" s="44" t="str">
        <f t="shared" si="113"/>
        <v>n/a</v>
      </c>
      <c r="Y84" s="44" t="str">
        <f t="shared" si="113"/>
        <v>n/a</v>
      </c>
      <c r="Z84" s="44" t="str">
        <f t="shared" si="113"/>
        <v>n/a</v>
      </c>
      <c r="AA84" s="44" t="str">
        <f t="shared" si="113"/>
        <v>n/a</v>
      </c>
      <c r="AB84" s="44" t="str">
        <f t="shared" si="113"/>
        <v>n/a</v>
      </c>
      <c r="AC84" s="44" t="str">
        <f t="shared" si="113"/>
        <v>n/a</v>
      </c>
      <c r="AD84" s="44" t="str">
        <f t="shared" si="113"/>
        <v>n/a</v>
      </c>
      <c r="AE84" s="44" t="str">
        <f t="shared" si="113"/>
        <v>n/a</v>
      </c>
      <c r="AF84" s="45" t="str">
        <f t="shared" si="113"/>
        <v>n/a</v>
      </c>
      <c r="AG84" s="35"/>
      <c r="AH84" s="36"/>
      <c r="AI84" s="44" t="str">
        <f t="shared" ref="AI84:BE84" si="114">AH60</f>
        <v>n/a</v>
      </c>
      <c r="AJ84" s="44" t="str">
        <f t="shared" si="114"/>
        <v>n/a</v>
      </c>
      <c r="AK84" s="44" t="str">
        <f t="shared" si="114"/>
        <v>n/a</v>
      </c>
      <c r="AL84" s="44" t="str">
        <f t="shared" si="114"/>
        <v>n/a</v>
      </c>
      <c r="AM84" s="44" t="str">
        <f t="shared" si="114"/>
        <v>n/a</v>
      </c>
      <c r="AN84" s="44" t="str">
        <f t="shared" si="114"/>
        <v>n/a</v>
      </c>
      <c r="AO84" s="44" t="str">
        <f t="shared" si="114"/>
        <v>n/a</v>
      </c>
      <c r="AP84" s="44" t="str">
        <f t="shared" si="114"/>
        <v>n/a</v>
      </c>
      <c r="AQ84" s="44" t="str">
        <f t="shared" si="114"/>
        <v>n/a</v>
      </c>
      <c r="AR84" s="44" t="str">
        <f t="shared" si="114"/>
        <v>n/a</v>
      </c>
      <c r="AS84" s="44" t="str">
        <f t="shared" si="114"/>
        <v>n/a</v>
      </c>
      <c r="AT84" s="44" t="str">
        <f t="shared" si="114"/>
        <v>n/a</v>
      </c>
      <c r="AU84" s="44" t="str">
        <f t="shared" si="114"/>
        <v>n/a</v>
      </c>
      <c r="AV84" s="44" t="str">
        <f t="shared" si="114"/>
        <v>n/a</v>
      </c>
      <c r="AW84" s="44" t="str">
        <f t="shared" si="114"/>
        <v>n/a</v>
      </c>
      <c r="AX84" s="44" t="str">
        <f t="shared" si="114"/>
        <v>n/a</v>
      </c>
      <c r="AY84" s="44" t="str">
        <f t="shared" si="114"/>
        <v>n/a</v>
      </c>
      <c r="AZ84" s="44" t="str">
        <f t="shared" si="114"/>
        <v>n/a</v>
      </c>
      <c r="BA84" s="44" t="str">
        <f t="shared" si="114"/>
        <v>n/a</v>
      </c>
      <c r="BB84" s="44" t="str">
        <f t="shared" si="114"/>
        <v>n/a</v>
      </c>
      <c r="BC84" s="44" t="str">
        <f t="shared" si="114"/>
        <v>n/a</v>
      </c>
      <c r="BD84" s="44" t="str">
        <f t="shared" si="114"/>
        <v>n/a</v>
      </c>
      <c r="BE84" s="45" t="str">
        <f t="shared" si="114"/>
        <v>n/a</v>
      </c>
    </row>
    <row r="85" spans="1:57" x14ac:dyDescent="0.2">
      <c r="A85" s="33" t="s">
        <v>339</v>
      </c>
      <c r="B85" s="33" t="s">
        <v>29</v>
      </c>
      <c r="C85" s="33"/>
      <c r="D85" s="33" t="s">
        <v>325</v>
      </c>
      <c r="E85" s="33">
        <v>2018</v>
      </c>
      <c r="F85" s="34" t="s">
        <v>341</v>
      </c>
      <c r="G85" s="34" t="s">
        <v>327</v>
      </c>
      <c r="H85" s="35"/>
      <c r="I85" s="43"/>
      <c r="J85" s="44" t="str">
        <f t="shared" ref="J85:AF85" si="115">I61</f>
        <v>n/a</v>
      </c>
      <c r="K85" s="44" t="str">
        <f t="shared" si="115"/>
        <v>n/a</v>
      </c>
      <c r="L85" s="44" t="str">
        <f t="shared" si="115"/>
        <v>n/a</v>
      </c>
      <c r="M85" s="44" t="str">
        <f t="shared" si="115"/>
        <v>n/a</v>
      </c>
      <c r="N85" s="44" t="str">
        <f t="shared" si="115"/>
        <v>n/a</v>
      </c>
      <c r="O85" s="44" t="str">
        <f t="shared" si="115"/>
        <v>n/a</v>
      </c>
      <c r="P85" s="44" t="str">
        <f t="shared" si="115"/>
        <v>n/a</v>
      </c>
      <c r="Q85" s="44" t="str">
        <f t="shared" si="115"/>
        <v>n/a</v>
      </c>
      <c r="R85" s="44" t="str">
        <f t="shared" si="115"/>
        <v>n/a</v>
      </c>
      <c r="S85" s="44" t="str">
        <f t="shared" si="115"/>
        <v>n/a</v>
      </c>
      <c r="T85" s="44" t="str">
        <f t="shared" si="115"/>
        <v>n/a</v>
      </c>
      <c r="U85" s="44" t="str">
        <f t="shared" si="115"/>
        <v>n/a</v>
      </c>
      <c r="V85" s="44" t="str">
        <f t="shared" si="115"/>
        <v>n/a</v>
      </c>
      <c r="W85" s="44" t="str">
        <f t="shared" si="115"/>
        <v>n/a</v>
      </c>
      <c r="X85" s="44" t="str">
        <f t="shared" si="115"/>
        <v>n/a</v>
      </c>
      <c r="Y85" s="44" t="str">
        <f t="shared" si="115"/>
        <v>n/a</v>
      </c>
      <c r="Z85" s="44" t="str">
        <f t="shared" si="115"/>
        <v>n/a</v>
      </c>
      <c r="AA85" s="44" t="str">
        <f t="shared" si="115"/>
        <v>n/a</v>
      </c>
      <c r="AB85" s="44" t="str">
        <f t="shared" si="115"/>
        <v>n/a</v>
      </c>
      <c r="AC85" s="44" t="str">
        <f t="shared" si="115"/>
        <v>n/a</v>
      </c>
      <c r="AD85" s="44" t="str">
        <f t="shared" si="115"/>
        <v>n/a</v>
      </c>
      <c r="AE85" s="44" t="str">
        <f t="shared" si="115"/>
        <v>n/a</v>
      </c>
      <c r="AF85" s="45" t="str">
        <f t="shared" si="115"/>
        <v>n/a</v>
      </c>
      <c r="AG85" s="35"/>
      <c r="AH85" s="36"/>
      <c r="AI85" s="44" t="str">
        <f t="shared" ref="AI85:BE85" si="116">AH61</f>
        <v>n/a</v>
      </c>
      <c r="AJ85" s="44" t="str">
        <f t="shared" si="116"/>
        <v>n/a</v>
      </c>
      <c r="AK85" s="44" t="str">
        <f t="shared" si="116"/>
        <v>n/a</v>
      </c>
      <c r="AL85" s="44" t="str">
        <f t="shared" si="116"/>
        <v>n/a</v>
      </c>
      <c r="AM85" s="44" t="str">
        <f t="shared" si="116"/>
        <v>n/a</v>
      </c>
      <c r="AN85" s="44" t="str">
        <f t="shared" si="116"/>
        <v>n/a</v>
      </c>
      <c r="AO85" s="44" t="str">
        <f t="shared" si="116"/>
        <v>n/a</v>
      </c>
      <c r="AP85" s="44" t="str">
        <f t="shared" si="116"/>
        <v>n/a</v>
      </c>
      <c r="AQ85" s="44" t="str">
        <f t="shared" si="116"/>
        <v>n/a</v>
      </c>
      <c r="AR85" s="44" t="str">
        <f t="shared" si="116"/>
        <v>n/a</v>
      </c>
      <c r="AS85" s="44" t="str">
        <f t="shared" si="116"/>
        <v>n/a</v>
      </c>
      <c r="AT85" s="44" t="str">
        <f t="shared" si="116"/>
        <v>n/a</v>
      </c>
      <c r="AU85" s="44" t="str">
        <f t="shared" si="116"/>
        <v>n/a</v>
      </c>
      <c r="AV85" s="44" t="str">
        <f t="shared" si="116"/>
        <v>n/a</v>
      </c>
      <c r="AW85" s="44" t="str">
        <f t="shared" si="116"/>
        <v>n/a</v>
      </c>
      <c r="AX85" s="44" t="str">
        <f t="shared" si="116"/>
        <v>n/a</v>
      </c>
      <c r="AY85" s="44" t="str">
        <f t="shared" si="116"/>
        <v>n/a</v>
      </c>
      <c r="AZ85" s="44" t="str">
        <f t="shared" si="116"/>
        <v>n/a</v>
      </c>
      <c r="BA85" s="44" t="str">
        <f t="shared" si="116"/>
        <v>n/a</v>
      </c>
      <c r="BB85" s="44" t="str">
        <f t="shared" si="116"/>
        <v>n/a</v>
      </c>
      <c r="BC85" s="44" t="str">
        <f t="shared" si="116"/>
        <v>n/a</v>
      </c>
      <c r="BD85" s="44" t="str">
        <f t="shared" si="116"/>
        <v>n/a</v>
      </c>
      <c r="BE85" s="45" t="str">
        <f t="shared" si="116"/>
        <v>n/a</v>
      </c>
    </row>
    <row r="86" spans="1:57" x14ac:dyDescent="0.2">
      <c r="A86" s="33" t="s">
        <v>340</v>
      </c>
      <c r="B86" s="33" t="s">
        <v>29</v>
      </c>
      <c r="C86" s="33"/>
      <c r="D86" s="33" t="s">
        <v>325</v>
      </c>
      <c r="E86" s="33">
        <v>2018</v>
      </c>
      <c r="F86" s="34" t="s">
        <v>341</v>
      </c>
      <c r="G86" s="34" t="s">
        <v>327</v>
      </c>
      <c r="H86" s="35"/>
      <c r="I86" s="43"/>
      <c r="J86" s="44" t="str">
        <f t="shared" ref="J86:AF86" si="117">I62</f>
        <v>n/a</v>
      </c>
      <c r="K86" s="44" t="str">
        <f t="shared" si="117"/>
        <v>n/a</v>
      </c>
      <c r="L86" s="44" t="str">
        <f t="shared" si="117"/>
        <v>n/a</v>
      </c>
      <c r="M86" s="44" t="str">
        <f t="shared" si="117"/>
        <v>n/a</v>
      </c>
      <c r="N86" s="44" t="str">
        <f t="shared" si="117"/>
        <v>n/a</v>
      </c>
      <c r="O86" s="44" t="str">
        <f t="shared" si="117"/>
        <v>n/a</v>
      </c>
      <c r="P86" s="44" t="str">
        <f t="shared" si="117"/>
        <v>n/a</v>
      </c>
      <c r="Q86" s="44" t="str">
        <f t="shared" si="117"/>
        <v>n/a</v>
      </c>
      <c r="R86" s="44" t="str">
        <f t="shared" si="117"/>
        <v>n/a</v>
      </c>
      <c r="S86" s="44" t="str">
        <f t="shared" si="117"/>
        <v>n/a</v>
      </c>
      <c r="T86" s="44" t="str">
        <f t="shared" si="117"/>
        <v>n/a</v>
      </c>
      <c r="U86" s="44" t="str">
        <f t="shared" si="117"/>
        <v>n/a</v>
      </c>
      <c r="V86" s="44" t="str">
        <f t="shared" si="117"/>
        <v>n/a</v>
      </c>
      <c r="W86" s="44" t="str">
        <f t="shared" si="117"/>
        <v>n/a</v>
      </c>
      <c r="X86" s="44" t="str">
        <f t="shared" si="117"/>
        <v>n/a</v>
      </c>
      <c r="Y86" s="44" t="str">
        <f t="shared" si="117"/>
        <v>n/a</v>
      </c>
      <c r="Z86" s="44" t="str">
        <f t="shared" si="117"/>
        <v>n/a</v>
      </c>
      <c r="AA86" s="44" t="str">
        <f t="shared" si="117"/>
        <v>n/a</v>
      </c>
      <c r="AB86" s="44" t="str">
        <f t="shared" si="117"/>
        <v>n/a</v>
      </c>
      <c r="AC86" s="44" t="str">
        <f t="shared" si="117"/>
        <v>n/a</v>
      </c>
      <c r="AD86" s="44" t="str">
        <f t="shared" si="117"/>
        <v>n/a</v>
      </c>
      <c r="AE86" s="44" t="str">
        <f t="shared" si="117"/>
        <v>n/a</v>
      </c>
      <c r="AF86" s="45" t="str">
        <f t="shared" si="117"/>
        <v>n/a</v>
      </c>
      <c r="AG86" s="35"/>
      <c r="AH86" s="36"/>
      <c r="AI86" s="44" t="str">
        <f t="shared" ref="AI86:BE86" si="118">AH62</f>
        <v>n/a</v>
      </c>
      <c r="AJ86" s="44" t="str">
        <f t="shared" si="118"/>
        <v>n/a</v>
      </c>
      <c r="AK86" s="44" t="str">
        <f t="shared" si="118"/>
        <v>n/a</v>
      </c>
      <c r="AL86" s="44" t="str">
        <f t="shared" si="118"/>
        <v>n/a</v>
      </c>
      <c r="AM86" s="44" t="str">
        <f t="shared" si="118"/>
        <v>n/a</v>
      </c>
      <c r="AN86" s="44" t="str">
        <f t="shared" si="118"/>
        <v>n/a</v>
      </c>
      <c r="AO86" s="44" t="str">
        <f t="shared" si="118"/>
        <v>n/a</v>
      </c>
      <c r="AP86" s="44" t="str">
        <f t="shared" si="118"/>
        <v>n/a</v>
      </c>
      <c r="AQ86" s="44" t="str">
        <f t="shared" si="118"/>
        <v>n/a</v>
      </c>
      <c r="AR86" s="44" t="str">
        <f t="shared" si="118"/>
        <v>n/a</v>
      </c>
      <c r="AS86" s="44" t="str">
        <f t="shared" si="118"/>
        <v>n/a</v>
      </c>
      <c r="AT86" s="44" t="str">
        <f t="shared" si="118"/>
        <v>n/a</v>
      </c>
      <c r="AU86" s="44" t="str">
        <f t="shared" si="118"/>
        <v>n/a</v>
      </c>
      <c r="AV86" s="44" t="str">
        <f t="shared" si="118"/>
        <v>n/a</v>
      </c>
      <c r="AW86" s="44" t="str">
        <f t="shared" si="118"/>
        <v>n/a</v>
      </c>
      <c r="AX86" s="44" t="str">
        <f t="shared" si="118"/>
        <v>n/a</v>
      </c>
      <c r="AY86" s="44" t="str">
        <f t="shared" si="118"/>
        <v>n/a</v>
      </c>
      <c r="AZ86" s="44" t="str">
        <f t="shared" si="118"/>
        <v>n/a</v>
      </c>
      <c r="BA86" s="44" t="str">
        <f t="shared" si="118"/>
        <v>n/a</v>
      </c>
      <c r="BB86" s="44" t="str">
        <f t="shared" si="118"/>
        <v>n/a</v>
      </c>
      <c r="BC86" s="44" t="str">
        <f t="shared" si="118"/>
        <v>n/a</v>
      </c>
      <c r="BD86" s="44" t="str">
        <f t="shared" si="118"/>
        <v>n/a</v>
      </c>
      <c r="BE86" s="45" t="str">
        <f t="shared" si="118"/>
        <v>n/a</v>
      </c>
    </row>
    <row r="88" spans="1:57" ht="17" x14ac:dyDescent="0.2">
      <c r="A88" s="20" t="s">
        <v>451</v>
      </c>
    </row>
    <row r="89" spans="1:57" ht="34" x14ac:dyDescent="0.2">
      <c r="A89" s="20" t="s">
        <v>315</v>
      </c>
      <c r="B89" s="20" t="s">
        <v>316</v>
      </c>
      <c r="C89" s="20" t="s">
        <v>317</v>
      </c>
      <c r="D89" s="20" t="s">
        <v>318</v>
      </c>
      <c r="E89" s="20" t="s">
        <v>319</v>
      </c>
      <c r="F89" s="21" t="s">
        <v>320</v>
      </c>
      <c r="G89" s="22" t="s">
        <v>321</v>
      </c>
      <c r="H89" s="23"/>
      <c r="I89" s="24" t="s">
        <v>322</v>
      </c>
      <c r="J89" s="25"/>
      <c r="K89" s="25"/>
      <c r="L89" s="25"/>
      <c r="M89" s="25"/>
      <c r="N89" s="25"/>
      <c r="O89" s="25"/>
      <c r="P89" s="25"/>
      <c r="Q89" s="25"/>
      <c r="R89" s="25"/>
      <c r="S89" s="25"/>
      <c r="T89" s="25"/>
      <c r="U89" s="25"/>
      <c r="V89" s="25"/>
      <c r="W89" s="25"/>
      <c r="X89" s="25"/>
      <c r="Y89" s="25"/>
      <c r="Z89" s="25"/>
      <c r="AA89" s="25"/>
      <c r="AB89" s="25"/>
      <c r="AC89" s="25"/>
      <c r="AD89" s="25"/>
      <c r="AE89" s="25"/>
      <c r="AF89" s="26"/>
      <c r="AG89" s="27"/>
      <c r="AH89" s="24" t="s">
        <v>323</v>
      </c>
      <c r="AI89" s="25"/>
      <c r="AJ89" s="25"/>
      <c r="AK89" s="25"/>
      <c r="AL89" s="25"/>
      <c r="AM89" s="25"/>
      <c r="AN89" s="25"/>
      <c r="AO89" s="25"/>
      <c r="AP89" s="25"/>
      <c r="AQ89" s="25"/>
      <c r="AR89" s="25"/>
      <c r="AS89" s="25"/>
      <c r="AT89" s="25"/>
      <c r="AU89" s="25"/>
      <c r="AV89" s="25"/>
      <c r="AW89" s="25"/>
      <c r="AX89" s="25"/>
      <c r="AY89" s="25"/>
      <c r="AZ89" s="25"/>
      <c r="BA89" s="25"/>
      <c r="BB89" s="25"/>
      <c r="BC89" s="25"/>
      <c r="BD89" s="25"/>
      <c r="BE89" s="26"/>
    </row>
    <row r="90" spans="1:57" ht="31" x14ac:dyDescent="0.2">
      <c r="A90" s="28"/>
      <c r="B90" s="28"/>
      <c r="C90" s="28"/>
      <c r="D90" s="28"/>
      <c r="E90" s="29"/>
      <c r="F90" s="30"/>
      <c r="G90" s="30"/>
      <c r="H90" s="31"/>
      <c r="I90" s="32">
        <v>2017</v>
      </c>
      <c r="J90" s="32">
        <v>2018</v>
      </c>
      <c r="K90" s="32">
        <v>2019</v>
      </c>
      <c r="L90" s="32">
        <v>2020</v>
      </c>
      <c r="M90" s="32">
        <v>2021</v>
      </c>
      <c r="N90" s="32">
        <v>2022</v>
      </c>
      <c r="O90" s="32">
        <v>2023</v>
      </c>
      <c r="P90" s="32">
        <v>2024</v>
      </c>
      <c r="Q90" s="32">
        <v>2025</v>
      </c>
      <c r="R90" s="32">
        <v>2026</v>
      </c>
      <c r="S90" s="32">
        <v>2027</v>
      </c>
      <c r="T90" s="32">
        <v>2028</v>
      </c>
      <c r="U90" s="32">
        <v>2029</v>
      </c>
      <c r="V90" s="32">
        <v>2030</v>
      </c>
      <c r="W90" s="32">
        <v>2031</v>
      </c>
      <c r="X90" s="32">
        <v>2032</v>
      </c>
      <c r="Y90" s="32">
        <v>2033</v>
      </c>
      <c r="Z90" s="32">
        <v>2034</v>
      </c>
      <c r="AA90" s="32">
        <v>2035</v>
      </c>
      <c r="AB90" s="32">
        <v>2036</v>
      </c>
      <c r="AC90" s="32">
        <v>2037</v>
      </c>
      <c r="AD90" s="32">
        <v>2038</v>
      </c>
      <c r="AE90" s="32">
        <v>2039</v>
      </c>
      <c r="AF90" s="32">
        <v>2040</v>
      </c>
      <c r="AG90" s="27"/>
      <c r="AH90" s="32">
        <v>2017</v>
      </c>
      <c r="AI90" s="32">
        <v>2018</v>
      </c>
      <c r="AJ90" s="32">
        <v>2019</v>
      </c>
      <c r="AK90" s="32">
        <v>2020</v>
      </c>
      <c r="AL90" s="32">
        <v>2021</v>
      </c>
      <c r="AM90" s="32">
        <v>2022</v>
      </c>
      <c r="AN90" s="32">
        <v>2023</v>
      </c>
      <c r="AO90" s="32">
        <v>2024</v>
      </c>
      <c r="AP90" s="32">
        <v>2025</v>
      </c>
      <c r="AQ90" s="32">
        <v>2026</v>
      </c>
      <c r="AR90" s="32">
        <v>2027</v>
      </c>
      <c r="AS90" s="32">
        <v>2028</v>
      </c>
      <c r="AT90" s="32">
        <v>2029</v>
      </c>
      <c r="AU90" s="32">
        <v>2030</v>
      </c>
      <c r="AV90" s="32">
        <v>2031</v>
      </c>
      <c r="AW90" s="32">
        <v>2032</v>
      </c>
      <c r="AX90" s="32">
        <v>2033</v>
      </c>
      <c r="AY90" s="32">
        <v>2034</v>
      </c>
      <c r="AZ90" s="32">
        <v>2035</v>
      </c>
      <c r="BA90" s="32">
        <v>2036</v>
      </c>
      <c r="BB90" s="32">
        <v>2037</v>
      </c>
      <c r="BC90" s="32">
        <v>2038</v>
      </c>
      <c r="BD90" s="32">
        <v>2039</v>
      </c>
      <c r="BE90" s="32">
        <v>2040</v>
      </c>
    </row>
    <row r="91" spans="1:57" x14ac:dyDescent="0.2">
      <c r="A91" s="33" t="s">
        <v>324</v>
      </c>
      <c r="B91" s="33" t="s">
        <v>29</v>
      </c>
      <c r="C91" s="33"/>
      <c r="D91" s="33" t="s">
        <v>325</v>
      </c>
      <c r="E91" s="33">
        <v>2019</v>
      </c>
      <c r="F91" s="34" t="s">
        <v>504</v>
      </c>
      <c r="G91" s="34" t="s">
        <v>327</v>
      </c>
      <c r="H91" s="35"/>
      <c r="I91" s="40"/>
      <c r="J91" s="41">
        <f>I67</f>
        <v>0</v>
      </c>
      <c r="K91" s="41">
        <f t="shared" ref="K91:K110" si="119">J67</f>
        <v>1</v>
      </c>
      <c r="L91" s="41">
        <f t="shared" ref="L91:L110" si="120">K67</f>
        <v>0.8045977011494253</v>
      </c>
      <c r="M91" s="41">
        <f t="shared" ref="M91:M110" si="121">L67</f>
        <v>1</v>
      </c>
      <c r="N91" s="41">
        <f t="shared" ref="N91:N110" si="122">M67</f>
        <v>1</v>
      </c>
      <c r="O91" s="41">
        <f t="shared" ref="O91:O110" si="123">N67</f>
        <v>1</v>
      </c>
      <c r="P91" s="41">
        <f t="shared" ref="P91:P110" si="124">O67</f>
        <v>1</v>
      </c>
      <c r="Q91" s="41">
        <f t="shared" ref="Q91:Q110" si="125">P67</f>
        <v>1</v>
      </c>
      <c r="R91" s="41">
        <f t="shared" ref="R91:R110" si="126">Q67</f>
        <v>1</v>
      </c>
      <c r="S91" s="41">
        <f t="shared" ref="S91:S110" si="127">R67</f>
        <v>1</v>
      </c>
      <c r="T91" s="41">
        <f t="shared" ref="T91:T110" si="128">S67</f>
        <v>1</v>
      </c>
      <c r="U91" s="41">
        <f t="shared" ref="U91:U110" si="129">T67</f>
        <v>0.97142857142857142</v>
      </c>
      <c r="V91" s="41">
        <f t="shared" ref="V91:V110" si="130">U67</f>
        <v>1</v>
      </c>
      <c r="W91" s="41">
        <f t="shared" ref="W91:W110" si="131">V67</f>
        <v>1</v>
      </c>
      <c r="X91" s="41">
        <f t="shared" ref="X91:X110" si="132">W67</f>
        <v>1</v>
      </c>
      <c r="Y91" s="41">
        <f t="shared" ref="Y91:Y110" si="133">X67</f>
        <v>0.86029411764705888</v>
      </c>
      <c r="Z91" s="41">
        <f t="shared" ref="Z91:Z110" si="134">Y67</f>
        <v>1</v>
      </c>
      <c r="AA91" s="41">
        <f t="shared" ref="AA91:AA110" si="135">Z67</f>
        <v>0.11965811965811966</v>
      </c>
      <c r="AB91" s="41">
        <f t="shared" ref="AB91:AB110" si="136">AA67</f>
        <v>0</v>
      </c>
      <c r="AC91" s="41">
        <f t="shared" ref="AC91:AC110" si="137">AB67</f>
        <v>0</v>
      </c>
      <c r="AD91" s="41">
        <f t="shared" ref="AD91:AD110" si="138">AC67</f>
        <v>0</v>
      </c>
      <c r="AE91" s="41">
        <f t="shared" ref="AE91:AE110" si="139">AD67</f>
        <v>0</v>
      </c>
      <c r="AF91" s="42">
        <f t="shared" ref="AF91:AF110" si="140">AE67</f>
        <v>0</v>
      </c>
      <c r="AG91" s="35"/>
      <c r="AH91" s="36"/>
      <c r="AI91" s="41">
        <f>AH67</f>
        <v>0</v>
      </c>
      <c r="AJ91" s="41">
        <f t="shared" ref="AJ91:AJ110" si="141">AI67</f>
        <v>1</v>
      </c>
      <c r="AK91" s="41">
        <f t="shared" ref="AK91:AK110" si="142">AJ67</f>
        <v>0.80085551869337257</v>
      </c>
      <c r="AL91" s="41">
        <f t="shared" ref="AL91:AL110" si="143">AK67</f>
        <v>1</v>
      </c>
      <c r="AM91" s="41">
        <f t="shared" ref="AM91:AM110" si="144">AL67</f>
        <v>1</v>
      </c>
      <c r="AN91" s="41">
        <f t="shared" ref="AN91:AN110" si="145">AM67</f>
        <v>1</v>
      </c>
      <c r="AO91" s="41">
        <f t="shared" ref="AO91:AO110" si="146">AN67</f>
        <v>1</v>
      </c>
      <c r="AP91" s="41">
        <f t="shared" ref="AP91:AP110" si="147">AO67</f>
        <v>1</v>
      </c>
      <c r="AQ91" s="41">
        <f t="shared" ref="AQ91:AQ110" si="148">AP67</f>
        <v>0.99999512122773326</v>
      </c>
      <c r="AR91" s="41">
        <f t="shared" ref="AR91:AR110" si="149">AQ67</f>
        <v>1</v>
      </c>
      <c r="AS91" s="41">
        <f t="shared" ref="AS91:AS110" si="150">AR67</f>
        <v>0.99884860412765664</v>
      </c>
      <c r="AT91" s="41">
        <f t="shared" ref="AT91:AT110" si="151">AS67</f>
        <v>0.99007778927244616</v>
      </c>
      <c r="AU91" s="41">
        <f t="shared" ref="AU91:AU110" si="152">AT67</f>
        <v>0.99992501277742807</v>
      </c>
      <c r="AV91" s="41">
        <f t="shared" ref="AV91:AV110" si="153">AU67</f>
        <v>1</v>
      </c>
      <c r="AW91" s="41">
        <f t="shared" ref="AW91:AW110" si="154">AV67</f>
        <v>0.99994967585329031</v>
      </c>
      <c r="AX91" s="41">
        <f t="shared" ref="AX91:AX110" si="155">AW67</f>
        <v>0.85914499905760822</v>
      </c>
      <c r="AY91" s="41">
        <f t="shared" ref="AY91:AY110" si="156">AX67</f>
        <v>1</v>
      </c>
      <c r="AZ91" s="41">
        <f t="shared" ref="AZ91:AZ110" si="157">AY67</f>
        <v>0.11577122333640961</v>
      </c>
      <c r="BA91" s="41">
        <f t="shared" ref="BA91:BA110" si="158">AZ67</f>
        <v>0</v>
      </c>
      <c r="BB91" s="41" t="str">
        <f t="shared" ref="BB91:BB110" si="159">BA67</f>
        <v>n/a</v>
      </c>
      <c r="BC91" s="41" t="str">
        <f t="shared" ref="BC91:BC110" si="160">BB67</f>
        <v>n/a</v>
      </c>
      <c r="BD91" s="41" t="str">
        <f t="shared" ref="BD91:BD110" si="161">BC67</f>
        <v>n/a</v>
      </c>
      <c r="BE91" s="42" t="str">
        <f t="shared" ref="BE91:BE110" si="162">BD67</f>
        <v>n/a</v>
      </c>
    </row>
    <row r="92" spans="1:57" x14ac:dyDescent="0.2">
      <c r="A92" s="33" t="s">
        <v>328</v>
      </c>
      <c r="B92" s="33" t="s">
        <v>29</v>
      </c>
      <c r="C92" s="33"/>
      <c r="D92" s="33" t="s">
        <v>325</v>
      </c>
      <c r="E92" s="33">
        <v>2019</v>
      </c>
      <c r="F92" s="34" t="s">
        <v>504</v>
      </c>
      <c r="G92" s="34" t="s">
        <v>327</v>
      </c>
      <c r="H92" s="35"/>
      <c r="I92" s="40"/>
      <c r="J92" s="41">
        <f t="shared" ref="J92:J110" si="163">I68</f>
        <v>0</v>
      </c>
      <c r="K92" s="41">
        <f t="shared" si="119"/>
        <v>1</v>
      </c>
      <c r="L92" s="41">
        <f t="shared" si="120"/>
        <v>0.72602739726027399</v>
      </c>
      <c r="M92" s="41">
        <f t="shared" si="121"/>
        <v>1</v>
      </c>
      <c r="N92" s="41">
        <f t="shared" si="122"/>
        <v>1</v>
      </c>
      <c r="O92" s="41">
        <f t="shared" si="123"/>
        <v>1</v>
      </c>
      <c r="P92" s="41">
        <f t="shared" si="124"/>
        <v>1</v>
      </c>
      <c r="Q92" s="41">
        <f t="shared" si="125"/>
        <v>1</v>
      </c>
      <c r="R92" s="41">
        <f t="shared" si="126"/>
        <v>1</v>
      </c>
      <c r="S92" s="41">
        <f t="shared" si="127"/>
        <v>1</v>
      </c>
      <c r="T92" s="41">
        <f t="shared" si="128"/>
        <v>1</v>
      </c>
      <c r="U92" s="41">
        <f t="shared" si="129"/>
        <v>0.96226415094339623</v>
      </c>
      <c r="V92" s="41">
        <f t="shared" si="130"/>
        <v>1</v>
      </c>
      <c r="W92" s="41">
        <f t="shared" si="131"/>
        <v>1</v>
      </c>
      <c r="X92" s="41">
        <f t="shared" si="132"/>
        <v>0.84313725490196079</v>
      </c>
      <c r="Y92" s="41">
        <f t="shared" si="133"/>
        <v>1</v>
      </c>
      <c r="Z92" s="41">
        <f t="shared" si="134"/>
        <v>0.76744186046511631</v>
      </c>
      <c r="AA92" s="41">
        <f t="shared" si="135"/>
        <v>0.81818181818181823</v>
      </c>
      <c r="AB92" s="41">
        <f t="shared" si="136"/>
        <v>0</v>
      </c>
      <c r="AC92" s="41">
        <f t="shared" si="137"/>
        <v>0</v>
      </c>
      <c r="AD92" s="41">
        <f t="shared" si="138"/>
        <v>0</v>
      </c>
      <c r="AE92" s="41">
        <f t="shared" si="139"/>
        <v>0</v>
      </c>
      <c r="AF92" s="42">
        <f t="shared" si="140"/>
        <v>0</v>
      </c>
      <c r="AG92" s="35"/>
      <c r="AH92" s="36"/>
      <c r="AI92" s="41">
        <f t="shared" ref="AI92:AI110" si="164">AH68</f>
        <v>0</v>
      </c>
      <c r="AJ92" s="41">
        <f t="shared" si="141"/>
        <v>1</v>
      </c>
      <c r="AK92" s="41">
        <f t="shared" si="142"/>
        <v>0.71562602839410616</v>
      </c>
      <c r="AL92" s="41">
        <f t="shared" si="143"/>
        <v>1</v>
      </c>
      <c r="AM92" s="41">
        <f t="shared" si="144"/>
        <v>1</v>
      </c>
      <c r="AN92" s="41">
        <f t="shared" si="145"/>
        <v>1</v>
      </c>
      <c r="AO92" s="41">
        <f t="shared" si="146"/>
        <v>1</v>
      </c>
      <c r="AP92" s="41">
        <f t="shared" si="147"/>
        <v>1</v>
      </c>
      <c r="AQ92" s="41">
        <f t="shared" si="148"/>
        <v>0.99997409252595282</v>
      </c>
      <c r="AR92" s="41">
        <f t="shared" si="149"/>
        <v>1</v>
      </c>
      <c r="AS92" s="41">
        <f t="shared" si="150"/>
        <v>1</v>
      </c>
      <c r="AT92" s="41">
        <f t="shared" si="151"/>
        <v>0.98532692193098592</v>
      </c>
      <c r="AU92" s="41">
        <f t="shared" si="152"/>
        <v>0.99875498106177629</v>
      </c>
      <c r="AV92" s="41">
        <f t="shared" si="153"/>
        <v>1</v>
      </c>
      <c r="AW92" s="41">
        <f t="shared" si="154"/>
        <v>0.83717966944150457</v>
      </c>
      <c r="AX92" s="41">
        <f t="shared" si="155"/>
        <v>1</v>
      </c>
      <c r="AY92" s="41">
        <f t="shared" si="156"/>
        <v>0.76370614724713515</v>
      </c>
      <c r="AZ92" s="41">
        <f t="shared" si="157"/>
        <v>0.84244334594028136</v>
      </c>
      <c r="BA92" s="41">
        <f t="shared" si="158"/>
        <v>0</v>
      </c>
      <c r="BB92" s="41" t="str">
        <f t="shared" si="159"/>
        <v>n/a</v>
      </c>
      <c r="BC92" s="41" t="str">
        <f t="shared" si="160"/>
        <v>n/a</v>
      </c>
      <c r="BD92" s="41" t="str">
        <f t="shared" si="161"/>
        <v>n/a</v>
      </c>
      <c r="BE92" s="42" t="str">
        <f t="shared" si="162"/>
        <v>n/a</v>
      </c>
    </row>
    <row r="93" spans="1:57" x14ac:dyDescent="0.2">
      <c r="A93" s="33" t="s">
        <v>329</v>
      </c>
      <c r="B93" s="33" t="s">
        <v>29</v>
      </c>
      <c r="C93" s="33"/>
      <c r="D93" s="33" t="s">
        <v>325</v>
      </c>
      <c r="E93" s="33">
        <v>2019</v>
      </c>
      <c r="F93" s="34" t="s">
        <v>504</v>
      </c>
      <c r="G93" s="34" t="s">
        <v>327</v>
      </c>
      <c r="H93" s="35"/>
      <c r="I93" s="40"/>
      <c r="J93" s="41">
        <f t="shared" si="163"/>
        <v>0</v>
      </c>
      <c r="K93" s="41">
        <f t="shared" si="119"/>
        <v>1</v>
      </c>
      <c r="L93" s="41">
        <f t="shared" si="120"/>
        <v>1</v>
      </c>
      <c r="M93" s="41">
        <f t="shared" si="121"/>
        <v>1</v>
      </c>
      <c r="N93" s="41">
        <f t="shared" si="122"/>
        <v>1</v>
      </c>
      <c r="O93" s="41">
        <f t="shared" si="123"/>
        <v>1</v>
      </c>
      <c r="P93" s="41">
        <f t="shared" si="124"/>
        <v>1</v>
      </c>
      <c r="Q93" s="41">
        <f t="shared" si="125"/>
        <v>1</v>
      </c>
      <c r="R93" s="41">
        <f t="shared" si="126"/>
        <v>1</v>
      </c>
      <c r="S93" s="41">
        <f t="shared" si="127"/>
        <v>1</v>
      </c>
      <c r="T93" s="41">
        <f t="shared" si="128"/>
        <v>1</v>
      </c>
      <c r="U93" s="41">
        <f t="shared" si="129"/>
        <v>1</v>
      </c>
      <c r="V93" s="41">
        <f t="shared" si="130"/>
        <v>1</v>
      </c>
      <c r="W93" s="41">
        <f t="shared" si="131"/>
        <v>1</v>
      </c>
      <c r="X93" s="41">
        <f t="shared" si="132"/>
        <v>1</v>
      </c>
      <c r="Y93" s="41">
        <f t="shared" si="133"/>
        <v>1</v>
      </c>
      <c r="Z93" s="41">
        <f t="shared" si="134"/>
        <v>1</v>
      </c>
      <c r="AA93" s="41">
        <f t="shared" si="135"/>
        <v>1</v>
      </c>
      <c r="AB93" s="41">
        <f t="shared" si="136"/>
        <v>1</v>
      </c>
      <c r="AC93" s="41">
        <f t="shared" si="137"/>
        <v>0.98076923076923073</v>
      </c>
      <c r="AD93" s="41">
        <f t="shared" si="138"/>
        <v>0</v>
      </c>
      <c r="AE93" s="41">
        <f t="shared" si="139"/>
        <v>0</v>
      </c>
      <c r="AF93" s="42">
        <f t="shared" si="140"/>
        <v>0</v>
      </c>
      <c r="AG93" s="35"/>
      <c r="AH93" s="36"/>
      <c r="AI93" s="41">
        <f t="shared" si="164"/>
        <v>0</v>
      </c>
      <c r="AJ93" s="41">
        <f t="shared" si="141"/>
        <v>1</v>
      </c>
      <c r="AK93" s="41">
        <f t="shared" si="142"/>
        <v>1</v>
      </c>
      <c r="AL93" s="41">
        <f t="shared" si="143"/>
        <v>1</v>
      </c>
      <c r="AM93" s="41">
        <f t="shared" si="144"/>
        <v>1</v>
      </c>
      <c r="AN93" s="41">
        <f t="shared" si="145"/>
        <v>1</v>
      </c>
      <c r="AO93" s="41">
        <f t="shared" si="146"/>
        <v>1</v>
      </c>
      <c r="AP93" s="41">
        <f t="shared" si="147"/>
        <v>1</v>
      </c>
      <c r="AQ93" s="41">
        <f t="shared" si="148"/>
        <v>1</v>
      </c>
      <c r="AR93" s="41">
        <f t="shared" si="149"/>
        <v>1</v>
      </c>
      <c r="AS93" s="41">
        <f t="shared" si="150"/>
        <v>1</v>
      </c>
      <c r="AT93" s="41">
        <f t="shared" si="151"/>
        <v>1</v>
      </c>
      <c r="AU93" s="41">
        <f t="shared" si="152"/>
        <v>1</v>
      </c>
      <c r="AV93" s="41">
        <f t="shared" si="153"/>
        <v>1</v>
      </c>
      <c r="AW93" s="41">
        <f t="shared" si="154"/>
        <v>1</v>
      </c>
      <c r="AX93" s="41">
        <f t="shared" si="155"/>
        <v>1</v>
      </c>
      <c r="AY93" s="41">
        <f t="shared" si="156"/>
        <v>1</v>
      </c>
      <c r="AZ93" s="41">
        <f t="shared" si="157"/>
        <v>1</v>
      </c>
      <c r="BA93" s="41">
        <f t="shared" si="158"/>
        <v>1</v>
      </c>
      <c r="BB93" s="41">
        <f t="shared" si="159"/>
        <v>0.95105007509506179</v>
      </c>
      <c r="BC93" s="41">
        <f t="shared" si="160"/>
        <v>0</v>
      </c>
      <c r="BD93" s="41" t="str">
        <f t="shared" si="161"/>
        <v>n/a</v>
      </c>
      <c r="BE93" s="42" t="str">
        <f t="shared" si="162"/>
        <v>n/a</v>
      </c>
    </row>
    <row r="94" spans="1:57" x14ac:dyDescent="0.2">
      <c r="A94" s="33" t="s">
        <v>134</v>
      </c>
      <c r="B94" s="33" t="s">
        <v>29</v>
      </c>
      <c r="C94" s="33"/>
      <c r="D94" s="33" t="s">
        <v>325</v>
      </c>
      <c r="E94" s="33">
        <v>2019</v>
      </c>
      <c r="F94" s="34" t="s">
        <v>504</v>
      </c>
      <c r="G94" s="34" t="s">
        <v>327</v>
      </c>
      <c r="H94" s="35"/>
      <c r="I94" s="40"/>
      <c r="J94" s="41">
        <f t="shared" si="163"/>
        <v>0</v>
      </c>
      <c r="K94" s="41">
        <f t="shared" si="119"/>
        <v>1</v>
      </c>
      <c r="L94" s="41">
        <f t="shared" si="120"/>
        <v>1</v>
      </c>
      <c r="M94" s="41">
        <f t="shared" si="121"/>
        <v>1</v>
      </c>
      <c r="N94" s="41">
        <f t="shared" si="122"/>
        <v>1</v>
      </c>
      <c r="O94" s="41">
        <f t="shared" si="123"/>
        <v>1</v>
      </c>
      <c r="P94" s="41">
        <f t="shared" si="124"/>
        <v>1</v>
      </c>
      <c r="Q94" s="41">
        <f t="shared" si="125"/>
        <v>1</v>
      </c>
      <c r="R94" s="41">
        <f t="shared" si="126"/>
        <v>1</v>
      </c>
      <c r="S94" s="41">
        <f t="shared" si="127"/>
        <v>1</v>
      </c>
      <c r="T94" s="41">
        <f t="shared" si="128"/>
        <v>1</v>
      </c>
      <c r="U94" s="41">
        <f t="shared" si="129"/>
        <v>1</v>
      </c>
      <c r="V94" s="41">
        <f t="shared" si="130"/>
        <v>1</v>
      </c>
      <c r="W94" s="41">
        <f t="shared" si="131"/>
        <v>1</v>
      </c>
      <c r="X94" s="41">
        <f t="shared" si="132"/>
        <v>1</v>
      </c>
      <c r="Y94" s="41">
        <f t="shared" si="133"/>
        <v>1</v>
      </c>
      <c r="Z94" s="41">
        <f t="shared" si="134"/>
        <v>0.5</v>
      </c>
      <c r="AA94" s="41">
        <f t="shared" si="135"/>
        <v>0</v>
      </c>
      <c r="AB94" s="41">
        <f t="shared" si="136"/>
        <v>0</v>
      </c>
      <c r="AC94" s="41">
        <f t="shared" si="137"/>
        <v>0</v>
      </c>
      <c r="AD94" s="41">
        <f t="shared" si="138"/>
        <v>0</v>
      </c>
      <c r="AE94" s="41">
        <f t="shared" si="139"/>
        <v>0</v>
      </c>
      <c r="AF94" s="42">
        <f t="shared" si="140"/>
        <v>0</v>
      </c>
      <c r="AG94" s="35"/>
      <c r="AH94" s="36"/>
      <c r="AI94" s="41">
        <f t="shared" si="164"/>
        <v>0</v>
      </c>
      <c r="AJ94" s="41">
        <f t="shared" si="141"/>
        <v>1</v>
      </c>
      <c r="AK94" s="41">
        <f t="shared" si="142"/>
        <v>1</v>
      </c>
      <c r="AL94" s="41">
        <f t="shared" si="143"/>
        <v>1</v>
      </c>
      <c r="AM94" s="41">
        <f t="shared" si="144"/>
        <v>1</v>
      </c>
      <c r="AN94" s="41">
        <f t="shared" si="145"/>
        <v>1</v>
      </c>
      <c r="AO94" s="41">
        <f t="shared" si="146"/>
        <v>1</v>
      </c>
      <c r="AP94" s="41">
        <f t="shared" si="147"/>
        <v>1</v>
      </c>
      <c r="AQ94" s="41">
        <f t="shared" si="148"/>
        <v>1</v>
      </c>
      <c r="AR94" s="41">
        <f t="shared" si="149"/>
        <v>1</v>
      </c>
      <c r="AS94" s="41">
        <f t="shared" si="150"/>
        <v>1</v>
      </c>
      <c r="AT94" s="41">
        <f t="shared" si="151"/>
        <v>0.9707779886148008</v>
      </c>
      <c r="AU94" s="41">
        <f t="shared" si="152"/>
        <v>1</v>
      </c>
      <c r="AV94" s="41">
        <f t="shared" si="153"/>
        <v>1</v>
      </c>
      <c r="AW94" s="41">
        <f t="shared" si="154"/>
        <v>1</v>
      </c>
      <c r="AX94" s="41">
        <f t="shared" si="155"/>
        <v>1</v>
      </c>
      <c r="AY94" s="41">
        <f t="shared" si="156"/>
        <v>0.80209147771696643</v>
      </c>
      <c r="AZ94" s="41">
        <f t="shared" si="157"/>
        <v>0.49677104910442305</v>
      </c>
      <c r="BA94" s="41">
        <f t="shared" si="158"/>
        <v>0.98013245033112584</v>
      </c>
      <c r="BB94" s="41">
        <f t="shared" si="159"/>
        <v>0.96921921921921927</v>
      </c>
      <c r="BC94" s="41">
        <f t="shared" si="160"/>
        <v>1</v>
      </c>
      <c r="BD94" s="41">
        <f t="shared" si="161"/>
        <v>0</v>
      </c>
      <c r="BE94" s="42" t="str">
        <f t="shared" si="162"/>
        <v>n/a</v>
      </c>
    </row>
    <row r="95" spans="1:57" x14ac:dyDescent="0.2">
      <c r="A95" s="33" t="s">
        <v>37</v>
      </c>
      <c r="B95" s="33" t="s">
        <v>29</v>
      </c>
      <c r="C95" s="33"/>
      <c r="D95" s="33" t="s">
        <v>325</v>
      </c>
      <c r="E95" s="33">
        <v>2019</v>
      </c>
      <c r="F95" s="34" t="s">
        <v>504</v>
      </c>
      <c r="G95" s="34" t="s">
        <v>327</v>
      </c>
      <c r="H95" s="35"/>
      <c r="I95" s="40"/>
      <c r="J95" s="41">
        <f t="shared" si="163"/>
        <v>0</v>
      </c>
      <c r="K95" s="41">
        <f t="shared" si="119"/>
        <v>1</v>
      </c>
      <c r="L95" s="41">
        <f t="shared" si="120"/>
        <v>1</v>
      </c>
      <c r="M95" s="41">
        <f t="shared" si="121"/>
        <v>1</v>
      </c>
      <c r="N95" s="41">
        <f t="shared" si="122"/>
        <v>1</v>
      </c>
      <c r="O95" s="41">
        <f t="shared" si="123"/>
        <v>1</v>
      </c>
      <c r="P95" s="41">
        <f t="shared" si="124"/>
        <v>1</v>
      </c>
      <c r="Q95" s="41">
        <f t="shared" si="125"/>
        <v>1</v>
      </c>
      <c r="R95" s="41">
        <f t="shared" si="126"/>
        <v>1</v>
      </c>
      <c r="S95" s="41">
        <f t="shared" si="127"/>
        <v>1</v>
      </c>
      <c r="T95" s="41">
        <f t="shared" si="128"/>
        <v>0.90909090909090906</v>
      </c>
      <c r="U95" s="41">
        <f t="shared" si="129"/>
        <v>1</v>
      </c>
      <c r="V95" s="41">
        <f t="shared" si="130"/>
        <v>1</v>
      </c>
      <c r="W95" s="41">
        <f t="shared" si="131"/>
        <v>0.95</v>
      </c>
      <c r="X95" s="41">
        <f t="shared" si="132"/>
        <v>1</v>
      </c>
      <c r="Y95" s="41">
        <f t="shared" si="133"/>
        <v>0.89473684210526316</v>
      </c>
      <c r="Z95" s="41">
        <f t="shared" si="134"/>
        <v>1</v>
      </c>
      <c r="AA95" s="41">
        <f t="shared" si="135"/>
        <v>1</v>
      </c>
      <c r="AB95" s="41">
        <f t="shared" si="136"/>
        <v>0.77272727272727271</v>
      </c>
      <c r="AC95" s="41">
        <f t="shared" si="137"/>
        <v>0.77272727272727271</v>
      </c>
      <c r="AD95" s="41">
        <f t="shared" si="138"/>
        <v>0.77272727272727271</v>
      </c>
      <c r="AE95" s="41">
        <f t="shared" si="139"/>
        <v>0</v>
      </c>
      <c r="AF95" s="42">
        <f t="shared" si="140"/>
        <v>0</v>
      </c>
      <c r="AG95" s="35"/>
      <c r="AH95" s="36"/>
      <c r="AI95" s="41">
        <f t="shared" si="164"/>
        <v>0</v>
      </c>
      <c r="AJ95" s="41">
        <f t="shared" si="141"/>
        <v>1</v>
      </c>
      <c r="AK95" s="41">
        <f t="shared" si="142"/>
        <v>1</v>
      </c>
      <c r="AL95" s="41">
        <f t="shared" si="143"/>
        <v>1</v>
      </c>
      <c r="AM95" s="41">
        <f t="shared" si="144"/>
        <v>1</v>
      </c>
      <c r="AN95" s="41">
        <f t="shared" si="145"/>
        <v>1</v>
      </c>
      <c r="AO95" s="41">
        <f t="shared" si="146"/>
        <v>1</v>
      </c>
      <c r="AP95" s="41">
        <f t="shared" si="147"/>
        <v>1</v>
      </c>
      <c r="AQ95" s="41">
        <f t="shared" si="148"/>
        <v>1</v>
      </c>
      <c r="AR95" s="41">
        <f t="shared" si="149"/>
        <v>1</v>
      </c>
      <c r="AS95" s="41">
        <f t="shared" si="150"/>
        <v>0.99415268753583808</v>
      </c>
      <c r="AT95" s="41">
        <f t="shared" si="151"/>
        <v>1</v>
      </c>
      <c r="AU95" s="41">
        <f t="shared" si="152"/>
        <v>1</v>
      </c>
      <c r="AV95" s="41">
        <f t="shared" si="153"/>
        <v>0.97409625275532696</v>
      </c>
      <c r="AW95" s="41">
        <f t="shared" si="154"/>
        <v>1</v>
      </c>
      <c r="AX95" s="41">
        <f t="shared" si="155"/>
        <v>0.9519666300834625</v>
      </c>
      <c r="AY95" s="41">
        <f t="shared" si="156"/>
        <v>1</v>
      </c>
      <c r="AZ95" s="41">
        <f t="shared" si="157"/>
        <v>1</v>
      </c>
      <c r="BA95" s="41">
        <f t="shared" si="158"/>
        <v>1</v>
      </c>
      <c r="BB95" s="41">
        <f t="shared" si="159"/>
        <v>1</v>
      </c>
      <c r="BC95" s="41">
        <f t="shared" si="160"/>
        <v>1</v>
      </c>
      <c r="BD95" s="41">
        <f t="shared" si="161"/>
        <v>0</v>
      </c>
      <c r="BE95" s="42" t="str">
        <f t="shared" si="162"/>
        <v>n/a</v>
      </c>
    </row>
    <row r="96" spans="1:57" x14ac:dyDescent="0.2">
      <c r="A96" s="33" t="s">
        <v>330</v>
      </c>
      <c r="B96" s="33" t="s">
        <v>29</v>
      </c>
      <c r="C96" s="33"/>
      <c r="D96" s="33" t="s">
        <v>325</v>
      </c>
      <c r="E96" s="33">
        <v>2019</v>
      </c>
      <c r="F96" s="34" t="s">
        <v>504</v>
      </c>
      <c r="G96" s="34" t="s">
        <v>327</v>
      </c>
      <c r="H96" s="35"/>
      <c r="I96" s="40"/>
      <c r="J96" s="41">
        <f t="shared" si="163"/>
        <v>0</v>
      </c>
      <c r="K96" s="41">
        <f t="shared" si="119"/>
        <v>1</v>
      </c>
      <c r="L96" s="41">
        <f t="shared" si="120"/>
        <v>1</v>
      </c>
      <c r="M96" s="41">
        <f t="shared" si="121"/>
        <v>1</v>
      </c>
      <c r="N96" s="41">
        <f t="shared" si="122"/>
        <v>1</v>
      </c>
      <c r="O96" s="41">
        <f t="shared" si="123"/>
        <v>1</v>
      </c>
      <c r="P96" s="41">
        <f t="shared" si="124"/>
        <v>1</v>
      </c>
      <c r="Q96" s="41">
        <f t="shared" si="125"/>
        <v>1</v>
      </c>
      <c r="R96" s="41">
        <f t="shared" si="126"/>
        <v>1</v>
      </c>
      <c r="S96" s="41">
        <f t="shared" si="127"/>
        <v>1</v>
      </c>
      <c r="T96" s="41">
        <f t="shared" si="128"/>
        <v>1</v>
      </c>
      <c r="U96" s="41">
        <f t="shared" si="129"/>
        <v>0</v>
      </c>
      <c r="V96" s="41" t="str">
        <f t="shared" si="130"/>
        <v>n/a</v>
      </c>
      <c r="W96" s="41" t="str">
        <f t="shared" si="131"/>
        <v>n/a</v>
      </c>
      <c r="X96" s="41" t="str">
        <f t="shared" si="132"/>
        <v>n/a</v>
      </c>
      <c r="Y96" s="41" t="str">
        <f t="shared" si="133"/>
        <v>n/a</v>
      </c>
      <c r="Z96" s="41" t="str">
        <f t="shared" si="134"/>
        <v>n/a</v>
      </c>
      <c r="AA96" s="41" t="str">
        <f t="shared" si="135"/>
        <v>n/a</v>
      </c>
      <c r="AB96" s="41">
        <f t="shared" si="136"/>
        <v>0</v>
      </c>
      <c r="AC96" s="41">
        <f t="shared" si="137"/>
        <v>0</v>
      </c>
      <c r="AD96" s="41">
        <f t="shared" si="138"/>
        <v>0</v>
      </c>
      <c r="AE96" s="41">
        <f t="shared" si="139"/>
        <v>0</v>
      </c>
      <c r="AF96" s="42">
        <f t="shared" si="140"/>
        <v>0</v>
      </c>
      <c r="AG96" s="35"/>
      <c r="AH96" s="36"/>
      <c r="AI96" s="41">
        <f t="shared" si="164"/>
        <v>0</v>
      </c>
      <c r="AJ96" s="41">
        <f t="shared" si="141"/>
        <v>1</v>
      </c>
      <c r="AK96" s="41">
        <f t="shared" si="142"/>
        <v>1</v>
      </c>
      <c r="AL96" s="41">
        <f t="shared" si="143"/>
        <v>1</v>
      </c>
      <c r="AM96" s="41">
        <f t="shared" si="144"/>
        <v>1</v>
      </c>
      <c r="AN96" s="41">
        <f t="shared" si="145"/>
        <v>1</v>
      </c>
      <c r="AO96" s="41">
        <f t="shared" si="146"/>
        <v>1</v>
      </c>
      <c r="AP96" s="41">
        <f t="shared" si="147"/>
        <v>1</v>
      </c>
      <c r="AQ96" s="41">
        <f t="shared" si="148"/>
        <v>1</v>
      </c>
      <c r="AR96" s="41">
        <f t="shared" si="149"/>
        <v>1</v>
      </c>
      <c r="AS96" s="41">
        <f t="shared" si="150"/>
        <v>0.86367762105778789</v>
      </c>
      <c r="AT96" s="41">
        <f t="shared" si="151"/>
        <v>0</v>
      </c>
      <c r="AU96" s="41" t="str">
        <f t="shared" si="152"/>
        <v>n/a</v>
      </c>
      <c r="AV96" s="41" t="str">
        <f t="shared" si="153"/>
        <v>n/a</v>
      </c>
      <c r="AW96" s="41" t="str">
        <f t="shared" si="154"/>
        <v>n/a</v>
      </c>
      <c r="AX96" s="41" t="str">
        <f t="shared" si="155"/>
        <v>n/a</v>
      </c>
      <c r="AY96" s="41" t="str">
        <f t="shared" si="156"/>
        <v>n/a</v>
      </c>
      <c r="AZ96" s="41" t="str">
        <f t="shared" si="157"/>
        <v>n/a</v>
      </c>
      <c r="BA96" s="41" t="str">
        <f t="shared" si="158"/>
        <v>n/a</v>
      </c>
      <c r="BB96" s="41" t="str">
        <f t="shared" si="159"/>
        <v>n/a</v>
      </c>
      <c r="BC96" s="41" t="str">
        <f t="shared" si="160"/>
        <v>n/a</v>
      </c>
      <c r="BD96" s="41" t="str">
        <f t="shared" si="161"/>
        <v>n/a</v>
      </c>
      <c r="BE96" s="42" t="str">
        <f t="shared" si="162"/>
        <v>n/a</v>
      </c>
    </row>
    <row r="97" spans="1:57" x14ac:dyDescent="0.2">
      <c r="A97" s="33" t="s">
        <v>44</v>
      </c>
      <c r="B97" s="33" t="s">
        <v>29</v>
      </c>
      <c r="C97" s="33"/>
      <c r="D97" s="33" t="s">
        <v>325</v>
      </c>
      <c r="E97" s="33">
        <v>2019</v>
      </c>
      <c r="F97" s="34" t="s">
        <v>504</v>
      </c>
      <c r="G97" s="34" t="s">
        <v>327</v>
      </c>
      <c r="H97" s="35"/>
      <c r="I97" s="40"/>
      <c r="J97" s="41">
        <f t="shared" si="163"/>
        <v>0</v>
      </c>
      <c r="K97" s="41">
        <f t="shared" si="119"/>
        <v>1</v>
      </c>
      <c r="L97" s="41">
        <f t="shared" si="120"/>
        <v>1.023972602739726</v>
      </c>
      <c r="M97" s="41">
        <f t="shared" si="121"/>
        <v>1</v>
      </c>
      <c r="N97" s="41">
        <f t="shared" si="122"/>
        <v>1</v>
      </c>
      <c r="O97" s="41">
        <f t="shared" si="123"/>
        <v>1</v>
      </c>
      <c r="P97" s="41">
        <f t="shared" si="124"/>
        <v>0.98494983277591974</v>
      </c>
      <c r="Q97" s="41">
        <f t="shared" si="125"/>
        <v>1</v>
      </c>
      <c r="R97" s="41">
        <f t="shared" si="126"/>
        <v>1</v>
      </c>
      <c r="S97" s="41">
        <f t="shared" si="127"/>
        <v>0.99320882852292025</v>
      </c>
      <c r="T97" s="41">
        <f t="shared" si="128"/>
        <v>1</v>
      </c>
      <c r="U97" s="41">
        <f t="shared" si="129"/>
        <v>0.97777777777777775</v>
      </c>
      <c r="V97" s="41">
        <f t="shared" si="130"/>
        <v>0.90384615384615385</v>
      </c>
      <c r="W97" s="41">
        <f t="shared" si="131"/>
        <v>0.20116054158607349</v>
      </c>
      <c r="X97" s="41">
        <f t="shared" si="132"/>
        <v>0.41346153846153844</v>
      </c>
      <c r="Y97" s="41">
        <f t="shared" si="133"/>
        <v>0.44186046511627908</v>
      </c>
      <c r="Z97" s="41">
        <f t="shared" si="134"/>
        <v>0</v>
      </c>
      <c r="AA97" s="41" t="str">
        <f t="shared" si="135"/>
        <v>n/a</v>
      </c>
      <c r="AB97" s="41">
        <f t="shared" si="136"/>
        <v>0</v>
      </c>
      <c r="AC97" s="41">
        <f t="shared" si="137"/>
        <v>0</v>
      </c>
      <c r="AD97" s="41">
        <f t="shared" si="138"/>
        <v>0</v>
      </c>
      <c r="AE97" s="41">
        <f t="shared" si="139"/>
        <v>0</v>
      </c>
      <c r="AF97" s="42">
        <f t="shared" si="140"/>
        <v>0</v>
      </c>
      <c r="AG97" s="35"/>
      <c r="AH97" s="36"/>
      <c r="AI97" s="41">
        <f t="shared" si="164"/>
        <v>0</v>
      </c>
      <c r="AJ97" s="41">
        <f t="shared" si="141"/>
        <v>1</v>
      </c>
      <c r="AK97" s="41">
        <f t="shared" si="142"/>
        <v>1.0141471845570387</v>
      </c>
      <c r="AL97" s="41">
        <f t="shared" si="143"/>
        <v>1</v>
      </c>
      <c r="AM97" s="41">
        <f t="shared" si="144"/>
        <v>1</v>
      </c>
      <c r="AN97" s="41">
        <f t="shared" si="145"/>
        <v>1</v>
      </c>
      <c r="AO97" s="41">
        <f t="shared" si="146"/>
        <v>0.9849605931862081</v>
      </c>
      <c r="AP97" s="41">
        <f t="shared" si="147"/>
        <v>1</v>
      </c>
      <c r="AQ97" s="41">
        <f t="shared" si="148"/>
        <v>1</v>
      </c>
      <c r="AR97" s="41">
        <f t="shared" si="149"/>
        <v>0.98049519562982612</v>
      </c>
      <c r="AS97" s="41">
        <f t="shared" si="150"/>
        <v>1</v>
      </c>
      <c r="AT97" s="41">
        <f t="shared" si="151"/>
        <v>0.98210080945473133</v>
      </c>
      <c r="AU97" s="41">
        <f t="shared" si="152"/>
        <v>0.9423071935825762</v>
      </c>
      <c r="AV97" s="41">
        <f t="shared" si="153"/>
        <v>0.23426722951659545</v>
      </c>
      <c r="AW97" s="41">
        <f t="shared" si="154"/>
        <v>0.56596902167037177</v>
      </c>
      <c r="AX97" s="41">
        <f t="shared" si="155"/>
        <v>0.56926617746685126</v>
      </c>
      <c r="AY97" s="41">
        <f t="shared" si="156"/>
        <v>0</v>
      </c>
      <c r="AZ97" s="41" t="str">
        <f t="shared" si="157"/>
        <v>n/a</v>
      </c>
      <c r="BA97" s="41" t="str">
        <f t="shared" si="158"/>
        <v>n/a</v>
      </c>
      <c r="BB97" s="41" t="str">
        <f t="shared" si="159"/>
        <v>n/a</v>
      </c>
      <c r="BC97" s="41" t="str">
        <f t="shared" si="160"/>
        <v>n/a</v>
      </c>
      <c r="BD97" s="41" t="str">
        <f t="shared" si="161"/>
        <v>n/a</v>
      </c>
      <c r="BE97" s="42" t="str">
        <f t="shared" si="162"/>
        <v>n/a</v>
      </c>
    </row>
    <row r="98" spans="1:57" x14ac:dyDescent="0.2">
      <c r="A98" s="33" t="s">
        <v>61</v>
      </c>
      <c r="B98" s="33" t="s">
        <v>29</v>
      </c>
      <c r="C98" s="33"/>
      <c r="D98" s="33" t="s">
        <v>325</v>
      </c>
      <c r="E98" s="33">
        <v>2019</v>
      </c>
      <c r="F98" s="34" t="s">
        <v>504</v>
      </c>
      <c r="G98" s="34" t="s">
        <v>327</v>
      </c>
      <c r="H98" s="35"/>
      <c r="I98" s="40"/>
      <c r="J98" s="41">
        <f t="shared" si="163"/>
        <v>0</v>
      </c>
      <c r="K98" s="41">
        <f t="shared" si="119"/>
        <v>1</v>
      </c>
      <c r="L98" s="41">
        <f t="shared" si="120"/>
        <v>1</v>
      </c>
      <c r="M98" s="41">
        <f t="shared" si="121"/>
        <v>0.98496240601503759</v>
      </c>
      <c r="N98" s="41">
        <f t="shared" si="122"/>
        <v>0.9007633587786259</v>
      </c>
      <c r="O98" s="41">
        <f t="shared" si="123"/>
        <v>0.93220338983050843</v>
      </c>
      <c r="P98" s="41">
        <f t="shared" si="124"/>
        <v>0.74545454545454548</v>
      </c>
      <c r="Q98" s="41">
        <f t="shared" si="125"/>
        <v>0.78048780487804881</v>
      </c>
      <c r="R98" s="41">
        <f t="shared" si="126"/>
        <v>0.609375</v>
      </c>
      <c r="S98" s="41">
        <f t="shared" si="127"/>
        <v>0.69230769230769229</v>
      </c>
      <c r="T98" s="41">
        <f t="shared" si="128"/>
        <v>0.59259259259259256</v>
      </c>
      <c r="U98" s="41">
        <f t="shared" si="129"/>
        <v>0.625</v>
      </c>
      <c r="V98" s="41">
        <f t="shared" si="130"/>
        <v>0.6</v>
      </c>
      <c r="W98" s="41">
        <f t="shared" si="131"/>
        <v>0.16666666666666666</v>
      </c>
      <c r="X98" s="41">
        <f t="shared" si="132"/>
        <v>1</v>
      </c>
      <c r="Y98" s="41">
        <f t="shared" si="133"/>
        <v>1</v>
      </c>
      <c r="Z98" s="41">
        <f t="shared" si="134"/>
        <v>1</v>
      </c>
      <c r="AA98" s="41">
        <f t="shared" si="135"/>
        <v>1</v>
      </c>
      <c r="AB98" s="41">
        <f t="shared" si="136"/>
        <v>0</v>
      </c>
      <c r="AC98" s="41">
        <f t="shared" si="137"/>
        <v>0</v>
      </c>
      <c r="AD98" s="41">
        <f t="shared" si="138"/>
        <v>0</v>
      </c>
      <c r="AE98" s="41">
        <f t="shared" si="139"/>
        <v>0</v>
      </c>
      <c r="AF98" s="42">
        <f t="shared" si="140"/>
        <v>0</v>
      </c>
      <c r="AG98" s="35"/>
      <c r="AH98" s="36"/>
      <c r="AI98" s="41">
        <f t="shared" si="164"/>
        <v>0</v>
      </c>
      <c r="AJ98" s="41">
        <f t="shared" si="141"/>
        <v>1</v>
      </c>
      <c r="AK98" s="41">
        <f t="shared" si="142"/>
        <v>1</v>
      </c>
      <c r="AL98" s="41">
        <f t="shared" si="143"/>
        <v>0.96731227359402205</v>
      </c>
      <c r="AM98" s="41">
        <f t="shared" si="144"/>
        <v>0.80514724540901506</v>
      </c>
      <c r="AN98" s="41">
        <f t="shared" si="145"/>
        <v>0.9071947768448082</v>
      </c>
      <c r="AO98" s="41">
        <f t="shared" si="146"/>
        <v>0.67039491247124738</v>
      </c>
      <c r="AP98" s="41">
        <f t="shared" si="147"/>
        <v>0.71866911409736445</v>
      </c>
      <c r="AQ98" s="41">
        <f t="shared" si="148"/>
        <v>0.55614717546822523</v>
      </c>
      <c r="AR98" s="41">
        <f t="shared" si="149"/>
        <v>0.65235905064759592</v>
      </c>
      <c r="AS98" s="41">
        <f t="shared" si="150"/>
        <v>0.59067135295717488</v>
      </c>
      <c r="AT98" s="41">
        <f t="shared" si="151"/>
        <v>0.63794782793490001</v>
      </c>
      <c r="AU98" s="41">
        <f t="shared" si="152"/>
        <v>0.57649279626905037</v>
      </c>
      <c r="AV98" s="41">
        <f t="shared" si="153"/>
        <v>0.16266191553907641</v>
      </c>
      <c r="AW98" s="41">
        <f t="shared" si="154"/>
        <v>0.78567199526346954</v>
      </c>
      <c r="AX98" s="41">
        <f t="shared" si="155"/>
        <v>0.92200452147701584</v>
      </c>
      <c r="AY98" s="41">
        <f t="shared" si="156"/>
        <v>0.75316714344094815</v>
      </c>
      <c r="AZ98" s="41">
        <f t="shared" si="157"/>
        <v>1</v>
      </c>
      <c r="BA98" s="41">
        <f t="shared" si="158"/>
        <v>0.28703201302224635</v>
      </c>
      <c r="BB98" s="41">
        <f t="shared" si="159"/>
        <v>0.68809073724007563</v>
      </c>
      <c r="BC98" s="41">
        <f t="shared" si="160"/>
        <v>0.17307692307692307</v>
      </c>
      <c r="BD98" s="41">
        <f t="shared" si="161"/>
        <v>0</v>
      </c>
      <c r="BE98" s="42" t="str">
        <f t="shared" si="162"/>
        <v>n/a</v>
      </c>
    </row>
    <row r="99" spans="1:57" x14ac:dyDescent="0.2">
      <c r="A99" s="33" t="s">
        <v>206</v>
      </c>
      <c r="B99" s="33" t="s">
        <v>29</v>
      </c>
      <c r="C99" s="33"/>
      <c r="D99" s="33" t="s">
        <v>325</v>
      </c>
      <c r="E99" s="33">
        <v>2019</v>
      </c>
      <c r="F99" s="34" t="s">
        <v>504</v>
      </c>
      <c r="G99" s="34" t="s">
        <v>327</v>
      </c>
      <c r="H99" s="35"/>
      <c r="I99" s="40"/>
      <c r="J99" s="41">
        <f t="shared" si="163"/>
        <v>0</v>
      </c>
      <c r="K99" s="41">
        <f t="shared" si="119"/>
        <v>1</v>
      </c>
      <c r="L99" s="41">
        <f t="shared" si="120"/>
        <v>1</v>
      </c>
      <c r="M99" s="41">
        <f t="shared" si="121"/>
        <v>1</v>
      </c>
      <c r="N99" s="41">
        <f t="shared" si="122"/>
        <v>1</v>
      </c>
      <c r="O99" s="41">
        <f t="shared" si="123"/>
        <v>1</v>
      </c>
      <c r="P99" s="41">
        <f t="shared" si="124"/>
        <v>1</v>
      </c>
      <c r="Q99" s="41">
        <f t="shared" si="125"/>
        <v>1</v>
      </c>
      <c r="R99" s="41">
        <f t="shared" si="126"/>
        <v>1</v>
      </c>
      <c r="S99" s="41">
        <f t="shared" si="127"/>
        <v>1</v>
      </c>
      <c r="T99" s="41">
        <f t="shared" si="128"/>
        <v>1</v>
      </c>
      <c r="U99" s="41">
        <f t="shared" si="129"/>
        <v>1</v>
      </c>
      <c r="V99" s="41">
        <f t="shared" si="130"/>
        <v>1</v>
      </c>
      <c r="W99" s="41">
        <f t="shared" si="131"/>
        <v>1</v>
      </c>
      <c r="X99" s="41">
        <f t="shared" si="132"/>
        <v>1</v>
      </c>
      <c r="Y99" s="41">
        <f t="shared" si="133"/>
        <v>1</v>
      </c>
      <c r="Z99" s="41">
        <f t="shared" si="134"/>
        <v>1</v>
      </c>
      <c r="AA99" s="41">
        <f t="shared" si="135"/>
        <v>1</v>
      </c>
      <c r="AB99" s="41">
        <f t="shared" si="136"/>
        <v>0.33707865168539325</v>
      </c>
      <c r="AC99" s="41">
        <f t="shared" si="137"/>
        <v>0</v>
      </c>
      <c r="AD99" s="41">
        <f t="shared" si="138"/>
        <v>0</v>
      </c>
      <c r="AE99" s="41">
        <f t="shared" si="139"/>
        <v>0</v>
      </c>
      <c r="AF99" s="42">
        <f t="shared" si="140"/>
        <v>0</v>
      </c>
      <c r="AG99" s="35"/>
      <c r="AH99" s="36"/>
      <c r="AI99" s="41">
        <f t="shared" si="164"/>
        <v>0</v>
      </c>
      <c r="AJ99" s="41">
        <f t="shared" si="141"/>
        <v>1</v>
      </c>
      <c r="AK99" s="41">
        <f t="shared" si="142"/>
        <v>1</v>
      </c>
      <c r="AL99" s="41">
        <f t="shared" si="143"/>
        <v>1</v>
      </c>
      <c r="AM99" s="41">
        <f t="shared" si="144"/>
        <v>1</v>
      </c>
      <c r="AN99" s="41">
        <f t="shared" si="145"/>
        <v>1</v>
      </c>
      <c r="AO99" s="41">
        <f t="shared" si="146"/>
        <v>1</v>
      </c>
      <c r="AP99" s="41">
        <f t="shared" si="147"/>
        <v>1</v>
      </c>
      <c r="AQ99" s="41">
        <f t="shared" si="148"/>
        <v>1</v>
      </c>
      <c r="AR99" s="41">
        <f t="shared" si="149"/>
        <v>1</v>
      </c>
      <c r="AS99" s="41">
        <f t="shared" si="150"/>
        <v>1</v>
      </c>
      <c r="AT99" s="41">
        <f t="shared" si="151"/>
        <v>1</v>
      </c>
      <c r="AU99" s="41">
        <f t="shared" si="152"/>
        <v>1</v>
      </c>
      <c r="AV99" s="41">
        <f t="shared" si="153"/>
        <v>1</v>
      </c>
      <c r="AW99" s="41">
        <f t="shared" si="154"/>
        <v>1</v>
      </c>
      <c r="AX99" s="41">
        <f t="shared" si="155"/>
        <v>1</v>
      </c>
      <c r="AY99" s="41">
        <f t="shared" si="156"/>
        <v>1</v>
      </c>
      <c r="AZ99" s="41">
        <f t="shared" si="157"/>
        <v>1</v>
      </c>
      <c r="BA99" s="41">
        <f t="shared" si="158"/>
        <v>0.33947230456641853</v>
      </c>
      <c r="BB99" s="41">
        <f t="shared" si="159"/>
        <v>0</v>
      </c>
      <c r="BC99" s="41" t="str">
        <f t="shared" si="160"/>
        <v>n/a</v>
      </c>
      <c r="BD99" s="41" t="str">
        <f t="shared" si="161"/>
        <v>n/a</v>
      </c>
      <c r="BE99" s="42" t="str">
        <f t="shared" si="162"/>
        <v>n/a</v>
      </c>
    </row>
    <row r="100" spans="1:57" x14ac:dyDescent="0.2">
      <c r="A100" s="33" t="s">
        <v>331</v>
      </c>
      <c r="B100" s="33" t="s">
        <v>29</v>
      </c>
      <c r="C100" s="33"/>
      <c r="D100" s="33" t="s">
        <v>325</v>
      </c>
      <c r="E100" s="33">
        <v>2019</v>
      </c>
      <c r="F100" s="34" t="s">
        <v>504</v>
      </c>
      <c r="G100" s="34" t="s">
        <v>327</v>
      </c>
      <c r="H100" s="35"/>
      <c r="I100" s="43"/>
      <c r="J100" s="44">
        <f t="shared" si="163"/>
        <v>0</v>
      </c>
      <c r="K100" s="44" t="str">
        <f t="shared" si="119"/>
        <v>n/a</v>
      </c>
      <c r="L100" s="44" t="str">
        <f t="shared" si="120"/>
        <v>n/a</v>
      </c>
      <c r="M100" s="44" t="str">
        <f t="shared" si="121"/>
        <v>n/a</v>
      </c>
      <c r="N100" s="44" t="str">
        <f t="shared" si="122"/>
        <v>n/a</v>
      </c>
      <c r="O100" s="44" t="str">
        <f t="shared" si="123"/>
        <v>n/a</v>
      </c>
      <c r="P100" s="44" t="str">
        <f t="shared" si="124"/>
        <v>n/a</v>
      </c>
      <c r="Q100" s="44" t="str">
        <f t="shared" si="125"/>
        <v>n/a</v>
      </c>
      <c r="R100" s="44" t="str">
        <f t="shared" si="126"/>
        <v>n/a</v>
      </c>
      <c r="S100" s="44" t="str">
        <f t="shared" si="127"/>
        <v>n/a</v>
      </c>
      <c r="T100" s="44" t="str">
        <f t="shared" si="128"/>
        <v>n/a</v>
      </c>
      <c r="U100" s="44" t="str">
        <f t="shared" si="129"/>
        <v>n/a</v>
      </c>
      <c r="V100" s="44" t="str">
        <f t="shared" si="130"/>
        <v>n/a</v>
      </c>
      <c r="W100" s="44" t="str">
        <f t="shared" si="131"/>
        <v>n/a</v>
      </c>
      <c r="X100" s="44" t="str">
        <f t="shared" si="132"/>
        <v>n/a</v>
      </c>
      <c r="Y100" s="44" t="str">
        <f t="shared" si="133"/>
        <v>n/a</v>
      </c>
      <c r="Z100" s="44" t="str">
        <f t="shared" si="134"/>
        <v>n/a</v>
      </c>
      <c r="AA100" s="44" t="str">
        <f t="shared" si="135"/>
        <v>n/a</v>
      </c>
      <c r="AB100" s="44" t="str">
        <f t="shared" si="136"/>
        <v>n/a</v>
      </c>
      <c r="AC100" s="44" t="str">
        <f t="shared" si="137"/>
        <v>n/a</v>
      </c>
      <c r="AD100" s="44" t="str">
        <f t="shared" si="138"/>
        <v>n/a</v>
      </c>
      <c r="AE100" s="44" t="str">
        <f t="shared" si="139"/>
        <v>n/a</v>
      </c>
      <c r="AF100" s="45" t="str">
        <f t="shared" si="140"/>
        <v>n/a</v>
      </c>
      <c r="AG100" s="35"/>
      <c r="AH100" s="36"/>
      <c r="AI100" s="44">
        <f t="shared" si="164"/>
        <v>0</v>
      </c>
      <c r="AJ100" s="44" t="str">
        <f t="shared" si="141"/>
        <v>n/a</v>
      </c>
      <c r="AK100" s="44" t="str">
        <f t="shared" si="142"/>
        <v>n/a</v>
      </c>
      <c r="AL100" s="44" t="str">
        <f t="shared" si="143"/>
        <v>n/a</v>
      </c>
      <c r="AM100" s="44" t="str">
        <f t="shared" si="144"/>
        <v>n/a</v>
      </c>
      <c r="AN100" s="44" t="str">
        <f t="shared" si="145"/>
        <v>n/a</v>
      </c>
      <c r="AO100" s="44" t="str">
        <f t="shared" si="146"/>
        <v>n/a</v>
      </c>
      <c r="AP100" s="44" t="str">
        <f t="shared" si="147"/>
        <v>n/a</v>
      </c>
      <c r="AQ100" s="44" t="str">
        <f t="shared" si="148"/>
        <v>n/a</v>
      </c>
      <c r="AR100" s="44" t="str">
        <f t="shared" si="149"/>
        <v>n/a</v>
      </c>
      <c r="AS100" s="44" t="str">
        <f t="shared" si="150"/>
        <v>n/a</v>
      </c>
      <c r="AT100" s="44" t="str">
        <f t="shared" si="151"/>
        <v>n/a</v>
      </c>
      <c r="AU100" s="44" t="str">
        <f t="shared" si="152"/>
        <v>n/a</v>
      </c>
      <c r="AV100" s="44" t="str">
        <f t="shared" si="153"/>
        <v>n/a</v>
      </c>
      <c r="AW100" s="44" t="str">
        <f t="shared" si="154"/>
        <v>n/a</v>
      </c>
      <c r="AX100" s="44" t="str">
        <f t="shared" si="155"/>
        <v>n/a</v>
      </c>
      <c r="AY100" s="44" t="str">
        <f t="shared" si="156"/>
        <v>n/a</v>
      </c>
      <c r="AZ100" s="44" t="str">
        <f t="shared" si="157"/>
        <v>n/a</v>
      </c>
      <c r="BA100" s="44" t="str">
        <f t="shared" si="158"/>
        <v>n/a</v>
      </c>
      <c r="BB100" s="44" t="str">
        <f t="shared" si="159"/>
        <v>n/a</v>
      </c>
      <c r="BC100" s="44" t="str">
        <f t="shared" si="160"/>
        <v>n/a</v>
      </c>
      <c r="BD100" s="44" t="str">
        <f t="shared" si="161"/>
        <v>n/a</v>
      </c>
      <c r="BE100" s="45" t="str">
        <f t="shared" si="162"/>
        <v>n/a</v>
      </c>
    </row>
    <row r="101" spans="1:57" x14ac:dyDescent="0.2">
      <c r="A101" s="33" t="s">
        <v>332</v>
      </c>
      <c r="B101" s="33" t="s">
        <v>29</v>
      </c>
      <c r="C101" s="33"/>
      <c r="D101" s="33" t="s">
        <v>325</v>
      </c>
      <c r="E101" s="33">
        <v>2019</v>
      </c>
      <c r="F101" s="34" t="s">
        <v>504</v>
      </c>
      <c r="G101" s="34" t="s">
        <v>327</v>
      </c>
      <c r="H101" s="35"/>
      <c r="I101" s="43"/>
      <c r="J101" s="44">
        <f t="shared" si="163"/>
        <v>0</v>
      </c>
      <c r="K101" s="44" t="str">
        <f t="shared" si="119"/>
        <v>n/a</v>
      </c>
      <c r="L101" s="44" t="str">
        <f t="shared" si="120"/>
        <v>n/a</v>
      </c>
      <c r="M101" s="44" t="str">
        <f t="shared" si="121"/>
        <v>n/a</v>
      </c>
      <c r="N101" s="44" t="str">
        <f t="shared" si="122"/>
        <v>n/a</v>
      </c>
      <c r="O101" s="44" t="str">
        <f t="shared" si="123"/>
        <v>n/a</v>
      </c>
      <c r="P101" s="44" t="str">
        <f t="shared" si="124"/>
        <v>n/a</v>
      </c>
      <c r="Q101" s="44" t="str">
        <f t="shared" si="125"/>
        <v>n/a</v>
      </c>
      <c r="R101" s="44" t="str">
        <f t="shared" si="126"/>
        <v>n/a</v>
      </c>
      <c r="S101" s="44" t="str">
        <f t="shared" si="127"/>
        <v>n/a</v>
      </c>
      <c r="T101" s="44" t="str">
        <f t="shared" si="128"/>
        <v>n/a</v>
      </c>
      <c r="U101" s="44" t="str">
        <f t="shared" si="129"/>
        <v>n/a</v>
      </c>
      <c r="V101" s="44" t="str">
        <f t="shared" si="130"/>
        <v>n/a</v>
      </c>
      <c r="W101" s="44" t="str">
        <f t="shared" si="131"/>
        <v>n/a</v>
      </c>
      <c r="X101" s="44" t="str">
        <f t="shared" si="132"/>
        <v>n/a</v>
      </c>
      <c r="Y101" s="44" t="str">
        <f t="shared" si="133"/>
        <v>n/a</v>
      </c>
      <c r="Z101" s="44" t="str">
        <f t="shared" si="134"/>
        <v>n/a</v>
      </c>
      <c r="AA101" s="44" t="str">
        <f t="shared" si="135"/>
        <v>n/a</v>
      </c>
      <c r="AB101" s="44" t="str">
        <f t="shared" si="136"/>
        <v>n/a</v>
      </c>
      <c r="AC101" s="44" t="str">
        <f t="shared" si="137"/>
        <v>n/a</v>
      </c>
      <c r="AD101" s="44" t="str">
        <f t="shared" si="138"/>
        <v>n/a</v>
      </c>
      <c r="AE101" s="44" t="str">
        <f t="shared" si="139"/>
        <v>n/a</v>
      </c>
      <c r="AF101" s="45" t="str">
        <f t="shared" si="140"/>
        <v>n/a</v>
      </c>
      <c r="AG101" s="35"/>
      <c r="AH101" s="36"/>
      <c r="AI101" s="44">
        <f t="shared" si="164"/>
        <v>0</v>
      </c>
      <c r="AJ101" s="44" t="str">
        <f t="shared" si="141"/>
        <v>n/a</v>
      </c>
      <c r="AK101" s="44" t="str">
        <f t="shared" si="142"/>
        <v>n/a</v>
      </c>
      <c r="AL101" s="44" t="str">
        <f t="shared" si="143"/>
        <v>n/a</v>
      </c>
      <c r="AM101" s="44" t="str">
        <f t="shared" si="144"/>
        <v>n/a</v>
      </c>
      <c r="AN101" s="44" t="str">
        <f t="shared" si="145"/>
        <v>n/a</v>
      </c>
      <c r="AO101" s="44" t="str">
        <f t="shared" si="146"/>
        <v>n/a</v>
      </c>
      <c r="AP101" s="44" t="str">
        <f t="shared" si="147"/>
        <v>n/a</v>
      </c>
      <c r="AQ101" s="44" t="str">
        <f t="shared" si="148"/>
        <v>n/a</v>
      </c>
      <c r="AR101" s="44" t="str">
        <f t="shared" si="149"/>
        <v>n/a</v>
      </c>
      <c r="AS101" s="44" t="str">
        <f t="shared" si="150"/>
        <v>n/a</v>
      </c>
      <c r="AT101" s="44" t="str">
        <f t="shared" si="151"/>
        <v>n/a</v>
      </c>
      <c r="AU101" s="44" t="str">
        <f t="shared" si="152"/>
        <v>n/a</v>
      </c>
      <c r="AV101" s="44" t="str">
        <f t="shared" si="153"/>
        <v>n/a</v>
      </c>
      <c r="AW101" s="44" t="str">
        <f t="shared" si="154"/>
        <v>n/a</v>
      </c>
      <c r="AX101" s="44" t="str">
        <f t="shared" si="155"/>
        <v>n/a</v>
      </c>
      <c r="AY101" s="44" t="str">
        <f t="shared" si="156"/>
        <v>n/a</v>
      </c>
      <c r="AZ101" s="44" t="str">
        <f t="shared" si="157"/>
        <v>n/a</v>
      </c>
      <c r="BA101" s="44" t="str">
        <f t="shared" si="158"/>
        <v>n/a</v>
      </c>
      <c r="BB101" s="44" t="str">
        <f t="shared" si="159"/>
        <v>n/a</v>
      </c>
      <c r="BC101" s="44" t="str">
        <f t="shared" si="160"/>
        <v>n/a</v>
      </c>
      <c r="BD101" s="44" t="str">
        <f t="shared" si="161"/>
        <v>n/a</v>
      </c>
      <c r="BE101" s="45" t="str">
        <f t="shared" si="162"/>
        <v>n/a</v>
      </c>
    </row>
    <row r="102" spans="1:57" x14ac:dyDescent="0.2">
      <c r="A102" s="33" t="s">
        <v>212</v>
      </c>
      <c r="B102" s="33" t="s">
        <v>29</v>
      </c>
      <c r="C102" s="33"/>
      <c r="D102" s="33" t="s">
        <v>325</v>
      </c>
      <c r="E102" s="33">
        <v>2019</v>
      </c>
      <c r="F102" s="34" t="s">
        <v>504</v>
      </c>
      <c r="G102" s="34" t="s">
        <v>327</v>
      </c>
      <c r="H102" s="35"/>
      <c r="I102" s="43"/>
      <c r="J102" s="44">
        <f t="shared" si="163"/>
        <v>0</v>
      </c>
      <c r="K102" s="44" t="str">
        <f t="shared" si="119"/>
        <v>n/a</v>
      </c>
      <c r="L102" s="44" t="str">
        <f t="shared" si="120"/>
        <v>n/a</v>
      </c>
      <c r="M102" s="44" t="str">
        <f t="shared" si="121"/>
        <v>n/a</v>
      </c>
      <c r="N102" s="44" t="str">
        <f t="shared" si="122"/>
        <v>n/a</v>
      </c>
      <c r="O102" s="44" t="str">
        <f t="shared" si="123"/>
        <v>n/a</v>
      </c>
      <c r="P102" s="44" t="str">
        <f t="shared" si="124"/>
        <v>n/a</v>
      </c>
      <c r="Q102" s="44" t="str">
        <f t="shared" si="125"/>
        <v>n/a</v>
      </c>
      <c r="R102" s="44" t="str">
        <f t="shared" si="126"/>
        <v>n/a</v>
      </c>
      <c r="S102" s="44" t="str">
        <f t="shared" si="127"/>
        <v>n/a</v>
      </c>
      <c r="T102" s="44" t="str">
        <f t="shared" si="128"/>
        <v>n/a</v>
      </c>
      <c r="U102" s="44" t="str">
        <f t="shared" si="129"/>
        <v>n/a</v>
      </c>
      <c r="V102" s="44" t="str">
        <f t="shared" si="130"/>
        <v>n/a</v>
      </c>
      <c r="W102" s="44" t="str">
        <f t="shared" si="131"/>
        <v>n/a</v>
      </c>
      <c r="X102" s="44" t="str">
        <f t="shared" si="132"/>
        <v>n/a</v>
      </c>
      <c r="Y102" s="44" t="str">
        <f t="shared" si="133"/>
        <v>n/a</v>
      </c>
      <c r="Z102" s="44" t="str">
        <f t="shared" si="134"/>
        <v>n/a</v>
      </c>
      <c r="AA102" s="44" t="str">
        <f t="shared" si="135"/>
        <v>n/a</v>
      </c>
      <c r="AB102" s="44" t="str">
        <f t="shared" si="136"/>
        <v>n/a</v>
      </c>
      <c r="AC102" s="44" t="str">
        <f t="shared" si="137"/>
        <v>n/a</v>
      </c>
      <c r="AD102" s="44" t="str">
        <f t="shared" si="138"/>
        <v>n/a</v>
      </c>
      <c r="AE102" s="44" t="str">
        <f t="shared" si="139"/>
        <v>n/a</v>
      </c>
      <c r="AF102" s="45" t="str">
        <f t="shared" si="140"/>
        <v>n/a</v>
      </c>
      <c r="AG102" s="35"/>
      <c r="AH102" s="36"/>
      <c r="AI102" s="44">
        <f t="shared" si="164"/>
        <v>0</v>
      </c>
      <c r="AJ102" s="44" t="str">
        <f t="shared" si="141"/>
        <v>n/a</v>
      </c>
      <c r="AK102" s="44" t="str">
        <f t="shared" si="142"/>
        <v>n/a</v>
      </c>
      <c r="AL102" s="44" t="str">
        <f t="shared" si="143"/>
        <v>n/a</v>
      </c>
      <c r="AM102" s="44" t="str">
        <f t="shared" si="144"/>
        <v>n/a</v>
      </c>
      <c r="AN102" s="44" t="str">
        <f t="shared" si="145"/>
        <v>n/a</v>
      </c>
      <c r="AO102" s="44" t="str">
        <f t="shared" si="146"/>
        <v>n/a</v>
      </c>
      <c r="AP102" s="44" t="str">
        <f t="shared" si="147"/>
        <v>n/a</v>
      </c>
      <c r="AQ102" s="44" t="str">
        <f t="shared" si="148"/>
        <v>n/a</v>
      </c>
      <c r="AR102" s="44" t="str">
        <f t="shared" si="149"/>
        <v>n/a</v>
      </c>
      <c r="AS102" s="44" t="str">
        <f t="shared" si="150"/>
        <v>n/a</v>
      </c>
      <c r="AT102" s="44" t="str">
        <f t="shared" si="151"/>
        <v>n/a</v>
      </c>
      <c r="AU102" s="44" t="str">
        <f t="shared" si="152"/>
        <v>n/a</v>
      </c>
      <c r="AV102" s="44" t="str">
        <f t="shared" si="153"/>
        <v>n/a</v>
      </c>
      <c r="AW102" s="44" t="str">
        <f t="shared" si="154"/>
        <v>n/a</v>
      </c>
      <c r="AX102" s="44" t="str">
        <f t="shared" si="155"/>
        <v>n/a</v>
      </c>
      <c r="AY102" s="44" t="str">
        <f t="shared" si="156"/>
        <v>n/a</v>
      </c>
      <c r="AZ102" s="44" t="str">
        <f t="shared" si="157"/>
        <v>n/a</v>
      </c>
      <c r="BA102" s="44" t="str">
        <f t="shared" si="158"/>
        <v>n/a</v>
      </c>
      <c r="BB102" s="44" t="str">
        <f t="shared" si="159"/>
        <v>n/a</v>
      </c>
      <c r="BC102" s="44" t="str">
        <f t="shared" si="160"/>
        <v>n/a</v>
      </c>
      <c r="BD102" s="44" t="str">
        <f t="shared" si="161"/>
        <v>n/a</v>
      </c>
      <c r="BE102" s="45" t="str">
        <f t="shared" si="162"/>
        <v>n/a</v>
      </c>
    </row>
    <row r="103" spans="1:57" x14ac:dyDescent="0.2">
      <c r="A103" s="33" t="s">
        <v>333</v>
      </c>
      <c r="B103" s="33" t="s">
        <v>29</v>
      </c>
      <c r="C103" s="33"/>
      <c r="D103" s="33" t="s">
        <v>325</v>
      </c>
      <c r="E103" s="33">
        <v>2019</v>
      </c>
      <c r="F103" s="34" t="s">
        <v>504</v>
      </c>
      <c r="G103" s="34" t="s">
        <v>327</v>
      </c>
      <c r="H103" s="35"/>
      <c r="I103" s="43"/>
      <c r="J103" s="44">
        <f t="shared" si="163"/>
        <v>0</v>
      </c>
      <c r="K103" s="44" t="str">
        <f t="shared" si="119"/>
        <v>n/a</v>
      </c>
      <c r="L103" s="44" t="str">
        <f t="shared" si="120"/>
        <v>n/a</v>
      </c>
      <c r="M103" s="44" t="str">
        <f t="shared" si="121"/>
        <v>n/a</v>
      </c>
      <c r="N103" s="44" t="str">
        <f t="shared" si="122"/>
        <v>n/a</v>
      </c>
      <c r="O103" s="44" t="str">
        <f t="shared" si="123"/>
        <v>n/a</v>
      </c>
      <c r="P103" s="44" t="str">
        <f t="shared" si="124"/>
        <v>n/a</v>
      </c>
      <c r="Q103" s="44" t="str">
        <f t="shared" si="125"/>
        <v>n/a</v>
      </c>
      <c r="R103" s="44" t="str">
        <f t="shared" si="126"/>
        <v>n/a</v>
      </c>
      <c r="S103" s="44" t="str">
        <f t="shared" si="127"/>
        <v>n/a</v>
      </c>
      <c r="T103" s="44" t="str">
        <f t="shared" si="128"/>
        <v>n/a</v>
      </c>
      <c r="U103" s="44" t="str">
        <f t="shared" si="129"/>
        <v>n/a</v>
      </c>
      <c r="V103" s="44" t="str">
        <f t="shared" si="130"/>
        <v>n/a</v>
      </c>
      <c r="W103" s="44" t="str">
        <f t="shared" si="131"/>
        <v>n/a</v>
      </c>
      <c r="X103" s="44" t="str">
        <f t="shared" si="132"/>
        <v>n/a</v>
      </c>
      <c r="Y103" s="44" t="str">
        <f t="shared" si="133"/>
        <v>n/a</v>
      </c>
      <c r="Z103" s="44" t="str">
        <f t="shared" si="134"/>
        <v>n/a</v>
      </c>
      <c r="AA103" s="44" t="str">
        <f t="shared" si="135"/>
        <v>n/a</v>
      </c>
      <c r="AB103" s="44" t="str">
        <f t="shared" si="136"/>
        <v>n/a</v>
      </c>
      <c r="AC103" s="44" t="str">
        <f t="shared" si="137"/>
        <v>n/a</v>
      </c>
      <c r="AD103" s="44" t="str">
        <f t="shared" si="138"/>
        <v>n/a</v>
      </c>
      <c r="AE103" s="44" t="str">
        <f t="shared" si="139"/>
        <v>n/a</v>
      </c>
      <c r="AF103" s="45" t="str">
        <f t="shared" si="140"/>
        <v>n/a</v>
      </c>
      <c r="AG103" s="35"/>
      <c r="AH103" s="36"/>
      <c r="AI103" s="44">
        <f t="shared" si="164"/>
        <v>0</v>
      </c>
      <c r="AJ103" s="44" t="str">
        <f t="shared" si="141"/>
        <v>n/a</v>
      </c>
      <c r="AK103" s="44" t="str">
        <f t="shared" si="142"/>
        <v>n/a</v>
      </c>
      <c r="AL103" s="44" t="str">
        <f t="shared" si="143"/>
        <v>n/a</v>
      </c>
      <c r="AM103" s="44" t="str">
        <f t="shared" si="144"/>
        <v>n/a</v>
      </c>
      <c r="AN103" s="44" t="str">
        <f t="shared" si="145"/>
        <v>n/a</v>
      </c>
      <c r="AO103" s="44" t="str">
        <f t="shared" si="146"/>
        <v>n/a</v>
      </c>
      <c r="AP103" s="44" t="str">
        <f t="shared" si="147"/>
        <v>n/a</v>
      </c>
      <c r="AQ103" s="44" t="str">
        <f t="shared" si="148"/>
        <v>n/a</v>
      </c>
      <c r="AR103" s="44" t="str">
        <f t="shared" si="149"/>
        <v>n/a</v>
      </c>
      <c r="AS103" s="44" t="str">
        <f t="shared" si="150"/>
        <v>n/a</v>
      </c>
      <c r="AT103" s="44" t="str">
        <f t="shared" si="151"/>
        <v>n/a</v>
      </c>
      <c r="AU103" s="44" t="str">
        <f t="shared" si="152"/>
        <v>n/a</v>
      </c>
      <c r="AV103" s="44" t="str">
        <f t="shared" si="153"/>
        <v>n/a</v>
      </c>
      <c r="AW103" s="44" t="str">
        <f t="shared" si="154"/>
        <v>n/a</v>
      </c>
      <c r="AX103" s="44" t="str">
        <f t="shared" si="155"/>
        <v>n/a</v>
      </c>
      <c r="AY103" s="44" t="str">
        <f t="shared" si="156"/>
        <v>n/a</v>
      </c>
      <c r="AZ103" s="44" t="str">
        <f t="shared" si="157"/>
        <v>n/a</v>
      </c>
      <c r="BA103" s="44" t="str">
        <f t="shared" si="158"/>
        <v>n/a</v>
      </c>
      <c r="BB103" s="44" t="str">
        <f t="shared" si="159"/>
        <v>n/a</v>
      </c>
      <c r="BC103" s="44" t="str">
        <f t="shared" si="160"/>
        <v>n/a</v>
      </c>
      <c r="BD103" s="44" t="str">
        <f t="shared" si="161"/>
        <v>n/a</v>
      </c>
      <c r="BE103" s="45" t="str">
        <f t="shared" si="162"/>
        <v>n/a</v>
      </c>
    </row>
    <row r="104" spans="1:57" x14ac:dyDescent="0.2">
      <c r="A104" s="33" t="s">
        <v>334</v>
      </c>
      <c r="B104" s="33" t="s">
        <v>29</v>
      </c>
      <c r="C104" s="33"/>
      <c r="D104" s="33" t="s">
        <v>325</v>
      </c>
      <c r="E104" s="33">
        <v>2019</v>
      </c>
      <c r="F104" s="34" t="s">
        <v>504</v>
      </c>
      <c r="G104" s="34" t="s">
        <v>327</v>
      </c>
      <c r="H104" s="35"/>
      <c r="I104" s="43"/>
      <c r="J104" s="44">
        <f t="shared" si="163"/>
        <v>0</v>
      </c>
      <c r="K104" s="44" t="str">
        <f t="shared" si="119"/>
        <v>n/a</v>
      </c>
      <c r="L104" s="44" t="str">
        <f t="shared" si="120"/>
        <v>n/a</v>
      </c>
      <c r="M104" s="44" t="str">
        <f t="shared" si="121"/>
        <v>n/a</v>
      </c>
      <c r="N104" s="44" t="str">
        <f t="shared" si="122"/>
        <v>n/a</v>
      </c>
      <c r="O104" s="44" t="str">
        <f t="shared" si="123"/>
        <v>n/a</v>
      </c>
      <c r="P104" s="44" t="str">
        <f t="shared" si="124"/>
        <v>n/a</v>
      </c>
      <c r="Q104" s="44" t="str">
        <f t="shared" si="125"/>
        <v>n/a</v>
      </c>
      <c r="R104" s="44" t="str">
        <f t="shared" si="126"/>
        <v>n/a</v>
      </c>
      <c r="S104" s="44" t="str">
        <f t="shared" si="127"/>
        <v>n/a</v>
      </c>
      <c r="T104" s="44" t="str">
        <f t="shared" si="128"/>
        <v>n/a</v>
      </c>
      <c r="U104" s="44" t="str">
        <f t="shared" si="129"/>
        <v>n/a</v>
      </c>
      <c r="V104" s="44" t="str">
        <f t="shared" si="130"/>
        <v>n/a</v>
      </c>
      <c r="W104" s="44" t="str">
        <f t="shared" si="131"/>
        <v>n/a</v>
      </c>
      <c r="X104" s="44" t="str">
        <f t="shared" si="132"/>
        <v>n/a</v>
      </c>
      <c r="Y104" s="44" t="str">
        <f t="shared" si="133"/>
        <v>n/a</v>
      </c>
      <c r="Z104" s="44" t="str">
        <f t="shared" si="134"/>
        <v>n/a</v>
      </c>
      <c r="AA104" s="44" t="str">
        <f t="shared" si="135"/>
        <v>n/a</v>
      </c>
      <c r="AB104" s="44" t="str">
        <f t="shared" si="136"/>
        <v>n/a</v>
      </c>
      <c r="AC104" s="44" t="str">
        <f t="shared" si="137"/>
        <v>n/a</v>
      </c>
      <c r="AD104" s="44" t="str">
        <f t="shared" si="138"/>
        <v>n/a</v>
      </c>
      <c r="AE104" s="44" t="str">
        <f t="shared" si="139"/>
        <v>n/a</v>
      </c>
      <c r="AF104" s="45" t="str">
        <f t="shared" si="140"/>
        <v>n/a</v>
      </c>
      <c r="AG104" s="35"/>
      <c r="AH104" s="36"/>
      <c r="AI104" s="44">
        <f t="shared" si="164"/>
        <v>0</v>
      </c>
      <c r="AJ104" s="44" t="str">
        <f t="shared" si="141"/>
        <v>n/a</v>
      </c>
      <c r="AK104" s="44" t="str">
        <f t="shared" si="142"/>
        <v>n/a</v>
      </c>
      <c r="AL104" s="44" t="str">
        <f t="shared" si="143"/>
        <v>n/a</v>
      </c>
      <c r="AM104" s="44" t="str">
        <f t="shared" si="144"/>
        <v>n/a</v>
      </c>
      <c r="AN104" s="44" t="str">
        <f t="shared" si="145"/>
        <v>n/a</v>
      </c>
      <c r="AO104" s="44" t="str">
        <f t="shared" si="146"/>
        <v>n/a</v>
      </c>
      <c r="AP104" s="44" t="str">
        <f t="shared" si="147"/>
        <v>n/a</v>
      </c>
      <c r="AQ104" s="44" t="str">
        <f t="shared" si="148"/>
        <v>n/a</v>
      </c>
      <c r="AR104" s="44" t="str">
        <f t="shared" si="149"/>
        <v>n/a</v>
      </c>
      <c r="AS104" s="44" t="str">
        <f t="shared" si="150"/>
        <v>n/a</v>
      </c>
      <c r="AT104" s="44" t="str">
        <f t="shared" si="151"/>
        <v>n/a</v>
      </c>
      <c r="AU104" s="44" t="str">
        <f t="shared" si="152"/>
        <v>n/a</v>
      </c>
      <c r="AV104" s="44" t="str">
        <f t="shared" si="153"/>
        <v>n/a</v>
      </c>
      <c r="AW104" s="44" t="str">
        <f t="shared" si="154"/>
        <v>n/a</v>
      </c>
      <c r="AX104" s="44" t="str">
        <f t="shared" si="155"/>
        <v>n/a</v>
      </c>
      <c r="AY104" s="44" t="str">
        <f t="shared" si="156"/>
        <v>n/a</v>
      </c>
      <c r="AZ104" s="44" t="str">
        <f t="shared" si="157"/>
        <v>n/a</v>
      </c>
      <c r="BA104" s="44" t="str">
        <f t="shared" si="158"/>
        <v>n/a</v>
      </c>
      <c r="BB104" s="44" t="str">
        <f t="shared" si="159"/>
        <v>n/a</v>
      </c>
      <c r="BC104" s="44" t="str">
        <f t="shared" si="160"/>
        <v>n/a</v>
      </c>
      <c r="BD104" s="44" t="str">
        <f t="shared" si="161"/>
        <v>n/a</v>
      </c>
      <c r="BE104" s="45" t="str">
        <f t="shared" si="162"/>
        <v>n/a</v>
      </c>
    </row>
    <row r="105" spans="1:57" x14ac:dyDescent="0.2">
      <c r="A105" s="33" t="s">
        <v>335</v>
      </c>
      <c r="B105" s="33" t="s">
        <v>29</v>
      </c>
      <c r="C105" s="33"/>
      <c r="D105" s="33" t="s">
        <v>325</v>
      </c>
      <c r="E105" s="33">
        <v>2019</v>
      </c>
      <c r="F105" s="34" t="s">
        <v>504</v>
      </c>
      <c r="G105" s="34" t="s">
        <v>327</v>
      </c>
      <c r="H105" s="35"/>
      <c r="I105" s="43"/>
      <c r="J105" s="44">
        <f t="shared" si="163"/>
        <v>0</v>
      </c>
      <c r="K105" s="44" t="str">
        <f t="shared" si="119"/>
        <v>n/a</v>
      </c>
      <c r="L105" s="44" t="str">
        <f t="shared" si="120"/>
        <v>n/a</v>
      </c>
      <c r="M105" s="44" t="str">
        <f t="shared" si="121"/>
        <v>n/a</v>
      </c>
      <c r="N105" s="44" t="str">
        <f t="shared" si="122"/>
        <v>n/a</v>
      </c>
      <c r="O105" s="44" t="str">
        <f t="shared" si="123"/>
        <v>n/a</v>
      </c>
      <c r="P105" s="44" t="str">
        <f t="shared" si="124"/>
        <v>n/a</v>
      </c>
      <c r="Q105" s="44" t="str">
        <f t="shared" si="125"/>
        <v>n/a</v>
      </c>
      <c r="R105" s="44" t="str">
        <f t="shared" si="126"/>
        <v>n/a</v>
      </c>
      <c r="S105" s="44" t="str">
        <f t="shared" si="127"/>
        <v>n/a</v>
      </c>
      <c r="T105" s="44" t="str">
        <f t="shared" si="128"/>
        <v>n/a</v>
      </c>
      <c r="U105" s="44" t="str">
        <f t="shared" si="129"/>
        <v>n/a</v>
      </c>
      <c r="V105" s="44" t="str">
        <f t="shared" si="130"/>
        <v>n/a</v>
      </c>
      <c r="W105" s="44" t="str">
        <f t="shared" si="131"/>
        <v>n/a</v>
      </c>
      <c r="X105" s="44" t="str">
        <f t="shared" si="132"/>
        <v>n/a</v>
      </c>
      <c r="Y105" s="44" t="str">
        <f t="shared" si="133"/>
        <v>n/a</v>
      </c>
      <c r="Z105" s="44" t="str">
        <f t="shared" si="134"/>
        <v>n/a</v>
      </c>
      <c r="AA105" s="44" t="str">
        <f t="shared" si="135"/>
        <v>n/a</v>
      </c>
      <c r="AB105" s="44" t="str">
        <f t="shared" si="136"/>
        <v>n/a</v>
      </c>
      <c r="AC105" s="44" t="str">
        <f t="shared" si="137"/>
        <v>n/a</v>
      </c>
      <c r="AD105" s="44" t="str">
        <f t="shared" si="138"/>
        <v>n/a</v>
      </c>
      <c r="AE105" s="44" t="str">
        <f t="shared" si="139"/>
        <v>n/a</v>
      </c>
      <c r="AF105" s="45" t="str">
        <f t="shared" si="140"/>
        <v>n/a</v>
      </c>
      <c r="AG105" s="35"/>
      <c r="AH105" s="36"/>
      <c r="AI105" s="44">
        <f t="shared" si="164"/>
        <v>0</v>
      </c>
      <c r="AJ105" s="44" t="str">
        <f t="shared" si="141"/>
        <v>n/a</v>
      </c>
      <c r="AK105" s="44" t="str">
        <f t="shared" si="142"/>
        <v>n/a</v>
      </c>
      <c r="AL105" s="44" t="str">
        <f t="shared" si="143"/>
        <v>n/a</v>
      </c>
      <c r="AM105" s="44" t="str">
        <f t="shared" si="144"/>
        <v>n/a</v>
      </c>
      <c r="AN105" s="44" t="str">
        <f t="shared" si="145"/>
        <v>n/a</v>
      </c>
      <c r="AO105" s="44" t="str">
        <f t="shared" si="146"/>
        <v>n/a</v>
      </c>
      <c r="AP105" s="44" t="str">
        <f t="shared" si="147"/>
        <v>n/a</v>
      </c>
      <c r="AQ105" s="44" t="str">
        <f t="shared" si="148"/>
        <v>n/a</v>
      </c>
      <c r="AR105" s="44" t="str">
        <f t="shared" si="149"/>
        <v>n/a</v>
      </c>
      <c r="AS105" s="44" t="str">
        <f t="shared" si="150"/>
        <v>n/a</v>
      </c>
      <c r="AT105" s="44" t="str">
        <f t="shared" si="151"/>
        <v>n/a</v>
      </c>
      <c r="AU105" s="44" t="str">
        <f t="shared" si="152"/>
        <v>n/a</v>
      </c>
      <c r="AV105" s="44" t="str">
        <f t="shared" si="153"/>
        <v>n/a</v>
      </c>
      <c r="AW105" s="44" t="str">
        <f t="shared" si="154"/>
        <v>n/a</v>
      </c>
      <c r="AX105" s="44" t="str">
        <f t="shared" si="155"/>
        <v>n/a</v>
      </c>
      <c r="AY105" s="44" t="str">
        <f t="shared" si="156"/>
        <v>n/a</v>
      </c>
      <c r="AZ105" s="44" t="str">
        <f t="shared" si="157"/>
        <v>n/a</v>
      </c>
      <c r="BA105" s="44" t="str">
        <f t="shared" si="158"/>
        <v>n/a</v>
      </c>
      <c r="BB105" s="44" t="str">
        <f t="shared" si="159"/>
        <v>n/a</v>
      </c>
      <c r="BC105" s="44" t="str">
        <f t="shared" si="160"/>
        <v>n/a</v>
      </c>
      <c r="BD105" s="44" t="str">
        <f t="shared" si="161"/>
        <v>n/a</v>
      </c>
      <c r="BE105" s="45" t="str">
        <f t="shared" si="162"/>
        <v>n/a</v>
      </c>
    </row>
    <row r="106" spans="1:57" x14ac:dyDescent="0.2">
      <c r="A106" s="33" t="s">
        <v>336</v>
      </c>
      <c r="B106" s="33" t="s">
        <v>29</v>
      </c>
      <c r="C106" s="33"/>
      <c r="D106" s="33" t="s">
        <v>325</v>
      </c>
      <c r="E106" s="33">
        <v>2019</v>
      </c>
      <c r="F106" s="34" t="s">
        <v>504</v>
      </c>
      <c r="G106" s="34" t="s">
        <v>327</v>
      </c>
      <c r="H106" s="35"/>
      <c r="I106" s="43"/>
      <c r="J106" s="44">
        <f t="shared" si="163"/>
        <v>0</v>
      </c>
      <c r="K106" s="44" t="str">
        <f t="shared" si="119"/>
        <v>n/a</v>
      </c>
      <c r="L106" s="44" t="str">
        <f t="shared" si="120"/>
        <v>n/a</v>
      </c>
      <c r="M106" s="44" t="str">
        <f t="shared" si="121"/>
        <v>n/a</v>
      </c>
      <c r="N106" s="44" t="str">
        <f t="shared" si="122"/>
        <v>n/a</v>
      </c>
      <c r="O106" s="44" t="str">
        <f t="shared" si="123"/>
        <v>n/a</v>
      </c>
      <c r="P106" s="44" t="str">
        <f t="shared" si="124"/>
        <v>n/a</v>
      </c>
      <c r="Q106" s="44" t="str">
        <f t="shared" si="125"/>
        <v>n/a</v>
      </c>
      <c r="R106" s="44" t="str">
        <f t="shared" si="126"/>
        <v>n/a</v>
      </c>
      <c r="S106" s="44" t="str">
        <f t="shared" si="127"/>
        <v>n/a</v>
      </c>
      <c r="T106" s="44" t="str">
        <f t="shared" si="128"/>
        <v>n/a</v>
      </c>
      <c r="U106" s="44" t="str">
        <f t="shared" si="129"/>
        <v>n/a</v>
      </c>
      <c r="V106" s="44" t="str">
        <f t="shared" si="130"/>
        <v>n/a</v>
      </c>
      <c r="W106" s="44" t="str">
        <f t="shared" si="131"/>
        <v>n/a</v>
      </c>
      <c r="X106" s="44" t="str">
        <f t="shared" si="132"/>
        <v>n/a</v>
      </c>
      <c r="Y106" s="44" t="str">
        <f t="shared" si="133"/>
        <v>n/a</v>
      </c>
      <c r="Z106" s="44" t="str">
        <f t="shared" si="134"/>
        <v>n/a</v>
      </c>
      <c r="AA106" s="44" t="str">
        <f t="shared" si="135"/>
        <v>n/a</v>
      </c>
      <c r="AB106" s="44" t="str">
        <f t="shared" si="136"/>
        <v>n/a</v>
      </c>
      <c r="AC106" s="44" t="str">
        <f t="shared" si="137"/>
        <v>n/a</v>
      </c>
      <c r="AD106" s="44" t="str">
        <f t="shared" si="138"/>
        <v>n/a</v>
      </c>
      <c r="AE106" s="44" t="str">
        <f t="shared" si="139"/>
        <v>n/a</v>
      </c>
      <c r="AF106" s="45" t="str">
        <f t="shared" si="140"/>
        <v>n/a</v>
      </c>
      <c r="AG106" s="35"/>
      <c r="AH106" s="36"/>
      <c r="AI106" s="44">
        <f t="shared" si="164"/>
        <v>0</v>
      </c>
      <c r="AJ106" s="44" t="str">
        <f t="shared" si="141"/>
        <v>n/a</v>
      </c>
      <c r="AK106" s="44" t="str">
        <f t="shared" si="142"/>
        <v>n/a</v>
      </c>
      <c r="AL106" s="44" t="str">
        <f t="shared" si="143"/>
        <v>n/a</v>
      </c>
      <c r="AM106" s="44" t="str">
        <f t="shared" si="144"/>
        <v>n/a</v>
      </c>
      <c r="AN106" s="44" t="str">
        <f t="shared" si="145"/>
        <v>n/a</v>
      </c>
      <c r="AO106" s="44" t="str">
        <f t="shared" si="146"/>
        <v>n/a</v>
      </c>
      <c r="AP106" s="44" t="str">
        <f t="shared" si="147"/>
        <v>n/a</v>
      </c>
      <c r="AQ106" s="44" t="str">
        <f t="shared" si="148"/>
        <v>n/a</v>
      </c>
      <c r="AR106" s="44" t="str">
        <f t="shared" si="149"/>
        <v>n/a</v>
      </c>
      <c r="AS106" s="44" t="str">
        <f t="shared" si="150"/>
        <v>n/a</v>
      </c>
      <c r="AT106" s="44" t="str">
        <f t="shared" si="151"/>
        <v>n/a</v>
      </c>
      <c r="AU106" s="44" t="str">
        <f t="shared" si="152"/>
        <v>n/a</v>
      </c>
      <c r="AV106" s="44" t="str">
        <f t="shared" si="153"/>
        <v>n/a</v>
      </c>
      <c r="AW106" s="44" t="str">
        <f t="shared" si="154"/>
        <v>n/a</v>
      </c>
      <c r="AX106" s="44" t="str">
        <f t="shared" si="155"/>
        <v>n/a</v>
      </c>
      <c r="AY106" s="44" t="str">
        <f t="shared" si="156"/>
        <v>n/a</v>
      </c>
      <c r="AZ106" s="44" t="str">
        <f t="shared" si="157"/>
        <v>n/a</v>
      </c>
      <c r="BA106" s="44" t="str">
        <f t="shared" si="158"/>
        <v>n/a</v>
      </c>
      <c r="BB106" s="44" t="str">
        <f t="shared" si="159"/>
        <v>n/a</v>
      </c>
      <c r="BC106" s="44" t="str">
        <f t="shared" si="160"/>
        <v>n/a</v>
      </c>
      <c r="BD106" s="44" t="str">
        <f t="shared" si="161"/>
        <v>n/a</v>
      </c>
      <c r="BE106" s="45" t="str">
        <f t="shared" si="162"/>
        <v>n/a</v>
      </c>
    </row>
    <row r="107" spans="1:57" x14ac:dyDescent="0.2">
      <c r="A107" s="33" t="s">
        <v>337</v>
      </c>
      <c r="B107" s="33" t="s">
        <v>29</v>
      </c>
      <c r="C107" s="33"/>
      <c r="D107" s="33" t="s">
        <v>325</v>
      </c>
      <c r="E107" s="33">
        <v>2019</v>
      </c>
      <c r="F107" s="34" t="s">
        <v>504</v>
      </c>
      <c r="G107" s="34" t="s">
        <v>327</v>
      </c>
      <c r="H107" s="35"/>
      <c r="I107" s="43"/>
      <c r="J107" s="44">
        <f t="shared" si="163"/>
        <v>0</v>
      </c>
      <c r="K107" s="44" t="str">
        <f t="shared" si="119"/>
        <v>n/a</v>
      </c>
      <c r="L107" s="44" t="str">
        <f t="shared" si="120"/>
        <v>n/a</v>
      </c>
      <c r="M107" s="44" t="str">
        <f t="shared" si="121"/>
        <v>n/a</v>
      </c>
      <c r="N107" s="44" t="str">
        <f t="shared" si="122"/>
        <v>n/a</v>
      </c>
      <c r="O107" s="44" t="str">
        <f t="shared" si="123"/>
        <v>n/a</v>
      </c>
      <c r="P107" s="44" t="str">
        <f t="shared" si="124"/>
        <v>n/a</v>
      </c>
      <c r="Q107" s="44" t="str">
        <f t="shared" si="125"/>
        <v>n/a</v>
      </c>
      <c r="R107" s="44" t="str">
        <f t="shared" si="126"/>
        <v>n/a</v>
      </c>
      <c r="S107" s="44" t="str">
        <f t="shared" si="127"/>
        <v>n/a</v>
      </c>
      <c r="T107" s="44" t="str">
        <f t="shared" si="128"/>
        <v>n/a</v>
      </c>
      <c r="U107" s="44" t="str">
        <f t="shared" si="129"/>
        <v>n/a</v>
      </c>
      <c r="V107" s="44" t="str">
        <f t="shared" si="130"/>
        <v>n/a</v>
      </c>
      <c r="W107" s="44" t="str">
        <f t="shared" si="131"/>
        <v>n/a</v>
      </c>
      <c r="X107" s="44" t="str">
        <f t="shared" si="132"/>
        <v>n/a</v>
      </c>
      <c r="Y107" s="44" t="str">
        <f t="shared" si="133"/>
        <v>n/a</v>
      </c>
      <c r="Z107" s="44" t="str">
        <f t="shared" si="134"/>
        <v>n/a</v>
      </c>
      <c r="AA107" s="44" t="str">
        <f t="shared" si="135"/>
        <v>n/a</v>
      </c>
      <c r="AB107" s="44" t="str">
        <f t="shared" si="136"/>
        <v>n/a</v>
      </c>
      <c r="AC107" s="44" t="str">
        <f t="shared" si="137"/>
        <v>n/a</v>
      </c>
      <c r="AD107" s="44" t="str">
        <f t="shared" si="138"/>
        <v>n/a</v>
      </c>
      <c r="AE107" s="44" t="str">
        <f t="shared" si="139"/>
        <v>n/a</v>
      </c>
      <c r="AF107" s="45" t="str">
        <f t="shared" si="140"/>
        <v>n/a</v>
      </c>
      <c r="AG107" s="35"/>
      <c r="AH107" s="36"/>
      <c r="AI107" s="44">
        <f t="shared" si="164"/>
        <v>0</v>
      </c>
      <c r="AJ107" s="44" t="str">
        <f t="shared" si="141"/>
        <v>n/a</v>
      </c>
      <c r="AK107" s="44" t="str">
        <f t="shared" si="142"/>
        <v>n/a</v>
      </c>
      <c r="AL107" s="44" t="str">
        <f t="shared" si="143"/>
        <v>n/a</v>
      </c>
      <c r="AM107" s="44" t="str">
        <f t="shared" si="144"/>
        <v>n/a</v>
      </c>
      <c r="AN107" s="44" t="str">
        <f t="shared" si="145"/>
        <v>n/a</v>
      </c>
      <c r="AO107" s="44" t="str">
        <f t="shared" si="146"/>
        <v>n/a</v>
      </c>
      <c r="AP107" s="44" t="str">
        <f t="shared" si="147"/>
        <v>n/a</v>
      </c>
      <c r="AQ107" s="44" t="str">
        <f t="shared" si="148"/>
        <v>n/a</v>
      </c>
      <c r="AR107" s="44" t="str">
        <f t="shared" si="149"/>
        <v>n/a</v>
      </c>
      <c r="AS107" s="44" t="str">
        <f t="shared" si="150"/>
        <v>n/a</v>
      </c>
      <c r="AT107" s="44" t="str">
        <f t="shared" si="151"/>
        <v>n/a</v>
      </c>
      <c r="AU107" s="44" t="str">
        <f t="shared" si="152"/>
        <v>n/a</v>
      </c>
      <c r="AV107" s="44" t="str">
        <f t="shared" si="153"/>
        <v>n/a</v>
      </c>
      <c r="AW107" s="44" t="str">
        <f t="shared" si="154"/>
        <v>n/a</v>
      </c>
      <c r="AX107" s="44" t="str">
        <f t="shared" si="155"/>
        <v>n/a</v>
      </c>
      <c r="AY107" s="44" t="str">
        <f t="shared" si="156"/>
        <v>n/a</v>
      </c>
      <c r="AZ107" s="44" t="str">
        <f t="shared" si="157"/>
        <v>n/a</v>
      </c>
      <c r="BA107" s="44" t="str">
        <f t="shared" si="158"/>
        <v>n/a</v>
      </c>
      <c r="BB107" s="44" t="str">
        <f t="shared" si="159"/>
        <v>n/a</v>
      </c>
      <c r="BC107" s="44" t="str">
        <f t="shared" si="160"/>
        <v>n/a</v>
      </c>
      <c r="BD107" s="44" t="str">
        <f t="shared" si="161"/>
        <v>n/a</v>
      </c>
      <c r="BE107" s="45" t="str">
        <f t="shared" si="162"/>
        <v>n/a</v>
      </c>
    </row>
    <row r="108" spans="1:57" x14ac:dyDescent="0.2">
      <c r="A108" s="33" t="s">
        <v>338</v>
      </c>
      <c r="B108" s="33" t="s">
        <v>29</v>
      </c>
      <c r="C108" s="33"/>
      <c r="D108" s="33" t="s">
        <v>325</v>
      </c>
      <c r="E108" s="33">
        <v>2019</v>
      </c>
      <c r="F108" s="34" t="s">
        <v>504</v>
      </c>
      <c r="G108" s="34" t="s">
        <v>327</v>
      </c>
      <c r="H108" s="35"/>
      <c r="I108" s="43"/>
      <c r="J108" s="44">
        <f t="shared" si="163"/>
        <v>0</v>
      </c>
      <c r="K108" s="44" t="str">
        <f t="shared" si="119"/>
        <v>n/a</v>
      </c>
      <c r="L108" s="44" t="str">
        <f t="shared" si="120"/>
        <v>n/a</v>
      </c>
      <c r="M108" s="44" t="str">
        <f t="shared" si="121"/>
        <v>n/a</v>
      </c>
      <c r="N108" s="44" t="str">
        <f t="shared" si="122"/>
        <v>n/a</v>
      </c>
      <c r="O108" s="44" t="str">
        <f t="shared" si="123"/>
        <v>n/a</v>
      </c>
      <c r="P108" s="44" t="str">
        <f t="shared" si="124"/>
        <v>n/a</v>
      </c>
      <c r="Q108" s="44" t="str">
        <f t="shared" si="125"/>
        <v>n/a</v>
      </c>
      <c r="R108" s="44" t="str">
        <f t="shared" si="126"/>
        <v>n/a</v>
      </c>
      <c r="S108" s="44" t="str">
        <f t="shared" si="127"/>
        <v>n/a</v>
      </c>
      <c r="T108" s="44" t="str">
        <f t="shared" si="128"/>
        <v>n/a</v>
      </c>
      <c r="U108" s="44" t="str">
        <f t="shared" si="129"/>
        <v>n/a</v>
      </c>
      <c r="V108" s="44" t="str">
        <f t="shared" si="130"/>
        <v>n/a</v>
      </c>
      <c r="W108" s="44" t="str">
        <f t="shared" si="131"/>
        <v>n/a</v>
      </c>
      <c r="X108" s="44" t="str">
        <f t="shared" si="132"/>
        <v>n/a</v>
      </c>
      <c r="Y108" s="44" t="str">
        <f t="shared" si="133"/>
        <v>n/a</v>
      </c>
      <c r="Z108" s="44" t="str">
        <f t="shared" si="134"/>
        <v>n/a</v>
      </c>
      <c r="AA108" s="44" t="str">
        <f t="shared" si="135"/>
        <v>n/a</v>
      </c>
      <c r="AB108" s="44" t="str">
        <f t="shared" si="136"/>
        <v>n/a</v>
      </c>
      <c r="AC108" s="44" t="str">
        <f t="shared" si="137"/>
        <v>n/a</v>
      </c>
      <c r="AD108" s="44" t="str">
        <f t="shared" si="138"/>
        <v>n/a</v>
      </c>
      <c r="AE108" s="44" t="str">
        <f t="shared" si="139"/>
        <v>n/a</v>
      </c>
      <c r="AF108" s="45" t="str">
        <f t="shared" si="140"/>
        <v>n/a</v>
      </c>
      <c r="AG108" s="35"/>
      <c r="AH108" s="36"/>
      <c r="AI108" s="44">
        <f t="shared" si="164"/>
        <v>0</v>
      </c>
      <c r="AJ108" s="44" t="str">
        <f t="shared" si="141"/>
        <v>n/a</v>
      </c>
      <c r="AK108" s="44" t="str">
        <f t="shared" si="142"/>
        <v>n/a</v>
      </c>
      <c r="AL108" s="44" t="str">
        <f t="shared" si="143"/>
        <v>n/a</v>
      </c>
      <c r="AM108" s="44" t="str">
        <f t="shared" si="144"/>
        <v>n/a</v>
      </c>
      <c r="AN108" s="44" t="str">
        <f t="shared" si="145"/>
        <v>n/a</v>
      </c>
      <c r="AO108" s="44" t="str">
        <f t="shared" si="146"/>
        <v>n/a</v>
      </c>
      <c r="AP108" s="44" t="str">
        <f t="shared" si="147"/>
        <v>n/a</v>
      </c>
      <c r="AQ108" s="44" t="str">
        <f t="shared" si="148"/>
        <v>n/a</v>
      </c>
      <c r="AR108" s="44" t="str">
        <f t="shared" si="149"/>
        <v>n/a</v>
      </c>
      <c r="AS108" s="44" t="str">
        <f t="shared" si="150"/>
        <v>n/a</v>
      </c>
      <c r="AT108" s="44" t="str">
        <f t="shared" si="151"/>
        <v>n/a</v>
      </c>
      <c r="AU108" s="44" t="str">
        <f t="shared" si="152"/>
        <v>n/a</v>
      </c>
      <c r="AV108" s="44" t="str">
        <f t="shared" si="153"/>
        <v>n/a</v>
      </c>
      <c r="AW108" s="44" t="str">
        <f t="shared" si="154"/>
        <v>n/a</v>
      </c>
      <c r="AX108" s="44" t="str">
        <f t="shared" si="155"/>
        <v>n/a</v>
      </c>
      <c r="AY108" s="44" t="str">
        <f t="shared" si="156"/>
        <v>n/a</v>
      </c>
      <c r="AZ108" s="44" t="str">
        <f t="shared" si="157"/>
        <v>n/a</v>
      </c>
      <c r="BA108" s="44" t="str">
        <f t="shared" si="158"/>
        <v>n/a</v>
      </c>
      <c r="BB108" s="44" t="str">
        <f t="shared" si="159"/>
        <v>n/a</v>
      </c>
      <c r="BC108" s="44" t="str">
        <f t="shared" si="160"/>
        <v>n/a</v>
      </c>
      <c r="BD108" s="44" t="str">
        <f t="shared" si="161"/>
        <v>n/a</v>
      </c>
      <c r="BE108" s="45" t="str">
        <f t="shared" si="162"/>
        <v>n/a</v>
      </c>
    </row>
    <row r="109" spans="1:57" x14ac:dyDescent="0.2">
      <c r="A109" s="33" t="s">
        <v>339</v>
      </c>
      <c r="B109" s="33" t="s">
        <v>29</v>
      </c>
      <c r="C109" s="33"/>
      <c r="D109" s="33" t="s">
        <v>325</v>
      </c>
      <c r="E109" s="33">
        <v>2019</v>
      </c>
      <c r="F109" s="34" t="s">
        <v>504</v>
      </c>
      <c r="G109" s="34" t="s">
        <v>327</v>
      </c>
      <c r="H109" s="35"/>
      <c r="I109" s="43"/>
      <c r="J109" s="44">
        <f t="shared" si="163"/>
        <v>0</v>
      </c>
      <c r="K109" s="44" t="str">
        <f t="shared" si="119"/>
        <v>n/a</v>
      </c>
      <c r="L109" s="44" t="str">
        <f t="shared" si="120"/>
        <v>n/a</v>
      </c>
      <c r="M109" s="44" t="str">
        <f t="shared" si="121"/>
        <v>n/a</v>
      </c>
      <c r="N109" s="44" t="str">
        <f t="shared" si="122"/>
        <v>n/a</v>
      </c>
      <c r="O109" s="44" t="str">
        <f t="shared" si="123"/>
        <v>n/a</v>
      </c>
      <c r="P109" s="44" t="str">
        <f t="shared" si="124"/>
        <v>n/a</v>
      </c>
      <c r="Q109" s="44" t="str">
        <f t="shared" si="125"/>
        <v>n/a</v>
      </c>
      <c r="R109" s="44" t="str">
        <f t="shared" si="126"/>
        <v>n/a</v>
      </c>
      <c r="S109" s="44" t="str">
        <f t="shared" si="127"/>
        <v>n/a</v>
      </c>
      <c r="T109" s="44" t="str">
        <f t="shared" si="128"/>
        <v>n/a</v>
      </c>
      <c r="U109" s="44" t="str">
        <f t="shared" si="129"/>
        <v>n/a</v>
      </c>
      <c r="V109" s="44" t="str">
        <f t="shared" si="130"/>
        <v>n/a</v>
      </c>
      <c r="W109" s="44" t="str">
        <f t="shared" si="131"/>
        <v>n/a</v>
      </c>
      <c r="X109" s="44" t="str">
        <f t="shared" si="132"/>
        <v>n/a</v>
      </c>
      <c r="Y109" s="44" t="str">
        <f t="shared" si="133"/>
        <v>n/a</v>
      </c>
      <c r="Z109" s="44" t="str">
        <f t="shared" si="134"/>
        <v>n/a</v>
      </c>
      <c r="AA109" s="44" t="str">
        <f t="shared" si="135"/>
        <v>n/a</v>
      </c>
      <c r="AB109" s="44" t="str">
        <f t="shared" si="136"/>
        <v>n/a</v>
      </c>
      <c r="AC109" s="44" t="str">
        <f t="shared" si="137"/>
        <v>n/a</v>
      </c>
      <c r="AD109" s="44" t="str">
        <f t="shared" si="138"/>
        <v>n/a</v>
      </c>
      <c r="AE109" s="44" t="str">
        <f t="shared" si="139"/>
        <v>n/a</v>
      </c>
      <c r="AF109" s="45" t="str">
        <f t="shared" si="140"/>
        <v>n/a</v>
      </c>
      <c r="AG109" s="35"/>
      <c r="AH109" s="36"/>
      <c r="AI109" s="44">
        <f t="shared" si="164"/>
        <v>0</v>
      </c>
      <c r="AJ109" s="44" t="str">
        <f t="shared" si="141"/>
        <v>n/a</v>
      </c>
      <c r="AK109" s="44" t="str">
        <f t="shared" si="142"/>
        <v>n/a</v>
      </c>
      <c r="AL109" s="44" t="str">
        <f t="shared" si="143"/>
        <v>n/a</v>
      </c>
      <c r="AM109" s="44" t="str">
        <f t="shared" si="144"/>
        <v>n/a</v>
      </c>
      <c r="AN109" s="44" t="str">
        <f t="shared" si="145"/>
        <v>n/a</v>
      </c>
      <c r="AO109" s="44" t="str">
        <f t="shared" si="146"/>
        <v>n/a</v>
      </c>
      <c r="AP109" s="44" t="str">
        <f t="shared" si="147"/>
        <v>n/a</v>
      </c>
      <c r="AQ109" s="44" t="str">
        <f t="shared" si="148"/>
        <v>n/a</v>
      </c>
      <c r="AR109" s="44" t="str">
        <f t="shared" si="149"/>
        <v>n/a</v>
      </c>
      <c r="AS109" s="44" t="str">
        <f t="shared" si="150"/>
        <v>n/a</v>
      </c>
      <c r="AT109" s="44" t="str">
        <f t="shared" si="151"/>
        <v>n/a</v>
      </c>
      <c r="AU109" s="44" t="str">
        <f t="shared" si="152"/>
        <v>n/a</v>
      </c>
      <c r="AV109" s="44" t="str">
        <f t="shared" si="153"/>
        <v>n/a</v>
      </c>
      <c r="AW109" s="44" t="str">
        <f t="shared" si="154"/>
        <v>n/a</v>
      </c>
      <c r="AX109" s="44" t="str">
        <f t="shared" si="155"/>
        <v>n/a</v>
      </c>
      <c r="AY109" s="44" t="str">
        <f t="shared" si="156"/>
        <v>n/a</v>
      </c>
      <c r="AZ109" s="44" t="str">
        <f t="shared" si="157"/>
        <v>n/a</v>
      </c>
      <c r="BA109" s="44" t="str">
        <f t="shared" si="158"/>
        <v>n/a</v>
      </c>
      <c r="BB109" s="44" t="str">
        <f t="shared" si="159"/>
        <v>n/a</v>
      </c>
      <c r="BC109" s="44" t="str">
        <f t="shared" si="160"/>
        <v>n/a</v>
      </c>
      <c r="BD109" s="44" t="str">
        <f t="shared" si="161"/>
        <v>n/a</v>
      </c>
      <c r="BE109" s="45" t="str">
        <f t="shared" si="162"/>
        <v>n/a</v>
      </c>
    </row>
    <row r="110" spans="1:57" x14ac:dyDescent="0.2">
      <c r="A110" s="33" t="s">
        <v>340</v>
      </c>
      <c r="B110" s="33" t="s">
        <v>29</v>
      </c>
      <c r="C110" s="33"/>
      <c r="D110" s="33" t="s">
        <v>325</v>
      </c>
      <c r="E110" s="33">
        <v>2019</v>
      </c>
      <c r="F110" s="34" t="s">
        <v>504</v>
      </c>
      <c r="G110" s="34" t="s">
        <v>327</v>
      </c>
      <c r="H110" s="35"/>
      <c r="I110" s="43"/>
      <c r="J110" s="44">
        <f t="shared" si="163"/>
        <v>0</v>
      </c>
      <c r="K110" s="44" t="str">
        <f t="shared" si="119"/>
        <v>n/a</v>
      </c>
      <c r="L110" s="44" t="str">
        <f t="shared" si="120"/>
        <v>n/a</v>
      </c>
      <c r="M110" s="44" t="str">
        <f t="shared" si="121"/>
        <v>n/a</v>
      </c>
      <c r="N110" s="44" t="str">
        <f t="shared" si="122"/>
        <v>n/a</v>
      </c>
      <c r="O110" s="44" t="str">
        <f t="shared" si="123"/>
        <v>n/a</v>
      </c>
      <c r="P110" s="44" t="str">
        <f t="shared" si="124"/>
        <v>n/a</v>
      </c>
      <c r="Q110" s="44" t="str">
        <f t="shared" si="125"/>
        <v>n/a</v>
      </c>
      <c r="R110" s="44" t="str">
        <f t="shared" si="126"/>
        <v>n/a</v>
      </c>
      <c r="S110" s="44" t="str">
        <f t="shared" si="127"/>
        <v>n/a</v>
      </c>
      <c r="T110" s="44" t="str">
        <f t="shared" si="128"/>
        <v>n/a</v>
      </c>
      <c r="U110" s="44" t="str">
        <f t="shared" si="129"/>
        <v>n/a</v>
      </c>
      <c r="V110" s="44" t="str">
        <f t="shared" si="130"/>
        <v>n/a</v>
      </c>
      <c r="W110" s="44" t="str">
        <f t="shared" si="131"/>
        <v>n/a</v>
      </c>
      <c r="X110" s="44" t="str">
        <f t="shared" si="132"/>
        <v>n/a</v>
      </c>
      <c r="Y110" s="44" t="str">
        <f t="shared" si="133"/>
        <v>n/a</v>
      </c>
      <c r="Z110" s="44" t="str">
        <f t="shared" si="134"/>
        <v>n/a</v>
      </c>
      <c r="AA110" s="44" t="str">
        <f t="shared" si="135"/>
        <v>n/a</v>
      </c>
      <c r="AB110" s="44" t="str">
        <f t="shared" si="136"/>
        <v>n/a</v>
      </c>
      <c r="AC110" s="44" t="str">
        <f t="shared" si="137"/>
        <v>n/a</v>
      </c>
      <c r="AD110" s="44" t="str">
        <f t="shared" si="138"/>
        <v>n/a</v>
      </c>
      <c r="AE110" s="44" t="str">
        <f t="shared" si="139"/>
        <v>n/a</v>
      </c>
      <c r="AF110" s="45" t="str">
        <f t="shared" si="140"/>
        <v>n/a</v>
      </c>
      <c r="AG110" s="35"/>
      <c r="AH110" s="36"/>
      <c r="AI110" s="44">
        <f t="shared" si="164"/>
        <v>0</v>
      </c>
      <c r="AJ110" s="44" t="str">
        <f t="shared" si="141"/>
        <v>n/a</v>
      </c>
      <c r="AK110" s="44" t="str">
        <f t="shared" si="142"/>
        <v>n/a</v>
      </c>
      <c r="AL110" s="44" t="str">
        <f t="shared" si="143"/>
        <v>n/a</v>
      </c>
      <c r="AM110" s="44" t="str">
        <f t="shared" si="144"/>
        <v>n/a</v>
      </c>
      <c r="AN110" s="44" t="str">
        <f t="shared" si="145"/>
        <v>n/a</v>
      </c>
      <c r="AO110" s="44" t="str">
        <f t="shared" si="146"/>
        <v>n/a</v>
      </c>
      <c r="AP110" s="44" t="str">
        <f t="shared" si="147"/>
        <v>n/a</v>
      </c>
      <c r="AQ110" s="44" t="str">
        <f t="shared" si="148"/>
        <v>n/a</v>
      </c>
      <c r="AR110" s="44" t="str">
        <f t="shared" si="149"/>
        <v>n/a</v>
      </c>
      <c r="AS110" s="44" t="str">
        <f t="shared" si="150"/>
        <v>n/a</v>
      </c>
      <c r="AT110" s="44" t="str">
        <f t="shared" si="151"/>
        <v>n/a</v>
      </c>
      <c r="AU110" s="44" t="str">
        <f t="shared" si="152"/>
        <v>n/a</v>
      </c>
      <c r="AV110" s="44" t="str">
        <f t="shared" si="153"/>
        <v>n/a</v>
      </c>
      <c r="AW110" s="44" t="str">
        <f t="shared" si="154"/>
        <v>n/a</v>
      </c>
      <c r="AX110" s="44" t="str">
        <f t="shared" si="155"/>
        <v>n/a</v>
      </c>
      <c r="AY110" s="44" t="str">
        <f t="shared" si="156"/>
        <v>n/a</v>
      </c>
      <c r="AZ110" s="44" t="str">
        <f t="shared" si="157"/>
        <v>n/a</v>
      </c>
      <c r="BA110" s="44" t="str">
        <f t="shared" si="158"/>
        <v>n/a</v>
      </c>
      <c r="BB110" s="44" t="str">
        <f t="shared" si="159"/>
        <v>n/a</v>
      </c>
      <c r="BC110" s="44" t="str">
        <f t="shared" si="160"/>
        <v>n/a</v>
      </c>
      <c r="BD110" s="44" t="str">
        <f t="shared" si="161"/>
        <v>n/a</v>
      </c>
      <c r="BE110" s="45" t="str">
        <f t="shared" si="162"/>
        <v>n/a</v>
      </c>
    </row>
    <row r="112" spans="1:57" ht="17" x14ac:dyDescent="0.2">
      <c r="A112" s="20" t="s">
        <v>503</v>
      </c>
    </row>
    <row r="113" spans="1:57" ht="34" x14ac:dyDescent="0.2">
      <c r="A113" s="20" t="s">
        <v>315</v>
      </c>
      <c r="B113" s="20" t="s">
        <v>316</v>
      </c>
      <c r="C113" s="20" t="s">
        <v>317</v>
      </c>
      <c r="D113" s="20" t="s">
        <v>318</v>
      </c>
      <c r="E113" s="20" t="s">
        <v>319</v>
      </c>
      <c r="F113" s="21" t="s">
        <v>320</v>
      </c>
      <c r="G113" s="22" t="s">
        <v>321</v>
      </c>
      <c r="H113" s="23"/>
      <c r="I113" s="24" t="s">
        <v>322</v>
      </c>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6"/>
      <c r="AG113" s="27"/>
      <c r="AH113" s="24" t="s">
        <v>323</v>
      </c>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6"/>
    </row>
    <row r="114" spans="1:57" ht="31" x14ac:dyDescent="0.2">
      <c r="A114" s="28"/>
      <c r="B114" s="28"/>
      <c r="C114" s="28"/>
      <c r="D114" s="28"/>
      <c r="E114" s="29"/>
      <c r="F114" s="30"/>
      <c r="G114" s="30"/>
      <c r="H114" s="31"/>
      <c r="I114" s="32">
        <v>2017</v>
      </c>
      <c r="J114" s="32">
        <v>2018</v>
      </c>
      <c r="K114" s="32">
        <v>2019</v>
      </c>
      <c r="L114" s="32">
        <v>2020</v>
      </c>
      <c r="M114" s="32">
        <v>2021</v>
      </c>
      <c r="N114" s="32">
        <v>2022</v>
      </c>
      <c r="O114" s="32">
        <v>2023</v>
      </c>
      <c r="P114" s="32">
        <v>2024</v>
      </c>
      <c r="Q114" s="32">
        <v>2025</v>
      </c>
      <c r="R114" s="32">
        <v>2026</v>
      </c>
      <c r="S114" s="32">
        <v>2027</v>
      </c>
      <c r="T114" s="32">
        <v>2028</v>
      </c>
      <c r="U114" s="32">
        <v>2029</v>
      </c>
      <c r="V114" s="32">
        <v>2030</v>
      </c>
      <c r="W114" s="32">
        <v>2031</v>
      </c>
      <c r="X114" s="32">
        <v>2032</v>
      </c>
      <c r="Y114" s="32">
        <v>2033</v>
      </c>
      <c r="Z114" s="32">
        <v>2034</v>
      </c>
      <c r="AA114" s="32">
        <v>2035</v>
      </c>
      <c r="AB114" s="32">
        <v>2036</v>
      </c>
      <c r="AC114" s="32">
        <v>2037</v>
      </c>
      <c r="AD114" s="32">
        <v>2038</v>
      </c>
      <c r="AE114" s="32">
        <v>2039</v>
      </c>
      <c r="AF114" s="32">
        <v>2040</v>
      </c>
      <c r="AG114" s="27"/>
      <c r="AH114" s="32">
        <v>2017</v>
      </c>
      <c r="AI114" s="32">
        <v>2018</v>
      </c>
      <c r="AJ114" s="32">
        <v>2019</v>
      </c>
      <c r="AK114" s="32">
        <v>2020</v>
      </c>
      <c r="AL114" s="32">
        <v>2021</v>
      </c>
      <c r="AM114" s="32">
        <v>2022</v>
      </c>
      <c r="AN114" s="32">
        <v>2023</v>
      </c>
      <c r="AO114" s="32">
        <v>2024</v>
      </c>
      <c r="AP114" s="32">
        <v>2025</v>
      </c>
      <c r="AQ114" s="32">
        <v>2026</v>
      </c>
      <c r="AR114" s="32">
        <v>2027</v>
      </c>
      <c r="AS114" s="32">
        <v>2028</v>
      </c>
      <c r="AT114" s="32">
        <v>2029</v>
      </c>
      <c r="AU114" s="32">
        <v>2030</v>
      </c>
      <c r="AV114" s="32">
        <v>2031</v>
      </c>
      <c r="AW114" s="32">
        <v>2032</v>
      </c>
      <c r="AX114" s="32">
        <v>2033</v>
      </c>
      <c r="AY114" s="32">
        <v>2034</v>
      </c>
      <c r="AZ114" s="32">
        <v>2035</v>
      </c>
      <c r="BA114" s="32">
        <v>2036</v>
      </c>
      <c r="BB114" s="32">
        <v>2037</v>
      </c>
      <c r="BC114" s="32">
        <v>2038</v>
      </c>
      <c r="BD114" s="32">
        <v>2039</v>
      </c>
      <c r="BE114" s="32">
        <v>2040</v>
      </c>
    </row>
    <row r="115" spans="1:57" x14ac:dyDescent="0.2">
      <c r="A115" s="33" t="s">
        <v>324</v>
      </c>
      <c r="B115" s="33" t="s">
        <v>29</v>
      </c>
      <c r="C115" s="33"/>
      <c r="D115" s="33" t="s">
        <v>325</v>
      </c>
      <c r="E115" s="33">
        <v>2020</v>
      </c>
      <c r="F115" s="34" t="s">
        <v>504</v>
      </c>
      <c r="G115" s="34" t="s">
        <v>327</v>
      </c>
      <c r="H115" s="35"/>
      <c r="I115" s="40"/>
      <c r="J115" s="41">
        <f>I91</f>
        <v>0</v>
      </c>
      <c r="K115" s="41">
        <f t="shared" ref="K115:K134" si="165">J91</f>
        <v>0</v>
      </c>
      <c r="L115" s="41">
        <f t="shared" ref="L115:L134" si="166">K91</f>
        <v>1</v>
      </c>
      <c r="M115" s="41">
        <f t="shared" ref="M115:M134" si="167">L91</f>
        <v>0.8045977011494253</v>
      </c>
      <c r="N115" s="41">
        <f t="shared" ref="N115:N134" si="168">M91</f>
        <v>1</v>
      </c>
      <c r="O115" s="41">
        <f t="shared" ref="O115:O134" si="169">N91</f>
        <v>1</v>
      </c>
      <c r="P115" s="41">
        <f t="shared" ref="P115:P134" si="170">O91</f>
        <v>1</v>
      </c>
      <c r="Q115" s="41">
        <f t="shared" ref="Q115:Q134" si="171">P91</f>
        <v>1</v>
      </c>
      <c r="R115" s="41">
        <f t="shared" ref="R115:R134" si="172">Q91</f>
        <v>1</v>
      </c>
      <c r="S115" s="41">
        <f t="shared" ref="S115:S134" si="173">R91</f>
        <v>1</v>
      </c>
      <c r="T115" s="41">
        <f t="shared" ref="T115:T134" si="174">S91</f>
        <v>1</v>
      </c>
      <c r="U115" s="41">
        <f t="shared" ref="U115:U134" si="175">T91</f>
        <v>1</v>
      </c>
      <c r="V115" s="41">
        <f t="shared" ref="V115:V134" si="176">U91</f>
        <v>0.97142857142857142</v>
      </c>
      <c r="W115" s="41">
        <f t="shared" ref="W115:W134" si="177">V91</f>
        <v>1</v>
      </c>
      <c r="X115" s="41">
        <f t="shared" ref="X115:X134" si="178">W91</f>
        <v>1</v>
      </c>
      <c r="Y115" s="41">
        <f t="shared" ref="Y115:Y134" si="179">X91</f>
        <v>1</v>
      </c>
      <c r="Z115" s="41">
        <f t="shared" ref="Z115:Z134" si="180">Y91</f>
        <v>0.86029411764705888</v>
      </c>
      <c r="AA115" s="41">
        <f t="shared" ref="AA115:AA134" si="181">Z91</f>
        <v>1</v>
      </c>
      <c r="AB115" s="41">
        <f t="shared" ref="AB115:AB134" si="182">AA91</f>
        <v>0.11965811965811966</v>
      </c>
      <c r="AC115" s="41">
        <f t="shared" ref="AC115:AC134" si="183">AB91</f>
        <v>0</v>
      </c>
      <c r="AD115" s="41">
        <f t="shared" ref="AD115:AD134" si="184">AC91</f>
        <v>0</v>
      </c>
      <c r="AE115" s="41">
        <f t="shared" ref="AE115:AE134" si="185">AD91</f>
        <v>0</v>
      </c>
      <c r="AF115" s="42">
        <f t="shared" ref="AF115:AF134" si="186">AE91</f>
        <v>0</v>
      </c>
      <c r="AG115" s="35"/>
      <c r="AH115" s="36"/>
      <c r="AI115" s="41">
        <f>AH91</f>
        <v>0</v>
      </c>
      <c r="AJ115" s="41">
        <f t="shared" ref="AJ115:AJ134" si="187">AI91</f>
        <v>0</v>
      </c>
      <c r="AK115" s="41">
        <f t="shared" ref="AK115:AK134" si="188">AJ91</f>
        <v>1</v>
      </c>
      <c r="AL115" s="41">
        <f t="shared" ref="AL115:AL134" si="189">AK91</f>
        <v>0.80085551869337257</v>
      </c>
      <c r="AM115" s="41">
        <f t="shared" ref="AM115:AM134" si="190">AL91</f>
        <v>1</v>
      </c>
      <c r="AN115" s="41">
        <f t="shared" ref="AN115:AN134" si="191">AM91</f>
        <v>1</v>
      </c>
      <c r="AO115" s="41">
        <f t="shared" ref="AO115:AO134" si="192">AN91</f>
        <v>1</v>
      </c>
      <c r="AP115" s="41">
        <f t="shared" ref="AP115:AP134" si="193">AO91</f>
        <v>1</v>
      </c>
      <c r="AQ115" s="41">
        <f t="shared" ref="AQ115:AQ134" si="194">AP91</f>
        <v>1</v>
      </c>
      <c r="AR115" s="41">
        <f t="shared" ref="AR115:AR134" si="195">AQ91</f>
        <v>0.99999512122773326</v>
      </c>
      <c r="AS115" s="41">
        <f t="shared" ref="AS115:AS134" si="196">AR91</f>
        <v>1</v>
      </c>
      <c r="AT115" s="41">
        <f t="shared" ref="AT115:AT134" si="197">AS91</f>
        <v>0.99884860412765664</v>
      </c>
      <c r="AU115" s="41">
        <f t="shared" ref="AU115:AU134" si="198">AT91</f>
        <v>0.99007778927244616</v>
      </c>
      <c r="AV115" s="41">
        <f t="shared" ref="AV115:AV134" si="199">AU91</f>
        <v>0.99992501277742807</v>
      </c>
      <c r="AW115" s="41">
        <f t="shared" ref="AW115:AW134" si="200">AV91</f>
        <v>1</v>
      </c>
      <c r="AX115" s="41">
        <f t="shared" ref="AX115:AX134" si="201">AW91</f>
        <v>0.99994967585329031</v>
      </c>
      <c r="AY115" s="41">
        <f t="shared" ref="AY115:AY134" si="202">AX91</f>
        <v>0.85914499905760822</v>
      </c>
      <c r="AZ115" s="41">
        <f t="shared" ref="AZ115:AZ134" si="203">AY91</f>
        <v>1</v>
      </c>
      <c r="BA115" s="41">
        <f t="shared" ref="BA115:BA134" si="204">AZ91</f>
        <v>0.11577122333640961</v>
      </c>
      <c r="BB115" s="41">
        <f t="shared" ref="BB115:BB134" si="205">BA91</f>
        <v>0</v>
      </c>
      <c r="BC115" s="41" t="str">
        <f t="shared" ref="BC115:BC134" si="206">BB91</f>
        <v>n/a</v>
      </c>
      <c r="BD115" s="41" t="str">
        <f t="shared" ref="BD115:BD134" si="207">BC91</f>
        <v>n/a</v>
      </c>
      <c r="BE115" s="42" t="str">
        <f t="shared" ref="BE115:BE134" si="208">BD91</f>
        <v>n/a</v>
      </c>
    </row>
    <row r="116" spans="1:57" x14ac:dyDescent="0.2">
      <c r="A116" s="33" t="s">
        <v>328</v>
      </c>
      <c r="B116" s="33" t="s">
        <v>29</v>
      </c>
      <c r="C116" s="33"/>
      <c r="D116" s="33" t="s">
        <v>325</v>
      </c>
      <c r="E116" s="33">
        <v>2020</v>
      </c>
      <c r="F116" s="34" t="s">
        <v>504</v>
      </c>
      <c r="G116" s="34" t="s">
        <v>327</v>
      </c>
      <c r="H116" s="35"/>
      <c r="I116" s="40"/>
      <c r="J116" s="41">
        <f t="shared" ref="J116:J134" si="209">I92</f>
        <v>0</v>
      </c>
      <c r="K116" s="41">
        <f t="shared" si="165"/>
        <v>0</v>
      </c>
      <c r="L116" s="41">
        <f t="shared" si="166"/>
        <v>1</v>
      </c>
      <c r="M116" s="41">
        <f t="shared" si="167"/>
        <v>0.72602739726027399</v>
      </c>
      <c r="N116" s="41">
        <f t="shared" si="168"/>
        <v>1</v>
      </c>
      <c r="O116" s="41">
        <f t="shared" si="169"/>
        <v>1</v>
      </c>
      <c r="P116" s="41">
        <f t="shared" si="170"/>
        <v>1</v>
      </c>
      <c r="Q116" s="41">
        <f t="shared" si="171"/>
        <v>1</v>
      </c>
      <c r="R116" s="41">
        <f t="shared" si="172"/>
        <v>1</v>
      </c>
      <c r="S116" s="41">
        <f t="shared" si="173"/>
        <v>1</v>
      </c>
      <c r="T116" s="41">
        <f t="shared" si="174"/>
        <v>1</v>
      </c>
      <c r="U116" s="41">
        <f t="shared" si="175"/>
        <v>1</v>
      </c>
      <c r="V116" s="41">
        <f t="shared" si="176"/>
        <v>0.96226415094339623</v>
      </c>
      <c r="W116" s="41">
        <f t="shared" si="177"/>
        <v>1</v>
      </c>
      <c r="X116" s="41">
        <f t="shared" si="178"/>
        <v>1</v>
      </c>
      <c r="Y116" s="41">
        <f t="shared" si="179"/>
        <v>0.84313725490196079</v>
      </c>
      <c r="Z116" s="41">
        <f t="shared" si="180"/>
        <v>1</v>
      </c>
      <c r="AA116" s="41">
        <f t="shared" si="181"/>
        <v>0.76744186046511631</v>
      </c>
      <c r="AB116" s="41">
        <f t="shared" si="182"/>
        <v>0.81818181818181823</v>
      </c>
      <c r="AC116" s="41">
        <f t="shared" si="183"/>
        <v>0</v>
      </c>
      <c r="AD116" s="41">
        <f t="shared" si="184"/>
        <v>0</v>
      </c>
      <c r="AE116" s="41">
        <f t="shared" si="185"/>
        <v>0</v>
      </c>
      <c r="AF116" s="42">
        <f t="shared" si="186"/>
        <v>0</v>
      </c>
      <c r="AG116" s="35"/>
      <c r="AH116" s="36"/>
      <c r="AI116" s="41">
        <f t="shared" ref="AI116:AI134" si="210">AH92</f>
        <v>0</v>
      </c>
      <c r="AJ116" s="41">
        <f t="shared" si="187"/>
        <v>0</v>
      </c>
      <c r="AK116" s="41">
        <f t="shared" si="188"/>
        <v>1</v>
      </c>
      <c r="AL116" s="41">
        <f t="shared" si="189"/>
        <v>0.71562602839410616</v>
      </c>
      <c r="AM116" s="41">
        <f t="shared" si="190"/>
        <v>1</v>
      </c>
      <c r="AN116" s="41">
        <f t="shared" si="191"/>
        <v>1</v>
      </c>
      <c r="AO116" s="41">
        <f t="shared" si="192"/>
        <v>1</v>
      </c>
      <c r="AP116" s="41">
        <f t="shared" si="193"/>
        <v>1</v>
      </c>
      <c r="AQ116" s="41">
        <f t="shared" si="194"/>
        <v>1</v>
      </c>
      <c r="AR116" s="41">
        <f t="shared" si="195"/>
        <v>0.99997409252595282</v>
      </c>
      <c r="AS116" s="41">
        <f t="shared" si="196"/>
        <v>1</v>
      </c>
      <c r="AT116" s="41">
        <f t="shared" si="197"/>
        <v>1</v>
      </c>
      <c r="AU116" s="41">
        <f t="shared" si="198"/>
        <v>0.98532692193098592</v>
      </c>
      <c r="AV116" s="41">
        <f t="shared" si="199"/>
        <v>0.99875498106177629</v>
      </c>
      <c r="AW116" s="41">
        <f t="shared" si="200"/>
        <v>1</v>
      </c>
      <c r="AX116" s="41">
        <f t="shared" si="201"/>
        <v>0.83717966944150457</v>
      </c>
      <c r="AY116" s="41">
        <f t="shared" si="202"/>
        <v>1</v>
      </c>
      <c r="AZ116" s="41">
        <f t="shared" si="203"/>
        <v>0.76370614724713515</v>
      </c>
      <c r="BA116" s="41">
        <f t="shared" si="204"/>
        <v>0.84244334594028136</v>
      </c>
      <c r="BB116" s="41">
        <f t="shared" si="205"/>
        <v>0</v>
      </c>
      <c r="BC116" s="41" t="str">
        <f t="shared" si="206"/>
        <v>n/a</v>
      </c>
      <c r="BD116" s="41" t="str">
        <f t="shared" si="207"/>
        <v>n/a</v>
      </c>
      <c r="BE116" s="42" t="str">
        <f t="shared" si="208"/>
        <v>n/a</v>
      </c>
    </row>
    <row r="117" spans="1:57" x14ac:dyDescent="0.2">
      <c r="A117" s="33" t="s">
        <v>329</v>
      </c>
      <c r="B117" s="33" t="s">
        <v>29</v>
      </c>
      <c r="C117" s="33"/>
      <c r="D117" s="33" t="s">
        <v>325</v>
      </c>
      <c r="E117" s="33">
        <v>2020</v>
      </c>
      <c r="F117" s="34" t="s">
        <v>504</v>
      </c>
      <c r="G117" s="34" t="s">
        <v>327</v>
      </c>
      <c r="H117" s="35"/>
      <c r="I117" s="40"/>
      <c r="J117" s="41">
        <f t="shared" si="209"/>
        <v>0</v>
      </c>
      <c r="K117" s="41">
        <f t="shared" si="165"/>
        <v>0</v>
      </c>
      <c r="L117" s="41">
        <f t="shared" si="166"/>
        <v>1</v>
      </c>
      <c r="M117" s="41">
        <f t="shared" si="167"/>
        <v>1</v>
      </c>
      <c r="N117" s="41">
        <f t="shared" si="168"/>
        <v>1</v>
      </c>
      <c r="O117" s="41">
        <f t="shared" si="169"/>
        <v>1</v>
      </c>
      <c r="P117" s="41">
        <f t="shared" si="170"/>
        <v>1</v>
      </c>
      <c r="Q117" s="41">
        <f t="shared" si="171"/>
        <v>1</v>
      </c>
      <c r="R117" s="41">
        <f t="shared" si="172"/>
        <v>1</v>
      </c>
      <c r="S117" s="41">
        <f t="shared" si="173"/>
        <v>1</v>
      </c>
      <c r="T117" s="41">
        <f t="shared" si="174"/>
        <v>1</v>
      </c>
      <c r="U117" s="41">
        <f t="shared" si="175"/>
        <v>1</v>
      </c>
      <c r="V117" s="41">
        <f t="shared" si="176"/>
        <v>1</v>
      </c>
      <c r="W117" s="41">
        <f t="shared" si="177"/>
        <v>1</v>
      </c>
      <c r="X117" s="41">
        <f t="shared" si="178"/>
        <v>1</v>
      </c>
      <c r="Y117" s="41">
        <f t="shared" si="179"/>
        <v>1</v>
      </c>
      <c r="Z117" s="41">
        <f t="shared" si="180"/>
        <v>1</v>
      </c>
      <c r="AA117" s="41">
        <f t="shared" si="181"/>
        <v>1</v>
      </c>
      <c r="AB117" s="41">
        <f t="shared" si="182"/>
        <v>1</v>
      </c>
      <c r="AC117" s="41">
        <f t="shared" si="183"/>
        <v>1</v>
      </c>
      <c r="AD117" s="41">
        <f t="shared" si="184"/>
        <v>0.98076923076923073</v>
      </c>
      <c r="AE117" s="41">
        <f t="shared" si="185"/>
        <v>0</v>
      </c>
      <c r="AF117" s="42">
        <f t="shared" si="186"/>
        <v>0</v>
      </c>
      <c r="AG117" s="35"/>
      <c r="AH117" s="36"/>
      <c r="AI117" s="41">
        <f t="shared" si="210"/>
        <v>0</v>
      </c>
      <c r="AJ117" s="41">
        <f t="shared" si="187"/>
        <v>0</v>
      </c>
      <c r="AK117" s="41">
        <f t="shared" si="188"/>
        <v>1</v>
      </c>
      <c r="AL117" s="41">
        <f t="shared" si="189"/>
        <v>1</v>
      </c>
      <c r="AM117" s="41">
        <f t="shared" si="190"/>
        <v>1</v>
      </c>
      <c r="AN117" s="41">
        <f t="shared" si="191"/>
        <v>1</v>
      </c>
      <c r="AO117" s="41">
        <f t="shared" si="192"/>
        <v>1</v>
      </c>
      <c r="AP117" s="41">
        <f t="shared" si="193"/>
        <v>1</v>
      </c>
      <c r="AQ117" s="41">
        <f t="shared" si="194"/>
        <v>1</v>
      </c>
      <c r="AR117" s="41">
        <f t="shared" si="195"/>
        <v>1</v>
      </c>
      <c r="AS117" s="41">
        <f t="shared" si="196"/>
        <v>1</v>
      </c>
      <c r="AT117" s="41">
        <f t="shared" si="197"/>
        <v>1</v>
      </c>
      <c r="AU117" s="41">
        <f t="shared" si="198"/>
        <v>1</v>
      </c>
      <c r="AV117" s="41">
        <f t="shared" si="199"/>
        <v>1</v>
      </c>
      <c r="AW117" s="41">
        <f t="shared" si="200"/>
        <v>1</v>
      </c>
      <c r="AX117" s="41">
        <f t="shared" si="201"/>
        <v>1</v>
      </c>
      <c r="AY117" s="41">
        <f t="shared" si="202"/>
        <v>1</v>
      </c>
      <c r="AZ117" s="41">
        <f t="shared" si="203"/>
        <v>1</v>
      </c>
      <c r="BA117" s="41">
        <f t="shared" si="204"/>
        <v>1</v>
      </c>
      <c r="BB117" s="41">
        <f t="shared" si="205"/>
        <v>1</v>
      </c>
      <c r="BC117" s="41">
        <f t="shared" si="206"/>
        <v>0.95105007509506179</v>
      </c>
      <c r="BD117" s="41">
        <f t="shared" si="207"/>
        <v>0</v>
      </c>
      <c r="BE117" s="42" t="str">
        <f t="shared" si="208"/>
        <v>n/a</v>
      </c>
    </row>
    <row r="118" spans="1:57" x14ac:dyDescent="0.2">
      <c r="A118" s="33" t="s">
        <v>134</v>
      </c>
      <c r="B118" s="33" t="s">
        <v>29</v>
      </c>
      <c r="C118" s="33"/>
      <c r="D118" s="33" t="s">
        <v>325</v>
      </c>
      <c r="E118" s="33">
        <v>2020</v>
      </c>
      <c r="F118" s="34" t="s">
        <v>504</v>
      </c>
      <c r="G118" s="34" t="s">
        <v>327</v>
      </c>
      <c r="H118" s="35"/>
      <c r="I118" s="40"/>
      <c r="J118" s="41">
        <f t="shared" si="209"/>
        <v>0</v>
      </c>
      <c r="K118" s="41">
        <f t="shared" si="165"/>
        <v>0</v>
      </c>
      <c r="L118" s="41">
        <f t="shared" si="166"/>
        <v>1</v>
      </c>
      <c r="M118" s="41">
        <f t="shared" si="167"/>
        <v>1</v>
      </c>
      <c r="N118" s="41">
        <f t="shared" si="168"/>
        <v>1</v>
      </c>
      <c r="O118" s="41">
        <f t="shared" si="169"/>
        <v>1</v>
      </c>
      <c r="P118" s="41">
        <f t="shared" si="170"/>
        <v>1</v>
      </c>
      <c r="Q118" s="41">
        <f t="shared" si="171"/>
        <v>1</v>
      </c>
      <c r="R118" s="41">
        <f t="shared" si="172"/>
        <v>1</v>
      </c>
      <c r="S118" s="41">
        <f t="shared" si="173"/>
        <v>1</v>
      </c>
      <c r="T118" s="41">
        <f t="shared" si="174"/>
        <v>1</v>
      </c>
      <c r="U118" s="41">
        <f t="shared" si="175"/>
        <v>1</v>
      </c>
      <c r="V118" s="41">
        <f t="shared" si="176"/>
        <v>1</v>
      </c>
      <c r="W118" s="41">
        <f t="shared" si="177"/>
        <v>1</v>
      </c>
      <c r="X118" s="41">
        <f t="shared" si="178"/>
        <v>1</v>
      </c>
      <c r="Y118" s="41">
        <f t="shared" si="179"/>
        <v>1</v>
      </c>
      <c r="Z118" s="41">
        <f t="shared" si="180"/>
        <v>1</v>
      </c>
      <c r="AA118" s="41">
        <f t="shared" si="181"/>
        <v>0.5</v>
      </c>
      <c r="AB118" s="41">
        <f t="shared" si="182"/>
        <v>0</v>
      </c>
      <c r="AC118" s="41">
        <f t="shared" si="183"/>
        <v>0</v>
      </c>
      <c r="AD118" s="41">
        <f t="shared" si="184"/>
        <v>0</v>
      </c>
      <c r="AE118" s="41">
        <f t="shared" si="185"/>
        <v>0</v>
      </c>
      <c r="AF118" s="42">
        <f t="shared" si="186"/>
        <v>0</v>
      </c>
      <c r="AG118" s="35"/>
      <c r="AH118" s="36"/>
      <c r="AI118" s="41">
        <f t="shared" si="210"/>
        <v>0</v>
      </c>
      <c r="AJ118" s="41">
        <f t="shared" si="187"/>
        <v>0</v>
      </c>
      <c r="AK118" s="41">
        <f t="shared" si="188"/>
        <v>1</v>
      </c>
      <c r="AL118" s="41">
        <f t="shared" si="189"/>
        <v>1</v>
      </c>
      <c r="AM118" s="41">
        <f t="shared" si="190"/>
        <v>1</v>
      </c>
      <c r="AN118" s="41">
        <f t="shared" si="191"/>
        <v>1</v>
      </c>
      <c r="AO118" s="41">
        <f t="shared" si="192"/>
        <v>1</v>
      </c>
      <c r="AP118" s="41">
        <f t="shared" si="193"/>
        <v>1</v>
      </c>
      <c r="AQ118" s="41">
        <f t="shared" si="194"/>
        <v>1</v>
      </c>
      <c r="AR118" s="41">
        <f t="shared" si="195"/>
        <v>1</v>
      </c>
      <c r="AS118" s="41">
        <f t="shared" si="196"/>
        <v>1</v>
      </c>
      <c r="AT118" s="41">
        <f t="shared" si="197"/>
        <v>1</v>
      </c>
      <c r="AU118" s="41">
        <f t="shared" si="198"/>
        <v>0.9707779886148008</v>
      </c>
      <c r="AV118" s="41">
        <f t="shared" si="199"/>
        <v>1</v>
      </c>
      <c r="AW118" s="41">
        <f t="shared" si="200"/>
        <v>1</v>
      </c>
      <c r="AX118" s="41">
        <f t="shared" si="201"/>
        <v>1</v>
      </c>
      <c r="AY118" s="41">
        <f t="shared" si="202"/>
        <v>1</v>
      </c>
      <c r="AZ118" s="41">
        <f t="shared" si="203"/>
        <v>0.80209147771696643</v>
      </c>
      <c r="BA118" s="41">
        <f t="shared" si="204"/>
        <v>0.49677104910442305</v>
      </c>
      <c r="BB118" s="41">
        <f t="shared" si="205"/>
        <v>0.98013245033112584</v>
      </c>
      <c r="BC118" s="41">
        <f t="shared" si="206"/>
        <v>0.96921921921921927</v>
      </c>
      <c r="BD118" s="41">
        <f t="shared" si="207"/>
        <v>1</v>
      </c>
      <c r="BE118" s="42">
        <f t="shared" si="208"/>
        <v>0</v>
      </c>
    </row>
    <row r="119" spans="1:57" x14ac:dyDescent="0.2">
      <c r="A119" s="33" t="s">
        <v>37</v>
      </c>
      <c r="B119" s="33" t="s">
        <v>29</v>
      </c>
      <c r="C119" s="33"/>
      <c r="D119" s="33" t="s">
        <v>325</v>
      </c>
      <c r="E119" s="33">
        <v>2020</v>
      </c>
      <c r="F119" s="34" t="s">
        <v>504</v>
      </c>
      <c r="G119" s="34" t="s">
        <v>327</v>
      </c>
      <c r="H119" s="35"/>
      <c r="I119" s="40"/>
      <c r="J119" s="41">
        <f t="shared" si="209"/>
        <v>0</v>
      </c>
      <c r="K119" s="41">
        <f t="shared" si="165"/>
        <v>0</v>
      </c>
      <c r="L119" s="41">
        <f t="shared" si="166"/>
        <v>1</v>
      </c>
      <c r="M119" s="41">
        <f t="shared" si="167"/>
        <v>1</v>
      </c>
      <c r="N119" s="41">
        <f t="shared" si="168"/>
        <v>1</v>
      </c>
      <c r="O119" s="41">
        <f t="shared" si="169"/>
        <v>1</v>
      </c>
      <c r="P119" s="41">
        <f t="shared" si="170"/>
        <v>1</v>
      </c>
      <c r="Q119" s="41">
        <f t="shared" si="171"/>
        <v>1</v>
      </c>
      <c r="R119" s="41">
        <f t="shared" si="172"/>
        <v>1</v>
      </c>
      <c r="S119" s="41">
        <f t="shared" si="173"/>
        <v>1</v>
      </c>
      <c r="T119" s="41">
        <f t="shared" si="174"/>
        <v>1</v>
      </c>
      <c r="U119" s="41">
        <f t="shared" si="175"/>
        <v>0.90909090909090906</v>
      </c>
      <c r="V119" s="41">
        <f t="shared" si="176"/>
        <v>1</v>
      </c>
      <c r="W119" s="41">
        <f t="shared" si="177"/>
        <v>1</v>
      </c>
      <c r="X119" s="41">
        <f t="shared" si="178"/>
        <v>0.95</v>
      </c>
      <c r="Y119" s="41">
        <f t="shared" si="179"/>
        <v>1</v>
      </c>
      <c r="Z119" s="41">
        <f t="shared" si="180"/>
        <v>0.89473684210526316</v>
      </c>
      <c r="AA119" s="41">
        <f t="shared" si="181"/>
        <v>1</v>
      </c>
      <c r="AB119" s="41">
        <f t="shared" si="182"/>
        <v>1</v>
      </c>
      <c r="AC119" s="41">
        <f t="shared" si="183"/>
        <v>0.77272727272727271</v>
      </c>
      <c r="AD119" s="41">
        <f t="shared" si="184"/>
        <v>0.77272727272727271</v>
      </c>
      <c r="AE119" s="41">
        <f t="shared" si="185"/>
        <v>0.77272727272727271</v>
      </c>
      <c r="AF119" s="42">
        <f t="shared" si="186"/>
        <v>0</v>
      </c>
      <c r="AG119" s="35"/>
      <c r="AH119" s="36"/>
      <c r="AI119" s="41">
        <f t="shared" si="210"/>
        <v>0</v>
      </c>
      <c r="AJ119" s="41">
        <f t="shared" si="187"/>
        <v>0</v>
      </c>
      <c r="AK119" s="41">
        <f t="shared" si="188"/>
        <v>1</v>
      </c>
      <c r="AL119" s="41">
        <f t="shared" si="189"/>
        <v>1</v>
      </c>
      <c r="AM119" s="41">
        <f t="shared" si="190"/>
        <v>1</v>
      </c>
      <c r="AN119" s="41">
        <f t="shared" si="191"/>
        <v>1</v>
      </c>
      <c r="AO119" s="41">
        <f t="shared" si="192"/>
        <v>1</v>
      </c>
      <c r="AP119" s="41">
        <f t="shared" si="193"/>
        <v>1</v>
      </c>
      <c r="AQ119" s="41">
        <f t="shared" si="194"/>
        <v>1</v>
      </c>
      <c r="AR119" s="41">
        <f t="shared" si="195"/>
        <v>1</v>
      </c>
      <c r="AS119" s="41">
        <f t="shared" si="196"/>
        <v>1</v>
      </c>
      <c r="AT119" s="41">
        <f t="shared" si="197"/>
        <v>0.99415268753583808</v>
      </c>
      <c r="AU119" s="41">
        <f t="shared" si="198"/>
        <v>1</v>
      </c>
      <c r="AV119" s="41">
        <f t="shared" si="199"/>
        <v>1</v>
      </c>
      <c r="AW119" s="41">
        <f t="shared" si="200"/>
        <v>0.97409625275532696</v>
      </c>
      <c r="AX119" s="41">
        <f t="shared" si="201"/>
        <v>1</v>
      </c>
      <c r="AY119" s="41">
        <f t="shared" si="202"/>
        <v>0.9519666300834625</v>
      </c>
      <c r="AZ119" s="41">
        <f t="shared" si="203"/>
        <v>1</v>
      </c>
      <c r="BA119" s="41">
        <f t="shared" si="204"/>
        <v>1</v>
      </c>
      <c r="BB119" s="41">
        <f t="shared" si="205"/>
        <v>1</v>
      </c>
      <c r="BC119" s="41">
        <f t="shared" si="206"/>
        <v>1</v>
      </c>
      <c r="BD119" s="41">
        <f t="shared" si="207"/>
        <v>1</v>
      </c>
      <c r="BE119" s="42">
        <f t="shared" si="208"/>
        <v>0</v>
      </c>
    </row>
    <row r="120" spans="1:57" x14ac:dyDescent="0.2">
      <c r="A120" s="33" t="s">
        <v>330</v>
      </c>
      <c r="B120" s="33" t="s">
        <v>29</v>
      </c>
      <c r="C120" s="33"/>
      <c r="D120" s="33" t="s">
        <v>325</v>
      </c>
      <c r="E120" s="33">
        <v>2020</v>
      </c>
      <c r="F120" s="34" t="s">
        <v>504</v>
      </c>
      <c r="G120" s="34" t="s">
        <v>327</v>
      </c>
      <c r="H120" s="35"/>
      <c r="I120" s="40"/>
      <c r="J120" s="41">
        <f t="shared" si="209"/>
        <v>0</v>
      </c>
      <c r="K120" s="41">
        <f t="shared" si="165"/>
        <v>0</v>
      </c>
      <c r="L120" s="41">
        <f t="shared" si="166"/>
        <v>1</v>
      </c>
      <c r="M120" s="41">
        <f t="shared" si="167"/>
        <v>1</v>
      </c>
      <c r="N120" s="41">
        <f t="shared" si="168"/>
        <v>1</v>
      </c>
      <c r="O120" s="41">
        <f t="shared" si="169"/>
        <v>1</v>
      </c>
      <c r="P120" s="41">
        <f t="shared" si="170"/>
        <v>1</v>
      </c>
      <c r="Q120" s="41">
        <f t="shared" si="171"/>
        <v>1</v>
      </c>
      <c r="R120" s="41">
        <f t="shared" si="172"/>
        <v>1</v>
      </c>
      <c r="S120" s="41">
        <f t="shared" si="173"/>
        <v>1</v>
      </c>
      <c r="T120" s="41">
        <f t="shared" si="174"/>
        <v>1</v>
      </c>
      <c r="U120" s="41">
        <f t="shared" si="175"/>
        <v>1</v>
      </c>
      <c r="V120" s="41">
        <f t="shared" si="176"/>
        <v>0</v>
      </c>
      <c r="W120" s="41" t="str">
        <f t="shared" si="177"/>
        <v>n/a</v>
      </c>
      <c r="X120" s="41" t="str">
        <f t="shared" si="178"/>
        <v>n/a</v>
      </c>
      <c r="Y120" s="41" t="str">
        <f t="shared" si="179"/>
        <v>n/a</v>
      </c>
      <c r="Z120" s="41" t="str">
        <f t="shared" si="180"/>
        <v>n/a</v>
      </c>
      <c r="AA120" s="41" t="str">
        <f t="shared" si="181"/>
        <v>n/a</v>
      </c>
      <c r="AB120" s="41" t="str">
        <f t="shared" si="182"/>
        <v>n/a</v>
      </c>
      <c r="AC120" s="41">
        <f t="shared" si="183"/>
        <v>0</v>
      </c>
      <c r="AD120" s="41">
        <f t="shared" si="184"/>
        <v>0</v>
      </c>
      <c r="AE120" s="41">
        <f t="shared" si="185"/>
        <v>0</v>
      </c>
      <c r="AF120" s="42">
        <f t="shared" si="186"/>
        <v>0</v>
      </c>
      <c r="AG120" s="35"/>
      <c r="AH120" s="36"/>
      <c r="AI120" s="41">
        <f t="shared" si="210"/>
        <v>0</v>
      </c>
      <c r="AJ120" s="41">
        <f t="shared" si="187"/>
        <v>0</v>
      </c>
      <c r="AK120" s="41">
        <f t="shared" si="188"/>
        <v>1</v>
      </c>
      <c r="AL120" s="41">
        <f t="shared" si="189"/>
        <v>1</v>
      </c>
      <c r="AM120" s="41">
        <f t="shared" si="190"/>
        <v>1</v>
      </c>
      <c r="AN120" s="41">
        <f t="shared" si="191"/>
        <v>1</v>
      </c>
      <c r="AO120" s="41">
        <f t="shared" si="192"/>
        <v>1</v>
      </c>
      <c r="AP120" s="41">
        <f t="shared" si="193"/>
        <v>1</v>
      </c>
      <c r="AQ120" s="41">
        <f t="shared" si="194"/>
        <v>1</v>
      </c>
      <c r="AR120" s="41">
        <f t="shared" si="195"/>
        <v>1</v>
      </c>
      <c r="AS120" s="41">
        <f t="shared" si="196"/>
        <v>1</v>
      </c>
      <c r="AT120" s="41">
        <f t="shared" si="197"/>
        <v>0.86367762105778789</v>
      </c>
      <c r="AU120" s="41">
        <f t="shared" si="198"/>
        <v>0</v>
      </c>
      <c r="AV120" s="41" t="str">
        <f t="shared" si="199"/>
        <v>n/a</v>
      </c>
      <c r="AW120" s="41" t="str">
        <f t="shared" si="200"/>
        <v>n/a</v>
      </c>
      <c r="AX120" s="41" t="str">
        <f t="shared" si="201"/>
        <v>n/a</v>
      </c>
      <c r="AY120" s="41" t="str">
        <f t="shared" si="202"/>
        <v>n/a</v>
      </c>
      <c r="AZ120" s="41" t="str">
        <f t="shared" si="203"/>
        <v>n/a</v>
      </c>
      <c r="BA120" s="41" t="str">
        <f t="shared" si="204"/>
        <v>n/a</v>
      </c>
      <c r="BB120" s="41" t="str">
        <f t="shared" si="205"/>
        <v>n/a</v>
      </c>
      <c r="BC120" s="41" t="str">
        <f t="shared" si="206"/>
        <v>n/a</v>
      </c>
      <c r="BD120" s="41" t="str">
        <f t="shared" si="207"/>
        <v>n/a</v>
      </c>
      <c r="BE120" s="42" t="str">
        <f t="shared" si="208"/>
        <v>n/a</v>
      </c>
    </row>
    <row r="121" spans="1:57" x14ac:dyDescent="0.2">
      <c r="A121" s="33" t="s">
        <v>44</v>
      </c>
      <c r="B121" s="33" t="s">
        <v>29</v>
      </c>
      <c r="C121" s="33"/>
      <c r="D121" s="33" t="s">
        <v>325</v>
      </c>
      <c r="E121" s="33">
        <v>2020</v>
      </c>
      <c r="F121" s="34" t="s">
        <v>504</v>
      </c>
      <c r="G121" s="34" t="s">
        <v>327</v>
      </c>
      <c r="H121" s="35"/>
      <c r="I121" s="40"/>
      <c r="J121" s="41">
        <f t="shared" si="209"/>
        <v>0</v>
      </c>
      <c r="K121" s="41">
        <f t="shared" si="165"/>
        <v>0</v>
      </c>
      <c r="L121" s="41">
        <f t="shared" si="166"/>
        <v>1</v>
      </c>
      <c r="M121" s="41">
        <f t="shared" si="167"/>
        <v>1.023972602739726</v>
      </c>
      <c r="N121" s="41">
        <f t="shared" si="168"/>
        <v>1</v>
      </c>
      <c r="O121" s="41">
        <f t="shared" si="169"/>
        <v>1</v>
      </c>
      <c r="P121" s="41">
        <f t="shared" si="170"/>
        <v>1</v>
      </c>
      <c r="Q121" s="41">
        <f t="shared" si="171"/>
        <v>0.98494983277591974</v>
      </c>
      <c r="R121" s="41">
        <f t="shared" si="172"/>
        <v>1</v>
      </c>
      <c r="S121" s="41">
        <f t="shared" si="173"/>
        <v>1</v>
      </c>
      <c r="T121" s="41">
        <f t="shared" si="174"/>
        <v>0.99320882852292025</v>
      </c>
      <c r="U121" s="41">
        <f t="shared" si="175"/>
        <v>1</v>
      </c>
      <c r="V121" s="41">
        <f t="shared" si="176"/>
        <v>0.97777777777777775</v>
      </c>
      <c r="W121" s="41">
        <f t="shared" si="177"/>
        <v>0.90384615384615385</v>
      </c>
      <c r="X121" s="41">
        <f t="shared" si="178"/>
        <v>0.20116054158607349</v>
      </c>
      <c r="Y121" s="41">
        <f t="shared" si="179"/>
        <v>0.41346153846153844</v>
      </c>
      <c r="Z121" s="41">
        <f t="shared" si="180"/>
        <v>0.44186046511627908</v>
      </c>
      <c r="AA121" s="41">
        <f t="shared" si="181"/>
        <v>0</v>
      </c>
      <c r="AB121" s="41" t="str">
        <f t="shared" si="182"/>
        <v>n/a</v>
      </c>
      <c r="AC121" s="41">
        <f t="shared" si="183"/>
        <v>0</v>
      </c>
      <c r="AD121" s="41">
        <f t="shared" si="184"/>
        <v>0</v>
      </c>
      <c r="AE121" s="41">
        <f t="shared" si="185"/>
        <v>0</v>
      </c>
      <c r="AF121" s="42">
        <f t="shared" si="186"/>
        <v>0</v>
      </c>
      <c r="AG121" s="35"/>
      <c r="AH121" s="36"/>
      <c r="AI121" s="41">
        <f t="shared" si="210"/>
        <v>0</v>
      </c>
      <c r="AJ121" s="41">
        <f t="shared" si="187"/>
        <v>0</v>
      </c>
      <c r="AK121" s="41">
        <f t="shared" si="188"/>
        <v>1</v>
      </c>
      <c r="AL121" s="41">
        <f t="shared" si="189"/>
        <v>1.0141471845570387</v>
      </c>
      <c r="AM121" s="41">
        <f t="shared" si="190"/>
        <v>1</v>
      </c>
      <c r="AN121" s="41">
        <f t="shared" si="191"/>
        <v>1</v>
      </c>
      <c r="AO121" s="41">
        <f t="shared" si="192"/>
        <v>1</v>
      </c>
      <c r="AP121" s="41">
        <f t="shared" si="193"/>
        <v>0.9849605931862081</v>
      </c>
      <c r="AQ121" s="41">
        <f t="shared" si="194"/>
        <v>1</v>
      </c>
      <c r="AR121" s="41">
        <f t="shared" si="195"/>
        <v>1</v>
      </c>
      <c r="AS121" s="41">
        <f t="shared" si="196"/>
        <v>0.98049519562982612</v>
      </c>
      <c r="AT121" s="41">
        <f t="shared" si="197"/>
        <v>1</v>
      </c>
      <c r="AU121" s="41">
        <f t="shared" si="198"/>
        <v>0.98210080945473133</v>
      </c>
      <c r="AV121" s="41">
        <f t="shared" si="199"/>
        <v>0.9423071935825762</v>
      </c>
      <c r="AW121" s="41">
        <f t="shared" si="200"/>
        <v>0.23426722951659545</v>
      </c>
      <c r="AX121" s="41">
        <f t="shared" si="201"/>
        <v>0.56596902167037177</v>
      </c>
      <c r="AY121" s="41">
        <f t="shared" si="202"/>
        <v>0.56926617746685126</v>
      </c>
      <c r="AZ121" s="41">
        <f t="shared" si="203"/>
        <v>0</v>
      </c>
      <c r="BA121" s="41" t="str">
        <f t="shared" si="204"/>
        <v>n/a</v>
      </c>
      <c r="BB121" s="41" t="str">
        <f t="shared" si="205"/>
        <v>n/a</v>
      </c>
      <c r="BC121" s="41" t="str">
        <f t="shared" si="206"/>
        <v>n/a</v>
      </c>
      <c r="BD121" s="41" t="str">
        <f t="shared" si="207"/>
        <v>n/a</v>
      </c>
      <c r="BE121" s="42" t="str">
        <f t="shared" si="208"/>
        <v>n/a</v>
      </c>
    </row>
    <row r="122" spans="1:57" x14ac:dyDescent="0.2">
      <c r="A122" s="33" t="s">
        <v>61</v>
      </c>
      <c r="B122" s="33" t="s">
        <v>29</v>
      </c>
      <c r="C122" s="33"/>
      <c r="D122" s="33" t="s">
        <v>325</v>
      </c>
      <c r="E122" s="33">
        <v>2020</v>
      </c>
      <c r="F122" s="34" t="s">
        <v>504</v>
      </c>
      <c r="G122" s="34" t="s">
        <v>327</v>
      </c>
      <c r="H122" s="35"/>
      <c r="I122" s="40"/>
      <c r="J122" s="41">
        <f t="shared" si="209"/>
        <v>0</v>
      </c>
      <c r="K122" s="41">
        <f t="shared" si="165"/>
        <v>0</v>
      </c>
      <c r="L122" s="41">
        <f t="shared" si="166"/>
        <v>1</v>
      </c>
      <c r="M122" s="41">
        <f t="shared" si="167"/>
        <v>1</v>
      </c>
      <c r="N122" s="41">
        <f t="shared" si="168"/>
        <v>0.98496240601503759</v>
      </c>
      <c r="O122" s="41">
        <f t="shared" si="169"/>
        <v>0.9007633587786259</v>
      </c>
      <c r="P122" s="41">
        <f t="shared" si="170"/>
        <v>0.93220338983050843</v>
      </c>
      <c r="Q122" s="41">
        <f t="shared" si="171"/>
        <v>0.74545454545454548</v>
      </c>
      <c r="R122" s="41">
        <f t="shared" si="172"/>
        <v>0.78048780487804881</v>
      </c>
      <c r="S122" s="41">
        <f t="shared" si="173"/>
        <v>0.609375</v>
      </c>
      <c r="T122" s="41">
        <f t="shared" si="174"/>
        <v>0.69230769230769229</v>
      </c>
      <c r="U122" s="41">
        <f t="shared" si="175"/>
        <v>0.59259259259259256</v>
      </c>
      <c r="V122" s="41">
        <f t="shared" si="176"/>
        <v>0.625</v>
      </c>
      <c r="W122" s="41">
        <f t="shared" si="177"/>
        <v>0.6</v>
      </c>
      <c r="X122" s="41">
        <f t="shared" si="178"/>
        <v>0.16666666666666666</v>
      </c>
      <c r="Y122" s="41">
        <f t="shared" si="179"/>
        <v>1</v>
      </c>
      <c r="Z122" s="41">
        <f t="shared" si="180"/>
        <v>1</v>
      </c>
      <c r="AA122" s="41">
        <f t="shared" si="181"/>
        <v>1</v>
      </c>
      <c r="AB122" s="41">
        <f t="shared" si="182"/>
        <v>1</v>
      </c>
      <c r="AC122" s="41">
        <f t="shared" si="183"/>
        <v>0</v>
      </c>
      <c r="AD122" s="41">
        <f t="shared" si="184"/>
        <v>0</v>
      </c>
      <c r="AE122" s="41">
        <f t="shared" si="185"/>
        <v>0</v>
      </c>
      <c r="AF122" s="42">
        <f t="shared" si="186"/>
        <v>0</v>
      </c>
      <c r="AG122" s="35"/>
      <c r="AH122" s="36"/>
      <c r="AI122" s="41">
        <f t="shared" si="210"/>
        <v>0</v>
      </c>
      <c r="AJ122" s="41">
        <f t="shared" si="187"/>
        <v>0</v>
      </c>
      <c r="AK122" s="41">
        <f t="shared" si="188"/>
        <v>1</v>
      </c>
      <c r="AL122" s="41">
        <f t="shared" si="189"/>
        <v>1</v>
      </c>
      <c r="AM122" s="41">
        <f t="shared" si="190"/>
        <v>0.96731227359402205</v>
      </c>
      <c r="AN122" s="41">
        <f t="shared" si="191"/>
        <v>0.80514724540901506</v>
      </c>
      <c r="AO122" s="41">
        <f t="shared" si="192"/>
        <v>0.9071947768448082</v>
      </c>
      <c r="AP122" s="41">
        <f t="shared" si="193"/>
        <v>0.67039491247124738</v>
      </c>
      <c r="AQ122" s="41">
        <f t="shared" si="194"/>
        <v>0.71866911409736445</v>
      </c>
      <c r="AR122" s="41">
        <f t="shared" si="195"/>
        <v>0.55614717546822523</v>
      </c>
      <c r="AS122" s="41">
        <f t="shared" si="196"/>
        <v>0.65235905064759592</v>
      </c>
      <c r="AT122" s="41">
        <f t="shared" si="197"/>
        <v>0.59067135295717488</v>
      </c>
      <c r="AU122" s="41">
        <f t="shared" si="198"/>
        <v>0.63794782793490001</v>
      </c>
      <c r="AV122" s="41">
        <f t="shared" si="199"/>
        <v>0.57649279626905037</v>
      </c>
      <c r="AW122" s="41">
        <f t="shared" si="200"/>
        <v>0.16266191553907641</v>
      </c>
      <c r="AX122" s="41">
        <f t="shared" si="201"/>
        <v>0.78567199526346954</v>
      </c>
      <c r="AY122" s="41">
        <f t="shared" si="202"/>
        <v>0.92200452147701584</v>
      </c>
      <c r="AZ122" s="41">
        <f t="shared" si="203"/>
        <v>0.75316714344094815</v>
      </c>
      <c r="BA122" s="41">
        <f t="shared" si="204"/>
        <v>1</v>
      </c>
      <c r="BB122" s="41">
        <f t="shared" si="205"/>
        <v>0.28703201302224635</v>
      </c>
      <c r="BC122" s="41">
        <f t="shared" si="206"/>
        <v>0.68809073724007563</v>
      </c>
      <c r="BD122" s="41">
        <f t="shared" si="207"/>
        <v>0.17307692307692307</v>
      </c>
      <c r="BE122" s="42">
        <f t="shared" si="208"/>
        <v>0</v>
      </c>
    </row>
    <row r="123" spans="1:57" x14ac:dyDescent="0.2">
      <c r="A123" s="33" t="s">
        <v>206</v>
      </c>
      <c r="B123" s="33" t="s">
        <v>29</v>
      </c>
      <c r="C123" s="33"/>
      <c r="D123" s="33" t="s">
        <v>325</v>
      </c>
      <c r="E123" s="33">
        <v>2020</v>
      </c>
      <c r="F123" s="34" t="s">
        <v>504</v>
      </c>
      <c r="G123" s="34" t="s">
        <v>327</v>
      </c>
      <c r="H123" s="35"/>
      <c r="I123" s="40"/>
      <c r="J123" s="41">
        <f t="shared" si="209"/>
        <v>0</v>
      </c>
      <c r="K123" s="41">
        <f t="shared" si="165"/>
        <v>0</v>
      </c>
      <c r="L123" s="41">
        <f t="shared" si="166"/>
        <v>1</v>
      </c>
      <c r="M123" s="41">
        <f t="shared" si="167"/>
        <v>1</v>
      </c>
      <c r="N123" s="41">
        <f t="shared" si="168"/>
        <v>1</v>
      </c>
      <c r="O123" s="41">
        <f t="shared" si="169"/>
        <v>1</v>
      </c>
      <c r="P123" s="41">
        <f t="shared" si="170"/>
        <v>1</v>
      </c>
      <c r="Q123" s="41">
        <f t="shared" si="171"/>
        <v>1</v>
      </c>
      <c r="R123" s="41">
        <f t="shared" si="172"/>
        <v>1</v>
      </c>
      <c r="S123" s="41">
        <f t="shared" si="173"/>
        <v>1</v>
      </c>
      <c r="T123" s="41">
        <f t="shared" si="174"/>
        <v>1</v>
      </c>
      <c r="U123" s="41">
        <f t="shared" si="175"/>
        <v>1</v>
      </c>
      <c r="V123" s="41">
        <f t="shared" si="176"/>
        <v>1</v>
      </c>
      <c r="W123" s="41">
        <f t="shared" si="177"/>
        <v>1</v>
      </c>
      <c r="X123" s="41">
        <f t="shared" si="178"/>
        <v>1</v>
      </c>
      <c r="Y123" s="41">
        <f t="shared" si="179"/>
        <v>1</v>
      </c>
      <c r="Z123" s="41">
        <f t="shared" si="180"/>
        <v>1</v>
      </c>
      <c r="AA123" s="41">
        <f t="shared" si="181"/>
        <v>1</v>
      </c>
      <c r="AB123" s="41">
        <f t="shared" si="182"/>
        <v>1</v>
      </c>
      <c r="AC123" s="41">
        <f t="shared" si="183"/>
        <v>0.33707865168539325</v>
      </c>
      <c r="AD123" s="41">
        <f t="shared" si="184"/>
        <v>0</v>
      </c>
      <c r="AE123" s="41">
        <f t="shared" si="185"/>
        <v>0</v>
      </c>
      <c r="AF123" s="42">
        <f t="shared" si="186"/>
        <v>0</v>
      </c>
      <c r="AG123" s="35"/>
      <c r="AH123" s="36"/>
      <c r="AI123" s="41">
        <f t="shared" si="210"/>
        <v>0</v>
      </c>
      <c r="AJ123" s="41">
        <f t="shared" si="187"/>
        <v>0</v>
      </c>
      <c r="AK123" s="41">
        <f t="shared" si="188"/>
        <v>1</v>
      </c>
      <c r="AL123" s="41">
        <f t="shared" si="189"/>
        <v>1</v>
      </c>
      <c r="AM123" s="41">
        <f t="shared" si="190"/>
        <v>1</v>
      </c>
      <c r="AN123" s="41">
        <f t="shared" si="191"/>
        <v>1</v>
      </c>
      <c r="AO123" s="41">
        <f t="shared" si="192"/>
        <v>1</v>
      </c>
      <c r="AP123" s="41">
        <f t="shared" si="193"/>
        <v>1</v>
      </c>
      <c r="AQ123" s="41">
        <f t="shared" si="194"/>
        <v>1</v>
      </c>
      <c r="AR123" s="41">
        <f t="shared" si="195"/>
        <v>1</v>
      </c>
      <c r="AS123" s="41">
        <f t="shared" si="196"/>
        <v>1</v>
      </c>
      <c r="AT123" s="41">
        <f t="shared" si="197"/>
        <v>1</v>
      </c>
      <c r="AU123" s="41">
        <f t="shared" si="198"/>
        <v>1</v>
      </c>
      <c r="AV123" s="41">
        <f t="shared" si="199"/>
        <v>1</v>
      </c>
      <c r="AW123" s="41">
        <f t="shared" si="200"/>
        <v>1</v>
      </c>
      <c r="AX123" s="41">
        <f t="shared" si="201"/>
        <v>1</v>
      </c>
      <c r="AY123" s="41">
        <f t="shared" si="202"/>
        <v>1</v>
      </c>
      <c r="AZ123" s="41">
        <f t="shared" si="203"/>
        <v>1</v>
      </c>
      <c r="BA123" s="41">
        <f t="shared" si="204"/>
        <v>1</v>
      </c>
      <c r="BB123" s="41">
        <f t="shared" si="205"/>
        <v>0.33947230456641853</v>
      </c>
      <c r="BC123" s="41">
        <f t="shared" si="206"/>
        <v>0</v>
      </c>
      <c r="BD123" s="41" t="str">
        <f t="shared" si="207"/>
        <v>n/a</v>
      </c>
      <c r="BE123" s="42" t="str">
        <f t="shared" si="208"/>
        <v>n/a</v>
      </c>
    </row>
    <row r="124" spans="1:57" x14ac:dyDescent="0.2">
      <c r="A124" s="33" t="s">
        <v>331</v>
      </c>
      <c r="B124" s="33" t="s">
        <v>29</v>
      </c>
      <c r="C124" s="33"/>
      <c r="D124" s="33" t="s">
        <v>325</v>
      </c>
      <c r="E124" s="33">
        <v>2020</v>
      </c>
      <c r="F124" s="34" t="s">
        <v>504</v>
      </c>
      <c r="G124" s="34" t="s">
        <v>327</v>
      </c>
      <c r="H124" s="35"/>
      <c r="I124" s="43"/>
      <c r="J124" s="44">
        <f t="shared" si="209"/>
        <v>0</v>
      </c>
      <c r="K124" s="44">
        <f t="shared" si="165"/>
        <v>0</v>
      </c>
      <c r="L124" s="44" t="str">
        <f t="shared" si="166"/>
        <v>n/a</v>
      </c>
      <c r="M124" s="44" t="str">
        <f t="shared" si="167"/>
        <v>n/a</v>
      </c>
      <c r="N124" s="44" t="str">
        <f t="shared" si="168"/>
        <v>n/a</v>
      </c>
      <c r="O124" s="44" t="str">
        <f t="shared" si="169"/>
        <v>n/a</v>
      </c>
      <c r="P124" s="44" t="str">
        <f t="shared" si="170"/>
        <v>n/a</v>
      </c>
      <c r="Q124" s="44" t="str">
        <f t="shared" si="171"/>
        <v>n/a</v>
      </c>
      <c r="R124" s="44" t="str">
        <f t="shared" si="172"/>
        <v>n/a</v>
      </c>
      <c r="S124" s="44" t="str">
        <f t="shared" si="173"/>
        <v>n/a</v>
      </c>
      <c r="T124" s="44" t="str">
        <f t="shared" si="174"/>
        <v>n/a</v>
      </c>
      <c r="U124" s="44" t="str">
        <f t="shared" si="175"/>
        <v>n/a</v>
      </c>
      <c r="V124" s="44" t="str">
        <f t="shared" si="176"/>
        <v>n/a</v>
      </c>
      <c r="W124" s="44" t="str">
        <f t="shared" si="177"/>
        <v>n/a</v>
      </c>
      <c r="X124" s="44" t="str">
        <f t="shared" si="178"/>
        <v>n/a</v>
      </c>
      <c r="Y124" s="44" t="str">
        <f t="shared" si="179"/>
        <v>n/a</v>
      </c>
      <c r="Z124" s="44" t="str">
        <f t="shared" si="180"/>
        <v>n/a</v>
      </c>
      <c r="AA124" s="44" t="str">
        <f t="shared" si="181"/>
        <v>n/a</v>
      </c>
      <c r="AB124" s="44" t="str">
        <f t="shared" si="182"/>
        <v>n/a</v>
      </c>
      <c r="AC124" s="44" t="str">
        <f t="shared" si="183"/>
        <v>n/a</v>
      </c>
      <c r="AD124" s="44" t="str">
        <f t="shared" si="184"/>
        <v>n/a</v>
      </c>
      <c r="AE124" s="44" t="str">
        <f t="shared" si="185"/>
        <v>n/a</v>
      </c>
      <c r="AF124" s="45" t="str">
        <f t="shared" si="186"/>
        <v>n/a</v>
      </c>
      <c r="AG124" s="35"/>
      <c r="AH124" s="36"/>
      <c r="AI124" s="44">
        <f t="shared" si="210"/>
        <v>0</v>
      </c>
      <c r="AJ124" s="44">
        <f t="shared" si="187"/>
        <v>0</v>
      </c>
      <c r="AK124" s="44" t="str">
        <f t="shared" si="188"/>
        <v>n/a</v>
      </c>
      <c r="AL124" s="44" t="str">
        <f t="shared" si="189"/>
        <v>n/a</v>
      </c>
      <c r="AM124" s="44" t="str">
        <f t="shared" si="190"/>
        <v>n/a</v>
      </c>
      <c r="AN124" s="44" t="str">
        <f t="shared" si="191"/>
        <v>n/a</v>
      </c>
      <c r="AO124" s="44" t="str">
        <f t="shared" si="192"/>
        <v>n/a</v>
      </c>
      <c r="AP124" s="44" t="str">
        <f t="shared" si="193"/>
        <v>n/a</v>
      </c>
      <c r="AQ124" s="44" t="str">
        <f t="shared" si="194"/>
        <v>n/a</v>
      </c>
      <c r="AR124" s="44" t="str">
        <f t="shared" si="195"/>
        <v>n/a</v>
      </c>
      <c r="AS124" s="44" t="str">
        <f t="shared" si="196"/>
        <v>n/a</v>
      </c>
      <c r="AT124" s="44" t="str">
        <f t="shared" si="197"/>
        <v>n/a</v>
      </c>
      <c r="AU124" s="44" t="str">
        <f t="shared" si="198"/>
        <v>n/a</v>
      </c>
      <c r="AV124" s="44" t="str">
        <f t="shared" si="199"/>
        <v>n/a</v>
      </c>
      <c r="AW124" s="44" t="str">
        <f t="shared" si="200"/>
        <v>n/a</v>
      </c>
      <c r="AX124" s="44" t="str">
        <f t="shared" si="201"/>
        <v>n/a</v>
      </c>
      <c r="AY124" s="44" t="str">
        <f t="shared" si="202"/>
        <v>n/a</v>
      </c>
      <c r="AZ124" s="44" t="str">
        <f t="shared" si="203"/>
        <v>n/a</v>
      </c>
      <c r="BA124" s="44" t="str">
        <f t="shared" si="204"/>
        <v>n/a</v>
      </c>
      <c r="BB124" s="44" t="str">
        <f t="shared" si="205"/>
        <v>n/a</v>
      </c>
      <c r="BC124" s="44" t="str">
        <f t="shared" si="206"/>
        <v>n/a</v>
      </c>
      <c r="BD124" s="44" t="str">
        <f t="shared" si="207"/>
        <v>n/a</v>
      </c>
      <c r="BE124" s="45" t="str">
        <f t="shared" si="208"/>
        <v>n/a</v>
      </c>
    </row>
    <row r="125" spans="1:57" x14ac:dyDescent="0.2">
      <c r="A125" s="33" t="s">
        <v>332</v>
      </c>
      <c r="B125" s="33" t="s">
        <v>29</v>
      </c>
      <c r="C125" s="33"/>
      <c r="D125" s="33" t="s">
        <v>325</v>
      </c>
      <c r="E125" s="33">
        <v>2020</v>
      </c>
      <c r="F125" s="34" t="s">
        <v>504</v>
      </c>
      <c r="G125" s="34" t="s">
        <v>327</v>
      </c>
      <c r="H125" s="35"/>
      <c r="I125" s="43"/>
      <c r="J125" s="44">
        <f t="shared" si="209"/>
        <v>0</v>
      </c>
      <c r="K125" s="44">
        <f t="shared" si="165"/>
        <v>0</v>
      </c>
      <c r="L125" s="44" t="str">
        <f t="shared" si="166"/>
        <v>n/a</v>
      </c>
      <c r="M125" s="44" t="str">
        <f t="shared" si="167"/>
        <v>n/a</v>
      </c>
      <c r="N125" s="44" t="str">
        <f t="shared" si="168"/>
        <v>n/a</v>
      </c>
      <c r="O125" s="44" t="str">
        <f t="shared" si="169"/>
        <v>n/a</v>
      </c>
      <c r="P125" s="44" t="str">
        <f t="shared" si="170"/>
        <v>n/a</v>
      </c>
      <c r="Q125" s="44" t="str">
        <f t="shared" si="171"/>
        <v>n/a</v>
      </c>
      <c r="R125" s="44" t="str">
        <f t="shared" si="172"/>
        <v>n/a</v>
      </c>
      <c r="S125" s="44" t="str">
        <f t="shared" si="173"/>
        <v>n/a</v>
      </c>
      <c r="T125" s="44" t="str">
        <f t="shared" si="174"/>
        <v>n/a</v>
      </c>
      <c r="U125" s="44" t="str">
        <f t="shared" si="175"/>
        <v>n/a</v>
      </c>
      <c r="V125" s="44" t="str">
        <f t="shared" si="176"/>
        <v>n/a</v>
      </c>
      <c r="W125" s="44" t="str">
        <f t="shared" si="177"/>
        <v>n/a</v>
      </c>
      <c r="X125" s="44" t="str">
        <f t="shared" si="178"/>
        <v>n/a</v>
      </c>
      <c r="Y125" s="44" t="str">
        <f t="shared" si="179"/>
        <v>n/a</v>
      </c>
      <c r="Z125" s="44" t="str">
        <f t="shared" si="180"/>
        <v>n/a</v>
      </c>
      <c r="AA125" s="44" t="str">
        <f t="shared" si="181"/>
        <v>n/a</v>
      </c>
      <c r="AB125" s="44" t="str">
        <f t="shared" si="182"/>
        <v>n/a</v>
      </c>
      <c r="AC125" s="44" t="str">
        <f t="shared" si="183"/>
        <v>n/a</v>
      </c>
      <c r="AD125" s="44" t="str">
        <f t="shared" si="184"/>
        <v>n/a</v>
      </c>
      <c r="AE125" s="44" t="str">
        <f t="shared" si="185"/>
        <v>n/a</v>
      </c>
      <c r="AF125" s="45" t="str">
        <f t="shared" si="186"/>
        <v>n/a</v>
      </c>
      <c r="AG125" s="35"/>
      <c r="AH125" s="36"/>
      <c r="AI125" s="44">
        <f t="shared" si="210"/>
        <v>0</v>
      </c>
      <c r="AJ125" s="44">
        <f t="shared" si="187"/>
        <v>0</v>
      </c>
      <c r="AK125" s="44" t="str">
        <f t="shared" si="188"/>
        <v>n/a</v>
      </c>
      <c r="AL125" s="44" t="str">
        <f t="shared" si="189"/>
        <v>n/a</v>
      </c>
      <c r="AM125" s="44" t="str">
        <f t="shared" si="190"/>
        <v>n/a</v>
      </c>
      <c r="AN125" s="44" t="str">
        <f t="shared" si="191"/>
        <v>n/a</v>
      </c>
      <c r="AO125" s="44" t="str">
        <f t="shared" si="192"/>
        <v>n/a</v>
      </c>
      <c r="AP125" s="44" t="str">
        <f t="shared" si="193"/>
        <v>n/a</v>
      </c>
      <c r="AQ125" s="44" t="str">
        <f t="shared" si="194"/>
        <v>n/a</v>
      </c>
      <c r="AR125" s="44" t="str">
        <f t="shared" si="195"/>
        <v>n/a</v>
      </c>
      <c r="AS125" s="44" t="str">
        <f t="shared" si="196"/>
        <v>n/a</v>
      </c>
      <c r="AT125" s="44" t="str">
        <f t="shared" si="197"/>
        <v>n/a</v>
      </c>
      <c r="AU125" s="44" t="str">
        <f t="shared" si="198"/>
        <v>n/a</v>
      </c>
      <c r="AV125" s="44" t="str">
        <f t="shared" si="199"/>
        <v>n/a</v>
      </c>
      <c r="AW125" s="44" t="str">
        <f t="shared" si="200"/>
        <v>n/a</v>
      </c>
      <c r="AX125" s="44" t="str">
        <f t="shared" si="201"/>
        <v>n/a</v>
      </c>
      <c r="AY125" s="44" t="str">
        <f t="shared" si="202"/>
        <v>n/a</v>
      </c>
      <c r="AZ125" s="44" t="str">
        <f t="shared" si="203"/>
        <v>n/a</v>
      </c>
      <c r="BA125" s="44" t="str">
        <f t="shared" si="204"/>
        <v>n/a</v>
      </c>
      <c r="BB125" s="44" t="str">
        <f t="shared" si="205"/>
        <v>n/a</v>
      </c>
      <c r="BC125" s="44" t="str">
        <f t="shared" si="206"/>
        <v>n/a</v>
      </c>
      <c r="BD125" s="44" t="str">
        <f t="shared" si="207"/>
        <v>n/a</v>
      </c>
      <c r="BE125" s="45" t="str">
        <f t="shared" si="208"/>
        <v>n/a</v>
      </c>
    </row>
    <row r="126" spans="1:57" x14ac:dyDescent="0.2">
      <c r="A126" s="33" t="s">
        <v>212</v>
      </c>
      <c r="B126" s="33" t="s">
        <v>29</v>
      </c>
      <c r="C126" s="33"/>
      <c r="D126" s="33" t="s">
        <v>325</v>
      </c>
      <c r="E126" s="33">
        <v>2020</v>
      </c>
      <c r="F126" s="34" t="s">
        <v>504</v>
      </c>
      <c r="G126" s="34" t="s">
        <v>327</v>
      </c>
      <c r="H126" s="35"/>
      <c r="I126" s="43"/>
      <c r="J126" s="44">
        <f t="shared" si="209"/>
        <v>0</v>
      </c>
      <c r="K126" s="44">
        <f t="shared" si="165"/>
        <v>0</v>
      </c>
      <c r="L126" s="44" t="str">
        <f t="shared" si="166"/>
        <v>n/a</v>
      </c>
      <c r="M126" s="44" t="str">
        <f t="shared" si="167"/>
        <v>n/a</v>
      </c>
      <c r="N126" s="44" t="str">
        <f t="shared" si="168"/>
        <v>n/a</v>
      </c>
      <c r="O126" s="44" t="str">
        <f t="shared" si="169"/>
        <v>n/a</v>
      </c>
      <c r="P126" s="44" t="str">
        <f t="shared" si="170"/>
        <v>n/a</v>
      </c>
      <c r="Q126" s="44" t="str">
        <f t="shared" si="171"/>
        <v>n/a</v>
      </c>
      <c r="R126" s="44" t="str">
        <f t="shared" si="172"/>
        <v>n/a</v>
      </c>
      <c r="S126" s="44" t="str">
        <f t="shared" si="173"/>
        <v>n/a</v>
      </c>
      <c r="T126" s="44" t="str">
        <f t="shared" si="174"/>
        <v>n/a</v>
      </c>
      <c r="U126" s="44" t="str">
        <f t="shared" si="175"/>
        <v>n/a</v>
      </c>
      <c r="V126" s="44" t="str">
        <f t="shared" si="176"/>
        <v>n/a</v>
      </c>
      <c r="W126" s="44" t="str">
        <f t="shared" si="177"/>
        <v>n/a</v>
      </c>
      <c r="X126" s="44" t="str">
        <f t="shared" si="178"/>
        <v>n/a</v>
      </c>
      <c r="Y126" s="44" t="str">
        <f t="shared" si="179"/>
        <v>n/a</v>
      </c>
      <c r="Z126" s="44" t="str">
        <f t="shared" si="180"/>
        <v>n/a</v>
      </c>
      <c r="AA126" s="44" t="str">
        <f t="shared" si="181"/>
        <v>n/a</v>
      </c>
      <c r="AB126" s="44" t="str">
        <f t="shared" si="182"/>
        <v>n/a</v>
      </c>
      <c r="AC126" s="44" t="str">
        <f t="shared" si="183"/>
        <v>n/a</v>
      </c>
      <c r="AD126" s="44" t="str">
        <f t="shared" si="184"/>
        <v>n/a</v>
      </c>
      <c r="AE126" s="44" t="str">
        <f t="shared" si="185"/>
        <v>n/a</v>
      </c>
      <c r="AF126" s="45" t="str">
        <f t="shared" si="186"/>
        <v>n/a</v>
      </c>
      <c r="AG126" s="35"/>
      <c r="AH126" s="36"/>
      <c r="AI126" s="44">
        <f t="shared" si="210"/>
        <v>0</v>
      </c>
      <c r="AJ126" s="44">
        <f t="shared" si="187"/>
        <v>0</v>
      </c>
      <c r="AK126" s="44" t="str">
        <f t="shared" si="188"/>
        <v>n/a</v>
      </c>
      <c r="AL126" s="44" t="str">
        <f t="shared" si="189"/>
        <v>n/a</v>
      </c>
      <c r="AM126" s="44" t="str">
        <f t="shared" si="190"/>
        <v>n/a</v>
      </c>
      <c r="AN126" s="44" t="str">
        <f t="shared" si="191"/>
        <v>n/a</v>
      </c>
      <c r="AO126" s="44" t="str">
        <f t="shared" si="192"/>
        <v>n/a</v>
      </c>
      <c r="AP126" s="44" t="str">
        <f t="shared" si="193"/>
        <v>n/a</v>
      </c>
      <c r="AQ126" s="44" t="str">
        <f t="shared" si="194"/>
        <v>n/a</v>
      </c>
      <c r="AR126" s="44" t="str">
        <f t="shared" si="195"/>
        <v>n/a</v>
      </c>
      <c r="AS126" s="44" t="str">
        <f t="shared" si="196"/>
        <v>n/a</v>
      </c>
      <c r="AT126" s="44" t="str">
        <f t="shared" si="197"/>
        <v>n/a</v>
      </c>
      <c r="AU126" s="44" t="str">
        <f t="shared" si="198"/>
        <v>n/a</v>
      </c>
      <c r="AV126" s="44" t="str">
        <f t="shared" si="199"/>
        <v>n/a</v>
      </c>
      <c r="AW126" s="44" t="str">
        <f t="shared" si="200"/>
        <v>n/a</v>
      </c>
      <c r="AX126" s="44" t="str">
        <f t="shared" si="201"/>
        <v>n/a</v>
      </c>
      <c r="AY126" s="44" t="str">
        <f t="shared" si="202"/>
        <v>n/a</v>
      </c>
      <c r="AZ126" s="44" t="str">
        <f t="shared" si="203"/>
        <v>n/a</v>
      </c>
      <c r="BA126" s="44" t="str">
        <f t="shared" si="204"/>
        <v>n/a</v>
      </c>
      <c r="BB126" s="44" t="str">
        <f t="shared" si="205"/>
        <v>n/a</v>
      </c>
      <c r="BC126" s="44" t="str">
        <f t="shared" si="206"/>
        <v>n/a</v>
      </c>
      <c r="BD126" s="44" t="str">
        <f t="shared" si="207"/>
        <v>n/a</v>
      </c>
      <c r="BE126" s="45" t="str">
        <f t="shared" si="208"/>
        <v>n/a</v>
      </c>
    </row>
    <row r="127" spans="1:57" x14ac:dyDescent="0.2">
      <c r="A127" s="33" t="s">
        <v>333</v>
      </c>
      <c r="B127" s="33" t="s">
        <v>29</v>
      </c>
      <c r="C127" s="33"/>
      <c r="D127" s="33" t="s">
        <v>325</v>
      </c>
      <c r="E127" s="33">
        <v>2020</v>
      </c>
      <c r="F127" s="34" t="s">
        <v>504</v>
      </c>
      <c r="G127" s="34" t="s">
        <v>327</v>
      </c>
      <c r="H127" s="35"/>
      <c r="I127" s="43"/>
      <c r="J127" s="44">
        <f t="shared" si="209"/>
        <v>0</v>
      </c>
      <c r="K127" s="44">
        <f t="shared" si="165"/>
        <v>0</v>
      </c>
      <c r="L127" s="44" t="str">
        <f t="shared" si="166"/>
        <v>n/a</v>
      </c>
      <c r="M127" s="44" t="str">
        <f t="shared" si="167"/>
        <v>n/a</v>
      </c>
      <c r="N127" s="44" t="str">
        <f t="shared" si="168"/>
        <v>n/a</v>
      </c>
      <c r="O127" s="44" t="str">
        <f t="shared" si="169"/>
        <v>n/a</v>
      </c>
      <c r="P127" s="44" t="str">
        <f t="shared" si="170"/>
        <v>n/a</v>
      </c>
      <c r="Q127" s="44" t="str">
        <f t="shared" si="171"/>
        <v>n/a</v>
      </c>
      <c r="R127" s="44" t="str">
        <f t="shared" si="172"/>
        <v>n/a</v>
      </c>
      <c r="S127" s="44" t="str">
        <f t="shared" si="173"/>
        <v>n/a</v>
      </c>
      <c r="T127" s="44" t="str">
        <f t="shared" si="174"/>
        <v>n/a</v>
      </c>
      <c r="U127" s="44" t="str">
        <f t="shared" si="175"/>
        <v>n/a</v>
      </c>
      <c r="V127" s="44" t="str">
        <f t="shared" si="176"/>
        <v>n/a</v>
      </c>
      <c r="W127" s="44" t="str">
        <f t="shared" si="177"/>
        <v>n/a</v>
      </c>
      <c r="X127" s="44" t="str">
        <f t="shared" si="178"/>
        <v>n/a</v>
      </c>
      <c r="Y127" s="44" t="str">
        <f t="shared" si="179"/>
        <v>n/a</v>
      </c>
      <c r="Z127" s="44" t="str">
        <f t="shared" si="180"/>
        <v>n/a</v>
      </c>
      <c r="AA127" s="44" t="str">
        <f t="shared" si="181"/>
        <v>n/a</v>
      </c>
      <c r="AB127" s="44" t="str">
        <f t="shared" si="182"/>
        <v>n/a</v>
      </c>
      <c r="AC127" s="44" t="str">
        <f t="shared" si="183"/>
        <v>n/a</v>
      </c>
      <c r="AD127" s="44" t="str">
        <f t="shared" si="184"/>
        <v>n/a</v>
      </c>
      <c r="AE127" s="44" t="str">
        <f t="shared" si="185"/>
        <v>n/a</v>
      </c>
      <c r="AF127" s="45" t="str">
        <f t="shared" si="186"/>
        <v>n/a</v>
      </c>
      <c r="AG127" s="35"/>
      <c r="AH127" s="36"/>
      <c r="AI127" s="44">
        <f t="shared" si="210"/>
        <v>0</v>
      </c>
      <c r="AJ127" s="44">
        <f t="shared" si="187"/>
        <v>0</v>
      </c>
      <c r="AK127" s="44" t="str">
        <f t="shared" si="188"/>
        <v>n/a</v>
      </c>
      <c r="AL127" s="44" t="str">
        <f t="shared" si="189"/>
        <v>n/a</v>
      </c>
      <c r="AM127" s="44" t="str">
        <f t="shared" si="190"/>
        <v>n/a</v>
      </c>
      <c r="AN127" s="44" t="str">
        <f t="shared" si="191"/>
        <v>n/a</v>
      </c>
      <c r="AO127" s="44" t="str">
        <f t="shared" si="192"/>
        <v>n/a</v>
      </c>
      <c r="AP127" s="44" t="str">
        <f t="shared" si="193"/>
        <v>n/a</v>
      </c>
      <c r="AQ127" s="44" t="str">
        <f t="shared" si="194"/>
        <v>n/a</v>
      </c>
      <c r="AR127" s="44" t="str">
        <f t="shared" si="195"/>
        <v>n/a</v>
      </c>
      <c r="AS127" s="44" t="str">
        <f t="shared" si="196"/>
        <v>n/a</v>
      </c>
      <c r="AT127" s="44" t="str">
        <f t="shared" si="197"/>
        <v>n/a</v>
      </c>
      <c r="AU127" s="44" t="str">
        <f t="shared" si="198"/>
        <v>n/a</v>
      </c>
      <c r="AV127" s="44" t="str">
        <f t="shared" si="199"/>
        <v>n/a</v>
      </c>
      <c r="AW127" s="44" t="str">
        <f t="shared" si="200"/>
        <v>n/a</v>
      </c>
      <c r="AX127" s="44" t="str">
        <f t="shared" si="201"/>
        <v>n/a</v>
      </c>
      <c r="AY127" s="44" t="str">
        <f t="shared" si="202"/>
        <v>n/a</v>
      </c>
      <c r="AZ127" s="44" t="str">
        <f t="shared" si="203"/>
        <v>n/a</v>
      </c>
      <c r="BA127" s="44" t="str">
        <f t="shared" si="204"/>
        <v>n/a</v>
      </c>
      <c r="BB127" s="44" t="str">
        <f t="shared" si="205"/>
        <v>n/a</v>
      </c>
      <c r="BC127" s="44" t="str">
        <f t="shared" si="206"/>
        <v>n/a</v>
      </c>
      <c r="BD127" s="44" t="str">
        <f t="shared" si="207"/>
        <v>n/a</v>
      </c>
      <c r="BE127" s="45" t="str">
        <f t="shared" si="208"/>
        <v>n/a</v>
      </c>
    </row>
    <row r="128" spans="1:57" x14ac:dyDescent="0.2">
      <c r="A128" s="33" t="s">
        <v>334</v>
      </c>
      <c r="B128" s="33" t="s">
        <v>29</v>
      </c>
      <c r="C128" s="33"/>
      <c r="D128" s="33" t="s">
        <v>325</v>
      </c>
      <c r="E128" s="33">
        <v>2020</v>
      </c>
      <c r="F128" s="34" t="s">
        <v>504</v>
      </c>
      <c r="G128" s="34" t="s">
        <v>327</v>
      </c>
      <c r="H128" s="35"/>
      <c r="I128" s="43"/>
      <c r="J128" s="44">
        <f t="shared" si="209"/>
        <v>0</v>
      </c>
      <c r="K128" s="44">
        <f t="shared" si="165"/>
        <v>0</v>
      </c>
      <c r="L128" s="44" t="str">
        <f t="shared" si="166"/>
        <v>n/a</v>
      </c>
      <c r="M128" s="44" t="str">
        <f t="shared" si="167"/>
        <v>n/a</v>
      </c>
      <c r="N128" s="44" t="str">
        <f t="shared" si="168"/>
        <v>n/a</v>
      </c>
      <c r="O128" s="44" t="str">
        <f t="shared" si="169"/>
        <v>n/a</v>
      </c>
      <c r="P128" s="44" t="str">
        <f t="shared" si="170"/>
        <v>n/a</v>
      </c>
      <c r="Q128" s="44" t="str">
        <f t="shared" si="171"/>
        <v>n/a</v>
      </c>
      <c r="R128" s="44" t="str">
        <f t="shared" si="172"/>
        <v>n/a</v>
      </c>
      <c r="S128" s="44" t="str">
        <f t="shared" si="173"/>
        <v>n/a</v>
      </c>
      <c r="T128" s="44" t="str">
        <f t="shared" si="174"/>
        <v>n/a</v>
      </c>
      <c r="U128" s="44" t="str">
        <f t="shared" si="175"/>
        <v>n/a</v>
      </c>
      <c r="V128" s="44" t="str">
        <f t="shared" si="176"/>
        <v>n/a</v>
      </c>
      <c r="W128" s="44" t="str">
        <f t="shared" si="177"/>
        <v>n/a</v>
      </c>
      <c r="X128" s="44" t="str">
        <f t="shared" si="178"/>
        <v>n/a</v>
      </c>
      <c r="Y128" s="44" t="str">
        <f t="shared" si="179"/>
        <v>n/a</v>
      </c>
      <c r="Z128" s="44" t="str">
        <f t="shared" si="180"/>
        <v>n/a</v>
      </c>
      <c r="AA128" s="44" t="str">
        <f t="shared" si="181"/>
        <v>n/a</v>
      </c>
      <c r="AB128" s="44" t="str">
        <f t="shared" si="182"/>
        <v>n/a</v>
      </c>
      <c r="AC128" s="44" t="str">
        <f t="shared" si="183"/>
        <v>n/a</v>
      </c>
      <c r="AD128" s="44" t="str">
        <f t="shared" si="184"/>
        <v>n/a</v>
      </c>
      <c r="AE128" s="44" t="str">
        <f t="shared" si="185"/>
        <v>n/a</v>
      </c>
      <c r="AF128" s="45" t="str">
        <f t="shared" si="186"/>
        <v>n/a</v>
      </c>
      <c r="AG128" s="35"/>
      <c r="AH128" s="36"/>
      <c r="AI128" s="44">
        <f t="shared" si="210"/>
        <v>0</v>
      </c>
      <c r="AJ128" s="44">
        <f t="shared" si="187"/>
        <v>0</v>
      </c>
      <c r="AK128" s="44" t="str">
        <f t="shared" si="188"/>
        <v>n/a</v>
      </c>
      <c r="AL128" s="44" t="str">
        <f t="shared" si="189"/>
        <v>n/a</v>
      </c>
      <c r="AM128" s="44" t="str">
        <f t="shared" si="190"/>
        <v>n/a</v>
      </c>
      <c r="AN128" s="44" t="str">
        <f t="shared" si="191"/>
        <v>n/a</v>
      </c>
      <c r="AO128" s="44" t="str">
        <f t="shared" si="192"/>
        <v>n/a</v>
      </c>
      <c r="AP128" s="44" t="str">
        <f t="shared" si="193"/>
        <v>n/a</v>
      </c>
      <c r="AQ128" s="44" t="str">
        <f t="shared" si="194"/>
        <v>n/a</v>
      </c>
      <c r="AR128" s="44" t="str">
        <f t="shared" si="195"/>
        <v>n/a</v>
      </c>
      <c r="AS128" s="44" t="str">
        <f t="shared" si="196"/>
        <v>n/a</v>
      </c>
      <c r="AT128" s="44" t="str">
        <f t="shared" si="197"/>
        <v>n/a</v>
      </c>
      <c r="AU128" s="44" t="str">
        <f t="shared" si="198"/>
        <v>n/a</v>
      </c>
      <c r="AV128" s="44" t="str">
        <f t="shared" si="199"/>
        <v>n/a</v>
      </c>
      <c r="AW128" s="44" t="str">
        <f t="shared" si="200"/>
        <v>n/a</v>
      </c>
      <c r="AX128" s="44" t="str">
        <f t="shared" si="201"/>
        <v>n/a</v>
      </c>
      <c r="AY128" s="44" t="str">
        <f t="shared" si="202"/>
        <v>n/a</v>
      </c>
      <c r="AZ128" s="44" t="str">
        <f t="shared" si="203"/>
        <v>n/a</v>
      </c>
      <c r="BA128" s="44" t="str">
        <f t="shared" si="204"/>
        <v>n/a</v>
      </c>
      <c r="BB128" s="44" t="str">
        <f t="shared" si="205"/>
        <v>n/a</v>
      </c>
      <c r="BC128" s="44" t="str">
        <f t="shared" si="206"/>
        <v>n/a</v>
      </c>
      <c r="BD128" s="44" t="str">
        <f t="shared" si="207"/>
        <v>n/a</v>
      </c>
      <c r="BE128" s="45" t="str">
        <f t="shared" si="208"/>
        <v>n/a</v>
      </c>
    </row>
    <row r="129" spans="1:57" x14ac:dyDescent="0.2">
      <c r="A129" s="33" t="s">
        <v>335</v>
      </c>
      <c r="B129" s="33" t="s">
        <v>29</v>
      </c>
      <c r="C129" s="33"/>
      <c r="D129" s="33" t="s">
        <v>325</v>
      </c>
      <c r="E129" s="33">
        <v>2020</v>
      </c>
      <c r="F129" s="34" t="s">
        <v>504</v>
      </c>
      <c r="G129" s="34" t="s">
        <v>327</v>
      </c>
      <c r="H129" s="35"/>
      <c r="I129" s="43"/>
      <c r="J129" s="44">
        <f t="shared" si="209"/>
        <v>0</v>
      </c>
      <c r="K129" s="44">
        <f t="shared" si="165"/>
        <v>0</v>
      </c>
      <c r="L129" s="44" t="str">
        <f t="shared" si="166"/>
        <v>n/a</v>
      </c>
      <c r="M129" s="44" t="str">
        <f t="shared" si="167"/>
        <v>n/a</v>
      </c>
      <c r="N129" s="44" t="str">
        <f t="shared" si="168"/>
        <v>n/a</v>
      </c>
      <c r="O129" s="44" t="str">
        <f t="shared" si="169"/>
        <v>n/a</v>
      </c>
      <c r="P129" s="44" t="str">
        <f t="shared" si="170"/>
        <v>n/a</v>
      </c>
      <c r="Q129" s="44" t="str">
        <f t="shared" si="171"/>
        <v>n/a</v>
      </c>
      <c r="R129" s="44" t="str">
        <f t="shared" si="172"/>
        <v>n/a</v>
      </c>
      <c r="S129" s="44" t="str">
        <f t="shared" si="173"/>
        <v>n/a</v>
      </c>
      <c r="T129" s="44" t="str">
        <f t="shared" si="174"/>
        <v>n/a</v>
      </c>
      <c r="U129" s="44" t="str">
        <f t="shared" si="175"/>
        <v>n/a</v>
      </c>
      <c r="V129" s="44" t="str">
        <f t="shared" si="176"/>
        <v>n/a</v>
      </c>
      <c r="W129" s="44" t="str">
        <f t="shared" si="177"/>
        <v>n/a</v>
      </c>
      <c r="X129" s="44" t="str">
        <f t="shared" si="178"/>
        <v>n/a</v>
      </c>
      <c r="Y129" s="44" t="str">
        <f t="shared" si="179"/>
        <v>n/a</v>
      </c>
      <c r="Z129" s="44" t="str">
        <f t="shared" si="180"/>
        <v>n/a</v>
      </c>
      <c r="AA129" s="44" t="str">
        <f t="shared" si="181"/>
        <v>n/a</v>
      </c>
      <c r="AB129" s="44" t="str">
        <f t="shared" si="182"/>
        <v>n/a</v>
      </c>
      <c r="AC129" s="44" t="str">
        <f t="shared" si="183"/>
        <v>n/a</v>
      </c>
      <c r="AD129" s="44" t="str">
        <f t="shared" si="184"/>
        <v>n/a</v>
      </c>
      <c r="AE129" s="44" t="str">
        <f t="shared" si="185"/>
        <v>n/a</v>
      </c>
      <c r="AF129" s="45" t="str">
        <f t="shared" si="186"/>
        <v>n/a</v>
      </c>
      <c r="AG129" s="35"/>
      <c r="AH129" s="36"/>
      <c r="AI129" s="44">
        <f t="shared" si="210"/>
        <v>0</v>
      </c>
      <c r="AJ129" s="44">
        <f t="shared" si="187"/>
        <v>0</v>
      </c>
      <c r="AK129" s="44" t="str">
        <f t="shared" si="188"/>
        <v>n/a</v>
      </c>
      <c r="AL129" s="44" t="str">
        <f t="shared" si="189"/>
        <v>n/a</v>
      </c>
      <c r="AM129" s="44" t="str">
        <f t="shared" si="190"/>
        <v>n/a</v>
      </c>
      <c r="AN129" s="44" t="str">
        <f t="shared" si="191"/>
        <v>n/a</v>
      </c>
      <c r="AO129" s="44" t="str">
        <f t="shared" si="192"/>
        <v>n/a</v>
      </c>
      <c r="AP129" s="44" t="str">
        <f t="shared" si="193"/>
        <v>n/a</v>
      </c>
      <c r="AQ129" s="44" t="str">
        <f t="shared" si="194"/>
        <v>n/a</v>
      </c>
      <c r="AR129" s="44" t="str">
        <f t="shared" si="195"/>
        <v>n/a</v>
      </c>
      <c r="AS129" s="44" t="str">
        <f t="shared" si="196"/>
        <v>n/a</v>
      </c>
      <c r="AT129" s="44" t="str">
        <f t="shared" si="197"/>
        <v>n/a</v>
      </c>
      <c r="AU129" s="44" t="str">
        <f t="shared" si="198"/>
        <v>n/a</v>
      </c>
      <c r="AV129" s="44" t="str">
        <f t="shared" si="199"/>
        <v>n/a</v>
      </c>
      <c r="AW129" s="44" t="str">
        <f t="shared" si="200"/>
        <v>n/a</v>
      </c>
      <c r="AX129" s="44" t="str">
        <f t="shared" si="201"/>
        <v>n/a</v>
      </c>
      <c r="AY129" s="44" t="str">
        <f t="shared" si="202"/>
        <v>n/a</v>
      </c>
      <c r="AZ129" s="44" t="str">
        <f t="shared" si="203"/>
        <v>n/a</v>
      </c>
      <c r="BA129" s="44" t="str">
        <f t="shared" si="204"/>
        <v>n/a</v>
      </c>
      <c r="BB129" s="44" t="str">
        <f t="shared" si="205"/>
        <v>n/a</v>
      </c>
      <c r="BC129" s="44" t="str">
        <f t="shared" si="206"/>
        <v>n/a</v>
      </c>
      <c r="BD129" s="44" t="str">
        <f t="shared" si="207"/>
        <v>n/a</v>
      </c>
      <c r="BE129" s="45" t="str">
        <f t="shared" si="208"/>
        <v>n/a</v>
      </c>
    </row>
    <row r="130" spans="1:57" x14ac:dyDescent="0.2">
      <c r="A130" s="33" t="s">
        <v>336</v>
      </c>
      <c r="B130" s="33" t="s">
        <v>29</v>
      </c>
      <c r="C130" s="33"/>
      <c r="D130" s="33" t="s">
        <v>325</v>
      </c>
      <c r="E130" s="33">
        <v>2020</v>
      </c>
      <c r="F130" s="34" t="s">
        <v>504</v>
      </c>
      <c r="G130" s="34" t="s">
        <v>327</v>
      </c>
      <c r="H130" s="35"/>
      <c r="I130" s="43"/>
      <c r="J130" s="44">
        <f t="shared" si="209"/>
        <v>0</v>
      </c>
      <c r="K130" s="44">
        <f t="shared" si="165"/>
        <v>0</v>
      </c>
      <c r="L130" s="44" t="str">
        <f t="shared" si="166"/>
        <v>n/a</v>
      </c>
      <c r="M130" s="44" t="str">
        <f t="shared" si="167"/>
        <v>n/a</v>
      </c>
      <c r="N130" s="44" t="str">
        <f t="shared" si="168"/>
        <v>n/a</v>
      </c>
      <c r="O130" s="44" t="str">
        <f t="shared" si="169"/>
        <v>n/a</v>
      </c>
      <c r="P130" s="44" t="str">
        <f t="shared" si="170"/>
        <v>n/a</v>
      </c>
      <c r="Q130" s="44" t="str">
        <f t="shared" si="171"/>
        <v>n/a</v>
      </c>
      <c r="R130" s="44" t="str">
        <f t="shared" si="172"/>
        <v>n/a</v>
      </c>
      <c r="S130" s="44" t="str">
        <f t="shared" si="173"/>
        <v>n/a</v>
      </c>
      <c r="T130" s="44" t="str">
        <f t="shared" si="174"/>
        <v>n/a</v>
      </c>
      <c r="U130" s="44" t="str">
        <f t="shared" si="175"/>
        <v>n/a</v>
      </c>
      <c r="V130" s="44" t="str">
        <f t="shared" si="176"/>
        <v>n/a</v>
      </c>
      <c r="W130" s="44" t="str">
        <f t="shared" si="177"/>
        <v>n/a</v>
      </c>
      <c r="X130" s="44" t="str">
        <f t="shared" si="178"/>
        <v>n/a</v>
      </c>
      <c r="Y130" s="44" t="str">
        <f t="shared" si="179"/>
        <v>n/a</v>
      </c>
      <c r="Z130" s="44" t="str">
        <f t="shared" si="180"/>
        <v>n/a</v>
      </c>
      <c r="AA130" s="44" t="str">
        <f t="shared" si="181"/>
        <v>n/a</v>
      </c>
      <c r="AB130" s="44" t="str">
        <f t="shared" si="182"/>
        <v>n/a</v>
      </c>
      <c r="AC130" s="44" t="str">
        <f t="shared" si="183"/>
        <v>n/a</v>
      </c>
      <c r="AD130" s="44" t="str">
        <f t="shared" si="184"/>
        <v>n/a</v>
      </c>
      <c r="AE130" s="44" t="str">
        <f t="shared" si="185"/>
        <v>n/a</v>
      </c>
      <c r="AF130" s="45" t="str">
        <f t="shared" si="186"/>
        <v>n/a</v>
      </c>
      <c r="AG130" s="35"/>
      <c r="AH130" s="36"/>
      <c r="AI130" s="44">
        <f t="shared" si="210"/>
        <v>0</v>
      </c>
      <c r="AJ130" s="44">
        <f t="shared" si="187"/>
        <v>0</v>
      </c>
      <c r="AK130" s="44" t="str">
        <f t="shared" si="188"/>
        <v>n/a</v>
      </c>
      <c r="AL130" s="44" t="str">
        <f t="shared" si="189"/>
        <v>n/a</v>
      </c>
      <c r="AM130" s="44" t="str">
        <f t="shared" si="190"/>
        <v>n/a</v>
      </c>
      <c r="AN130" s="44" t="str">
        <f t="shared" si="191"/>
        <v>n/a</v>
      </c>
      <c r="AO130" s="44" t="str">
        <f t="shared" si="192"/>
        <v>n/a</v>
      </c>
      <c r="AP130" s="44" t="str">
        <f t="shared" si="193"/>
        <v>n/a</v>
      </c>
      <c r="AQ130" s="44" t="str">
        <f t="shared" si="194"/>
        <v>n/a</v>
      </c>
      <c r="AR130" s="44" t="str">
        <f t="shared" si="195"/>
        <v>n/a</v>
      </c>
      <c r="AS130" s="44" t="str">
        <f t="shared" si="196"/>
        <v>n/a</v>
      </c>
      <c r="AT130" s="44" t="str">
        <f t="shared" si="197"/>
        <v>n/a</v>
      </c>
      <c r="AU130" s="44" t="str">
        <f t="shared" si="198"/>
        <v>n/a</v>
      </c>
      <c r="AV130" s="44" t="str">
        <f t="shared" si="199"/>
        <v>n/a</v>
      </c>
      <c r="AW130" s="44" t="str">
        <f t="shared" si="200"/>
        <v>n/a</v>
      </c>
      <c r="AX130" s="44" t="str">
        <f t="shared" si="201"/>
        <v>n/a</v>
      </c>
      <c r="AY130" s="44" t="str">
        <f t="shared" si="202"/>
        <v>n/a</v>
      </c>
      <c r="AZ130" s="44" t="str">
        <f t="shared" si="203"/>
        <v>n/a</v>
      </c>
      <c r="BA130" s="44" t="str">
        <f t="shared" si="204"/>
        <v>n/a</v>
      </c>
      <c r="BB130" s="44" t="str">
        <f t="shared" si="205"/>
        <v>n/a</v>
      </c>
      <c r="BC130" s="44" t="str">
        <f t="shared" si="206"/>
        <v>n/a</v>
      </c>
      <c r="BD130" s="44" t="str">
        <f t="shared" si="207"/>
        <v>n/a</v>
      </c>
      <c r="BE130" s="45" t="str">
        <f t="shared" si="208"/>
        <v>n/a</v>
      </c>
    </row>
    <row r="131" spans="1:57" x14ac:dyDescent="0.2">
      <c r="A131" s="33" t="s">
        <v>337</v>
      </c>
      <c r="B131" s="33" t="s">
        <v>29</v>
      </c>
      <c r="C131" s="33"/>
      <c r="D131" s="33" t="s">
        <v>325</v>
      </c>
      <c r="E131" s="33">
        <v>2020</v>
      </c>
      <c r="F131" s="34" t="s">
        <v>504</v>
      </c>
      <c r="G131" s="34" t="s">
        <v>327</v>
      </c>
      <c r="H131" s="35"/>
      <c r="I131" s="43"/>
      <c r="J131" s="44">
        <f t="shared" si="209"/>
        <v>0</v>
      </c>
      <c r="K131" s="44">
        <f t="shared" si="165"/>
        <v>0</v>
      </c>
      <c r="L131" s="44" t="str">
        <f t="shared" si="166"/>
        <v>n/a</v>
      </c>
      <c r="M131" s="44" t="str">
        <f t="shared" si="167"/>
        <v>n/a</v>
      </c>
      <c r="N131" s="44" t="str">
        <f t="shared" si="168"/>
        <v>n/a</v>
      </c>
      <c r="O131" s="44" t="str">
        <f t="shared" si="169"/>
        <v>n/a</v>
      </c>
      <c r="P131" s="44" t="str">
        <f t="shared" si="170"/>
        <v>n/a</v>
      </c>
      <c r="Q131" s="44" t="str">
        <f t="shared" si="171"/>
        <v>n/a</v>
      </c>
      <c r="R131" s="44" t="str">
        <f t="shared" si="172"/>
        <v>n/a</v>
      </c>
      <c r="S131" s="44" t="str">
        <f t="shared" si="173"/>
        <v>n/a</v>
      </c>
      <c r="T131" s="44" t="str">
        <f t="shared" si="174"/>
        <v>n/a</v>
      </c>
      <c r="U131" s="44" t="str">
        <f t="shared" si="175"/>
        <v>n/a</v>
      </c>
      <c r="V131" s="44" t="str">
        <f t="shared" si="176"/>
        <v>n/a</v>
      </c>
      <c r="W131" s="44" t="str">
        <f t="shared" si="177"/>
        <v>n/a</v>
      </c>
      <c r="X131" s="44" t="str">
        <f t="shared" si="178"/>
        <v>n/a</v>
      </c>
      <c r="Y131" s="44" t="str">
        <f t="shared" si="179"/>
        <v>n/a</v>
      </c>
      <c r="Z131" s="44" t="str">
        <f t="shared" si="180"/>
        <v>n/a</v>
      </c>
      <c r="AA131" s="44" t="str">
        <f t="shared" si="181"/>
        <v>n/a</v>
      </c>
      <c r="AB131" s="44" t="str">
        <f t="shared" si="182"/>
        <v>n/a</v>
      </c>
      <c r="AC131" s="44" t="str">
        <f t="shared" si="183"/>
        <v>n/a</v>
      </c>
      <c r="AD131" s="44" t="str">
        <f t="shared" si="184"/>
        <v>n/a</v>
      </c>
      <c r="AE131" s="44" t="str">
        <f t="shared" si="185"/>
        <v>n/a</v>
      </c>
      <c r="AF131" s="45" t="str">
        <f t="shared" si="186"/>
        <v>n/a</v>
      </c>
      <c r="AG131" s="35"/>
      <c r="AH131" s="36"/>
      <c r="AI131" s="44">
        <f t="shared" si="210"/>
        <v>0</v>
      </c>
      <c r="AJ131" s="44">
        <f t="shared" si="187"/>
        <v>0</v>
      </c>
      <c r="AK131" s="44" t="str">
        <f t="shared" si="188"/>
        <v>n/a</v>
      </c>
      <c r="AL131" s="44" t="str">
        <f t="shared" si="189"/>
        <v>n/a</v>
      </c>
      <c r="AM131" s="44" t="str">
        <f t="shared" si="190"/>
        <v>n/a</v>
      </c>
      <c r="AN131" s="44" t="str">
        <f t="shared" si="191"/>
        <v>n/a</v>
      </c>
      <c r="AO131" s="44" t="str">
        <f t="shared" si="192"/>
        <v>n/a</v>
      </c>
      <c r="AP131" s="44" t="str">
        <f t="shared" si="193"/>
        <v>n/a</v>
      </c>
      <c r="AQ131" s="44" t="str">
        <f t="shared" si="194"/>
        <v>n/a</v>
      </c>
      <c r="AR131" s="44" t="str">
        <f t="shared" si="195"/>
        <v>n/a</v>
      </c>
      <c r="AS131" s="44" t="str">
        <f t="shared" si="196"/>
        <v>n/a</v>
      </c>
      <c r="AT131" s="44" t="str">
        <f t="shared" si="197"/>
        <v>n/a</v>
      </c>
      <c r="AU131" s="44" t="str">
        <f t="shared" si="198"/>
        <v>n/a</v>
      </c>
      <c r="AV131" s="44" t="str">
        <f t="shared" si="199"/>
        <v>n/a</v>
      </c>
      <c r="AW131" s="44" t="str">
        <f t="shared" si="200"/>
        <v>n/a</v>
      </c>
      <c r="AX131" s="44" t="str">
        <f t="shared" si="201"/>
        <v>n/a</v>
      </c>
      <c r="AY131" s="44" t="str">
        <f t="shared" si="202"/>
        <v>n/a</v>
      </c>
      <c r="AZ131" s="44" t="str">
        <f t="shared" si="203"/>
        <v>n/a</v>
      </c>
      <c r="BA131" s="44" t="str">
        <f t="shared" si="204"/>
        <v>n/a</v>
      </c>
      <c r="BB131" s="44" t="str">
        <f t="shared" si="205"/>
        <v>n/a</v>
      </c>
      <c r="BC131" s="44" t="str">
        <f t="shared" si="206"/>
        <v>n/a</v>
      </c>
      <c r="BD131" s="44" t="str">
        <f t="shared" si="207"/>
        <v>n/a</v>
      </c>
      <c r="BE131" s="45" t="str">
        <f t="shared" si="208"/>
        <v>n/a</v>
      </c>
    </row>
    <row r="132" spans="1:57" x14ac:dyDescent="0.2">
      <c r="A132" s="33" t="s">
        <v>338</v>
      </c>
      <c r="B132" s="33" t="s">
        <v>29</v>
      </c>
      <c r="C132" s="33"/>
      <c r="D132" s="33" t="s">
        <v>325</v>
      </c>
      <c r="E132" s="33">
        <v>2020</v>
      </c>
      <c r="F132" s="34" t="s">
        <v>504</v>
      </c>
      <c r="G132" s="34" t="s">
        <v>327</v>
      </c>
      <c r="H132" s="35"/>
      <c r="I132" s="43"/>
      <c r="J132" s="44">
        <f t="shared" si="209"/>
        <v>0</v>
      </c>
      <c r="K132" s="44">
        <f t="shared" si="165"/>
        <v>0</v>
      </c>
      <c r="L132" s="44" t="str">
        <f t="shared" si="166"/>
        <v>n/a</v>
      </c>
      <c r="M132" s="44" t="str">
        <f t="shared" si="167"/>
        <v>n/a</v>
      </c>
      <c r="N132" s="44" t="str">
        <f t="shared" si="168"/>
        <v>n/a</v>
      </c>
      <c r="O132" s="44" t="str">
        <f t="shared" si="169"/>
        <v>n/a</v>
      </c>
      <c r="P132" s="44" t="str">
        <f t="shared" si="170"/>
        <v>n/a</v>
      </c>
      <c r="Q132" s="44" t="str">
        <f t="shared" si="171"/>
        <v>n/a</v>
      </c>
      <c r="R132" s="44" t="str">
        <f t="shared" si="172"/>
        <v>n/a</v>
      </c>
      <c r="S132" s="44" t="str">
        <f t="shared" si="173"/>
        <v>n/a</v>
      </c>
      <c r="T132" s="44" t="str">
        <f t="shared" si="174"/>
        <v>n/a</v>
      </c>
      <c r="U132" s="44" t="str">
        <f t="shared" si="175"/>
        <v>n/a</v>
      </c>
      <c r="V132" s="44" t="str">
        <f t="shared" si="176"/>
        <v>n/a</v>
      </c>
      <c r="W132" s="44" t="str">
        <f t="shared" si="177"/>
        <v>n/a</v>
      </c>
      <c r="X132" s="44" t="str">
        <f t="shared" si="178"/>
        <v>n/a</v>
      </c>
      <c r="Y132" s="44" t="str">
        <f t="shared" si="179"/>
        <v>n/a</v>
      </c>
      <c r="Z132" s="44" t="str">
        <f t="shared" si="180"/>
        <v>n/a</v>
      </c>
      <c r="AA132" s="44" t="str">
        <f t="shared" si="181"/>
        <v>n/a</v>
      </c>
      <c r="AB132" s="44" t="str">
        <f t="shared" si="182"/>
        <v>n/a</v>
      </c>
      <c r="AC132" s="44" t="str">
        <f t="shared" si="183"/>
        <v>n/a</v>
      </c>
      <c r="AD132" s="44" t="str">
        <f t="shared" si="184"/>
        <v>n/a</v>
      </c>
      <c r="AE132" s="44" t="str">
        <f t="shared" si="185"/>
        <v>n/a</v>
      </c>
      <c r="AF132" s="45" t="str">
        <f t="shared" si="186"/>
        <v>n/a</v>
      </c>
      <c r="AG132" s="35"/>
      <c r="AH132" s="36"/>
      <c r="AI132" s="44">
        <f t="shared" si="210"/>
        <v>0</v>
      </c>
      <c r="AJ132" s="44">
        <f t="shared" si="187"/>
        <v>0</v>
      </c>
      <c r="AK132" s="44" t="str">
        <f t="shared" si="188"/>
        <v>n/a</v>
      </c>
      <c r="AL132" s="44" t="str">
        <f t="shared" si="189"/>
        <v>n/a</v>
      </c>
      <c r="AM132" s="44" t="str">
        <f t="shared" si="190"/>
        <v>n/a</v>
      </c>
      <c r="AN132" s="44" t="str">
        <f t="shared" si="191"/>
        <v>n/a</v>
      </c>
      <c r="AO132" s="44" t="str">
        <f t="shared" si="192"/>
        <v>n/a</v>
      </c>
      <c r="AP132" s="44" t="str">
        <f t="shared" si="193"/>
        <v>n/a</v>
      </c>
      <c r="AQ132" s="44" t="str">
        <f t="shared" si="194"/>
        <v>n/a</v>
      </c>
      <c r="AR132" s="44" t="str">
        <f t="shared" si="195"/>
        <v>n/a</v>
      </c>
      <c r="AS132" s="44" t="str">
        <f t="shared" si="196"/>
        <v>n/a</v>
      </c>
      <c r="AT132" s="44" t="str">
        <f t="shared" si="197"/>
        <v>n/a</v>
      </c>
      <c r="AU132" s="44" t="str">
        <f t="shared" si="198"/>
        <v>n/a</v>
      </c>
      <c r="AV132" s="44" t="str">
        <f t="shared" si="199"/>
        <v>n/a</v>
      </c>
      <c r="AW132" s="44" t="str">
        <f t="shared" si="200"/>
        <v>n/a</v>
      </c>
      <c r="AX132" s="44" t="str">
        <f t="shared" si="201"/>
        <v>n/a</v>
      </c>
      <c r="AY132" s="44" t="str">
        <f t="shared" si="202"/>
        <v>n/a</v>
      </c>
      <c r="AZ132" s="44" t="str">
        <f t="shared" si="203"/>
        <v>n/a</v>
      </c>
      <c r="BA132" s="44" t="str">
        <f t="shared" si="204"/>
        <v>n/a</v>
      </c>
      <c r="BB132" s="44" t="str">
        <f t="shared" si="205"/>
        <v>n/a</v>
      </c>
      <c r="BC132" s="44" t="str">
        <f t="shared" si="206"/>
        <v>n/a</v>
      </c>
      <c r="BD132" s="44" t="str">
        <f t="shared" si="207"/>
        <v>n/a</v>
      </c>
      <c r="BE132" s="45" t="str">
        <f t="shared" si="208"/>
        <v>n/a</v>
      </c>
    </row>
    <row r="133" spans="1:57" x14ac:dyDescent="0.2">
      <c r="A133" s="33" t="s">
        <v>339</v>
      </c>
      <c r="B133" s="33" t="s">
        <v>29</v>
      </c>
      <c r="C133" s="33"/>
      <c r="D133" s="33" t="s">
        <v>325</v>
      </c>
      <c r="E133" s="33">
        <v>2020</v>
      </c>
      <c r="F133" s="34" t="s">
        <v>504</v>
      </c>
      <c r="G133" s="34" t="s">
        <v>327</v>
      </c>
      <c r="H133" s="35"/>
      <c r="I133" s="43"/>
      <c r="J133" s="44">
        <f t="shared" si="209"/>
        <v>0</v>
      </c>
      <c r="K133" s="44">
        <f t="shared" si="165"/>
        <v>0</v>
      </c>
      <c r="L133" s="44" t="str">
        <f t="shared" si="166"/>
        <v>n/a</v>
      </c>
      <c r="M133" s="44" t="str">
        <f t="shared" si="167"/>
        <v>n/a</v>
      </c>
      <c r="N133" s="44" t="str">
        <f t="shared" si="168"/>
        <v>n/a</v>
      </c>
      <c r="O133" s="44" t="str">
        <f t="shared" si="169"/>
        <v>n/a</v>
      </c>
      <c r="P133" s="44" t="str">
        <f t="shared" si="170"/>
        <v>n/a</v>
      </c>
      <c r="Q133" s="44" t="str">
        <f t="shared" si="171"/>
        <v>n/a</v>
      </c>
      <c r="R133" s="44" t="str">
        <f t="shared" si="172"/>
        <v>n/a</v>
      </c>
      <c r="S133" s="44" t="str">
        <f t="shared" si="173"/>
        <v>n/a</v>
      </c>
      <c r="T133" s="44" t="str">
        <f t="shared" si="174"/>
        <v>n/a</v>
      </c>
      <c r="U133" s="44" t="str">
        <f t="shared" si="175"/>
        <v>n/a</v>
      </c>
      <c r="V133" s="44" t="str">
        <f t="shared" si="176"/>
        <v>n/a</v>
      </c>
      <c r="W133" s="44" t="str">
        <f t="shared" si="177"/>
        <v>n/a</v>
      </c>
      <c r="X133" s="44" t="str">
        <f t="shared" si="178"/>
        <v>n/a</v>
      </c>
      <c r="Y133" s="44" t="str">
        <f t="shared" si="179"/>
        <v>n/a</v>
      </c>
      <c r="Z133" s="44" t="str">
        <f t="shared" si="180"/>
        <v>n/a</v>
      </c>
      <c r="AA133" s="44" t="str">
        <f t="shared" si="181"/>
        <v>n/a</v>
      </c>
      <c r="AB133" s="44" t="str">
        <f t="shared" si="182"/>
        <v>n/a</v>
      </c>
      <c r="AC133" s="44" t="str">
        <f t="shared" si="183"/>
        <v>n/a</v>
      </c>
      <c r="AD133" s="44" t="str">
        <f t="shared" si="184"/>
        <v>n/a</v>
      </c>
      <c r="AE133" s="44" t="str">
        <f t="shared" si="185"/>
        <v>n/a</v>
      </c>
      <c r="AF133" s="45" t="str">
        <f t="shared" si="186"/>
        <v>n/a</v>
      </c>
      <c r="AG133" s="35"/>
      <c r="AH133" s="36"/>
      <c r="AI133" s="44">
        <f t="shared" si="210"/>
        <v>0</v>
      </c>
      <c r="AJ133" s="44">
        <f t="shared" si="187"/>
        <v>0</v>
      </c>
      <c r="AK133" s="44" t="str">
        <f t="shared" si="188"/>
        <v>n/a</v>
      </c>
      <c r="AL133" s="44" t="str">
        <f t="shared" si="189"/>
        <v>n/a</v>
      </c>
      <c r="AM133" s="44" t="str">
        <f t="shared" si="190"/>
        <v>n/a</v>
      </c>
      <c r="AN133" s="44" t="str">
        <f t="shared" si="191"/>
        <v>n/a</v>
      </c>
      <c r="AO133" s="44" t="str">
        <f t="shared" si="192"/>
        <v>n/a</v>
      </c>
      <c r="AP133" s="44" t="str">
        <f t="shared" si="193"/>
        <v>n/a</v>
      </c>
      <c r="AQ133" s="44" t="str">
        <f t="shared" si="194"/>
        <v>n/a</v>
      </c>
      <c r="AR133" s="44" t="str">
        <f t="shared" si="195"/>
        <v>n/a</v>
      </c>
      <c r="AS133" s="44" t="str">
        <f t="shared" si="196"/>
        <v>n/a</v>
      </c>
      <c r="AT133" s="44" t="str">
        <f t="shared" si="197"/>
        <v>n/a</v>
      </c>
      <c r="AU133" s="44" t="str">
        <f t="shared" si="198"/>
        <v>n/a</v>
      </c>
      <c r="AV133" s="44" t="str">
        <f t="shared" si="199"/>
        <v>n/a</v>
      </c>
      <c r="AW133" s="44" t="str">
        <f t="shared" si="200"/>
        <v>n/a</v>
      </c>
      <c r="AX133" s="44" t="str">
        <f t="shared" si="201"/>
        <v>n/a</v>
      </c>
      <c r="AY133" s="44" t="str">
        <f t="shared" si="202"/>
        <v>n/a</v>
      </c>
      <c r="AZ133" s="44" t="str">
        <f t="shared" si="203"/>
        <v>n/a</v>
      </c>
      <c r="BA133" s="44" t="str">
        <f t="shared" si="204"/>
        <v>n/a</v>
      </c>
      <c r="BB133" s="44" t="str">
        <f t="shared" si="205"/>
        <v>n/a</v>
      </c>
      <c r="BC133" s="44" t="str">
        <f t="shared" si="206"/>
        <v>n/a</v>
      </c>
      <c r="BD133" s="44" t="str">
        <f t="shared" si="207"/>
        <v>n/a</v>
      </c>
      <c r="BE133" s="45" t="str">
        <f t="shared" si="208"/>
        <v>n/a</v>
      </c>
    </row>
    <row r="134" spans="1:57" x14ac:dyDescent="0.2">
      <c r="A134" s="33" t="s">
        <v>340</v>
      </c>
      <c r="B134" s="33" t="s">
        <v>29</v>
      </c>
      <c r="C134" s="33"/>
      <c r="D134" s="33" t="s">
        <v>325</v>
      </c>
      <c r="E134" s="33">
        <v>2020</v>
      </c>
      <c r="F134" s="34" t="s">
        <v>504</v>
      </c>
      <c r="G134" s="34" t="s">
        <v>327</v>
      </c>
      <c r="H134" s="35"/>
      <c r="I134" s="43"/>
      <c r="J134" s="44">
        <f t="shared" si="209"/>
        <v>0</v>
      </c>
      <c r="K134" s="44">
        <f t="shared" si="165"/>
        <v>0</v>
      </c>
      <c r="L134" s="44" t="str">
        <f t="shared" si="166"/>
        <v>n/a</v>
      </c>
      <c r="M134" s="44" t="str">
        <f t="shared" si="167"/>
        <v>n/a</v>
      </c>
      <c r="N134" s="44" t="str">
        <f t="shared" si="168"/>
        <v>n/a</v>
      </c>
      <c r="O134" s="44" t="str">
        <f t="shared" si="169"/>
        <v>n/a</v>
      </c>
      <c r="P134" s="44" t="str">
        <f t="shared" si="170"/>
        <v>n/a</v>
      </c>
      <c r="Q134" s="44" t="str">
        <f t="shared" si="171"/>
        <v>n/a</v>
      </c>
      <c r="R134" s="44" t="str">
        <f t="shared" si="172"/>
        <v>n/a</v>
      </c>
      <c r="S134" s="44" t="str">
        <f t="shared" si="173"/>
        <v>n/a</v>
      </c>
      <c r="T134" s="44" t="str">
        <f t="shared" si="174"/>
        <v>n/a</v>
      </c>
      <c r="U134" s="44" t="str">
        <f t="shared" si="175"/>
        <v>n/a</v>
      </c>
      <c r="V134" s="44" t="str">
        <f t="shared" si="176"/>
        <v>n/a</v>
      </c>
      <c r="W134" s="44" t="str">
        <f t="shared" si="177"/>
        <v>n/a</v>
      </c>
      <c r="X134" s="44" t="str">
        <f t="shared" si="178"/>
        <v>n/a</v>
      </c>
      <c r="Y134" s="44" t="str">
        <f t="shared" si="179"/>
        <v>n/a</v>
      </c>
      <c r="Z134" s="44" t="str">
        <f t="shared" si="180"/>
        <v>n/a</v>
      </c>
      <c r="AA134" s="44" t="str">
        <f t="shared" si="181"/>
        <v>n/a</v>
      </c>
      <c r="AB134" s="44" t="str">
        <f t="shared" si="182"/>
        <v>n/a</v>
      </c>
      <c r="AC134" s="44" t="str">
        <f t="shared" si="183"/>
        <v>n/a</v>
      </c>
      <c r="AD134" s="44" t="str">
        <f t="shared" si="184"/>
        <v>n/a</v>
      </c>
      <c r="AE134" s="44" t="str">
        <f t="shared" si="185"/>
        <v>n/a</v>
      </c>
      <c r="AF134" s="45" t="str">
        <f t="shared" si="186"/>
        <v>n/a</v>
      </c>
      <c r="AG134" s="35"/>
      <c r="AH134" s="36"/>
      <c r="AI134" s="44">
        <f t="shared" si="210"/>
        <v>0</v>
      </c>
      <c r="AJ134" s="44">
        <f t="shared" si="187"/>
        <v>0</v>
      </c>
      <c r="AK134" s="44" t="str">
        <f t="shared" si="188"/>
        <v>n/a</v>
      </c>
      <c r="AL134" s="44" t="str">
        <f t="shared" si="189"/>
        <v>n/a</v>
      </c>
      <c r="AM134" s="44" t="str">
        <f t="shared" si="190"/>
        <v>n/a</v>
      </c>
      <c r="AN134" s="44" t="str">
        <f t="shared" si="191"/>
        <v>n/a</v>
      </c>
      <c r="AO134" s="44" t="str">
        <f t="shared" si="192"/>
        <v>n/a</v>
      </c>
      <c r="AP134" s="44" t="str">
        <f t="shared" si="193"/>
        <v>n/a</v>
      </c>
      <c r="AQ134" s="44" t="str">
        <f t="shared" si="194"/>
        <v>n/a</v>
      </c>
      <c r="AR134" s="44" t="str">
        <f t="shared" si="195"/>
        <v>n/a</v>
      </c>
      <c r="AS134" s="44" t="str">
        <f t="shared" si="196"/>
        <v>n/a</v>
      </c>
      <c r="AT134" s="44" t="str">
        <f t="shared" si="197"/>
        <v>n/a</v>
      </c>
      <c r="AU134" s="44" t="str">
        <f t="shared" si="198"/>
        <v>n/a</v>
      </c>
      <c r="AV134" s="44" t="str">
        <f t="shared" si="199"/>
        <v>n/a</v>
      </c>
      <c r="AW134" s="44" t="str">
        <f t="shared" si="200"/>
        <v>n/a</v>
      </c>
      <c r="AX134" s="44" t="str">
        <f t="shared" si="201"/>
        <v>n/a</v>
      </c>
      <c r="AY134" s="44" t="str">
        <f t="shared" si="202"/>
        <v>n/a</v>
      </c>
      <c r="AZ134" s="44" t="str">
        <f t="shared" si="203"/>
        <v>n/a</v>
      </c>
      <c r="BA134" s="44" t="str">
        <f t="shared" si="204"/>
        <v>n/a</v>
      </c>
      <c r="BB134" s="44" t="str">
        <f t="shared" si="205"/>
        <v>n/a</v>
      </c>
      <c r="BC134" s="44" t="str">
        <f t="shared" si="206"/>
        <v>n/a</v>
      </c>
      <c r="BD134" s="44" t="str">
        <f t="shared" si="207"/>
        <v>n/a</v>
      </c>
      <c r="BE134" s="45" t="str">
        <f t="shared" si="208"/>
        <v>n/a</v>
      </c>
    </row>
  </sheetData>
  <phoneticPr fontId="13" type="noConversion"/>
  <conditionalFormatting sqref="AH19:BE38 I19:AF38 I43:AF62 AH43:BE62">
    <cfRule type="cellIs" dxfId="5" priority="11" operator="equal">
      <formula>0</formula>
    </cfRule>
  </conditionalFormatting>
  <conditionalFormatting sqref="AH67:BE86 I67:AF86">
    <cfRule type="cellIs" dxfId="4" priority="8" operator="equal">
      <formula>0</formula>
    </cfRule>
  </conditionalFormatting>
  <conditionalFormatting sqref="AH91:BE110 I91:AF110">
    <cfRule type="cellIs" dxfId="3" priority="3" operator="equal">
      <formula>0</formula>
    </cfRule>
  </conditionalFormatting>
  <conditionalFormatting sqref="AH115:BE134 I115:AF134">
    <cfRule type="cellIs" dxfId="2" priority="2" operator="equal">
      <formula>0</formula>
    </cfRule>
  </conditionalFormatting>
  <conditionalFormatting sqref="I6:AF6 AH6:BE6 I11:AF11 AH11:BE11">
    <cfRule type="cellIs" dxfId="1" priority="1" operator="equal">
      <formula>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2028AA76-10E6-4DDA-B240-45C96489C658}">
          <x14:formula1>
            <xm:f>'/Users/grushby/Documents/C:\Users\Adam Umanski\Dropbox\FHI LRAM\3 - 2018 Submission\[Festival_LRAMVA Workform_REVISED FOR IR_20181213.xlsx]DropDownList'!#REF!</xm:f>
          </x14:formula1>
          <xm:sqref>G19:G38 G43:G62 G67:G86 G91:G110 G115:G134</xm:sqref>
        </x14:dataValidation>
        <x14:dataValidation type="list" allowBlank="1" showInputMessage="1" showErrorMessage="1" xr:uid="{97F13D2D-AC09-4EA6-9520-A486A1F4E6D9}">
          <x14:formula1>
            <xm:f>'/Users/grushby/Documents/C:\Users\Adam Umanski\Dropbox\FHI LRAM\3 - 2018 Submission\[Festival_LRAMVA Workform_REVISED FOR IR_20181213.xlsx]DropDownList'!#REF!</xm:f>
          </x14:formula1>
          <xm:sqref>F19:F38 F43:F62 F67:F86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01143-DF8C-4D60-B8A4-1B213EB86326}">
  <sheetPr filterMode="1"/>
  <dimension ref="A2:AT1371"/>
  <sheetViews>
    <sheetView topLeftCell="B1" zoomScale="85" zoomScaleNormal="85" workbookViewId="0">
      <pane ySplit="2" topLeftCell="A996" activePane="bottomLeft" state="frozen"/>
      <selection activeCell="AU1" sqref="AU1"/>
      <selection pane="bottomLeft" activeCell="D981" sqref="D981:D1134"/>
    </sheetView>
  </sheetViews>
  <sheetFormatPr baseColWidth="10" defaultColWidth="8.83203125" defaultRowHeight="15" x14ac:dyDescent="0.2"/>
  <cols>
    <col min="1" max="1" width="39.6640625" customWidth="1"/>
    <col min="2" max="2" width="44.5" customWidth="1"/>
    <col min="3" max="3" width="17.5" customWidth="1"/>
    <col min="4" max="4" width="17.33203125" customWidth="1"/>
    <col min="5" max="5" width="17.5" customWidth="1"/>
    <col min="6" max="6" width="29.33203125" customWidth="1"/>
    <col min="7" max="7" width="30.6640625" customWidth="1"/>
    <col min="8" max="8" width="12.5" customWidth="1"/>
    <col min="9" max="9" width="11.6640625" customWidth="1"/>
    <col min="10" max="10" width="15.6640625" customWidth="1"/>
    <col min="11" max="11" width="12.6640625" customWidth="1"/>
    <col min="12" max="13" width="8.83203125" customWidth="1"/>
    <col min="14" max="14" width="8.6640625" customWidth="1"/>
    <col min="15" max="15" width="15.6640625" customWidth="1"/>
    <col min="16" max="16" width="10.1640625" customWidth="1"/>
    <col min="17" max="17" width="12.6640625" customWidth="1"/>
    <col min="18" max="18" width="8.6640625" customWidth="1"/>
    <col min="19" max="19" width="11.5" customWidth="1"/>
    <col min="20" max="20" width="9.1640625" customWidth="1"/>
    <col min="21" max="21" width="32.5" customWidth="1"/>
    <col min="22" max="22" width="56.33203125" customWidth="1"/>
    <col min="23" max="23" width="17.5" customWidth="1"/>
    <col min="24" max="24" width="10.1640625" customWidth="1"/>
    <col min="25" max="31" width="10.5" customWidth="1"/>
    <col min="32" max="32" width="9.83203125" customWidth="1"/>
    <col min="33" max="33" width="13.5" customWidth="1"/>
    <col min="34" max="34" width="26.33203125" customWidth="1"/>
    <col min="35" max="35" width="8.83203125" customWidth="1"/>
    <col min="36" max="37" width="8.6640625" customWidth="1"/>
    <col min="38" max="39" width="8.6640625" style="47" customWidth="1"/>
    <col min="40" max="40" width="8.6640625" customWidth="1"/>
    <col min="41" max="41" width="9.1640625" style="18"/>
  </cols>
  <sheetData>
    <row r="2" spans="1:46" ht="96" x14ac:dyDescent="0.2">
      <c r="A2" s="1" t="s">
        <v>0</v>
      </c>
      <c r="B2" s="1" t="s">
        <v>1</v>
      </c>
      <c r="C2" s="1" t="s">
        <v>2</v>
      </c>
      <c r="D2" s="1" t="s">
        <v>3</v>
      </c>
      <c r="E2" s="1" t="s">
        <v>4</v>
      </c>
      <c r="F2" s="1" t="s">
        <v>5</v>
      </c>
      <c r="G2" s="1" t="s">
        <v>6</v>
      </c>
      <c r="H2" s="1" t="s">
        <v>7</v>
      </c>
      <c r="I2" s="1" t="s">
        <v>8</v>
      </c>
      <c r="J2" s="1" t="s">
        <v>9</v>
      </c>
      <c r="K2" s="1" t="s">
        <v>10</v>
      </c>
      <c r="L2" s="1" t="s">
        <v>11</v>
      </c>
      <c r="M2" s="2" t="s">
        <v>12</v>
      </c>
      <c r="N2" s="1" t="s">
        <v>13</v>
      </c>
      <c r="O2" s="1" t="s">
        <v>14</v>
      </c>
      <c r="P2" s="3" t="s">
        <v>15</v>
      </c>
      <c r="Q2" s="4" t="s">
        <v>16</v>
      </c>
      <c r="R2" s="4" t="s">
        <v>17</v>
      </c>
      <c r="S2" s="5" t="s">
        <v>18</v>
      </c>
      <c r="T2" s="5" t="s">
        <v>19</v>
      </c>
      <c r="U2" s="1"/>
      <c r="V2" s="6" t="s">
        <v>20</v>
      </c>
      <c r="W2" s="6" t="s">
        <v>21</v>
      </c>
      <c r="X2" s="7" t="s">
        <v>22</v>
      </c>
      <c r="Y2" s="6" t="s">
        <v>23</v>
      </c>
      <c r="Z2" s="8">
        <v>2015</v>
      </c>
      <c r="AA2" s="8">
        <v>2016</v>
      </c>
      <c r="AB2" s="8">
        <v>2017</v>
      </c>
      <c r="AC2" s="8">
        <v>2018</v>
      </c>
      <c r="AD2" s="8">
        <v>2019</v>
      </c>
      <c r="AE2" s="9">
        <v>2020</v>
      </c>
      <c r="AF2" s="3" t="s">
        <v>24</v>
      </c>
      <c r="AG2" s="10" t="s">
        <v>25</v>
      </c>
      <c r="AH2" s="10" t="s">
        <v>26</v>
      </c>
      <c r="AI2" s="10" t="s">
        <v>27</v>
      </c>
      <c r="AJ2" s="1" t="s">
        <v>28</v>
      </c>
      <c r="AK2" s="1"/>
      <c r="AL2" s="106" t="s">
        <v>358</v>
      </c>
      <c r="AM2" s="106" t="s">
        <v>359</v>
      </c>
      <c r="AN2" s="1" t="s">
        <v>357</v>
      </c>
      <c r="AO2" s="10" t="s">
        <v>439</v>
      </c>
      <c r="AP2" s="10" t="s">
        <v>388</v>
      </c>
    </row>
    <row r="3" spans="1:46" hidden="1" x14ac:dyDescent="0.2">
      <c r="A3" t="s">
        <v>29</v>
      </c>
      <c r="B3" t="s">
        <v>64</v>
      </c>
      <c r="C3" t="s">
        <v>31</v>
      </c>
      <c r="D3">
        <v>500007</v>
      </c>
      <c r="E3" t="s">
        <v>29</v>
      </c>
      <c r="G3" t="s">
        <v>65</v>
      </c>
      <c r="H3" t="s">
        <v>34</v>
      </c>
      <c r="M3" s="11">
        <v>10</v>
      </c>
      <c r="N3">
        <v>1</v>
      </c>
      <c r="P3" s="12">
        <v>43246</v>
      </c>
      <c r="Q3" s="13">
        <v>12.5</v>
      </c>
      <c r="R3" s="13"/>
      <c r="S3" s="14">
        <v>217.4</v>
      </c>
      <c r="T3" s="14">
        <v>0.15</v>
      </c>
      <c r="V3" t="s">
        <v>66</v>
      </c>
      <c r="W3" t="s">
        <v>29</v>
      </c>
      <c r="X3" s="12">
        <v>43246</v>
      </c>
      <c r="Y3" s="15">
        <v>194.35560000000001</v>
      </c>
      <c r="Z3" s="16">
        <v>0</v>
      </c>
      <c r="AA3" s="16">
        <v>0</v>
      </c>
      <c r="AB3" s="16">
        <v>0</v>
      </c>
      <c r="AC3" s="16">
        <v>194.35560000000001</v>
      </c>
      <c r="AD3" s="16">
        <v>194.35560000000001</v>
      </c>
      <c r="AE3" s="16">
        <v>194.35560000000001</v>
      </c>
      <c r="AF3" s="12">
        <v>43281</v>
      </c>
      <c r="AG3" s="15" t="s">
        <v>38</v>
      </c>
      <c r="AH3" s="15" t="s">
        <v>29</v>
      </c>
      <c r="AI3" s="15" t="s">
        <v>38</v>
      </c>
      <c r="AL3" s="47">
        <f t="shared" ref="AL3:AL66" si="0">Y3/S3</f>
        <v>0.89400000000000002</v>
      </c>
      <c r="AM3" s="47">
        <v>1.71</v>
      </c>
      <c r="AN3">
        <f>T3*AM3</f>
        <v>0.25650000000000001</v>
      </c>
      <c r="AO3" s="18" t="s">
        <v>70</v>
      </c>
      <c r="AP3" t="s">
        <v>389</v>
      </c>
      <c r="AS3">
        <v>2018</v>
      </c>
      <c r="AT3">
        <v>1</v>
      </c>
    </row>
    <row r="4" spans="1:46" hidden="1" x14ac:dyDescent="0.2">
      <c r="A4" t="s">
        <v>29</v>
      </c>
      <c r="B4" t="s">
        <v>64</v>
      </c>
      <c r="C4" t="s">
        <v>31</v>
      </c>
      <c r="D4">
        <v>500017</v>
      </c>
      <c r="E4" t="s">
        <v>29</v>
      </c>
      <c r="G4" t="s">
        <v>65</v>
      </c>
      <c r="H4" t="s">
        <v>34</v>
      </c>
      <c r="M4" s="11">
        <v>10</v>
      </c>
      <c r="N4">
        <v>1</v>
      </c>
      <c r="P4" s="12">
        <v>43314</v>
      </c>
      <c r="Q4" s="13">
        <v>12.5</v>
      </c>
      <c r="R4" s="13"/>
      <c r="S4" s="14">
        <v>217.4</v>
      </c>
      <c r="T4" s="14">
        <v>0.15</v>
      </c>
      <c r="V4" t="s">
        <v>66</v>
      </c>
      <c r="W4" t="s">
        <v>29</v>
      </c>
      <c r="X4" s="12">
        <v>43314</v>
      </c>
      <c r="Y4" s="15">
        <v>194.35560000000001</v>
      </c>
      <c r="Z4" s="16">
        <v>0</v>
      </c>
      <c r="AA4" s="16">
        <v>0</v>
      </c>
      <c r="AB4" s="16">
        <v>0</v>
      </c>
      <c r="AC4" s="16">
        <v>194.35560000000001</v>
      </c>
      <c r="AD4" s="16">
        <v>194.35560000000001</v>
      </c>
      <c r="AE4" s="16">
        <v>194.35560000000001</v>
      </c>
      <c r="AF4" s="12">
        <v>43373</v>
      </c>
      <c r="AG4" s="15" t="s">
        <v>38</v>
      </c>
      <c r="AH4" s="15" t="s">
        <v>29</v>
      </c>
      <c r="AI4" s="15" t="s">
        <v>38</v>
      </c>
      <c r="AL4" s="47">
        <f t="shared" si="0"/>
        <v>0.89400000000000002</v>
      </c>
      <c r="AM4" s="47">
        <v>1.71</v>
      </c>
      <c r="AN4">
        <f t="shared" ref="AN4:AN66" si="1">T4*AM4</f>
        <v>0.25650000000000001</v>
      </c>
      <c r="AO4" s="18" t="s">
        <v>70</v>
      </c>
      <c r="AP4" t="s">
        <v>389</v>
      </c>
      <c r="AS4">
        <v>2019</v>
      </c>
      <c r="AT4">
        <v>2</v>
      </c>
    </row>
    <row r="5" spans="1:46" hidden="1" x14ac:dyDescent="0.2">
      <c r="A5" t="s">
        <v>29</v>
      </c>
      <c r="B5" t="s">
        <v>64</v>
      </c>
      <c r="C5" t="s">
        <v>31</v>
      </c>
      <c r="D5">
        <v>500050</v>
      </c>
      <c r="E5" t="s">
        <v>29</v>
      </c>
      <c r="G5" t="s">
        <v>65</v>
      </c>
      <c r="H5" t="s">
        <v>34</v>
      </c>
      <c r="M5" s="11">
        <v>10</v>
      </c>
      <c r="N5">
        <v>1</v>
      </c>
      <c r="P5" s="12">
        <v>43203</v>
      </c>
      <c r="Q5" s="13">
        <v>12.5</v>
      </c>
      <c r="R5" s="13"/>
      <c r="S5" s="14">
        <v>217.4</v>
      </c>
      <c r="T5" s="14">
        <v>0.15</v>
      </c>
      <c r="V5" t="s">
        <v>66</v>
      </c>
      <c r="W5" t="s">
        <v>29</v>
      </c>
      <c r="X5" s="12">
        <v>43203</v>
      </c>
      <c r="Y5" s="15">
        <v>194.35560000000001</v>
      </c>
      <c r="Z5" s="16">
        <v>0</v>
      </c>
      <c r="AA5" s="16">
        <v>0</v>
      </c>
      <c r="AB5" s="16">
        <v>0</v>
      </c>
      <c r="AC5" s="16">
        <v>194.35560000000001</v>
      </c>
      <c r="AD5" s="16">
        <v>194.35560000000001</v>
      </c>
      <c r="AE5" s="16">
        <v>194.35560000000001</v>
      </c>
      <c r="AF5" s="12">
        <v>43281</v>
      </c>
      <c r="AG5" s="15" t="s">
        <v>38</v>
      </c>
      <c r="AH5" s="15" t="s">
        <v>29</v>
      </c>
      <c r="AI5" s="15" t="s">
        <v>38</v>
      </c>
      <c r="AL5" s="47">
        <f t="shared" si="0"/>
        <v>0.89400000000000002</v>
      </c>
      <c r="AM5" s="47">
        <v>1.71</v>
      </c>
      <c r="AN5">
        <f t="shared" si="1"/>
        <v>0.25650000000000001</v>
      </c>
      <c r="AO5" s="18" t="s">
        <v>70</v>
      </c>
      <c r="AP5" t="s">
        <v>389</v>
      </c>
      <c r="AS5">
        <v>2020</v>
      </c>
      <c r="AT5">
        <v>3</v>
      </c>
    </row>
    <row r="6" spans="1:46" hidden="1" x14ac:dyDescent="0.2">
      <c r="A6" t="s">
        <v>29</v>
      </c>
      <c r="B6" t="s">
        <v>64</v>
      </c>
      <c r="C6" t="s">
        <v>31</v>
      </c>
      <c r="D6">
        <v>500055</v>
      </c>
      <c r="E6" t="s">
        <v>29</v>
      </c>
      <c r="G6" t="s">
        <v>65</v>
      </c>
      <c r="H6" t="s">
        <v>34</v>
      </c>
      <c r="M6" s="11">
        <v>10</v>
      </c>
      <c r="N6">
        <v>1</v>
      </c>
      <c r="P6" s="12">
        <v>43204</v>
      </c>
      <c r="Q6" s="13">
        <v>12.5</v>
      </c>
      <c r="R6" s="13"/>
      <c r="S6" s="14">
        <v>217.4</v>
      </c>
      <c r="T6" s="14">
        <v>0.15</v>
      </c>
      <c r="V6" t="s">
        <v>66</v>
      </c>
      <c r="W6" t="s">
        <v>29</v>
      </c>
      <c r="X6" s="12">
        <v>43204</v>
      </c>
      <c r="Y6" s="15">
        <v>194.35560000000001</v>
      </c>
      <c r="Z6" s="16">
        <v>0</v>
      </c>
      <c r="AA6" s="16">
        <v>0</v>
      </c>
      <c r="AB6" s="16">
        <v>0</v>
      </c>
      <c r="AC6" s="16">
        <v>194.35560000000001</v>
      </c>
      <c r="AD6" s="16">
        <v>194.35560000000001</v>
      </c>
      <c r="AE6" s="16">
        <v>194.35560000000001</v>
      </c>
      <c r="AF6" s="12">
        <v>43281</v>
      </c>
      <c r="AG6" s="15" t="s">
        <v>38</v>
      </c>
      <c r="AH6" s="15" t="s">
        <v>29</v>
      </c>
      <c r="AI6" s="15" t="s">
        <v>38</v>
      </c>
      <c r="AL6" s="47">
        <f t="shared" si="0"/>
        <v>0.89400000000000002</v>
      </c>
      <c r="AM6" s="47">
        <v>1.71</v>
      </c>
      <c r="AN6">
        <f t="shared" si="1"/>
        <v>0.25650000000000001</v>
      </c>
      <c r="AO6" s="18" t="s">
        <v>70</v>
      </c>
      <c r="AP6" t="s">
        <v>389</v>
      </c>
      <c r="AS6">
        <v>2021</v>
      </c>
      <c r="AT6">
        <v>4</v>
      </c>
    </row>
    <row r="7" spans="1:46" hidden="1" x14ac:dyDescent="0.2">
      <c r="A7" t="s">
        <v>29</v>
      </c>
      <c r="B7" t="s">
        <v>64</v>
      </c>
      <c r="C7" t="s">
        <v>31</v>
      </c>
      <c r="D7">
        <v>500147</v>
      </c>
      <c r="E7" t="s">
        <v>29</v>
      </c>
      <c r="G7" t="s">
        <v>65</v>
      </c>
      <c r="H7" t="s">
        <v>34</v>
      </c>
      <c r="M7" s="11">
        <v>10</v>
      </c>
      <c r="N7">
        <v>1</v>
      </c>
      <c r="P7" s="12">
        <v>43253</v>
      </c>
      <c r="Q7" s="13">
        <v>12.5</v>
      </c>
      <c r="R7" s="13"/>
      <c r="S7" s="14">
        <v>217.4</v>
      </c>
      <c r="T7" s="14">
        <v>0.15</v>
      </c>
      <c r="V7" t="s">
        <v>66</v>
      </c>
      <c r="W7" t="s">
        <v>29</v>
      </c>
      <c r="X7" s="12">
        <v>43253</v>
      </c>
      <c r="Y7" s="15">
        <v>194.35560000000001</v>
      </c>
      <c r="Z7" s="16">
        <v>0</v>
      </c>
      <c r="AA7" s="16">
        <v>0</v>
      </c>
      <c r="AB7" s="16">
        <v>0</v>
      </c>
      <c r="AC7" s="16">
        <v>194.35560000000001</v>
      </c>
      <c r="AD7" s="16">
        <v>194.35560000000001</v>
      </c>
      <c r="AE7" s="16">
        <v>194.35560000000001</v>
      </c>
      <c r="AF7" s="12">
        <v>43281</v>
      </c>
      <c r="AG7" s="15" t="s">
        <v>38</v>
      </c>
      <c r="AH7" s="15" t="s">
        <v>29</v>
      </c>
      <c r="AI7" s="15" t="s">
        <v>38</v>
      </c>
      <c r="AL7" s="47">
        <f t="shared" si="0"/>
        <v>0.89400000000000002</v>
      </c>
      <c r="AM7" s="47">
        <v>1.71</v>
      </c>
      <c r="AN7">
        <f t="shared" si="1"/>
        <v>0.25650000000000001</v>
      </c>
      <c r="AO7" s="18" t="s">
        <v>70</v>
      </c>
      <c r="AP7" t="s">
        <v>389</v>
      </c>
      <c r="AS7">
        <v>2022</v>
      </c>
      <c r="AT7">
        <v>5</v>
      </c>
    </row>
    <row r="8" spans="1:46" hidden="1" x14ac:dyDescent="0.2">
      <c r="A8" t="s">
        <v>29</v>
      </c>
      <c r="B8" t="s">
        <v>64</v>
      </c>
      <c r="C8" t="s">
        <v>31</v>
      </c>
      <c r="D8">
        <v>500154</v>
      </c>
      <c r="E8" t="s">
        <v>29</v>
      </c>
      <c r="G8" t="s">
        <v>65</v>
      </c>
      <c r="H8" t="s">
        <v>34</v>
      </c>
      <c r="M8" s="11">
        <v>10</v>
      </c>
      <c r="N8">
        <v>1</v>
      </c>
      <c r="P8" s="12">
        <v>43253</v>
      </c>
      <c r="Q8" s="13">
        <v>12.5</v>
      </c>
      <c r="R8" s="13"/>
      <c r="S8" s="14">
        <v>217.4</v>
      </c>
      <c r="T8" s="14">
        <v>0.15</v>
      </c>
      <c r="V8" t="s">
        <v>66</v>
      </c>
      <c r="W8" t="s">
        <v>29</v>
      </c>
      <c r="X8" s="12">
        <v>43253</v>
      </c>
      <c r="Y8" s="15">
        <v>194.35560000000001</v>
      </c>
      <c r="Z8" s="16">
        <v>0</v>
      </c>
      <c r="AA8" s="16">
        <v>0</v>
      </c>
      <c r="AB8" s="16">
        <v>0</v>
      </c>
      <c r="AC8" s="16">
        <v>194.35560000000001</v>
      </c>
      <c r="AD8" s="16">
        <v>194.35560000000001</v>
      </c>
      <c r="AE8" s="16">
        <v>194.35560000000001</v>
      </c>
      <c r="AF8" s="12">
        <v>43281</v>
      </c>
      <c r="AG8" s="15" t="s">
        <v>38</v>
      </c>
      <c r="AH8" s="15" t="s">
        <v>29</v>
      </c>
      <c r="AI8" s="15" t="s">
        <v>38</v>
      </c>
      <c r="AL8" s="47">
        <f t="shared" si="0"/>
        <v>0.89400000000000002</v>
      </c>
      <c r="AM8" s="47">
        <v>1.71</v>
      </c>
      <c r="AN8">
        <f t="shared" si="1"/>
        <v>0.25650000000000001</v>
      </c>
      <c r="AO8" s="18" t="s">
        <v>70</v>
      </c>
      <c r="AP8" t="s">
        <v>389</v>
      </c>
      <c r="AS8">
        <v>2023</v>
      </c>
      <c r="AT8">
        <v>6</v>
      </c>
    </row>
    <row r="9" spans="1:46" hidden="1" x14ac:dyDescent="0.2">
      <c r="A9" t="s">
        <v>29</v>
      </c>
      <c r="B9" t="s">
        <v>64</v>
      </c>
      <c r="C9" t="s">
        <v>31</v>
      </c>
      <c r="D9">
        <v>500161</v>
      </c>
      <c r="E9" t="s">
        <v>29</v>
      </c>
      <c r="G9" t="s">
        <v>65</v>
      </c>
      <c r="H9" t="s">
        <v>34</v>
      </c>
      <c r="M9" s="11">
        <v>10</v>
      </c>
      <c r="N9">
        <v>1</v>
      </c>
      <c r="P9" s="12">
        <v>43314</v>
      </c>
      <c r="Q9" s="13">
        <v>12.5</v>
      </c>
      <c r="R9" s="13"/>
      <c r="S9" s="14">
        <v>217.4</v>
      </c>
      <c r="T9" s="14">
        <v>0.15</v>
      </c>
      <c r="V9" t="s">
        <v>66</v>
      </c>
      <c r="W9" t="s">
        <v>29</v>
      </c>
      <c r="X9" s="12">
        <v>43314</v>
      </c>
      <c r="Y9" s="15">
        <v>194.35560000000001</v>
      </c>
      <c r="Z9" s="16">
        <v>0</v>
      </c>
      <c r="AA9" s="16">
        <v>0</v>
      </c>
      <c r="AB9" s="16">
        <v>0</v>
      </c>
      <c r="AC9" s="16">
        <v>194.35560000000001</v>
      </c>
      <c r="AD9" s="16">
        <v>194.35560000000001</v>
      </c>
      <c r="AE9" s="16">
        <v>194.35560000000001</v>
      </c>
      <c r="AF9" s="12">
        <v>43373</v>
      </c>
      <c r="AG9" s="15" t="s">
        <v>38</v>
      </c>
      <c r="AH9" s="15" t="s">
        <v>29</v>
      </c>
      <c r="AI9" s="15" t="s">
        <v>38</v>
      </c>
      <c r="AL9" s="47">
        <f t="shared" si="0"/>
        <v>0.89400000000000002</v>
      </c>
      <c r="AM9" s="47">
        <v>1.71</v>
      </c>
      <c r="AN9">
        <f t="shared" si="1"/>
        <v>0.25650000000000001</v>
      </c>
      <c r="AO9" s="18" t="s">
        <v>70</v>
      </c>
      <c r="AP9" t="s">
        <v>389</v>
      </c>
      <c r="AS9">
        <v>2024</v>
      </c>
      <c r="AT9">
        <v>7</v>
      </c>
    </row>
    <row r="10" spans="1:46" hidden="1" x14ac:dyDescent="0.2">
      <c r="A10" t="s">
        <v>29</v>
      </c>
      <c r="B10" t="s">
        <v>64</v>
      </c>
      <c r="C10" t="s">
        <v>31</v>
      </c>
      <c r="D10">
        <v>500208</v>
      </c>
      <c r="E10" t="s">
        <v>29</v>
      </c>
      <c r="G10" t="s">
        <v>65</v>
      </c>
      <c r="H10" t="s">
        <v>34</v>
      </c>
      <c r="M10" s="11">
        <v>10</v>
      </c>
      <c r="N10">
        <v>1</v>
      </c>
      <c r="P10" s="12">
        <v>43246</v>
      </c>
      <c r="Q10" s="13">
        <v>12.5</v>
      </c>
      <c r="R10" s="13"/>
      <c r="S10" s="14">
        <v>217.4</v>
      </c>
      <c r="T10" s="14">
        <v>0.15</v>
      </c>
      <c r="V10" t="s">
        <v>66</v>
      </c>
      <c r="W10" t="s">
        <v>29</v>
      </c>
      <c r="X10" s="12">
        <v>43246</v>
      </c>
      <c r="Y10" s="15">
        <v>194.35560000000001</v>
      </c>
      <c r="Z10" s="16">
        <v>0</v>
      </c>
      <c r="AA10" s="16">
        <v>0</v>
      </c>
      <c r="AB10" s="16">
        <v>0</v>
      </c>
      <c r="AC10" s="16">
        <v>194.35560000000001</v>
      </c>
      <c r="AD10" s="16">
        <v>194.35560000000001</v>
      </c>
      <c r="AE10" s="16">
        <v>194.35560000000001</v>
      </c>
      <c r="AF10" s="12">
        <v>43281</v>
      </c>
      <c r="AG10" s="15" t="s">
        <v>38</v>
      </c>
      <c r="AH10" s="15" t="s">
        <v>29</v>
      </c>
      <c r="AI10" s="15" t="s">
        <v>38</v>
      </c>
      <c r="AL10" s="47">
        <f t="shared" si="0"/>
        <v>0.89400000000000002</v>
      </c>
      <c r="AM10" s="47">
        <v>1.71</v>
      </c>
      <c r="AN10">
        <f t="shared" si="1"/>
        <v>0.25650000000000001</v>
      </c>
      <c r="AO10" s="18" t="s">
        <v>70</v>
      </c>
      <c r="AP10" t="s">
        <v>389</v>
      </c>
      <c r="AS10">
        <v>2025</v>
      </c>
      <c r="AT10">
        <v>8</v>
      </c>
    </row>
    <row r="11" spans="1:46" hidden="1" x14ac:dyDescent="0.2">
      <c r="A11" t="s">
        <v>29</v>
      </c>
      <c r="B11" t="s">
        <v>64</v>
      </c>
      <c r="C11" t="s">
        <v>31</v>
      </c>
      <c r="D11">
        <v>500213</v>
      </c>
      <c r="E11" t="s">
        <v>29</v>
      </c>
      <c r="G11" t="s">
        <v>65</v>
      </c>
      <c r="H11" t="s">
        <v>34</v>
      </c>
      <c r="M11" s="11">
        <v>10</v>
      </c>
      <c r="N11">
        <v>1</v>
      </c>
      <c r="P11" s="12">
        <v>43314</v>
      </c>
      <c r="Q11" s="13">
        <v>12.5</v>
      </c>
      <c r="R11" s="13"/>
      <c r="S11" s="14">
        <v>217.4</v>
      </c>
      <c r="T11" s="14">
        <v>0.15</v>
      </c>
      <c r="V11" t="s">
        <v>66</v>
      </c>
      <c r="W11" t="s">
        <v>29</v>
      </c>
      <c r="X11" s="12">
        <v>43314</v>
      </c>
      <c r="Y11" s="15">
        <v>194.35560000000001</v>
      </c>
      <c r="Z11" s="16">
        <v>0</v>
      </c>
      <c r="AA11" s="16">
        <v>0</v>
      </c>
      <c r="AB11" s="16">
        <v>0</v>
      </c>
      <c r="AC11" s="16">
        <v>194.35560000000001</v>
      </c>
      <c r="AD11" s="16">
        <v>194.35560000000001</v>
      </c>
      <c r="AE11" s="16">
        <v>194.35560000000001</v>
      </c>
      <c r="AF11" s="12">
        <v>43373</v>
      </c>
      <c r="AG11" s="15" t="s">
        <v>38</v>
      </c>
      <c r="AH11" s="15" t="s">
        <v>29</v>
      </c>
      <c r="AI11" s="15" t="s">
        <v>38</v>
      </c>
      <c r="AL11" s="47">
        <f t="shared" si="0"/>
        <v>0.89400000000000002</v>
      </c>
      <c r="AM11" s="47">
        <v>1.71</v>
      </c>
      <c r="AN11">
        <f t="shared" si="1"/>
        <v>0.25650000000000001</v>
      </c>
      <c r="AO11" s="18" t="s">
        <v>70</v>
      </c>
      <c r="AP11" t="s">
        <v>389</v>
      </c>
      <c r="AS11">
        <v>2026</v>
      </c>
      <c r="AT11">
        <v>9</v>
      </c>
    </row>
    <row r="12" spans="1:46" hidden="1" x14ac:dyDescent="0.2">
      <c r="A12" t="s">
        <v>29</v>
      </c>
      <c r="B12" t="s">
        <v>64</v>
      </c>
      <c r="C12" t="s">
        <v>31</v>
      </c>
      <c r="D12">
        <v>500242</v>
      </c>
      <c r="E12" t="s">
        <v>29</v>
      </c>
      <c r="G12" t="s">
        <v>65</v>
      </c>
      <c r="H12" t="s">
        <v>34</v>
      </c>
      <c r="M12" s="11">
        <v>10</v>
      </c>
      <c r="N12">
        <v>1</v>
      </c>
      <c r="P12" s="12">
        <v>43314</v>
      </c>
      <c r="Q12" s="13">
        <v>12.5</v>
      </c>
      <c r="R12" s="13"/>
      <c r="S12" s="14">
        <v>217.4</v>
      </c>
      <c r="T12" s="14">
        <v>0.15</v>
      </c>
      <c r="V12" t="s">
        <v>66</v>
      </c>
      <c r="W12" t="s">
        <v>29</v>
      </c>
      <c r="X12" s="12">
        <v>43314</v>
      </c>
      <c r="Y12" s="15">
        <v>194.35560000000001</v>
      </c>
      <c r="Z12" s="16">
        <v>0</v>
      </c>
      <c r="AA12" s="16">
        <v>0</v>
      </c>
      <c r="AB12" s="16">
        <v>0</v>
      </c>
      <c r="AC12" s="16">
        <v>194.35560000000001</v>
      </c>
      <c r="AD12" s="16">
        <v>194.35560000000001</v>
      </c>
      <c r="AE12" s="16">
        <v>194.35560000000001</v>
      </c>
      <c r="AF12" s="12">
        <v>43373</v>
      </c>
      <c r="AG12" s="15" t="s">
        <v>38</v>
      </c>
      <c r="AH12" s="15" t="s">
        <v>29</v>
      </c>
      <c r="AI12" s="15" t="s">
        <v>38</v>
      </c>
      <c r="AL12" s="47">
        <f t="shared" si="0"/>
        <v>0.89400000000000002</v>
      </c>
      <c r="AM12" s="47">
        <v>1.71</v>
      </c>
      <c r="AN12">
        <f t="shared" si="1"/>
        <v>0.25650000000000001</v>
      </c>
      <c r="AO12" s="18" t="s">
        <v>70</v>
      </c>
      <c r="AP12" t="s">
        <v>389</v>
      </c>
      <c r="AS12">
        <v>2027</v>
      </c>
      <c r="AT12">
        <v>10</v>
      </c>
    </row>
    <row r="13" spans="1:46" hidden="1" x14ac:dyDescent="0.2">
      <c r="A13" t="s">
        <v>29</v>
      </c>
      <c r="B13" t="s">
        <v>64</v>
      </c>
      <c r="C13" t="s">
        <v>31</v>
      </c>
      <c r="D13">
        <v>500269</v>
      </c>
      <c r="E13" t="s">
        <v>29</v>
      </c>
      <c r="G13" t="s">
        <v>65</v>
      </c>
      <c r="H13" t="s">
        <v>34</v>
      </c>
      <c r="M13" s="11">
        <v>10</v>
      </c>
      <c r="N13">
        <v>1</v>
      </c>
      <c r="P13" s="12">
        <v>43204</v>
      </c>
      <c r="Q13" s="13">
        <v>12.5</v>
      </c>
      <c r="R13" s="13"/>
      <c r="S13" s="14">
        <v>217.4</v>
      </c>
      <c r="T13" s="14">
        <v>0.15</v>
      </c>
      <c r="V13" t="s">
        <v>66</v>
      </c>
      <c r="W13" t="s">
        <v>29</v>
      </c>
      <c r="X13" s="12">
        <v>43204</v>
      </c>
      <c r="Y13" s="15">
        <v>194.35560000000001</v>
      </c>
      <c r="Z13" s="16">
        <v>0</v>
      </c>
      <c r="AA13" s="16">
        <v>0</v>
      </c>
      <c r="AB13" s="16">
        <v>0</v>
      </c>
      <c r="AC13" s="16">
        <v>194.35560000000001</v>
      </c>
      <c r="AD13" s="16">
        <v>194.35560000000001</v>
      </c>
      <c r="AE13" s="16">
        <v>194.35560000000001</v>
      </c>
      <c r="AF13" s="12">
        <v>43281</v>
      </c>
      <c r="AG13" s="15" t="s">
        <v>38</v>
      </c>
      <c r="AH13" s="15" t="s">
        <v>29</v>
      </c>
      <c r="AI13" s="15" t="s">
        <v>38</v>
      </c>
      <c r="AL13" s="47">
        <f t="shared" si="0"/>
        <v>0.89400000000000002</v>
      </c>
      <c r="AM13" s="47">
        <v>1.71</v>
      </c>
      <c r="AN13">
        <f t="shared" si="1"/>
        <v>0.25650000000000001</v>
      </c>
      <c r="AO13" s="18" t="s">
        <v>70</v>
      </c>
      <c r="AP13" t="s">
        <v>389</v>
      </c>
    </row>
    <row r="14" spans="1:46" hidden="1" x14ac:dyDescent="0.2">
      <c r="A14" t="s">
        <v>29</v>
      </c>
      <c r="B14" t="s">
        <v>64</v>
      </c>
      <c r="C14" t="s">
        <v>31</v>
      </c>
      <c r="D14">
        <v>500282</v>
      </c>
      <c r="E14" t="s">
        <v>29</v>
      </c>
      <c r="G14" t="s">
        <v>65</v>
      </c>
      <c r="H14" t="s">
        <v>34</v>
      </c>
      <c r="M14" s="11">
        <v>10</v>
      </c>
      <c r="N14">
        <v>1</v>
      </c>
      <c r="P14" s="12">
        <v>43314</v>
      </c>
      <c r="Q14" s="13">
        <v>12.5</v>
      </c>
      <c r="R14" s="13"/>
      <c r="S14" s="14">
        <v>217.4</v>
      </c>
      <c r="T14" s="14">
        <v>0.15</v>
      </c>
      <c r="V14" t="s">
        <v>66</v>
      </c>
      <c r="W14" t="s">
        <v>29</v>
      </c>
      <c r="X14" s="12">
        <v>43314</v>
      </c>
      <c r="Y14" s="15">
        <v>194.35560000000001</v>
      </c>
      <c r="Z14" s="16">
        <v>0</v>
      </c>
      <c r="AA14" s="16">
        <v>0</v>
      </c>
      <c r="AB14" s="16">
        <v>0</v>
      </c>
      <c r="AC14" s="16">
        <v>194.35560000000001</v>
      </c>
      <c r="AD14" s="16">
        <v>194.35560000000001</v>
      </c>
      <c r="AE14" s="16">
        <v>194.35560000000001</v>
      </c>
      <c r="AF14" s="12">
        <v>43373</v>
      </c>
      <c r="AG14" s="15" t="s">
        <v>38</v>
      </c>
      <c r="AH14" s="15" t="s">
        <v>29</v>
      </c>
      <c r="AI14" s="15" t="s">
        <v>38</v>
      </c>
      <c r="AL14" s="47">
        <f t="shared" si="0"/>
        <v>0.89400000000000002</v>
      </c>
      <c r="AM14" s="47">
        <v>1.71</v>
      </c>
      <c r="AN14">
        <f t="shared" si="1"/>
        <v>0.25650000000000001</v>
      </c>
      <c r="AO14" s="18" t="s">
        <v>70</v>
      </c>
      <c r="AP14" t="s">
        <v>389</v>
      </c>
    </row>
    <row r="15" spans="1:46" hidden="1" x14ac:dyDescent="0.2">
      <c r="A15" t="s">
        <v>29</v>
      </c>
      <c r="B15" t="s">
        <v>64</v>
      </c>
      <c r="C15" t="s">
        <v>31</v>
      </c>
      <c r="D15">
        <v>500292</v>
      </c>
      <c r="E15" t="s">
        <v>29</v>
      </c>
      <c r="G15" t="s">
        <v>65</v>
      </c>
      <c r="H15" t="s">
        <v>34</v>
      </c>
      <c r="M15" s="11">
        <v>10</v>
      </c>
      <c r="N15">
        <v>1</v>
      </c>
      <c r="P15" s="12">
        <v>43204</v>
      </c>
      <c r="Q15" s="13">
        <v>12.5</v>
      </c>
      <c r="R15" s="13"/>
      <c r="S15" s="14">
        <v>217.4</v>
      </c>
      <c r="T15" s="14">
        <v>0.15</v>
      </c>
      <c r="V15" t="s">
        <v>66</v>
      </c>
      <c r="W15" t="s">
        <v>29</v>
      </c>
      <c r="X15" s="12">
        <v>43204</v>
      </c>
      <c r="Y15" s="15">
        <v>194.35560000000001</v>
      </c>
      <c r="Z15" s="16">
        <v>0</v>
      </c>
      <c r="AA15" s="16">
        <v>0</v>
      </c>
      <c r="AB15" s="16">
        <v>0</v>
      </c>
      <c r="AC15" s="16">
        <v>194.35560000000001</v>
      </c>
      <c r="AD15" s="16">
        <v>194.35560000000001</v>
      </c>
      <c r="AE15" s="16">
        <v>194.35560000000001</v>
      </c>
      <c r="AF15" s="12">
        <v>43281</v>
      </c>
      <c r="AG15" s="15" t="s">
        <v>38</v>
      </c>
      <c r="AH15" s="15" t="s">
        <v>29</v>
      </c>
      <c r="AI15" s="15" t="s">
        <v>38</v>
      </c>
      <c r="AL15" s="47">
        <f t="shared" si="0"/>
        <v>0.89400000000000002</v>
      </c>
      <c r="AM15" s="47">
        <v>1.71</v>
      </c>
      <c r="AN15">
        <f t="shared" si="1"/>
        <v>0.25650000000000001</v>
      </c>
      <c r="AO15" s="18" t="s">
        <v>70</v>
      </c>
      <c r="AP15" t="s">
        <v>389</v>
      </c>
    </row>
    <row r="16" spans="1:46" hidden="1" x14ac:dyDescent="0.2">
      <c r="A16" t="s">
        <v>29</v>
      </c>
      <c r="B16" t="s">
        <v>64</v>
      </c>
      <c r="C16" t="s">
        <v>31</v>
      </c>
      <c r="D16">
        <v>500308</v>
      </c>
      <c r="E16" t="s">
        <v>29</v>
      </c>
      <c r="G16" t="s">
        <v>65</v>
      </c>
      <c r="H16" t="s">
        <v>34</v>
      </c>
      <c r="M16" s="11">
        <v>10</v>
      </c>
      <c r="N16">
        <v>1</v>
      </c>
      <c r="P16" s="12">
        <v>43205</v>
      </c>
      <c r="Q16" s="13">
        <v>12.5</v>
      </c>
      <c r="R16" s="13"/>
      <c r="S16" s="14">
        <v>217.4</v>
      </c>
      <c r="T16" s="14">
        <v>0.15</v>
      </c>
      <c r="V16" t="s">
        <v>66</v>
      </c>
      <c r="W16" t="s">
        <v>29</v>
      </c>
      <c r="X16" s="12">
        <v>43205</v>
      </c>
      <c r="Y16" s="15">
        <v>194.35560000000001</v>
      </c>
      <c r="Z16" s="16">
        <v>0</v>
      </c>
      <c r="AA16" s="16">
        <v>0</v>
      </c>
      <c r="AB16" s="16">
        <v>0</v>
      </c>
      <c r="AC16" s="16">
        <v>194.35560000000001</v>
      </c>
      <c r="AD16" s="16">
        <v>194.35560000000001</v>
      </c>
      <c r="AE16" s="16">
        <v>194.35560000000001</v>
      </c>
      <c r="AF16" s="12">
        <v>43281</v>
      </c>
      <c r="AG16" s="15" t="s">
        <v>38</v>
      </c>
      <c r="AH16" s="15" t="s">
        <v>29</v>
      </c>
      <c r="AI16" s="15" t="s">
        <v>38</v>
      </c>
      <c r="AL16" s="47">
        <f t="shared" si="0"/>
        <v>0.89400000000000002</v>
      </c>
      <c r="AM16" s="47">
        <v>1.71</v>
      </c>
      <c r="AN16">
        <f t="shared" si="1"/>
        <v>0.25650000000000001</v>
      </c>
      <c r="AO16" s="18" t="s">
        <v>70</v>
      </c>
      <c r="AP16" t="s">
        <v>389</v>
      </c>
    </row>
    <row r="17" spans="1:42" hidden="1" x14ac:dyDescent="0.2">
      <c r="A17" t="s">
        <v>29</v>
      </c>
      <c r="B17" t="s">
        <v>64</v>
      </c>
      <c r="C17" t="s">
        <v>31</v>
      </c>
      <c r="D17">
        <v>500313</v>
      </c>
      <c r="E17" t="s">
        <v>29</v>
      </c>
      <c r="G17" t="s">
        <v>65</v>
      </c>
      <c r="H17" t="s">
        <v>34</v>
      </c>
      <c r="M17" s="11">
        <v>10</v>
      </c>
      <c r="N17">
        <v>1</v>
      </c>
      <c r="P17" s="12">
        <v>43203</v>
      </c>
      <c r="Q17" s="13">
        <v>12.5</v>
      </c>
      <c r="R17" s="13"/>
      <c r="S17" s="14">
        <v>217.4</v>
      </c>
      <c r="T17" s="14">
        <v>0.15</v>
      </c>
      <c r="V17" t="s">
        <v>66</v>
      </c>
      <c r="W17" t="s">
        <v>29</v>
      </c>
      <c r="X17" s="12">
        <v>43203</v>
      </c>
      <c r="Y17" s="15">
        <v>194.35560000000001</v>
      </c>
      <c r="Z17" s="16">
        <v>0</v>
      </c>
      <c r="AA17" s="16">
        <v>0</v>
      </c>
      <c r="AB17" s="16">
        <v>0</v>
      </c>
      <c r="AC17" s="16">
        <v>194.35560000000001</v>
      </c>
      <c r="AD17" s="16">
        <v>194.35560000000001</v>
      </c>
      <c r="AE17" s="16">
        <v>194.35560000000001</v>
      </c>
      <c r="AF17" s="12">
        <v>43281</v>
      </c>
      <c r="AG17" s="15" t="s">
        <v>38</v>
      </c>
      <c r="AH17" s="15" t="s">
        <v>29</v>
      </c>
      <c r="AI17" s="15" t="s">
        <v>38</v>
      </c>
      <c r="AL17" s="47">
        <f t="shared" si="0"/>
        <v>0.89400000000000002</v>
      </c>
      <c r="AM17" s="47">
        <v>1.71</v>
      </c>
      <c r="AN17">
        <f t="shared" si="1"/>
        <v>0.25650000000000001</v>
      </c>
      <c r="AO17" s="18" t="s">
        <v>70</v>
      </c>
      <c r="AP17" t="s">
        <v>389</v>
      </c>
    </row>
    <row r="18" spans="1:42" hidden="1" x14ac:dyDescent="0.2">
      <c r="A18" t="s">
        <v>29</v>
      </c>
      <c r="B18" t="s">
        <v>64</v>
      </c>
      <c r="C18" t="s">
        <v>31</v>
      </c>
      <c r="D18">
        <v>500318</v>
      </c>
      <c r="E18" t="s">
        <v>29</v>
      </c>
      <c r="G18" t="s">
        <v>65</v>
      </c>
      <c r="H18" t="s">
        <v>34</v>
      </c>
      <c r="M18" s="11">
        <v>10</v>
      </c>
      <c r="N18">
        <v>1</v>
      </c>
      <c r="P18" s="12">
        <v>43203</v>
      </c>
      <c r="Q18" s="13">
        <v>12.5</v>
      </c>
      <c r="R18" s="13"/>
      <c r="S18" s="14">
        <v>217.4</v>
      </c>
      <c r="T18" s="14">
        <v>0.15</v>
      </c>
      <c r="V18" t="s">
        <v>66</v>
      </c>
      <c r="W18" t="s">
        <v>29</v>
      </c>
      <c r="X18" s="12">
        <v>43203</v>
      </c>
      <c r="Y18" s="15">
        <v>194.35560000000001</v>
      </c>
      <c r="Z18" s="16">
        <v>0</v>
      </c>
      <c r="AA18" s="16">
        <v>0</v>
      </c>
      <c r="AB18" s="16">
        <v>0</v>
      </c>
      <c r="AC18" s="16">
        <v>194.35560000000001</v>
      </c>
      <c r="AD18" s="16">
        <v>194.35560000000001</v>
      </c>
      <c r="AE18" s="16">
        <v>194.35560000000001</v>
      </c>
      <c r="AF18" s="12">
        <v>43281</v>
      </c>
      <c r="AG18" s="15" t="s">
        <v>38</v>
      </c>
      <c r="AH18" s="15" t="s">
        <v>29</v>
      </c>
      <c r="AI18" s="15" t="s">
        <v>38</v>
      </c>
      <c r="AL18" s="47">
        <f t="shared" si="0"/>
        <v>0.89400000000000002</v>
      </c>
      <c r="AM18" s="47">
        <v>1.71</v>
      </c>
      <c r="AN18">
        <f t="shared" si="1"/>
        <v>0.25650000000000001</v>
      </c>
      <c r="AO18" s="18" t="s">
        <v>70</v>
      </c>
      <c r="AP18" t="s">
        <v>389</v>
      </c>
    </row>
    <row r="19" spans="1:42" hidden="1" x14ac:dyDescent="0.2">
      <c r="A19" t="s">
        <v>29</v>
      </c>
      <c r="B19" t="s">
        <v>64</v>
      </c>
      <c r="C19" t="s">
        <v>31</v>
      </c>
      <c r="D19">
        <v>500319</v>
      </c>
      <c r="E19" t="s">
        <v>29</v>
      </c>
      <c r="G19" t="s">
        <v>65</v>
      </c>
      <c r="H19" t="s">
        <v>34</v>
      </c>
      <c r="M19" s="11">
        <v>10</v>
      </c>
      <c r="N19">
        <v>1</v>
      </c>
      <c r="P19" s="12">
        <v>43204</v>
      </c>
      <c r="Q19" s="13">
        <v>12.5</v>
      </c>
      <c r="R19" s="13"/>
      <c r="S19" s="14">
        <v>217.4</v>
      </c>
      <c r="T19" s="14">
        <v>0.15</v>
      </c>
      <c r="V19" t="s">
        <v>66</v>
      </c>
      <c r="W19" t="s">
        <v>29</v>
      </c>
      <c r="X19" s="12">
        <v>43204</v>
      </c>
      <c r="Y19" s="15">
        <v>194.35560000000001</v>
      </c>
      <c r="Z19" s="16">
        <v>0</v>
      </c>
      <c r="AA19" s="16">
        <v>0</v>
      </c>
      <c r="AB19" s="16">
        <v>0</v>
      </c>
      <c r="AC19" s="16">
        <v>194.35560000000001</v>
      </c>
      <c r="AD19" s="16">
        <v>194.35560000000001</v>
      </c>
      <c r="AE19" s="16">
        <v>194.35560000000001</v>
      </c>
      <c r="AF19" s="12">
        <v>43281</v>
      </c>
      <c r="AG19" s="15" t="s">
        <v>38</v>
      </c>
      <c r="AH19" s="15" t="s">
        <v>29</v>
      </c>
      <c r="AI19" s="15" t="s">
        <v>38</v>
      </c>
      <c r="AL19" s="47">
        <f t="shared" si="0"/>
        <v>0.89400000000000002</v>
      </c>
      <c r="AM19" s="47">
        <v>1.71</v>
      </c>
      <c r="AN19">
        <f t="shared" si="1"/>
        <v>0.25650000000000001</v>
      </c>
      <c r="AO19" s="18" t="s">
        <v>70</v>
      </c>
      <c r="AP19" t="s">
        <v>389</v>
      </c>
    </row>
    <row r="20" spans="1:42" hidden="1" x14ac:dyDescent="0.2">
      <c r="A20" t="s">
        <v>29</v>
      </c>
      <c r="B20" t="s">
        <v>64</v>
      </c>
      <c r="C20" t="s">
        <v>31</v>
      </c>
      <c r="D20">
        <v>500346</v>
      </c>
      <c r="E20" t="s">
        <v>29</v>
      </c>
      <c r="G20" t="s">
        <v>65</v>
      </c>
      <c r="H20" t="s">
        <v>34</v>
      </c>
      <c r="M20" s="11">
        <v>10</v>
      </c>
      <c r="N20">
        <v>1</v>
      </c>
      <c r="P20" s="12">
        <v>43203</v>
      </c>
      <c r="Q20" s="13">
        <v>12.5</v>
      </c>
      <c r="R20" s="13"/>
      <c r="S20" s="14">
        <v>217.4</v>
      </c>
      <c r="T20" s="14">
        <v>0.15</v>
      </c>
      <c r="V20" t="s">
        <v>66</v>
      </c>
      <c r="W20" t="s">
        <v>29</v>
      </c>
      <c r="X20" s="12">
        <v>43203</v>
      </c>
      <c r="Y20" s="15">
        <v>194.35560000000001</v>
      </c>
      <c r="Z20" s="16">
        <v>0</v>
      </c>
      <c r="AA20" s="16">
        <v>0</v>
      </c>
      <c r="AB20" s="16">
        <v>0</v>
      </c>
      <c r="AC20" s="16">
        <v>194.35560000000001</v>
      </c>
      <c r="AD20" s="16">
        <v>194.35560000000001</v>
      </c>
      <c r="AE20" s="16">
        <v>194.35560000000001</v>
      </c>
      <c r="AF20" s="12">
        <v>43281</v>
      </c>
      <c r="AG20" s="15" t="s">
        <v>38</v>
      </c>
      <c r="AH20" s="15" t="s">
        <v>29</v>
      </c>
      <c r="AI20" s="15" t="s">
        <v>38</v>
      </c>
      <c r="AL20" s="47">
        <f t="shared" si="0"/>
        <v>0.89400000000000002</v>
      </c>
      <c r="AM20" s="47">
        <v>1.71</v>
      </c>
      <c r="AN20">
        <f t="shared" si="1"/>
        <v>0.25650000000000001</v>
      </c>
      <c r="AO20" s="18" t="s">
        <v>70</v>
      </c>
      <c r="AP20" t="s">
        <v>389</v>
      </c>
    </row>
    <row r="21" spans="1:42" hidden="1" x14ac:dyDescent="0.2">
      <c r="A21" t="s">
        <v>29</v>
      </c>
      <c r="B21" t="s">
        <v>64</v>
      </c>
      <c r="C21" t="s">
        <v>31</v>
      </c>
      <c r="D21">
        <v>500390</v>
      </c>
      <c r="E21" t="s">
        <v>29</v>
      </c>
      <c r="G21" t="s">
        <v>65</v>
      </c>
      <c r="H21" t="s">
        <v>34</v>
      </c>
      <c r="M21" s="11">
        <v>10</v>
      </c>
      <c r="N21">
        <v>1</v>
      </c>
      <c r="P21" s="12">
        <v>43204</v>
      </c>
      <c r="Q21" s="13">
        <v>12.5</v>
      </c>
      <c r="R21" s="13"/>
      <c r="S21" s="14">
        <v>217.4</v>
      </c>
      <c r="T21" s="14">
        <v>0.15</v>
      </c>
      <c r="V21" t="s">
        <v>66</v>
      </c>
      <c r="W21" t="s">
        <v>29</v>
      </c>
      <c r="X21" s="12">
        <v>43204</v>
      </c>
      <c r="Y21" s="15">
        <v>194.35560000000001</v>
      </c>
      <c r="Z21" s="16">
        <v>0</v>
      </c>
      <c r="AA21" s="16">
        <v>0</v>
      </c>
      <c r="AB21" s="16">
        <v>0</v>
      </c>
      <c r="AC21" s="16">
        <v>194.35560000000001</v>
      </c>
      <c r="AD21" s="16">
        <v>194.35560000000001</v>
      </c>
      <c r="AE21" s="16">
        <v>194.35560000000001</v>
      </c>
      <c r="AF21" s="12">
        <v>43281</v>
      </c>
      <c r="AG21" s="15" t="s">
        <v>38</v>
      </c>
      <c r="AH21" s="15" t="s">
        <v>29</v>
      </c>
      <c r="AI21" s="15" t="s">
        <v>38</v>
      </c>
      <c r="AL21" s="47">
        <f t="shared" si="0"/>
        <v>0.89400000000000002</v>
      </c>
      <c r="AM21" s="47">
        <v>1.71</v>
      </c>
      <c r="AN21">
        <f t="shared" si="1"/>
        <v>0.25650000000000001</v>
      </c>
      <c r="AO21" s="18" t="s">
        <v>70</v>
      </c>
      <c r="AP21" t="s">
        <v>389</v>
      </c>
    </row>
    <row r="22" spans="1:42" hidden="1" x14ac:dyDescent="0.2">
      <c r="A22" t="s">
        <v>29</v>
      </c>
      <c r="B22" t="s">
        <v>64</v>
      </c>
      <c r="C22" t="s">
        <v>31</v>
      </c>
      <c r="D22">
        <v>500440</v>
      </c>
      <c r="E22" t="s">
        <v>29</v>
      </c>
      <c r="G22" t="s">
        <v>65</v>
      </c>
      <c r="H22" t="s">
        <v>34</v>
      </c>
      <c r="M22" s="11">
        <v>10</v>
      </c>
      <c r="N22">
        <v>1</v>
      </c>
      <c r="P22" s="12">
        <v>43203</v>
      </c>
      <c r="Q22" s="13">
        <v>12.5</v>
      </c>
      <c r="R22" s="13"/>
      <c r="S22" s="14">
        <v>217.4</v>
      </c>
      <c r="T22" s="14">
        <v>0.15</v>
      </c>
      <c r="V22" t="s">
        <v>66</v>
      </c>
      <c r="W22" t="s">
        <v>29</v>
      </c>
      <c r="X22" s="12">
        <v>43203</v>
      </c>
      <c r="Y22" s="15">
        <v>194.35560000000001</v>
      </c>
      <c r="Z22" s="16">
        <v>0</v>
      </c>
      <c r="AA22" s="16">
        <v>0</v>
      </c>
      <c r="AB22" s="16">
        <v>0</v>
      </c>
      <c r="AC22" s="16">
        <v>194.35560000000001</v>
      </c>
      <c r="AD22" s="16">
        <v>194.35560000000001</v>
      </c>
      <c r="AE22" s="16">
        <v>194.35560000000001</v>
      </c>
      <c r="AF22" s="12">
        <v>43281</v>
      </c>
      <c r="AG22" s="15" t="s">
        <v>38</v>
      </c>
      <c r="AH22" s="15" t="s">
        <v>29</v>
      </c>
      <c r="AI22" s="15" t="s">
        <v>38</v>
      </c>
      <c r="AL22" s="47">
        <f t="shared" si="0"/>
        <v>0.89400000000000002</v>
      </c>
      <c r="AM22" s="47">
        <v>1.71</v>
      </c>
      <c r="AN22">
        <f t="shared" si="1"/>
        <v>0.25650000000000001</v>
      </c>
      <c r="AO22" s="18" t="s">
        <v>70</v>
      </c>
      <c r="AP22" t="s">
        <v>389</v>
      </c>
    </row>
    <row r="23" spans="1:42" hidden="1" x14ac:dyDescent="0.2">
      <c r="A23" t="s">
        <v>29</v>
      </c>
      <c r="B23" t="s">
        <v>64</v>
      </c>
      <c r="C23" t="s">
        <v>31</v>
      </c>
      <c r="D23">
        <v>500448</v>
      </c>
      <c r="E23" t="s">
        <v>29</v>
      </c>
      <c r="G23" t="s">
        <v>65</v>
      </c>
      <c r="H23" t="s">
        <v>34</v>
      </c>
      <c r="M23" s="11">
        <v>10</v>
      </c>
      <c r="N23">
        <v>1</v>
      </c>
      <c r="P23" s="12">
        <v>43203</v>
      </c>
      <c r="Q23" s="13">
        <v>12.5</v>
      </c>
      <c r="R23" s="13"/>
      <c r="S23" s="14">
        <v>217.4</v>
      </c>
      <c r="T23" s="14">
        <v>0.15</v>
      </c>
      <c r="V23" t="s">
        <v>66</v>
      </c>
      <c r="W23" t="s">
        <v>29</v>
      </c>
      <c r="X23" s="12">
        <v>43203</v>
      </c>
      <c r="Y23" s="15">
        <v>194.35560000000001</v>
      </c>
      <c r="Z23" s="16">
        <v>0</v>
      </c>
      <c r="AA23" s="16">
        <v>0</v>
      </c>
      <c r="AB23" s="16">
        <v>0</v>
      </c>
      <c r="AC23" s="16">
        <v>194.35560000000001</v>
      </c>
      <c r="AD23" s="16">
        <v>194.35560000000001</v>
      </c>
      <c r="AE23" s="16">
        <v>194.35560000000001</v>
      </c>
      <c r="AF23" s="12">
        <v>43281</v>
      </c>
      <c r="AG23" s="15" t="s">
        <v>38</v>
      </c>
      <c r="AH23" s="15" t="s">
        <v>29</v>
      </c>
      <c r="AI23" s="15" t="s">
        <v>38</v>
      </c>
      <c r="AL23" s="47">
        <f t="shared" si="0"/>
        <v>0.89400000000000002</v>
      </c>
      <c r="AM23" s="47">
        <v>1.71</v>
      </c>
      <c r="AN23">
        <f t="shared" si="1"/>
        <v>0.25650000000000001</v>
      </c>
      <c r="AO23" s="18" t="s">
        <v>70</v>
      </c>
      <c r="AP23" t="s">
        <v>389</v>
      </c>
    </row>
    <row r="24" spans="1:42" hidden="1" x14ac:dyDescent="0.2">
      <c r="A24" t="s">
        <v>29</v>
      </c>
      <c r="B24" t="s">
        <v>64</v>
      </c>
      <c r="C24" t="s">
        <v>31</v>
      </c>
      <c r="D24">
        <v>500456</v>
      </c>
      <c r="E24" t="s">
        <v>29</v>
      </c>
      <c r="G24" t="s">
        <v>65</v>
      </c>
      <c r="H24" t="s">
        <v>34</v>
      </c>
      <c r="M24" s="11">
        <v>10</v>
      </c>
      <c r="N24">
        <v>1</v>
      </c>
      <c r="P24" s="12">
        <v>43342</v>
      </c>
      <c r="Q24" s="13">
        <v>12.5</v>
      </c>
      <c r="R24" s="13"/>
      <c r="S24" s="14">
        <v>217.4</v>
      </c>
      <c r="T24" s="14">
        <v>0.15</v>
      </c>
      <c r="V24" t="s">
        <v>66</v>
      </c>
      <c r="W24" t="s">
        <v>29</v>
      </c>
      <c r="X24" s="12">
        <v>43342</v>
      </c>
      <c r="Y24" s="15">
        <v>194.35560000000001</v>
      </c>
      <c r="Z24" s="16">
        <v>0</v>
      </c>
      <c r="AA24" s="16">
        <v>0</v>
      </c>
      <c r="AB24" s="16">
        <v>0</v>
      </c>
      <c r="AC24" s="16">
        <v>194.35560000000001</v>
      </c>
      <c r="AD24" s="16">
        <v>194.35560000000001</v>
      </c>
      <c r="AE24" s="16">
        <v>194.35560000000001</v>
      </c>
      <c r="AF24" s="12">
        <v>43373</v>
      </c>
      <c r="AG24" s="15" t="s">
        <v>38</v>
      </c>
      <c r="AH24" s="15" t="s">
        <v>29</v>
      </c>
      <c r="AI24" s="15" t="s">
        <v>38</v>
      </c>
      <c r="AL24" s="47">
        <f t="shared" si="0"/>
        <v>0.89400000000000002</v>
      </c>
      <c r="AM24" s="47">
        <v>1.71</v>
      </c>
      <c r="AN24">
        <f t="shared" si="1"/>
        <v>0.25650000000000001</v>
      </c>
      <c r="AO24" s="18" t="s">
        <v>70</v>
      </c>
      <c r="AP24" t="s">
        <v>389</v>
      </c>
    </row>
    <row r="25" spans="1:42" hidden="1" x14ac:dyDescent="0.2">
      <c r="A25" t="s">
        <v>29</v>
      </c>
      <c r="B25" t="s">
        <v>64</v>
      </c>
      <c r="C25" t="s">
        <v>31</v>
      </c>
      <c r="D25">
        <v>500461</v>
      </c>
      <c r="E25" t="s">
        <v>29</v>
      </c>
      <c r="G25" t="s">
        <v>65</v>
      </c>
      <c r="H25" t="s">
        <v>34</v>
      </c>
      <c r="M25" s="11">
        <v>10</v>
      </c>
      <c r="N25">
        <v>1</v>
      </c>
      <c r="P25" s="12">
        <v>43203</v>
      </c>
      <c r="Q25" s="13">
        <v>12.5</v>
      </c>
      <c r="R25" s="13"/>
      <c r="S25" s="14">
        <v>217.4</v>
      </c>
      <c r="T25" s="14">
        <v>0.15</v>
      </c>
      <c r="V25" t="s">
        <v>66</v>
      </c>
      <c r="W25" t="s">
        <v>29</v>
      </c>
      <c r="X25" s="12">
        <v>43203</v>
      </c>
      <c r="Y25" s="15">
        <v>194.35560000000001</v>
      </c>
      <c r="Z25" s="16">
        <v>0</v>
      </c>
      <c r="AA25" s="16">
        <v>0</v>
      </c>
      <c r="AB25" s="16">
        <v>0</v>
      </c>
      <c r="AC25" s="16">
        <v>194.35560000000001</v>
      </c>
      <c r="AD25" s="16">
        <v>194.35560000000001</v>
      </c>
      <c r="AE25" s="16">
        <v>194.35560000000001</v>
      </c>
      <c r="AF25" s="12">
        <v>43281</v>
      </c>
      <c r="AG25" s="15" t="s">
        <v>38</v>
      </c>
      <c r="AH25" s="15" t="s">
        <v>29</v>
      </c>
      <c r="AI25" s="15" t="s">
        <v>38</v>
      </c>
      <c r="AL25" s="47">
        <f t="shared" si="0"/>
        <v>0.89400000000000002</v>
      </c>
      <c r="AM25" s="47">
        <v>1.71</v>
      </c>
      <c r="AN25">
        <f t="shared" si="1"/>
        <v>0.25650000000000001</v>
      </c>
      <c r="AO25" s="18" t="s">
        <v>70</v>
      </c>
      <c r="AP25" t="s">
        <v>389</v>
      </c>
    </row>
    <row r="26" spans="1:42" hidden="1" x14ac:dyDescent="0.2">
      <c r="A26" t="s">
        <v>29</v>
      </c>
      <c r="B26" t="s">
        <v>64</v>
      </c>
      <c r="C26" t="s">
        <v>31</v>
      </c>
      <c r="D26">
        <v>500492</v>
      </c>
      <c r="E26" t="s">
        <v>29</v>
      </c>
      <c r="G26" t="s">
        <v>65</v>
      </c>
      <c r="H26" t="s">
        <v>34</v>
      </c>
      <c r="M26" s="11">
        <v>10</v>
      </c>
      <c r="N26">
        <v>1</v>
      </c>
      <c r="P26" s="12">
        <v>43314</v>
      </c>
      <c r="Q26" s="13">
        <v>12.5</v>
      </c>
      <c r="R26" s="13"/>
      <c r="S26" s="14">
        <v>217.4</v>
      </c>
      <c r="T26" s="14">
        <v>0.15</v>
      </c>
      <c r="V26" t="s">
        <v>66</v>
      </c>
      <c r="W26" t="s">
        <v>29</v>
      </c>
      <c r="X26" s="12">
        <v>43314</v>
      </c>
      <c r="Y26" s="15">
        <v>194.35560000000001</v>
      </c>
      <c r="Z26" s="16">
        <v>0</v>
      </c>
      <c r="AA26" s="16">
        <v>0</v>
      </c>
      <c r="AB26" s="16">
        <v>0</v>
      </c>
      <c r="AC26" s="16">
        <v>194.35560000000001</v>
      </c>
      <c r="AD26" s="16">
        <v>194.35560000000001</v>
      </c>
      <c r="AE26" s="16">
        <v>194.35560000000001</v>
      </c>
      <c r="AF26" s="12">
        <v>43373</v>
      </c>
      <c r="AG26" s="15" t="s">
        <v>38</v>
      </c>
      <c r="AH26" s="15" t="s">
        <v>29</v>
      </c>
      <c r="AI26" s="15" t="s">
        <v>38</v>
      </c>
      <c r="AL26" s="47">
        <f t="shared" si="0"/>
        <v>0.89400000000000002</v>
      </c>
      <c r="AM26" s="47">
        <v>1.71</v>
      </c>
      <c r="AN26">
        <f t="shared" si="1"/>
        <v>0.25650000000000001</v>
      </c>
      <c r="AO26" s="18" t="s">
        <v>70</v>
      </c>
      <c r="AP26" t="s">
        <v>389</v>
      </c>
    </row>
    <row r="27" spans="1:42" hidden="1" x14ac:dyDescent="0.2">
      <c r="A27" t="s">
        <v>29</v>
      </c>
      <c r="B27" t="s">
        <v>64</v>
      </c>
      <c r="C27" t="s">
        <v>31</v>
      </c>
      <c r="D27">
        <v>500508</v>
      </c>
      <c r="E27" t="s">
        <v>29</v>
      </c>
      <c r="G27" t="s">
        <v>65</v>
      </c>
      <c r="H27" t="s">
        <v>34</v>
      </c>
      <c r="M27" s="11">
        <v>10</v>
      </c>
      <c r="N27">
        <v>1</v>
      </c>
      <c r="P27" s="12">
        <v>43314</v>
      </c>
      <c r="Q27" s="13">
        <v>12.5</v>
      </c>
      <c r="R27" s="13"/>
      <c r="S27" s="14">
        <v>217.4</v>
      </c>
      <c r="T27" s="14">
        <v>0.15</v>
      </c>
      <c r="V27" t="s">
        <v>66</v>
      </c>
      <c r="W27" t="s">
        <v>29</v>
      </c>
      <c r="X27" s="12">
        <v>43314</v>
      </c>
      <c r="Y27" s="15">
        <v>194.35560000000001</v>
      </c>
      <c r="Z27" s="16">
        <v>0</v>
      </c>
      <c r="AA27" s="16">
        <v>0</v>
      </c>
      <c r="AB27" s="16">
        <v>0</v>
      </c>
      <c r="AC27" s="16">
        <v>194.35560000000001</v>
      </c>
      <c r="AD27" s="16">
        <v>194.35560000000001</v>
      </c>
      <c r="AE27" s="16">
        <v>194.35560000000001</v>
      </c>
      <c r="AF27" s="12">
        <v>43373</v>
      </c>
      <c r="AG27" s="15" t="s">
        <v>38</v>
      </c>
      <c r="AH27" s="15" t="s">
        <v>29</v>
      </c>
      <c r="AI27" s="15" t="s">
        <v>38</v>
      </c>
      <c r="AL27" s="47">
        <f t="shared" si="0"/>
        <v>0.89400000000000002</v>
      </c>
      <c r="AM27" s="47">
        <v>1.71</v>
      </c>
      <c r="AN27">
        <f t="shared" si="1"/>
        <v>0.25650000000000001</v>
      </c>
      <c r="AO27" s="18" t="s">
        <v>70</v>
      </c>
      <c r="AP27" t="s">
        <v>389</v>
      </c>
    </row>
    <row r="28" spans="1:42" hidden="1" x14ac:dyDescent="0.2">
      <c r="A28" t="s">
        <v>29</v>
      </c>
      <c r="B28" t="s">
        <v>64</v>
      </c>
      <c r="C28" t="s">
        <v>31</v>
      </c>
      <c r="D28">
        <v>500510</v>
      </c>
      <c r="E28" t="s">
        <v>29</v>
      </c>
      <c r="G28" t="s">
        <v>65</v>
      </c>
      <c r="H28" t="s">
        <v>34</v>
      </c>
      <c r="M28" s="11">
        <v>10</v>
      </c>
      <c r="N28">
        <v>1</v>
      </c>
      <c r="P28" s="12">
        <v>43314</v>
      </c>
      <c r="Q28" s="13">
        <v>12.5</v>
      </c>
      <c r="R28" s="13"/>
      <c r="S28" s="14">
        <v>217.4</v>
      </c>
      <c r="T28" s="14">
        <v>0.15</v>
      </c>
      <c r="V28" t="s">
        <v>66</v>
      </c>
      <c r="W28" t="s">
        <v>29</v>
      </c>
      <c r="X28" s="12">
        <v>43314</v>
      </c>
      <c r="Y28" s="15">
        <v>194.35560000000001</v>
      </c>
      <c r="Z28" s="16">
        <v>0</v>
      </c>
      <c r="AA28" s="16">
        <v>0</v>
      </c>
      <c r="AB28" s="16">
        <v>0</v>
      </c>
      <c r="AC28" s="16">
        <v>194.35560000000001</v>
      </c>
      <c r="AD28" s="16">
        <v>194.35560000000001</v>
      </c>
      <c r="AE28" s="16">
        <v>194.35560000000001</v>
      </c>
      <c r="AF28" s="12">
        <v>43373</v>
      </c>
      <c r="AG28" s="15" t="s">
        <v>38</v>
      </c>
      <c r="AH28" s="15" t="s">
        <v>29</v>
      </c>
      <c r="AI28" s="15" t="s">
        <v>38</v>
      </c>
      <c r="AL28" s="47">
        <f t="shared" si="0"/>
        <v>0.89400000000000002</v>
      </c>
      <c r="AM28" s="47">
        <v>1.71</v>
      </c>
      <c r="AN28">
        <f t="shared" si="1"/>
        <v>0.25650000000000001</v>
      </c>
      <c r="AO28" s="18" t="s">
        <v>70</v>
      </c>
      <c r="AP28" t="s">
        <v>389</v>
      </c>
    </row>
    <row r="29" spans="1:42" hidden="1" x14ac:dyDescent="0.2">
      <c r="A29" t="s">
        <v>29</v>
      </c>
      <c r="B29" t="s">
        <v>64</v>
      </c>
      <c r="C29" t="s">
        <v>31</v>
      </c>
      <c r="D29">
        <v>500517</v>
      </c>
      <c r="E29" t="s">
        <v>29</v>
      </c>
      <c r="G29" t="s">
        <v>65</v>
      </c>
      <c r="H29" t="s">
        <v>34</v>
      </c>
      <c r="M29" s="11">
        <v>10</v>
      </c>
      <c r="N29">
        <v>1</v>
      </c>
      <c r="P29" s="12">
        <v>43203</v>
      </c>
      <c r="Q29" s="13">
        <v>12.5</v>
      </c>
      <c r="R29" s="13"/>
      <c r="S29" s="14">
        <v>217.4</v>
      </c>
      <c r="T29" s="14">
        <v>0.15</v>
      </c>
      <c r="V29" t="s">
        <v>66</v>
      </c>
      <c r="W29" t="s">
        <v>29</v>
      </c>
      <c r="X29" s="12">
        <v>43203</v>
      </c>
      <c r="Y29" s="15">
        <v>194.35560000000001</v>
      </c>
      <c r="Z29" s="16">
        <v>0</v>
      </c>
      <c r="AA29" s="16">
        <v>0</v>
      </c>
      <c r="AB29" s="16">
        <v>0</v>
      </c>
      <c r="AC29" s="16">
        <v>194.35560000000001</v>
      </c>
      <c r="AD29" s="16">
        <v>194.35560000000001</v>
      </c>
      <c r="AE29" s="16">
        <v>194.35560000000001</v>
      </c>
      <c r="AF29" s="12">
        <v>43281</v>
      </c>
      <c r="AG29" s="15" t="s">
        <v>38</v>
      </c>
      <c r="AH29" s="15" t="s">
        <v>29</v>
      </c>
      <c r="AI29" s="15" t="s">
        <v>38</v>
      </c>
      <c r="AL29" s="47">
        <f t="shared" si="0"/>
        <v>0.89400000000000002</v>
      </c>
      <c r="AM29" s="47">
        <v>1.71</v>
      </c>
      <c r="AN29">
        <f t="shared" si="1"/>
        <v>0.25650000000000001</v>
      </c>
      <c r="AO29" s="18" t="s">
        <v>70</v>
      </c>
      <c r="AP29" t="s">
        <v>389</v>
      </c>
    </row>
    <row r="30" spans="1:42" hidden="1" x14ac:dyDescent="0.2">
      <c r="A30" t="s">
        <v>29</v>
      </c>
      <c r="B30" t="s">
        <v>64</v>
      </c>
      <c r="C30" t="s">
        <v>31</v>
      </c>
      <c r="D30">
        <v>500527</v>
      </c>
      <c r="E30" t="s">
        <v>29</v>
      </c>
      <c r="G30" t="s">
        <v>65</v>
      </c>
      <c r="H30" t="s">
        <v>34</v>
      </c>
      <c r="M30" s="11">
        <v>10</v>
      </c>
      <c r="N30">
        <v>1</v>
      </c>
      <c r="P30" s="12">
        <v>43204</v>
      </c>
      <c r="Q30" s="13">
        <v>12.5</v>
      </c>
      <c r="R30" s="13"/>
      <c r="S30" s="14">
        <v>217.4</v>
      </c>
      <c r="T30" s="14">
        <v>0.15</v>
      </c>
      <c r="V30" t="s">
        <v>66</v>
      </c>
      <c r="W30" t="s">
        <v>29</v>
      </c>
      <c r="X30" s="12">
        <v>43204</v>
      </c>
      <c r="Y30" s="15">
        <v>194.35560000000001</v>
      </c>
      <c r="Z30" s="16">
        <v>0</v>
      </c>
      <c r="AA30" s="16">
        <v>0</v>
      </c>
      <c r="AB30" s="16">
        <v>0</v>
      </c>
      <c r="AC30" s="16">
        <v>194.35560000000001</v>
      </c>
      <c r="AD30" s="16">
        <v>194.35560000000001</v>
      </c>
      <c r="AE30" s="16">
        <v>194.35560000000001</v>
      </c>
      <c r="AF30" s="12">
        <v>43281</v>
      </c>
      <c r="AG30" s="15" t="s">
        <v>38</v>
      </c>
      <c r="AH30" s="15" t="s">
        <v>29</v>
      </c>
      <c r="AI30" s="15" t="s">
        <v>38</v>
      </c>
      <c r="AL30" s="47">
        <f t="shared" si="0"/>
        <v>0.89400000000000002</v>
      </c>
      <c r="AM30" s="47">
        <v>1.71</v>
      </c>
      <c r="AN30">
        <f t="shared" si="1"/>
        <v>0.25650000000000001</v>
      </c>
      <c r="AO30" s="18" t="s">
        <v>70</v>
      </c>
      <c r="AP30" t="s">
        <v>389</v>
      </c>
    </row>
    <row r="31" spans="1:42" hidden="1" x14ac:dyDescent="0.2">
      <c r="A31" t="s">
        <v>29</v>
      </c>
      <c r="B31" t="s">
        <v>64</v>
      </c>
      <c r="C31" t="s">
        <v>31</v>
      </c>
      <c r="D31">
        <v>500553</v>
      </c>
      <c r="E31" t="s">
        <v>29</v>
      </c>
      <c r="G31" t="s">
        <v>65</v>
      </c>
      <c r="H31" t="s">
        <v>34</v>
      </c>
      <c r="M31" s="11">
        <v>10</v>
      </c>
      <c r="N31">
        <v>1</v>
      </c>
      <c r="P31" s="12">
        <v>43204</v>
      </c>
      <c r="Q31" s="13">
        <v>12.5</v>
      </c>
      <c r="R31" s="13"/>
      <c r="S31" s="14">
        <v>217.4</v>
      </c>
      <c r="T31" s="14">
        <v>0.15</v>
      </c>
      <c r="V31" t="s">
        <v>66</v>
      </c>
      <c r="W31" t="s">
        <v>29</v>
      </c>
      <c r="X31" s="12">
        <v>43204</v>
      </c>
      <c r="Y31" s="15">
        <v>194.35560000000001</v>
      </c>
      <c r="Z31" s="16">
        <v>0</v>
      </c>
      <c r="AA31" s="16">
        <v>0</v>
      </c>
      <c r="AB31" s="16">
        <v>0</v>
      </c>
      <c r="AC31" s="16">
        <v>194.35560000000001</v>
      </c>
      <c r="AD31" s="16">
        <v>194.35560000000001</v>
      </c>
      <c r="AE31" s="16">
        <v>194.35560000000001</v>
      </c>
      <c r="AF31" s="12">
        <v>43281</v>
      </c>
      <c r="AG31" s="15" t="s">
        <v>38</v>
      </c>
      <c r="AH31" s="15" t="s">
        <v>29</v>
      </c>
      <c r="AI31" s="15" t="s">
        <v>38</v>
      </c>
      <c r="AL31" s="47">
        <f t="shared" si="0"/>
        <v>0.89400000000000002</v>
      </c>
      <c r="AM31" s="47">
        <v>1.71</v>
      </c>
      <c r="AN31">
        <f t="shared" si="1"/>
        <v>0.25650000000000001</v>
      </c>
      <c r="AO31" s="18" t="s">
        <v>70</v>
      </c>
      <c r="AP31" t="s">
        <v>389</v>
      </c>
    </row>
    <row r="32" spans="1:42" hidden="1" x14ac:dyDescent="0.2">
      <c r="A32" t="s">
        <v>29</v>
      </c>
      <c r="B32" t="s">
        <v>64</v>
      </c>
      <c r="C32" t="s">
        <v>31</v>
      </c>
      <c r="D32">
        <v>500563</v>
      </c>
      <c r="E32" t="s">
        <v>29</v>
      </c>
      <c r="G32" t="s">
        <v>65</v>
      </c>
      <c r="H32" t="s">
        <v>34</v>
      </c>
      <c r="M32" s="11">
        <v>10</v>
      </c>
      <c r="N32">
        <v>1</v>
      </c>
      <c r="P32" s="12">
        <v>43204</v>
      </c>
      <c r="Q32" s="13">
        <v>12.5</v>
      </c>
      <c r="R32" s="13"/>
      <c r="S32" s="14">
        <v>217.4</v>
      </c>
      <c r="T32" s="14">
        <v>0.15</v>
      </c>
      <c r="V32" t="s">
        <v>66</v>
      </c>
      <c r="W32" t="s">
        <v>29</v>
      </c>
      <c r="X32" s="12">
        <v>43204</v>
      </c>
      <c r="Y32" s="15">
        <v>194.35560000000001</v>
      </c>
      <c r="Z32" s="16">
        <v>0</v>
      </c>
      <c r="AA32" s="16">
        <v>0</v>
      </c>
      <c r="AB32" s="16">
        <v>0</v>
      </c>
      <c r="AC32" s="16">
        <v>194.35560000000001</v>
      </c>
      <c r="AD32" s="16">
        <v>194.35560000000001</v>
      </c>
      <c r="AE32" s="16">
        <v>194.35560000000001</v>
      </c>
      <c r="AF32" s="12">
        <v>43281</v>
      </c>
      <c r="AG32" s="15" t="s">
        <v>38</v>
      </c>
      <c r="AH32" s="15" t="s">
        <v>29</v>
      </c>
      <c r="AI32" s="15" t="s">
        <v>38</v>
      </c>
      <c r="AL32" s="47">
        <f t="shared" si="0"/>
        <v>0.89400000000000002</v>
      </c>
      <c r="AM32" s="47">
        <v>1.71</v>
      </c>
      <c r="AN32">
        <f t="shared" si="1"/>
        <v>0.25650000000000001</v>
      </c>
      <c r="AO32" s="18" t="s">
        <v>70</v>
      </c>
      <c r="AP32" t="s">
        <v>389</v>
      </c>
    </row>
    <row r="33" spans="1:42" hidden="1" x14ac:dyDescent="0.2">
      <c r="A33" t="s">
        <v>29</v>
      </c>
      <c r="B33" t="s">
        <v>64</v>
      </c>
      <c r="C33" t="s">
        <v>31</v>
      </c>
      <c r="D33">
        <v>500575</v>
      </c>
      <c r="E33" t="s">
        <v>29</v>
      </c>
      <c r="G33" t="s">
        <v>65</v>
      </c>
      <c r="H33" t="s">
        <v>34</v>
      </c>
      <c r="M33" s="11">
        <v>10</v>
      </c>
      <c r="N33">
        <v>1</v>
      </c>
      <c r="P33" s="12">
        <v>43204</v>
      </c>
      <c r="Q33" s="13">
        <v>12.5</v>
      </c>
      <c r="R33" s="13"/>
      <c r="S33" s="14">
        <v>217.4</v>
      </c>
      <c r="T33" s="14">
        <v>0.15</v>
      </c>
      <c r="V33" t="s">
        <v>66</v>
      </c>
      <c r="W33" t="s">
        <v>29</v>
      </c>
      <c r="X33" s="12">
        <v>43204</v>
      </c>
      <c r="Y33" s="15">
        <v>194.35560000000001</v>
      </c>
      <c r="Z33" s="16">
        <v>0</v>
      </c>
      <c r="AA33" s="16">
        <v>0</v>
      </c>
      <c r="AB33" s="16">
        <v>0</v>
      </c>
      <c r="AC33" s="16">
        <v>194.35560000000001</v>
      </c>
      <c r="AD33" s="16">
        <v>194.35560000000001</v>
      </c>
      <c r="AE33" s="16">
        <v>194.35560000000001</v>
      </c>
      <c r="AF33" s="12">
        <v>43281</v>
      </c>
      <c r="AG33" s="15" t="s">
        <v>38</v>
      </c>
      <c r="AH33" s="15" t="s">
        <v>29</v>
      </c>
      <c r="AI33" s="15" t="s">
        <v>38</v>
      </c>
      <c r="AL33" s="47">
        <f t="shared" si="0"/>
        <v>0.89400000000000002</v>
      </c>
      <c r="AM33" s="47">
        <v>1.71</v>
      </c>
      <c r="AN33">
        <f t="shared" si="1"/>
        <v>0.25650000000000001</v>
      </c>
      <c r="AO33" s="18" t="s">
        <v>70</v>
      </c>
      <c r="AP33" t="s">
        <v>389</v>
      </c>
    </row>
    <row r="34" spans="1:42" hidden="1" x14ac:dyDescent="0.2">
      <c r="A34" t="s">
        <v>29</v>
      </c>
      <c r="B34" t="s">
        <v>64</v>
      </c>
      <c r="C34" t="s">
        <v>31</v>
      </c>
      <c r="D34">
        <v>500608</v>
      </c>
      <c r="E34" t="s">
        <v>29</v>
      </c>
      <c r="G34" t="s">
        <v>65</v>
      </c>
      <c r="H34" t="s">
        <v>34</v>
      </c>
      <c r="M34" s="11">
        <v>10</v>
      </c>
      <c r="N34">
        <v>1</v>
      </c>
      <c r="P34" s="12">
        <v>43204</v>
      </c>
      <c r="Q34" s="13">
        <v>12.5</v>
      </c>
      <c r="R34" s="13"/>
      <c r="S34" s="14">
        <v>217.4</v>
      </c>
      <c r="T34" s="14">
        <v>0.15</v>
      </c>
      <c r="V34" t="s">
        <v>66</v>
      </c>
      <c r="W34" t="s">
        <v>29</v>
      </c>
      <c r="X34" s="12">
        <v>43204</v>
      </c>
      <c r="Y34" s="15">
        <v>194.35560000000001</v>
      </c>
      <c r="Z34" s="16">
        <v>0</v>
      </c>
      <c r="AA34" s="16">
        <v>0</v>
      </c>
      <c r="AB34" s="16">
        <v>0</v>
      </c>
      <c r="AC34" s="16">
        <v>194.35560000000001</v>
      </c>
      <c r="AD34" s="16">
        <v>194.35560000000001</v>
      </c>
      <c r="AE34" s="16">
        <v>194.35560000000001</v>
      </c>
      <c r="AF34" s="12">
        <v>43281</v>
      </c>
      <c r="AG34" s="15" t="s">
        <v>38</v>
      </c>
      <c r="AH34" s="15" t="s">
        <v>29</v>
      </c>
      <c r="AI34" s="15" t="s">
        <v>38</v>
      </c>
      <c r="AL34" s="47">
        <f t="shared" si="0"/>
        <v>0.89400000000000002</v>
      </c>
      <c r="AM34" s="47">
        <v>1.71</v>
      </c>
      <c r="AN34">
        <f t="shared" si="1"/>
        <v>0.25650000000000001</v>
      </c>
      <c r="AO34" s="18" t="s">
        <v>70</v>
      </c>
      <c r="AP34" t="s">
        <v>389</v>
      </c>
    </row>
    <row r="35" spans="1:42" hidden="1" x14ac:dyDescent="0.2">
      <c r="A35" t="s">
        <v>29</v>
      </c>
      <c r="B35" t="s">
        <v>64</v>
      </c>
      <c r="C35" t="s">
        <v>31</v>
      </c>
      <c r="D35">
        <v>500621</v>
      </c>
      <c r="E35" t="s">
        <v>29</v>
      </c>
      <c r="G35" t="s">
        <v>65</v>
      </c>
      <c r="H35" t="s">
        <v>34</v>
      </c>
      <c r="M35" s="11">
        <v>10</v>
      </c>
      <c r="N35">
        <v>1</v>
      </c>
      <c r="P35" s="12">
        <v>43203</v>
      </c>
      <c r="Q35" s="13">
        <v>12.5</v>
      </c>
      <c r="R35" s="13"/>
      <c r="S35" s="14">
        <v>217.4</v>
      </c>
      <c r="T35" s="14">
        <v>0.15</v>
      </c>
      <c r="V35" t="s">
        <v>66</v>
      </c>
      <c r="W35" t="s">
        <v>29</v>
      </c>
      <c r="X35" s="12">
        <v>43203</v>
      </c>
      <c r="Y35" s="15">
        <v>194.35560000000001</v>
      </c>
      <c r="Z35" s="16">
        <v>0</v>
      </c>
      <c r="AA35" s="16">
        <v>0</v>
      </c>
      <c r="AB35" s="16">
        <v>0</v>
      </c>
      <c r="AC35" s="16">
        <v>194.35560000000001</v>
      </c>
      <c r="AD35" s="16">
        <v>194.35560000000001</v>
      </c>
      <c r="AE35" s="16">
        <v>194.35560000000001</v>
      </c>
      <c r="AF35" s="12">
        <v>43281</v>
      </c>
      <c r="AG35" s="15" t="s">
        <v>38</v>
      </c>
      <c r="AH35" s="15" t="s">
        <v>29</v>
      </c>
      <c r="AI35" s="15" t="s">
        <v>38</v>
      </c>
      <c r="AL35" s="47">
        <f t="shared" si="0"/>
        <v>0.89400000000000002</v>
      </c>
      <c r="AM35" s="47">
        <v>1.71</v>
      </c>
      <c r="AN35">
        <f t="shared" si="1"/>
        <v>0.25650000000000001</v>
      </c>
      <c r="AO35" s="18" t="s">
        <v>70</v>
      </c>
      <c r="AP35" t="s">
        <v>389</v>
      </c>
    </row>
    <row r="36" spans="1:42" hidden="1" x14ac:dyDescent="0.2">
      <c r="A36" t="s">
        <v>29</v>
      </c>
      <c r="B36" t="s">
        <v>64</v>
      </c>
      <c r="C36" t="s">
        <v>31</v>
      </c>
      <c r="D36">
        <v>500683</v>
      </c>
      <c r="E36" t="s">
        <v>29</v>
      </c>
      <c r="G36" t="s">
        <v>65</v>
      </c>
      <c r="H36" t="s">
        <v>34</v>
      </c>
      <c r="M36" s="11">
        <v>10</v>
      </c>
      <c r="N36">
        <v>1</v>
      </c>
      <c r="P36" s="12">
        <v>43205</v>
      </c>
      <c r="Q36" s="13">
        <v>12.5</v>
      </c>
      <c r="R36" s="13"/>
      <c r="S36" s="14">
        <v>217.4</v>
      </c>
      <c r="T36" s="14">
        <v>0.15</v>
      </c>
      <c r="V36" t="s">
        <v>66</v>
      </c>
      <c r="W36" t="s">
        <v>29</v>
      </c>
      <c r="X36" s="12">
        <v>43205</v>
      </c>
      <c r="Y36" s="15">
        <v>194.35560000000001</v>
      </c>
      <c r="Z36" s="16">
        <v>0</v>
      </c>
      <c r="AA36" s="16">
        <v>0</v>
      </c>
      <c r="AB36" s="16">
        <v>0</v>
      </c>
      <c r="AC36" s="16">
        <v>194.35560000000001</v>
      </c>
      <c r="AD36" s="16">
        <v>194.35560000000001</v>
      </c>
      <c r="AE36" s="16">
        <v>194.35560000000001</v>
      </c>
      <c r="AF36" s="12">
        <v>43281</v>
      </c>
      <c r="AG36" s="15" t="s">
        <v>38</v>
      </c>
      <c r="AH36" s="15" t="s">
        <v>29</v>
      </c>
      <c r="AI36" s="15" t="s">
        <v>38</v>
      </c>
      <c r="AL36" s="47">
        <f t="shared" si="0"/>
        <v>0.89400000000000002</v>
      </c>
      <c r="AM36" s="47">
        <v>1.71</v>
      </c>
      <c r="AN36">
        <f t="shared" si="1"/>
        <v>0.25650000000000001</v>
      </c>
      <c r="AO36" s="18" t="s">
        <v>70</v>
      </c>
      <c r="AP36" t="s">
        <v>389</v>
      </c>
    </row>
    <row r="37" spans="1:42" hidden="1" x14ac:dyDescent="0.2">
      <c r="A37" t="s">
        <v>29</v>
      </c>
      <c r="B37" t="s">
        <v>64</v>
      </c>
      <c r="C37" t="s">
        <v>31</v>
      </c>
      <c r="D37">
        <v>500704</v>
      </c>
      <c r="E37" t="s">
        <v>29</v>
      </c>
      <c r="G37" t="s">
        <v>65</v>
      </c>
      <c r="H37" t="s">
        <v>34</v>
      </c>
      <c r="M37" s="11">
        <v>10</v>
      </c>
      <c r="N37">
        <v>1</v>
      </c>
      <c r="P37" s="12">
        <v>43203</v>
      </c>
      <c r="Q37" s="13">
        <v>12.5</v>
      </c>
      <c r="R37" s="13"/>
      <c r="S37" s="14">
        <v>217.4</v>
      </c>
      <c r="T37" s="14">
        <v>0.15</v>
      </c>
      <c r="V37" t="s">
        <v>66</v>
      </c>
      <c r="W37" t="s">
        <v>29</v>
      </c>
      <c r="X37" s="12">
        <v>43203</v>
      </c>
      <c r="Y37" s="15">
        <v>194.35560000000001</v>
      </c>
      <c r="Z37" s="16">
        <v>0</v>
      </c>
      <c r="AA37" s="16">
        <v>0</v>
      </c>
      <c r="AB37" s="16">
        <v>0</v>
      </c>
      <c r="AC37" s="16">
        <v>194.35560000000001</v>
      </c>
      <c r="AD37" s="16">
        <v>194.35560000000001</v>
      </c>
      <c r="AE37" s="16">
        <v>194.35560000000001</v>
      </c>
      <c r="AF37" s="12">
        <v>43281</v>
      </c>
      <c r="AG37" s="15" t="s">
        <v>38</v>
      </c>
      <c r="AH37" s="15" t="s">
        <v>29</v>
      </c>
      <c r="AI37" s="15" t="s">
        <v>38</v>
      </c>
      <c r="AL37" s="47">
        <f t="shared" si="0"/>
        <v>0.89400000000000002</v>
      </c>
      <c r="AM37" s="47">
        <v>1.71</v>
      </c>
      <c r="AN37">
        <f t="shared" si="1"/>
        <v>0.25650000000000001</v>
      </c>
      <c r="AO37" s="18" t="s">
        <v>70</v>
      </c>
      <c r="AP37" t="s">
        <v>389</v>
      </c>
    </row>
    <row r="38" spans="1:42" hidden="1" x14ac:dyDescent="0.2">
      <c r="A38" t="s">
        <v>29</v>
      </c>
      <c r="B38" t="s">
        <v>64</v>
      </c>
      <c r="C38" t="s">
        <v>31</v>
      </c>
      <c r="D38">
        <v>500785</v>
      </c>
      <c r="E38" t="s">
        <v>29</v>
      </c>
      <c r="G38" t="s">
        <v>65</v>
      </c>
      <c r="H38" t="s">
        <v>34</v>
      </c>
      <c r="M38" s="11">
        <v>10</v>
      </c>
      <c r="N38">
        <v>1</v>
      </c>
      <c r="P38" s="12">
        <v>43246</v>
      </c>
      <c r="Q38" s="13">
        <v>12.5</v>
      </c>
      <c r="R38" s="13"/>
      <c r="S38" s="14">
        <v>217.4</v>
      </c>
      <c r="T38" s="14">
        <v>0.15</v>
      </c>
      <c r="V38" t="s">
        <v>66</v>
      </c>
      <c r="W38" t="s">
        <v>29</v>
      </c>
      <c r="X38" s="12">
        <v>43246</v>
      </c>
      <c r="Y38" s="15">
        <v>194.35560000000001</v>
      </c>
      <c r="Z38" s="16">
        <v>0</v>
      </c>
      <c r="AA38" s="16">
        <v>0</v>
      </c>
      <c r="AB38" s="16">
        <v>0</v>
      </c>
      <c r="AC38" s="16">
        <v>194.35560000000001</v>
      </c>
      <c r="AD38" s="16">
        <v>194.35560000000001</v>
      </c>
      <c r="AE38" s="16">
        <v>194.35560000000001</v>
      </c>
      <c r="AF38" s="12">
        <v>43281</v>
      </c>
      <c r="AG38" s="15" t="s">
        <v>38</v>
      </c>
      <c r="AH38" s="15" t="s">
        <v>29</v>
      </c>
      <c r="AI38" s="15" t="s">
        <v>38</v>
      </c>
      <c r="AL38" s="47">
        <f t="shared" si="0"/>
        <v>0.89400000000000002</v>
      </c>
      <c r="AM38" s="47">
        <v>1.71</v>
      </c>
      <c r="AN38">
        <f t="shared" si="1"/>
        <v>0.25650000000000001</v>
      </c>
      <c r="AO38" s="18" t="s">
        <v>70</v>
      </c>
      <c r="AP38" t="s">
        <v>389</v>
      </c>
    </row>
    <row r="39" spans="1:42" hidden="1" x14ac:dyDescent="0.2">
      <c r="A39" t="s">
        <v>29</v>
      </c>
      <c r="B39" t="s">
        <v>64</v>
      </c>
      <c r="C39" t="s">
        <v>31</v>
      </c>
      <c r="D39">
        <v>500801</v>
      </c>
      <c r="E39" t="s">
        <v>29</v>
      </c>
      <c r="G39" t="s">
        <v>65</v>
      </c>
      <c r="H39" t="s">
        <v>34</v>
      </c>
      <c r="M39" s="11">
        <v>10</v>
      </c>
      <c r="N39">
        <v>1</v>
      </c>
      <c r="P39" s="12">
        <v>43203</v>
      </c>
      <c r="Q39" s="13">
        <v>12.5</v>
      </c>
      <c r="R39" s="13"/>
      <c r="S39" s="14">
        <v>217.4</v>
      </c>
      <c r="T39" s="14">
        <v>0.15</v>
      </c>
      <c r="V39" t="s">
        <v>66</v>
      </c>
      <c r="W39" t="s">
        <v>29</v>
      </c>
      <c r="X39" s="12">
        <v>43203</v>
      </c>
      <c r="Y39" s="15">
        <v>194.35560000000001</v>
      </c>
      <c r="Z39" s="16">
        <v>0</v>
      </c>
      <c r="AA39" s="16">
        <v>0</v>
      </c>
      <c r="AB39" s="16">
        <v>0</v>
      </c>
      <c r="AC39" s="16">
        <v>194.35560000000001</v>
      </c>
      <c r="AD39" s="16">
        <v>194.35560000000001</v>
      </c>
      <c r="AE39" s="16">
        <v>194.35560000000001</v>
      </c>
      <c r="AF39" s="12">
        <v>43281</v>
      </c>
      <c r="AG39" s="15" t="s">
        <v>38</v>
      </c>
      <c r="AH39" s="15" t="s">
        <v>29</v>
      </c>
      <c r="AI39" s="15" t="s">
        <v>38</v>
      </c>
      <c r="AL39" s="47">
        <f t="shared" si="0"/>
        <v>0.89400000000000002</v>
      </c>
      <c r="AM39" s="47">
        <v>1.71</v>
      </c>
      <c r="AN39">
        <f t="shared" si="1"/>
        <v>0.25650000000000001</v>
      </c>
      <c r="AO39" s="18" t="s">
        <v>70</v>
      </c>
      <c r="AP39" t="s">
        <v>389</v>
      </c>
    </row>
    <row r="40" spans="1:42" hidden="1" x14ac:dyDescent="0.2">
      <c r="A40" t="s">
        <v>29</v>
      </c>
      <c r="B40" t="s">
        <v>64</v>
      </c>
      <c r="C40" t="s">
        <v>31</v>
      </c>
      <c r="D40">
        <v>500807</v>
      </c>
      <c r="E40" t="s">
        <v>29</v>
      </c>
      <c r="G40" t="s">
        <v>65</v>
      </c>
      <c r="H40" t="s">
        <v>34</v>
      </c>
      <c r="M40" s="11">
        <v>10</v>
      </c>
      <c r="N40">
        <v>1</v>
      </c>
      <c r="P40" s="12">
        <v>43204</v>
      </c>
      <c r="Q40" s="13">
        <v>12.5</v>
      </c>
      <c r="R40" s="13"/>
      <c r="S40" s="14">
        <v>217.4</v>
      </c>
      <c r="T40" s="14">
        <v>0.15</v>
      </c>
      <c r="V40" t="s">
        <v>66</v>
      </c>
      <c r="W40" t="s">
        <v>29</v>
      </c>
      <c r="X40" s="12">
        <v>43204</v>
      </c>
      <c r="Y40" s="15">
        <v>194.35560000000001</v>
      </c>
      <c r="Z40" s="16">
        <v>0</v>
      </c>
      <c r="AA40" s="16">
        <v>0</v>
      </c>
      <c r="AB40" s="16">
        <v>0</v>
      </c>
      <c r="AC40" s="16">
        <v>194.35560000000001</v>
      </c>
      <c r="AD40" s="16">
        <v>194.35560000000001</v>
      </c>
      <c r="AE40" s="16">
        <v>194.35560000000001</v>
      </c>
      <c r="AF40" s="12">
        <v>43281</v>
      </c>
      <c r="AG40" s="15" t="s">
        <v>38</v>
      </c>
      <c r="AH40" s="15" t="s">
        <v>29</v>
      </c>
      <c r="AI40" s="15" t="s">
        <v>38</v>
      </c>
      <c r="AL40" s="47">
        <f t="shared" si="0"/>
        <v>0.89400000000000002</v>
      </c>
      <c r="AM40" s="47">
        <v>1.71</v>
      </c>
      <c r="AN40">
        <f t="shared" si="1"/>
        <v>0.25650000000000001</v>
      </c>
      <c r="AO40" s="18" t="s">
        <v>70</v>
      </c>
      <c r="AP40" t="s">
        <v>389</v>
      </c>
    </row>
    <row r="41" spans="1:42" hidden="1" x14ac:dyDescent="0.2">
      <c r="A41" t="s">
        <v>29</v>
      </c>
      <c r="B41" t="s">
        <v>64</v>
      </c>
      <c r="C41" t="s">
        <v>31</v>
      </c>
      <c r="D41">
        <v>500808</v>
      </c>
      <c r="E41" t="s">
        <v>29</v>
      </c>
      <c r="G41" t="s">
        <v>65</v>
      </c>
      <c r="H41" t="s">
        <v>34</v>
      </c>
      <c r="M41" s="11">
        <v>10</v>
      </c>
      <c r="N41">
        <v>1</v>
      </c>
      <c r="P41" s="12">
        <v>43246</v>
      </c>
      <c r="Q41" s="13">
        <v>12.5</v>
      </c>
      <c r="R41" s="13"/>
      <c r="S41" s="14">
        <v>217.4</v>
      </c>
      <c r="T41" s="14">
        <v>0.15</v>
      </c>
      <c r="V41" t="s">
        <v>66</v>
      </c>
      <c r="W41" t="s">
        <v>29</v>
      </c>
      <c r="X41" s="12">
        <v>43246</v>
      </c>
      <c r="Y41" s="15">
        <v>194.35560000000001</v>
      </c>
      <c r="Z41" s="16">
        <v>0</v>
      </c>
      <c r="AA41" s="16">
        <v>0</v>
      </c>
      <c r="AB41" s="16">
        <v>0</v>
      </c>
      <c r="AC41" s="16">
        <v>194.35560000000001</v>
      </c>
      <c r="AD41" s="16">
        <v>194.35560000000001</v>
      </c>
      <c r="AE41" s="16">
        <v>194.35560000000001</v>
      </c>
      <c r="AF41" s="12">
        <v>43281</v>
      </c>
      <c r="AG41" s="15" t="s">
        <v>38</v>
      </c>
      <c r="AH41" s="15" t="s">
        <v>29</v>
      </c>
      <c r="AI41" s="15" t="s">
        <v>38</v>
      </c>
      <c r="AL41" s="47">
        <f t="shared" si="0"/>
        <v>0.89400000000000002</v>
      </c>
      <c r="AM41" s="47">
        <v>1.71</v>
      </c>
      <c r="AN41">
        <f t="shared" si="1"/>
        <v>0.25650000000000001</v>
      </c>
      <c r="AO41" s="18" t="s">
        <v>70</v>
      </c>
      <c r="AP41" t="s">
        <v>389</v>
      </c>
    </row>
    <row r="42" spans="1:42" hidden="1" x14ac:dyDescent="0.2">
      <c r="A42" t="s">
        <v>29</v>
      </c>
      <c r="B42" t="s">
        <v>64</v>
      </c>
      <c r="C42" t="s">
        <v>31</v>
      </c>
      <c r="D42">
        <v>500814</v>
      </c>
      <c r="E42" t="s">
        <v>29</v>
      </c>
      <c r="G42" t="s">
        <v>65</v>
      </c>
      <c r="H42" t="s">
        <v>34</v>
      </c>
      <c r="M42" s="11">
        <v>10</v>
      </c>
      <c r="N42">
        <v>1</v>
      </c>
      <c r="P42" s="12">
        <v>43246</v>
      </c>
      <c r="Q42" s="13">
        <v>12.5</v>
      </c>
      <c r="R42" s="13"/>
      <c r="S42" s="14">
        <v>217.4</v>
      </c>
      <c r="T42" s="14">
        <v>0.15</v>
      </c>
      <c r="V42" t="s">
        <v>66</v>
      </c>
      <c r="W42" t="s">
        <v>29</v>
      </c>
      <c r="X42" s="12">
        <v>43246</v>
      </c>
      <c r="Y42" s="15">
        <v>194.35560000000001</v>
      </c>
      <c r="Z42" s="16">
        <v>0</v>
      </c>
      <c r="AA42" s="16">
        <v>0</v>
      </c>
      <c r="AB42" s="16">
        <v>0</v>
      </c>
      <c r="AC42" s="16">
        <v>194.35560000000001</v>
      </c>
      <c r="AD42" s="16">
        <v>194.35560000000001</v>
      </c>
      <c r="AE42" s="16">
        <v>194.35560000000001</v>
      </c>
      <c r="AF42" s="12">
        <v>43281</v>
      </c>
      <c r="AG42" s="15" t="s">
        <v>38</v>
      </c>
      <c r="AH42" s="15" t="s">
        <v>29</v>
      </c>
      <c r="AI42" s="15" t="s">
        <v>38</v>
      </c>
      <c r="AL42" s="47">
        <f t="shared" si="0"/>
        <v>0.89400000000000002</v>
      </c>
      <c r="AM42" s="47">
        <v>1.71</v>
      </c>
      <c r="AN42">
        <f t="shared" si="1"/>
        <v>0.25650000000000001</v>
      </c>
      <c r="AO42" s="18" t="s">
        <v>70</v>
      </c>
      <c r="AP42" t="s">
        <v>389</v>
      </c>
    </row>
    <row r="43" spans="1:42" hidden="1" x14ac:dyDescent="0.2">
      <c r="A43" t="s">
        <v>29</v>
      </c>
      <c r="B43" t="s">
        <v>64</v>
      </c>
      <c r="C43" t="s">
        <v>31</v>
      </c>
      <c r="D43">
        <v>500850</v>
      </c>
      <c r="E43" t="s">
        <v>29</v>
      </c>
      <c r="G43" t="s">
        <v>65</v>
      </c>
      <c r="H43" t="s">
        <v>34</v>
      </c>
      <c r="M43" s="11">
        <v>10</v>
      </c>
      <c r="N43">
        <v>1</v>
      </c>
      <c r="P43" s="12">
        <v>43245</v>
      </c>
      <c r="Q43" s="13">
        <v>12.5</v>
      </c>
      <c r="R43" s="13"/>
      <c r="S43" s="14">
        <v>217.4</v>
      </c>
      <c r="T43" s="14">
        <v>0.15</v>
      </c>
      <c r="V43" t="s">
        <v>66</v>
      </c>
      <c r="W43" t="s">
        <v>29</v>
      </c>
      <c r="X43" s="12">
        <v>43245</v>
      </c>
      <c r="Y43" s="15">
        <v>194.35560000000001</v>
      </c>
      <c r="Z43" s="16">
        <v>0</v>
      </c>
      <c r="AA43" s="16">
        <v>0</v>
      </c>
      <c r="AB43" s="16">
        <v>0</v>
      </c>
      <c r="AC43" s="16">
        <v>194.35560000000001</v>
      </c>
      <c r="AD43" s="16">
        <v>194.35560000000001</v>
      </c>
      <c r="AE43" s="16">
        <v>194.35560000000001</v>
      </c>
      <c r="AF43" s="12">
        <v>43281</v>
      </c>
      <c r="AG43" s="15" t="s">
        <v>38</v>
      </c>
      <c r="AH43" s="15" t="s">
        <v>29</v>
      </c>
      <c r="AI43" s="15" t="s">
        <v>38</v>
      </c>
      <c r="AL43" s="47">
        <f t="shared" si="0"/>
        <v>0.89400000000000002</v>
      </c>
      <c r="AM43" s="47">
        <v>1.71</v>
      </c>
      <c r="AN43">
        <f t="shared" si="1"/>
        <v>0.25650000000000001</v>
      </c>
      <c r="AO43" s="18" t="s">
        <v>70</v>
      </c>
      <c r="AP43" t="s">
        <v>389</v>
      </c>
    </row>
    <row r="44" spans="1:42" hidden="1" x14ac:dyDescent="0.2">
      <c r="A44" t="s">
        <v>29</v>
      </c>
      <c r="B44" t="s">
        <v>64</v>
      </c>
      <c r="C44" t="s">
        <v>31</v>
      </c>
      <c r="D44">
        <v>500866</v>
      </c>
      <c r="E44" t="s">
        <v>29</v>
      </c>
      <c r="G44" t="s">
        <v>65</v>
      </c>
      <c r="H44" t="s">
        <v>34</v>
      </c>
      <c r="M44" s="11">
        <v>10</v>
      </c>
      <c r="N44">
        <v>1</v>
      </c>
      <c r="P44" s="12">
        <v>43314</v>
      </c>
      <c r="Q44" s="13">
        <v>12.5</v>
      </c>
      <c r="R44" s="13"/>
      <c r="S44" s="14">
        <v>217.4</v>
      </c>
      <c r="T44" s="14">
        <v>0.15</v>
      </c>
      <c r="V44" t="s">
        <v>66</v>
      </c>
      <c r="W44" t="s">
        <v>29</v>
      </c>
      <c r="X44" s="12">
        <v>43314</v>
      </c>
      <c r="Y44" s="15">
        <v>194.35560000000001</v>
      </c>
      <c r="Z44" s="16">
        <v>0</v>
      </c>
      <c r="AA44" s="16">
        <v>0</v>
      </c>
      <c r="AB44" s="16">
        <v>0</v>
      </c>
      <c r="AC44" s="16">
        <v>194.35560000000001</v>
      </c>
      <c r="AD44" s="16">
        <v>194.35560000000001</v>
      </c>
      <c r="AE44" s="16">
        <v>194.35560000000001</v>
      </c>
      <c r="AF44" s="12">
        <v>43373</v>
      </c>
      <c r="AG44" s="15" t="s">
        <v>38</v>
      </c>
      <c r="AH44" s="15" t="s">
        <v>29</v>
      </c>
      <c r="AI44" s="15" t="s">
        <v>38</v>
      </c>
      <c r="AL44" s="47">
        <f t="shared" si="0"/>
        <v>0.89400000000000002</v>
      </c>
      <c r="AM44" s="47">
        <v>1.71</v>
      </c>
      <c r="AN44">
        <f t="shared" si="1"/>
        <v>0.25650000000000001</v>
      </c>
      <c r="AO44" s="18" t="s">
        <v>70</v>
      </c>
      <c r="AP44" t="s">
        <v>389</v>
      </c>
    </row>
    <row r="45" spans="1:42" hidden="1" x14ac:dyDescent="0.2">
      <c r="A45" t="s">
        <v>29</v>
      </c>
      <c r="B45" t="s">
        <v>64</v>
      </c>
      <c r="C45" t="s">
        <v>31</v>
      </c>
      <c r="D45">
        <v>500905</v>
      </c>
      <c r="E45" t="s">
        <v>29</v>
      </c>
      <c r="G45" t="s">
        <v>65</v>
      </c>
      <c r="H45" t="s">
        <v>34</v>
      </c>
      <c r="M45" s="11">
        <v>10</v>
      </c>
      <c r="N45">
        <v>1</v>
      </c>
      <c r="P45" s="12">
        <v>43314</v>
      </c>
      <c r="Q45" s="13">
        <v>12.5</v>
      </c>
      <c r="R45" s="13"/>
      <c r="S45" s="14">
        <v>217.4</v>
      </c>
      <c r="T45" s="14">
        <v>0.15</v>
      </c>
      <c r="V45" t="s">
        <v>66</v>
      </c>
      <c r="W45" t="s">
        <v>29</v>
      </c>
      <c r="X45" s="12">
        <v>43314</v>
      </c>
      <c r="Y45" s="15">
        <v>194.35560000000001</v>
      </c>
      <c r="Z45" s="16">
        <v>0</v>
      </c>
      <c r="AA45" s="16">
        <v>0</v>
      </c>
      <c r="AB45" s="16">
        <v>0</v>
      </c>
      <c r="AC45" s="16">
        <v>194.35560000000001</v>
      </c>
      <c r="AD45" s="16">
        <v>194.35560000000001</v>
      </c>
      <c r="AE45" s="16">
        <v>194.35560000000001</v>
      </c>
      <c r="AF45" s="12">
        <v>43373</v>
      </c>
      <c r="AG45" s="15" t="s">
        <v>38</v>
      </c>
      <c r="AH45" s="15" t="s">
        <v>29</v>
      </c>
      <c r="AI45" s="15" t="s">
        <v>38</v>
      </c>
      <c r="AL45" s="47">
        <f t="shared" si="0"/>
        <v>0.89400000000000002</v>
      </c>
      <c r="AM45" s="47">
        <v>1.71</v>
      </c>
      <c r="AN45">
        <f t="shared" si="1"/>
        <v>0.25650000000000001</v>
      </c>
      <c r="AO45" s="18" t="s">
        <v>70</v>
      </c>
      <c r="AP45" t="s">
        <v>389</v>
      </c>
    </row>
    <row r="46" spans="1:42" hidden="1" x14ac:dyDescent="0.2">
      <c r="A46" t="s">
        <v>29</v>
      </c>
      <c r="B46" t="s">
        <v>64</v>
      </c>
      <c r="C46" t="s">
        <v>31</v>
      </c>
      <c r="D46">
        <v>500936</v>
      </c>
      <c r="E46" t="s">
        <v>29</v>
      </c>
      <c r="G46" t="s">
        <v>65</v>
      </c>
      <c r="H46" t="s">
        <v>34</v>
      </c>
      <c r="M46" s="11">
        <v>10</v>
      </c>
      <c r="N46">
        <v>1</v>
      </c>
      <c r="P46" s="12">
        <v>43314</v>
      </c>
      <c r="Q46" s="13">
        <v>12.5</v>
      </c>
      <c r="R46" s="13"/>
      <c r="S46" s="14">
        <v>217.4</v>
      </c>
      <c r="T46" s="14">
        <v>0.15</v>
      </c>
      <c r="V46" t="s">
        <v>66</v>
      </c>
      <c r="W46" t="s">
        <v>29</v>
      </c>
      <c r="X46" s="12">
        <v>43314</v>
      </c>
      <c r="Y46" s="15">
        <v>194.35560000000001</v>
      </c>
      <c r="Z46" s="16">
        <v>0</v>
      </c>
      <c r="AA46" s="16">
        <v>0</v>
      </c>
      <c r="AB46" s="16">
        <v>0</v>
      </c>
      <c r="AC46" s="16">
        <v>194.35560000000001</v>
      </c>
      <c r="AD46" s="16">
        <v>194.35560000000001</v>
      </c>
      <c r="AE46" s="16">
        <v>194.35560000000001</v>
      </c>
      <c r="AF46" s="12">
        <v>43373</v>
      </c>
      <c r="AG46" s="15" t="s">
        <v>38</v>
      </c>
      <c r="AH46" s="15" t="s">
        <v>29</v>
      </c>
      <c r="AI46" s="15" t="s">
        <v>38</v>
      </c>
      <c r="AL46" s="47">
        <f t="shared" si="0"/>
        <v>0.89400000000000002</v>
      </c>
      <c r="AM46" s="47">
        <v>1.71</v>
      </c>
      <c r="AN46">
        <f t="shared" si="1"/>
        <v>0.25650000000000001</v>
      </c>
      <c r="AO46" s="18" t="s">
        <v>70</v>
      </c>
      <c r="AP46" t="s">
        <v>389</v>
      </c>
    </row>
    <row r="47" spans="1:42" hidden="1" x14ac:dyDescent="0.2">
      <c r="A47" t="s">
        <v>29</v>
      </c>
      <c r="B47" t="s">
        <v>64</v>
      </c>
      <c r="C47" t="s">
        <v>31</v>
      </c>
      <c r="D47">
        <v>500962</v>
      </c>
      <c r="E47" t="s">
        <v>29</v>
      </c>
      <c r="G47" t="s">
        <v>65</v>
      </c>
      <c r="H47" t="s">
        <v>34</v>
      </c>
      <c r="M47" s="11">
        <v>10</v>
      </c>
      <c r="N47">
        <v>1</v>
      </c>
      <c r="P47" s="12">
        <v>43203</v>
      </c>
      <c r="Q47" s="13">
        <v>12.5</v>
      </c>
      <c r="R47" s="13"/>
      <c r="S47" s="14">
        <v>217.4</v>
      </c>
      <c r="T47" s="14">
        <v>0.15</v>
      </c>
      <c r="V47" t="s">
        <v>66</v>
      </c>
      <c r="W47" t="s">
        <v>29</v>
      </c>
      <c r="X47" s="12">
        <v>43203</v>
      </c>
      <c r="Y47" s="15">
        <v>194.35560000000001</v>
      </c>
      <c r="Z47" s="16">
        <v>0</v>
      </c>
      <c r="AA47" s="16">
        <v>0</v>
      </c>
      <c r="AB47" s="16">
        <v>0</v>
      </c>
      <c r="AC47" s="16">
        <v>194.35560000000001</v>
      </c>
      <c r="AD47" s="16">
        <v>194.35560000000001</v>
      </c>
      <c r="AE47" s="16">
        <v>194.35560000000001</v>
      </c>
      <c r="AF47" s="12">
        <v>43281</v>
      </c>
      <c r="AG47" s="15" t="s">
        <v>38</v>
      </c>
      <c r="AH47" s="15" t="s">
        <v>29</v>
      </c>
      <c r="AI47" s="15" t="s">
        <v>38</v>
      </c>
      <c r="AL47" s="47">
        <f t="shared" si="0"/>
        <v>0.89400000000000002</v>
      </c>
      <c r="AM47" s="47">
        <v>1.71</v>
      </c>
      <c r="AN47">
        <f t="shared" si="1"/>
        <v>0.25650000000000001</v>
      </c>
      <c r="AO47" s="18" t="s">
        <v>70</v>
      </c>
      <c r="AP47" t="s">
        <v>389</v>
      </c>
    </row>
    <row r="48" spans="1:42" hidden="1" x14ac:dyDescent="0.2">
      <c r="A48" t="s">
        <v>29</v>
      </c>
      <c r="B48" t="s">
        <v>64</v>
      </c>
      <c r="C48" t="s">
        <v>31</v>
      </c>
      <c r="D48">
        <v>500980</v>
      </c>
      <c r="E48" t="s">
        <v>29</v>
      </c>
      <c r="G48" t="s">
        <v>65</v>
      </c>
      <c r="H48" t="s">
        <v>34</v>
      </c>
      <c r="M48" s="11">
        <v>10</v>
      </c>
      <c r="N48">
        <v>1</v>
      </c>
      <c r="P48" s="12">
        <v>43203</v>
      </c>
      <c r="Q48" s="13">
        <v>12.5</v>
      </c>
      <c r="R48" s="13"/>
      <c r="S48" s="14">
        <v>217.4</v>
      </c>
      <c r="T48" s="14">
        <v>0.15</v>
      </c>
      <c r="V48" t="s">
        <v>66</v>
      </c>
      <c r="W48" t="s">
        <v>29</v>
      </c>
      <c r="X48" s="12">
        <v>43203</v>
      </c>
      <c r="Y48" s="15">
        <v>194.35560000000001</v>
      </c>
      <c r="Z48" s="16">
        <v>0</v>
      </c>
      <c r="AA48" s="16">
        <v>0</v>
      </c>
      <c r="AB48" s="16">
        <v>0</v>
      </c>
      <c r="AC48" s="16">
        <v>194.35560000000001</v>
      </c>
      <c r="AD48" s="16">
        <v>194.35560000000001</v>
      </c>
      <c r="AE48" s="16">
        <v>194.35560000000001</v>
      </c>
      <c r="AF48" s="12">
        <v>43281</v>
      </c>
      <c r="AG48" s="15" t="s">
        <v>38</v>
      </c>
      <c r="AH48" s="15" t="s">
        <v>29</v>
      </c>
      <c r="AI48" s="15" t="s">
        <v>38</v>
      </c>
      <c r="AL48" s="47">
        <f t="shared" si="0"/>
        <v>0.89400000000000002</v>
      </c>
      <c r="AM48" s="47">
        <v>1.71</v>
      </c>
      <c r="AN48">
        <f t="shared" si="1"/>
        <v>0.25650000000000001</v>
      </c>
      <c r="AO48" s="18" t="s">
        <v>70</v>
      </c>
      <c r="AP48" t="s">
        <v>389</v>
      </c>
    </row>
    <row r="49" spans="1:42" hidden="1" x14ac:dyDescent="0.2">
      <c r="A49" t="s">
        <v>29</v>
      </c>
      <c r="B49" t="s">
        <v>64</v>
      </c>
      <c r="C49" t="s">
        <v>31</v>
      </c>
      <c r="D49">
        <v>500991</v>
      </c>
      <c r="E49" t="s">
        <v>29</v>
      </c>
      <c r="G49" t="s">
        <v>65</v>
      </c>
      <c r="H49" t="s">
        <v>34</v>
      </c>
      <c r="M49" s="11">
        <v>10</v>
      </c>
      <c r="N49">
        <v>1</v>
      </c>
      <c r="P49" s="12">
        <v>43295</v>
      </c>
      <c r="Q49" s="13">
        <v>12.5</v>
      </c>
      <c r="R49" s="13"/>
      <c r="S49" s="14">
        <v>217.4</v>
      </c>
      <c r="T49" s="14">
        <v>0.15</v>
      </c>
      <c r="V49" t="s">
        <v>66</v>
      </c>
      <c r="W49" t="s">
        <v>29</v>
      </c>
      <c r="X49" s="12">
        <v>43295</v>
      </c>
      <c r="Y49" s="15">
        <v>194.35560000000001</v>
      </c>
      <c r="Z49" s="16">
        <v>0</v>
      </c>
      <c r="AA49" s="16">
        <v>0</v>
      </c>
      <c r="AB49" s="16">
        <v>0</v>
      </c>
      <c r="AC49" s="16">
        <v>194.35560000000001</v>
      </c>
      <c r="AD49" s="16">
        <v>194.35560000000001</v>
      </c>
      <c r="AE49" s="16">
        <v>194.35560000000001</v>
      </c>
      <c r="AF49" s="12">
        <v>43373</v>
      </c>
      <c r="AG49" s="15" t="s">
        <v>38</v>
      </c>
      <c r="AH49" s="15" t="s">
        <v>29</v>
      </c>
      <c r="AI49" s="15" t="s">
        <v>38</v>
      </c>
      <c r="AL49" s="47">
        <f t="shared" si="0"/>
        <v>0.89400000000000002</v>
      </c>
      <c r="AM49" s="47">
        <v>1.71</v>
      </c>
      <c r="AN49">
        <f t="shared" si="1"/>
        <v>0.25650000000000001</v>
      </c>
      <c r="AO49" s="18" t="s">
        <v>70</v>
      </c>
      <c r="AP49" t="s">
        <v>389</v>
      </c>
    </row>
    <row r="50" spans="1:42" hidden="1" x14ac:dyDescent="0.2">
      <c r="A50" t="s">
        <v>29</v>
      </c>
      <c r="B50" t="s">
        <v>64</v>
      </c>
      <c r="C50" t="s">
        <v>31</v>
      </c>
      <c r="D50">
        <v>500994</v>
      </c>
      <c r="E50" t="s">
        <v>29</v>
      </c>
      <c r="G50" t="s">
        <v>65</v>
      </c>
      <c r="H50" t="s">
        <v>34</v>
      </c>
      <c r="M50" s="11">
        <v>10</v>
      </c>
      <c r="N50">
        <v>1</v>
      </c>
      <c r="P50" s="12">
        <v>43204</v>
      </c>
      <c r="Q50" s="13">
        <v>12.5</v>
      </c>
      <c r="R50" s="13"/>
      <c r="S50" s="14">
        <v>217.4</v>
      </c>
      <c r="T50" s="14">
        <v>0.15</v>
      </c>
      <c r="V50" t="s">
        <v>66</v>
      </c>
      <c r="W50" t="s">
        <v>29</v>
      </c>
      <c r="X50" s="12">
        <v>43204</v>
      </c>
      <c r="Y50" s="15">
        <v>194.35560000000001</v>
      </c>
      <c r="Z50" s="16">
        <v>0</v>
      </c>
      <c r="AA50" s="16">
        <v>0</v>
      </c>
      <c r="AB50" s="16">
        <v>0</v>
      </c>
      <c r="AC50" s="16">
        <v>194.35560000000001</v>
      </c>
      <c r="AD50" s="16">
        <v>194.35560000000001</v>
      </c>
      <c r="AE50" s="16">
        <v>194.35560000000001</v>
      </c>
      <c r="AF50" s="12">
        <v>43281</v>
      </c>
      <c r="AG50" s="15" t="s">
        <v>38</v>
      </c>
      <c r="AH50" s="15" t="s">
        <v>29</v>
      </c>
      <c r="AI50" s="15" t="s">
        <v>38</v>
      </c>
      <c r="AL50" s="47">
        <f t="shared" si="0"/>
        <v>0.89400000000000002</v>
      </c>
      <c r="AM50" s="47">
        <v>1.71</v>
      </c>
      <c r="AN50">
        <f t="shared" si="1"/>
        <v>0.25650000000000001</v>
      </c>
      <c r="AO50" s="18" t="s">
        <v>70</v>
      </c>
      <c r="AP50" t="s">
        <v>389</v>
      </c>
    </row>
    <row r="51" spans="1:42" hidden="1" x14ac:dyDescent="0.2">
      <c r="A51" t="s">
        <v>29</v>
      </c>
      <c r="B51" t="s">
        <v>64</v>
      </c>
      <c r="C51" t="s">
        <v>31</v>
      </c>
      <c r="D51">
        <v>501020</v>
      </c>
      <c r="E51" t="s">
        <v>29</v>
      </c>
      <c r="G51" t="s">
        <v>65</v>
      </c>
      <c r="H51" t="s">
        <v>34</v>
      </c>
      <c r="M51" s="11">
        <v>10</v>
      </c>
      <c r="N51">
        <v>1</v>
      </c>
      <c r="P51" s="12">
        <v>43246</v>
      </c>
      <c r="Q51" s="13">
        <v>12.5</v>
      </c>
      <c r="R51" s="13"/>
      <c r="S51" s="14">
        <v>217.4</v>
      </c>
      <c r="T51" s="14">
        <v>0.15</v>
      </c>
      <c r="V51" t="s">
        <v>66</v>
      </c>
      <c r="W51" t="s">
        <v>29</v>
      </c>
      <c r="X51" s="12">
        <v>43246</v>
      </c>
      <c r="Y51" s="15">
        <v>194.35560000000001</v>
      </c>
      <c r="Z51" s="16">
        <v>0</v>
      </c>
      <c r="AA51" s="16">
        <v>0</v>
      </c>
      <c r="AB51" s="16">
        <v>0</v>
      </c>
      <c r="AC51" s="16">
        <v>194.35560000000001</v>
      </c>
      <c r="AD51" s="16">
        <v>194.35560000000001</v>
      </c>
      <c r="AE51" s="16">
        <v>194.35560000000001</v>
      </c>
      <c r="AF51" s="12">
        <v>43281</v>
      </c>
      <c r="AG51" s="15" t="s">
        <v>38</v>
      </c>
      <c r="AH51" s="15" t="s">
        <v>29</v>
      </c>
      <c r="AI51" s="15" t="s">
        <v>38</v>
      </c>
      <c r="AL51" s="47">
        <f t="shared" si="0"/>
        <v>0.89400000000000002</v>
      </c>
      <c r="AM51" s="47">
        <v>1.71</v>
      </c>
      <c r="AN51">
        <f t="shared" si="1"/>
        <v>0.25650000000000001</v>
      </c>
      <c r="AO51" s="18" t="s">
        <v>70</v>
      </c>
      <c r="AP51" t="s">
        <v>389</v>
      </c>
    </row>
    <row r="52" spans="1:42" hidden="1" x14ac:dyDescent="0.2">
      <c r="A52" t="s">
        <v>29</v>
      </c>
      <c r="B52" t="s">
        <v>64</v>
      </c>
      <c r="C52" t="s">
        <v>31</v>
      </c>
      <c r="D52">
        <v>501025</v>
      </c>
      <c r="E52" t="s">
        <v>29</v>
      </c>
      <c r="G52" t="s">
        <v>65</v>
      </c>
      <c r="H52" t="s">
        <v>34</v>
      </c>
      <c r="M52" s="11">
        <v>10</v>
      </c>
      <c r="N52">
        <v>1</v>
      </c>
      <c r="P52" s="12">
        <v>43204</v>
      </c>
      <c r="Q52" s="13">
        <v>12.5</v>
      </c>
      <c r="R52" s="13"/>
      <c r="S52" s="14">
        <v>217.4</v>
      </c>
      <c r="T52" s="14">
        <v>0.15</v>
      </c>
      <c r="V52" t="s">
        <v>66</v>
      </c>
      <c r="W52" t="s">
        <v>29</v>
      </c>
      <c r="X52" s="12">
        <v>43204</v>
      </c>
      <c r="Y52" s="15">
        <v>194.35560000000001</v>
      </c>
      <c r="Z52" s="16">
        <v>0</v>
      </c>
      <c r="AA52" s="16">
        <v>0</v>
      </c>
      <c r="AB52" s="16">
        <v>0</v>
      </c>
      <c r="AC52" s="16">
        <v>194.35560000000001</v>
      </c>
      <c r="AD52" s="16">
        <v>194.35560000000001</v>
      </c>
      <c r="AE52" s="16">
        <v>194.35560000000001</v>
      </c>
      <c r="AF52" s="12">
        <v>43281</v>
      </c>
      <c r="AG52" s="15" t="s">
        <v>38</v>
      </c>
      <c r="AH52" s="15" t="s">
        <v>29</v>
      </c>
      <c r="AI52" s="15" t="s">
        <v>38</v>
      </c>
      <c r="AL52" s="47">
        <f t="shared" si="0"/>
        <v>0.89400000000000002</v>
      </c>
      <c r="AM52" s="47">
        <v>1.71</v>
      </c>
      <c r="AN52">
        <f t="shared" si="1"/>
        <v>0.25650000000000001</v>
      </c>
      <c r="AO52" s="18" t="s">
        <v>70</v>
      </c>
      <c r="AP52" t="s">
        <v>389</v>
      </c>
    </row>
    <row r="53" spans="1:42" hidden="1" x14ac:dyDescent="0.2">
      <c r="A53" t="s">
        <v>29</v>
      </c>
      <c r="B53" t="s">
        <v>64</v>
      </c>
      <c r="C53" t="s">
        <v>31</v>
      </c>
      <c r="D53">
        <v>501047</v>
      </c>
      <c r="E53" t="s">
        <v>29</v>
      </c>
      <c r="G53" t="s">
        <v>65</v>
      </c>
      <c r="H53" t="s">
        <v>34</v>
      </c>
      <c r="M53" s="11">
        <v>10</v>
      </c>
      <c r="N53">
        <v>1</v>
      </c>
      <c r="P53" s="12">
        <v>43204</v>
      </c>
      <c r="Q53" s="13">
        <v>12.5</v>
      </c>
      <c r="R53" s="13"/>
      <c r="S53" s="14">
        <v>217.4</v>
      </c>
      <c r="T53" s="14">
        <v>0.15</v>
      </c>
      <c r="V53" t="s">
        <v>66</v>
      </c>
      <c r="W53" t="s">
        <v>29</v>
      </c>
      <c r="X53" s="12">
        <v>43204</v>
      </c>
      <c r="Y53" s="15">
        <v>194.35560000000001</v>
      </c>
      <c r="Z53" s="16">
        <v>0</v>
      </c>
      <c r="AA53" s="16">
        <v>0</v>
      </c>
      <c r="AB53" s="16">
        <v>0</v>
      </c>
      <c r="AC53" s="16">
        <v>194.35560000000001</v>
      </c>
      <c r="AD53" s="16">
        <v>194.35560000000001</v>
      </c>
      <c r="AE53" s="16">
        <v>194.35560000000001</v>
      </c>
      <c r="AF53" s="12">
        <v>43281</v>
      </c>
      <c r="AG53" s="15" t="s">
        <v>38</v>
      </c>
      <c r="AH53" s="15" t="s">
        <v>29</v>
      </c>
      <c r="AI53" s="15" t="s">
        <v>38</v>
      </c>
      <c r="AL53" s="47">
        <f t="shared" si="0"/>
        <v>0.89400000000000002</v>
      </c>
      <c r="AM53" s="47">
        <v>1.71</v>
      </c>
      <c r="AN53">
        <f t="shared" si="1"/>
        <v>0.25650000000000001</v>
      </c>
      <c r="AO53" s="18" t="s">
        <v>70</v>
      </c>
      <c r="AP53" t="s">
        <v>389</v>
      </c>
    </row>
    <row r="54" spans="1:42" hidden="1" x14ac:dyDescent="0.2">
      <c r="A54" t="s">
        <v>29</v>
      </c>
      <c r="B54" t="s">
        <v>64</v>
      </c>
      <c r="C54" t="s">
        <v>31</v>
      </c>
      <c r="D54">
        <v>501048</v>
      </c>
      <c r="E54" t="s">
        <v>29</v>
      </c>
      <c r="G54" t="s">
        <v>65</v>
      </c>
      <c r="H54" t="s">
        <v>34</v>
      </c>
      <c r="M54" s="11">
        <v>10</v>
      </c>
      <c r="N54">
        <v>1</v>
      </c>
      <c r="P54" s="12">
        <v>43204</v>
      </c>
      <c r="Q54" s="13">
        <v>12.5</v>
      </c>
      <c r="R54" s="13"/>
      <c r="S54" s="14">
        <v>217.4</v>
      </c>
      <c r="T54" s="14">
        <v>0.15</v>
      </c>
      <c r="V54" t="s">
        <v>66</v>
      </c>
      <c r="W54" t="s">
        <v>29</v>
      </c>
      <c r="X54" s="12">
        <v>43204</v>
      </c>
      <c r="Y54" s="15">
        <v>194.35560000000001</v>
      </c>
      <c r="Z54" s="16">
        <v>0</v>
      </c>
      <c r="AA54" s="16">
        <v>0</v>
      </c>
      <c r="AB54" s="16">
        <v>0</v>
      </c>
      <c r="AC54" s="16">
        <v>194.35560000000001</v>
      </c>
      <c r="AD54" s="16">
        <v>194.35560000000001</v>
      </c>
      <c r="AE54" s="16">
        <v>194.35560000000001</v>
      </c>
      <c r="AF54" s="12">
        <v>43281</v>
      </c>
      <c r="AG54" s="15" t="s">
        <v>38</v>
      </c>
      <c r="AH54" s="15" t="s">
        <v>29</v>
      </c>
      <c r="AI54" s="15" t="s">
        <v>38</v>
      </c>
      <c r="AL54" s="47">
        <f t="shared" si="0"/>
        <v>0.89400000000000002</v>
      </c>
      <c r="AM54" s="47">
        <v>1.71</v>
      </c>
      <c r="AN54">
        <f t="shared" si="1"/>
        <v>0.25650000000000001</v>
      </c>
      <c r="AO54" s="18" t="s">
        <v>70</v>
      </c>
      <c r="AP54" t="s">
        <v>389</v>
      </c>
    </row>
    <row r="55" spans="1:42" hidden="1" x14ac:dyDescent="0.2">
      <c r="A55" t="s">
        <v>29</v>
      </c>
      <c r="B55" t="s">
        <v>64</v>
      </c>
      <c r="C55" t="s">
        <v>31</v>
      </c>
      <c r="D55">
        <v>501071</v>
      </c>
      <c r="E55" t="s">
        <v>29</v>
      </c>
      <c r="G55" t="s">
        <v>65</v>
      </c>
      <c r="H55" t="s">
        <v>34</v>
      </c>
      <c r="M55" s="11">
        <v>10</v>
      </c>
      <c r="N55">
        <v>1</v>
      </c>
      <c r="P55" s="12">
        <v>43246</v>
      </c>
      <c r="Q55" s="13">
        <v>12.5</v>
      </c>
      <c r="R55" s="13"/>
      <c r="S55" s="14">
        <v>217.4</v>
      </c>
      <c r="T55" s="14">
        <v>0.15</v>
      </c>
      <c r="V55" t="s">
        <v>66</v>
      </c>
      <c r="W55" t="s">
        <v>29</v>
      </c>
      <c r="X55" s="12">
        <v>43246</v>
      </c>
      <c r="Y55" s="15">
        <v>194.35560000000001</v>
      </c>
      <c r="Z55" s="16">
        <v>0</v>
      </c>
      <c r="AA55" s="16">
        <v>0</v>
      </c>
      <c r="AB55" s="16">
        <v>0</v>
      </c>
      <c r="AC55" s="16">
        <v>194.35560000000001</v>
      </c>
      <c r="AD55" s="16">
        <v>194.35560000000001</v>
      </c>
      <c r="AE55" s="16">
        <v>194.35560000000001</v>
      </c>
      <c r="AF55" s="12">
        <v>43281</v>
      </c>
      <c r="AG55" s="15" t="s">
        <v>38</v>
      </c>
      <c r="AH55" s="15" t="s">
        <v>29</v>
      </c>
      <c r="AI55" s="15" t="s">
        <v>38</v>
      </c>
      <c r="AL55" s="47">
        <f t="shared" si="0"/>
        <v>0.89400000000000002</v>
      </c>
      <c r="AM55" s="47">
        <v>1.71</v>
      </c>
      <c r="AN55">
        <f t="shared" si="1"/>
        <v>0.25650000000000001</v>
      </c>
      <c r="AO55" s="18" t="s">
        <v>70</v>
      </c>
      <c r="AP55" t="s">
        <v>389</v>
      </c>
    </row>
    <row r="56" spans="1:42" hidden="1" x14ac:dyDescent="0.2">
      <c r="A56" t="s">
        <v>29</v>
      </c>
      <c r="B56" t="s">
        <v>64</v>
      </c>
      <c r="C56" t="s">
        <v>31</v>
      </c>
      <c r="D56">
        <v>501075</v>
      </c>
      <c r="E56" t="s">
        <v>29</v>
      </c>
      <c r="G56" t="s">
        <v>65</v>
      </c>
      <c r="H56" t="s">
        <v>34</v>
      </c>
      <c r="M56" s="11">
        <v>10</v>
      </c>
      <c r="N56">
        <v>1</v>
      </c>
      <c r="P56" s="12">
        <v>43204</v>
      </c>
      <c r="Q56" s="13">
        <v>12.5</v>
      </c>
      <c r="R56" s="13"/>
      <c r="S56" s="14">
        <v>217.4</v>
      </c>
      <c r="T56" s="14">
        <v>0.15</v>
      </c>
      <c r="V56" t="s">
        <v>66</v>
      </c>
      <c r="W56" t="s">
        <v>29</v>
      </c>
      <c r="X56" s="12">
        <v>43204</v>
      </c>
      <c r="Y56" s="15">
        <v>194.35560000000001</v>
      </c>
      <c r="Z56" s="16">
        <v>0</v>
      </c>
      <c r="AA56" s="16">
        <v>0</v>
      </c>
      <c r="AB56" s="16">
        <v>0</v>
      </c>
      <c r="AC56" s="16">
        <v>194.35560000000001</v>
      </c>
      <c r="AD56" s="16">
        <v>194.35560000000001</v>
      </c>
      <c r="AE56" s="16">
        <v>194.35560000000001</v>
      </c>
      <c r="AF56" s="12">
        <v>43281</v>
      </c>
      <c r="AG56" s="15" t="s">
        <v>38</v>
      </c>
      <c r="AH56" s="15" t="s">
        <v>29</v>
      </c>
      <c r="AI56" s="15" t="s">
        <v>38</v>
      </c>
      <c r="AL56" s="47">
        <f t="shared" si="0"/>
        <v>0.89400000000000002</v>
      </c>
      <c r="AM56" s="47">
        <v>1.71</v>
      </c>
      <c r="AN56">
        <f t="shared" si="1"/>
        <v>0.25650000000000001</v>
      </c>
      <c r="AO56" s="18" t="s">
        <v>70</v>
      </c>
      <c r="AP56" t="s">
        <v>389</v>
      </c>
    </row>
    <row r="57" spans="1:42" hidden="1" x14ac:dyDescent="0.2">
      <c r="A57" t="s">
        <v>29</v>
      </c>
      <c r="B57" t="s">
        <v>64</v>
      </c>
      <c r="C57" t="s">
        <v>31</v>
      </c>
      <c r="D57">
        <v>501079</v>
      </c>
      <c r="E57" t="s">
        <v>29</v>
      </c>
      <c r="G57" t="s">
        <v>65</v>
      </c>
      <c r="H57" t="s">
        <v>34</v>
      </c>
      <c r="M57" s="11">
        <v>10</v>
      </c>
      <c r="N57">
        <v>1</v>
      </c>
      <c r="P57" s="12">
        <v>43314</v>
      </c>
      <c r="Q57" s="13">
        <v>12.5</v>
      </c>
      <c r="R57" s="13"/>
      <c r="S57" s="14">
        <v>217.4</v>
      </c>
      <c r="T57" s="14">
        <v>0.15</v>
      </c>
      <c r="V57" t="s">
        <v>66</v>
      </c>
      <c r="W57" t="s">
        <v>29</v>
      </c>
      <c r="X57" s="12">
        <v>43314</v>
      </c>
      <c r="Y57" s="15">
        <v>194.35560000000001</v>
      </c>
      <c r="Z57" s="16">
        <v>0</v>
      </c>
      <c r="AA57" s="16">
        <v>0</v>
      </c>
      <c r="AB57" s="16">
        <v>0</v>
      </c>
      <c r="AC57" s="16">
        <v>194.35560000000001</v>
      </c>
      <c r="AD57" s="16">
        <v>194.35560000000001</v>
      </c>
      <c r="AE57" s="16">
        <v>194.35560000000001</v>
      </c>
      <c r="AF57" s="12">
        <v>43373</v>
      </c>
      <c r="AG57" s="15" t="s">
        <v>38</v>
      </c>
      <c r="AH57" s="15" t="s">
        <v>29</v>
      </c>
      <c r="AI57" s="15" t="s">
        <v>38</v>
      </c>
      <c r="AL57" s="47">
        <f t="shared" si="0"/>
        <v>0.89400000000000002</v>
      </c>
      <c r="AM57" s="47">
        <v>1.71</v>
      </c>
      <c r="AN57">
        <f t="shared" si="1"/>
        <v>0.25650000000000001</v>
      </c>
      <c r="AO57" s="18" t="s">
        <v>70</v>
      </c>
      <c r="AP57" t="s">
        <v>389</v>
      </c>
    </row>
    <row r="58" spans="1:42" hidden="1" x14ac:dyDescent="0.2">
      <c r="A58" t="s">
        <v>29</v>
      </c>
      <c r="B58" t="s">
        <v>64</v>
      </c>
      <c r="C58" t="s">
        <v>31</v>
      </c>
      <c r="D58">
        <v>501086</v>
      </c>
      <c r="E58" t="s">
        <v>29</v>
      </c>
      <c r="G58" t="s">
        <v>65</v>
      </c>
      <c r="H58" t="s">
        <v>34</v>
      </c>
      <c r="M58" s="11">
        <v>10</v>
      </c>
      <c r="N58">
        <v>1</v>
      </c>
      <c r="P58" s="12">
        <v>43246</v>
      </c>
      <c r="Q58" s="13">
        <v>12.5</v>
      </c>
      <c r="R58" s="13"/>
      <c r="S58" s="14">
        <v>217.4</v>
      </c>
      <c r="T58" s="14">
        <v>0.15</v>
      </c>
      <c r="V58" t="s">
        <v>66</v>
      </c>
      <c r="W58" t="s">
        <v>29</v>
      </c>
      <c r="X58" s="12">
        <v>43246</v>
      </c>
      <c r="Y58" s="15">
        <v>194.35560000000001</v>
      </c>
      <c r="Z58" s="16">
        <v>0</v>
      </c>
      <c r="AA58" s="16">
        <v>0</v>
      </c>
      <c r="AB58" s="16">
        <v>0</v>
      </c>
      <c r="AC58" s="16">
        <v>194.35560000000001</v>
      </c>
      <c r="AD58" s="16">
        <v>194.35560000000001</v>
      </c>
      <c r="AE58" s="16">
        <v>194.35560000000001</v>
      </c>
      <c r="AF58" s="12">
        <v>43281</v>
      </c>
      <c r="AG58" s="15" t="s">
        <v>38</v>
      </c>
      <c r="AH58" s="15" t="s">
        <v>29</v>
      </c>
      <c r="AI58" s="15" t="s">
        <v>38</v>
      </c>
      <c r="AL58" s="47">
        <f t="shared" si="0"/>
        <v>0.89400000000000002</v>
      </c>
      <c r="AM58" s="47">
        <v>1.71</v>
      </c>
      <c r="AN58">
        <f t="shared" si="1"/>
        <v>0.25650000000000001</v>
      </c>
      <c r="AO58" s="18" t="s">
        <v>70</v>
      </c>
      <c r="AP58" t="s">
        <v>389</v>
      </c>
    </row>
    <row r="59" spans="1:42" hidden="1" x14ac:dyDescent="0.2">
      <c r="A59" t="s">
        <v>29</v>
      </c>
      <c r="B59" t="s">
        <v>64</v>
      </c>
      <c r="C59" t="s">
        <v>31</v>
      </c>
      <c r="D59">
        <v>501132</v>
      </c>
      <c r="E59" t="s">
        <v>29</v>
      </c>
      <c r="G59" t="s">
        <v>65</v>
      </c>
      <c r="H59" t="s">
        <v>34</v>
      </c>
      <c r="M59" s="11">
        <v>10</v>
      </c>
      <c r="N59">
        <v>1</v>
      </c>
      <c r="P59" s="12">
        <v>43203</v>
      </c>
      <c r="Q59" s="13">
        <v>12.5</v>
      </c>
      <c r="R59" s="13"/>
      <c r="S59" s="14">
        <v>217.4</v>
      </c>
      <c r="T59" s="14">
        <v>0.15</v>
      </c>
      <c r="V59" t="s">
        <v>66</v>
      </c>
      <c r="W59" t="s">
        <v>29</v>
      </c>
      <c r="X59" s="12">
        <v>43203</v>
      </c>
      <c r="Y59" s="15">
        <v>194.35560000000001</v>
      </c>
      <c r="Z59" s="16">
        <v>0</v>
      </c>
      <c r="AA59" s="16">
        <v>0</v>
      </c>
      <c r="AB59" s="16">
        <v>0</v>
      </c>
      <c r="AC59" s="16">
        <v>194.35560000000001</v>
      </c>
      <c r="AD59" s="16">
        <v>194.35560000000001</v>
      </c>
      <c r="AE59" s="16">
        <v>194.35560000000001</v>
      </c>
      <c r="AF59" s="12">
        <v>43281</v>
      </c>
      <c r="AG59" s="15" t="s">
        <v>38</v>
      </c>
      <c r="AH59" s="15" t="s">
        <v>29</v>
      </c>
      <c r="AI59" s="15" t="s">
        <v>38</v>
      </c>
      <c r="AL59" s="47">
        <f t="shared" si="0"/>
        <v>0.89400000000000002</v>
      </c>
      <c r="AM59" s="47">
        <v>1.71</v>
      </c>
      <c r="AN59">
        <f t="shared" si="1"/>
        <v>0.25650000000000001</v>
      </c>
      <c r="AO59" s="18" t="s">
        <v>70</v>
      </c>
      <c r="AP59" t="s">
        <v>389</v>
      </c>
    </row>
    <row r="60" spans="1:42" hidden="1" x14ac:dyDescent="0.2">
      <c r="A60" t="s">
        <v>29</v>
      </c>
      <c r="B60" t="s">
        <v>64</v>
      </c>
      <c r="C60" t="s">
        <v>31</v>
      </c>
      <c r="D60">
        <v>501141</v>
      </c>
      <c r="E60" t="s">
        <v>29</v>
      </c>
      <c r="G60" t="s">
        <v>65</v>
      </c>
      <c r="H60" t="s">
        <v>34</v>
      </c>
      <c r="M60" s="11">
        <v>10</v>
      </c>
      <c r="N60">
        <v>1</v>
      </c>
      <c r="P60" s="12">
        <v>43314</v>
      </c>
      <c r="Q60" s="13">
        <v>12.5</v>
      </c>
      <c r="R60" s="13"/>
      <c r="S60" s="14">
        <v>217.4</v>
      </c>
      <c r="T60" s="14">
        <v>0.15</v>
      </c>
      <c r="V60" t="s">
        <v>66</v>
      </c>
      <c r="W60" t="s">
        <v>29</v>
      </c>
      <c r="X60" s="12">
        <v>43314</v>
      </c>
      <c r="Y60" s="15">
        <v>194.35560000000001</v>
      </c>
      <c r="Z60" s="16">
        <v>0</v>
      </c>
      <c r="AA60" s="16">
        <v>0</v>
      </c>
      <c r="AB60" s="16">
        <v>0</v>
      </c>
      <c r="AC60" s="16">
        <v>194.35560000000001</v>
      </c>
      <c r="AD60" s="16">
        <v>194.35560000000001</v>
      </c>
      <c r="AE60" s="16">
        <v>194.35560000000001</v>
      </c>
      <c r="AF60" s="12">
        <v>43373</v>
      </c>
      <c r="AG60" s="15" t="s">
        <v>38</v>
      </c>
      <c r="AH60" s="15" t="s">
        <v>29</v>
      </c>
      <c r="AI60" s="15" t="s">
        <v>38</v>
      </c>
      <c r="AL60" s="47">
        <f t="shared" si="0"/>
        <v>0.89400000000000002</v>
      </c>
      <c r="AM60" s="47">
        <v>1.71</v>
      </c>
      <c r="AN60">
        <f t="shared" si="1"/>
        <v>0.25650000000000001</v>
      </c>
      <c r="AO60" s="18" t="s">
        <v>70</v>
      </c>
      <c r="AP60" t="s">
        <v>389</v>
      </c>
    </row>
    <row r="61" spans="1:42" hidden="1" x14ac:dyDescent="0.2">
      <c r="A61" t="s">
        <v>29</v>
      </c>
      <c r="B61" t="s">
        <v>64</v>
      </c>
      <c r="C61" t="s">
        <v>31</v>
      </c>
      <c r="D61">
        <v>501171</v>
      </c>
      <c r="E61" t="s">
        <v>29</v>
      </c>
      <c r="G61" t="s">
        <v>65</v>
      </c>
      <c r="H61" t="s">
        <v>34</v>
      </c>
      <c r="M61" s="11">
        <v>10</v>
      </c>
      <c r="N61">
        <v>1</v>
      </c>
      <c r="P61" s="12">
        <v>43204</v>
      </c>
      <c r="Q61" s="13">
        <v>12.5</v>
      </c>
      <c r="R61" s="13"/>
      <c r="S61" s="14">
        <v>217.4</v>
      </c>
      <c r="T61" s="14">
        <v>0.15</v>
      </c>
      <c r="V61" t="s">
        <v>66</v>
      </c>
      <c r="W61" t="s">
        <v>29</v>
      </c>
      <c r="X61" s="12">
        <v>43204</v>
      </c>
      <c r="Y61" s="15">
        <v>194.35560000000001</v>
      </c>
      <c r="Z61" s="16">
        <v>0</v>
      </c>
      <c r="AA61" s="16">
        <v>0</v>
      </c>
      <c r="AB61" s="16">
        <v>0</v>
      </c>
      <c r="AC61" s="16">
        <v>194.35560000000001</v>
      </c>
      <c r="AD61" s="16">
        <v>194.35560000000001</v>
      </c>
      <c r="AE61" s="16">
        <v>194.35560000000001</v>
      </c>
      <c r="AF61" s="12">
        <v>43281</v>
      </c>
      <c r="AG61" s="15" t="s">
        <v>38</v>
      </c>
      <c r="AH61" s="15" t="s">
        <v>29</v>
      </c>
      <c r="AI61" s="15" t="s">
        <v>38</v>
      </c>
      <c r="AL61" s="47">
        <f t="shared" si="0"/>
        <v>0.89400000000000002</v>
      </c>
      <c r="AM61" s="47">
        <v>1.71</v>
      </c>
      <c r="AN61">
        <f t="shared" si="1"/>
        <v>0.25650000000000001</v>
      </c>
      <c r="AO61" s="18" t="s">
        <v>70</v>
      </c>
      <c r="AP61" t="s">
        <v>389</v>
      </c>
    </row>
    <row r="62" spans="1:42" hidden="1" x14ac:dyDescent="0.2">
      <c r="A62" t="s">
        <v>29</v>
      </c>
      <c r="B62" t="s">
        <v>64</v>
      </c>
      <c r="C62" t="s">
        <v>31</v>
      </c>
      <c r="D62">
        <v>501181</v>
      </c>
      <c r="E62" t="s">
        <v>29</v>
      </c>
      <c r="G62" t="s">
        <v>65</v>
      </c>
      <c r="H62" t="s">
        <v>34</v>
      </c>
      <c r="M62" s="11">
        <v>10</v>
      </c>
      <c r="N62">
        <v>1</v>
      </c>
      <c r="P62" s="12">
        <v>43314</v>
      </c>
      <c r="Q62" s="13">
        <v>12.5</v>
      </c>
      <c r="R62" s="13"/>
      <c r="S62" s="14">
        <v>217.4</v>
      </c>
      <c r="T62" s="14">
        <v>0.15</v>
      </c>
      <c r="V62" t="s">
        <v>66</v>
      </c>
      <c r="W62" t="s">
        <v>29</v>
      </c>
      <c r="X62" s="12">
        <v>43314</v>
      </c>
      <c r="Y62" s="15">
        <v>194.35560000000001</v>
      </c>
      <c r="Z62" s="16">
        <v>0</v>
      </c>
      <c r="AA62" s="16">
        <v>0</v>
      </c>
      <c r="AB62" s="16">
        <v>0</v>
      </c>
      <c r="AC62" s="16">
        <v>194.35560000000001</v>
      </c>
      <c r="AD62" s="16">
        <v>194.35560000000001</v>
      </c>
      <c r="AE62" s="16">
        <v>194.35560000000001</v>
      </c>
      <c r="AF62" s="12">
        <v>43373</v>
      </c>
      <c r="AG62" s="15" t="s">
        <v>38</v>
      </c>
      <c r="AH62" s="15" t="s">
        <v>29</v>
      </c>
      <c r="AI62" s="15" t="s">
        <v>38</v>
      </c>
      <c r="AL62" s="47">
        <f t="shared" si="0"/>
        <v>0.89400000000000002</v>
      </c>
      <c r="AM62" s="47">
        <v>1.71</v>
      </c>
      <c r="AN62">
        <f t="shared" si="1"/>
        <v>0.25650000000000001</v>
      </c>
      <c r="AO62" s="18" t="s">
        <v>70</v>
      </c>
      <c r="AP62" t="s">
        <v>389</v>
      </c>
    </row>
    <row r="63" spans="1:42" hidden="1" x14ac:dyDescent="0.2">
      <c r="A63" t="s">
        <v>29</v>
      </c>
      <c r="B63" t="s">
        <v>64</v>
      </c>
      <c r="C63" t="s">
        <v>31</v>
      </c>
      <c r="D63">
        <v>501185</v>
      </c>
      <c r="E63" t="s">
        <v>29</v>
      </c>
      <c r="G63" t="s">
        <v>65</v>
      </c>
      <c r="H63" t="s">
        <v>34</v>
      </c>
      <c r="M63" s="11">
        <v>10</v>
      </c>
      <c r="N63">
        <v>1</v>
      </c>
      <c r="P63" s="12">
        <v>43314</v>
      </c>
      <c r="Q63" s="13">
        <v>12.5</v>
      </c>
      <c r="R63" s="13"/>
      <c r="S63" s="14">
        <v>217.4</v>
      </c>
      <c r="T63" s="14">
        <v>0.15</v>
      </c>
      <c r="V63" t="s">
        <v>66</v>
      </c>
      <c r="W63" t="s">
        <v>29</v>
      </c>
      <c r="X63" s="12">
        <v>43314</v>
      </c>
      <c r="Y63" s="15">
        <v>194.35560000000001</v>
      </c>
      <c r="Z63" s="16">
        <v>0</v>
      </c>
      <c r="AA63" s="16">
        <v>0</v>
      </c>
      <c r="AB63" s="16">
        <v>0</v>
      </c>
      <c r="AC63" s="16">
        <v>194.35560000000001</v>
      </c>
      <c r="AD63" s="16">
        <v>194.35560000000001</v>
      </c>
      <c r="AE63" s="16">
        <v>194.35560000000001</v>
      </c>
      <c r="AF63" s="12">
        <v>43373</v>
      </c>
      <c r="AG63" s="15" t="s">
        <v>38</v>
      </c>
      <c r="AH63" s="15" t="s">
        <v>29</v>
      </c>
      <c r="AI63" s="15" t="s">
        <v>38</v>
      </c>
      <c r="AL63" s="47">
        <f t="shared" si="0"/>
        <v>0.89400000000000002</v>
      </c>
      <c r="AM63" s="47">
        <v>1.71</v>
      </c>
      <c r="AN63">
        <f t="shared" si="1"/>
        <v>0.25650000000000001</v>
      </c>
      <c r="AO63" s="18" t="s">
        <v>70</v>
      </c>
      <c r="AP63" t="s">
        <v>389</v>
      </c>
    </row>
    <row r="64" spans="1:42" hidden="1" x14ac:dyDescent="0.2">
      <c r="A64" t="s">
        <v>29</v>
      </c>
      <c r="B64" t="s">
        <v>64</v>
      </c>
      <c r="C64" t="s">
        <v>31</v>
      </c>
      <c r="D64">
        <v>501188</v>
      </c>
      <c r="E64" t="s">
        <v>29</v>
      </c>
      <c r="G64" t="s">
        <v>65</v>
      </c>
      <c r="H64" t="s">
        <v>34</v>
      </c>
      <c r="M64" s="11">
        <v>10</v>
      </c>
      <c r="N64">
        <v>1</v>
      </c>
      <c r="P64" s="12">
        <v>43204</v>
      </c>
      <c r="Q64" s="13">
        <v>12.5</v>
      </c>
      <c r="R64" s="13"/>
      <c r="S64" s="14">
        <v>217.4</v>
      </c>
      <c r="T64" s="14">
        <v>0.15</v>
      </c>
      <c r="V64" t="s">
        <v>66</v>
      </c>
      <c r="W64" t="s">
        <v>29</v>
      </c>
      <c r="X64" s="12">
        <v>43204</v>
      </c>
      <c r="Y64" s="15">
        <v>194.35560000000001</v>
      </c>
      <c r="Z64" s="16">
        <v>0</v>
      </c>
      <c r="AA64" s="16">
        <v>0</v>
      </c>
      <c r="AB64" s="16">
        <v>0</v>
      </c>
      <c r="AC64" s="16">
        <v>194.35560000000001</v>
      </c>
      <c r="AD64" s="16">
        <v>194.35560000000001</v>
      </c>
      <c r="AE64" s="16">
        <v>194.35560000000001</v>
      </c>
      <c r="AF64" s="12">
        <v>43281</v>
      </c>
      <c r="AG64" s="15" t="s">
        <v>38</v>
      </c>
      <c r="AH64" s="15" t="s">
        <v>29</v>
      </c>
      <c r="AI64" s="15" t="s">
        <v>38</v>
      </c>
      <c r="AL64" s="47">
        <f t="shared" si="0"/>
        <v>0.89400000000000002</v>
      </c>
      <c r="AM64" s="47">
        <v>1.71</v>
      </c>
      <c r="AN64">
        <f t="shared" si="1"/>
        <v>0.25650000000000001</v>
      </c>
      <c r="AO64" s="18" t="s">
        <v>70</v>
      </c>
      <c r="AP64" t="s">
        <v>389</v>
      </c>
    </row>
    <row r="65" spans="1:42" hidden="1" x14ac:dyDescent="0.2">
      <c r="A65" t="s">
        <v>29</v>
      </c>
      <c r="B65" t="s">
        <v>64</v>
      </c>
      <c r="C65" t="s">
        <v>31</v>
      </c>
      <c r="D65">
        <v>501206</v>
      </c>
      <c r="E65" t="s">
        <v>29</v>
      </c>
      <c r="G65" t="s">
        <v>65</v>
      </c>
      <c r="H65" t="s">
        <v>34</v>
      </c>
      <c r="M65" s="11">
        <v>10</v>
      </c>
      <c r="N65">
        <v>1</v>
      </c>
      <c r="P65" s="12">
        <v>43204</v>
      </c>
      <c r="Q65" s="13">
        <v>12.5</v>
      </c>
      <c r="R65" s="13"/>
      <c r="S65" s="14">
        <v>217.4</v>
      </c>
      <c r="T65" s="14">
        <v>0.15</v>
      </c>
      <c r="V65" t="s">
        <v>66</v>
      </c>
      <c r="W65" t="s">
        <v>29</v>
      </c>
      <c r="X65" s="12">
        <v>43204</v>
      </c>
      <c r="Y65" s="15">
        <v>194.35560000000001</v>
      </c>
      <c r="Z65" s="16">
        <v>0</v>
      </c>
      <c r="AA65" s="16">
        <v>0</v>
      </c>
      <c r="AB65" s="16">
        <v>0</v>
      </c>
      <c r="AC65" s="16">
        <v>194.35560000000001</v>
      </c>
      <c r="AD65" s="16">
        <v>194.35560000000001</v>
      </c>
      <c r="AE65" s="16">
        <v>194.35560000000001</v>
      </c>
      <c r="AF65" s="12">
        <v>43281</v>
      </c>
      <c r="AG65" s="15" t="s">
        <v>38</v>
      </c>
      <c r="AH65" s="15" t="s">
        <v>29</v>
      </c>
      <c r="AI65" s="15" t="s">
        <v>38</v>
      </c>
      <c r="AL65" s="47">
        <f t="shared" si="0"/>
        <v>0.89400000000000002</v>
      </c>
      <c r="AM65" s="47">
        <v>1.71</v>
      </c>
      <c r="AN65">
        <f t="shared" si="1"/>
        <v>0.25650000000000001</v>
      </c>
      <c r="AO65" s="18" t="s">
        <v>70</v>
      </c>
      <c r="AP65" t="s">
        <v>389</v>
      </c>
    </row>
    <row r="66" spans="1:42" hidden="1" x14ac:dyDescent="0.2">
      <c r="A66" t="s">
        <v>29</v>
      </c>
      <c r="B66" t="s">
        <v>64</v>
      </c>
      <c r="C66" t="s">
        <v>31</v>
      </c>
      <c r="D66">
        <v>501215</v>
      </c>
      <c r="E66" t="s">
        <v>29</v>
      </c>
      <c r="G66" t="s">
        <v>65</v>
      </c>
      <c r="H66" t="s">
        <v>34</v>
      </c>
      <c r="M66" s="11">
        <v>10</v>
      </c>
      <c r="N66">
        <v>1</v>
      </c>
      <c r="P66" s="12">
        <v>43204</v>
      </c>
      <c r="Q66" s="13">
        <v>12.5</v>
      </c>
      <c r="R66" s="13"/>
      <c r="S66" s="14">
        <v>217.4</v>
      </c>
      <c r="T66" s="14">
        <v>0.15</v>
      </c>
      <c r="V66" t="s">
        <v>66</v>
      </c>
      <c r="W66" t="s">
        <v>29</v>
      </c>
      <c r="X66" s="12">
        <v>43204</v>
      </c>
      <c r="Y66" s="15">
        <v>194.35560000000001</v>
      </c>
      <c r="Z66" s="16">
        <v>0</v>
      </c>
      <c r="AA66" s="16">
        <v>0</v>
      </c>
      <c r="AB66" s="16">
        <v>0</v>
      </c>
      <c r="AC66" s="16">
        <v>194.35560000000001</v>
      </c>
      <c r="AD66" s="16">
        <v>194.35560000000001</v>
      </c>
      <c r="AE66" s="16">
        <v>194.35560000000001</v>
      </c>
      <c r="AF66" s="12">
        <v>43281</v>
      </c>
      <c r="AG66" s="15" t="s">
        <v>38</v>
      </c>
      <c r="AH66" s="15" t="s">
        <v>29</v>
      </c>
      <c r="AI66" s="15" t="s">
        <v>38</v>
      </c>
      <c r="AL66" s="47">
        <f t="shared" si="0"/>
        <v>0.89400000000000002</v>
      </c>
      <c r="AM66" s="47">
        <v>1.71</v>
      </c>
      <c r="AN66">
        <f t="shared" si="1"/>
        <v>0.25650000000000001</v>
      </c>
      <c r="AO66" s="18" t="s">
        <v>70</v>
      </c>
      <c r="AP66" t="s">
        <v>389</v>
      </c>
    </row>
    <row r="67" spans="1:42" hidden="1" x14ac:dyDescent="0.2">
      <c r="A67" t="s">
        <v>29</v>
      </c>
      <c r="B67" t="s">
        <v>64</v>
      </c>
      <c r="C67" t="s">
        <v>31</v>
      </c>
      <c r="D67">
        <v>501224</v>
      </c>
      <c r="E67" t="s">
        <v>29</v>
      </c>
      <c r="G67" t="s">
        <v>65</v>
      </c>
      <c r="H67" t="s">
        <v>34</v>
      </c>
      <c r="M67" s="11">
        <v>10</v>
      </c>
      <c r="N67">
        <v>1</v>
      </c>
      <c r="P67" s="12">
        <v>43205</v>
      </c>
      <c r="Q67" s="13">
        <v>12.5</v>
      </c>
      <c r="R67" s="13"/>
      <c r="S67" s="14">
        <v>217.4</v>
      </c>
      <c r="T67" s="14">
        <v>0.15</v>
      </c>
      <c r="V67" t="s">
        <v>66</v>
      </c>
      <c r="W67" t="s">
        <v>29</v>
      </c>
      <c r="X67" s="12">
        <v>43205</v>
      </c>
      <c r="Y67" s="15">
        <v>194.35560000000001</v>
      </c>
      <c r="Z67" s="16">
        <v>0</v>
      </c>
      <c r="AA67" s="16">
        <v>0</v>
      </c>
      <c r="AB67" s="16">
        <v>0</v>
      </c>
      <c r="AC67" s="16">
        <v>194.35560000000001</v>
      </c>
      <c r="AD67" s="16">
        <v>194.35560000000001</v>
      </c>
      <c r="AE67" s="16">
        <v>194.35560000000001</v>
      </c>
      <c r="AF67" s="12">
        <v>43281</v>
      </c>
      <c r="AG67" s="15" t="s">
        <v>38</v>
      </c>
      <c r="AH67" s="15" t="s">
        <v>29</v>
      </c>
      <c r="AI67" s="15" t="s">
        <v>38</v>
      </c>
      <c r="AL67" s="47">
        <f t="shared" ref="AL67:AL130" si="2">Y67/S67</f>
        <v>0.89400000000000002</v>
      </c>
      <c r="AM67" s="47">
        <v>1.71</v>
      </c>
      <c r="AN67">
        <f t="shared" ref="AN67:AN130" si="3">T67*AM67</f>
        <v>0.25650000000000001</v>
      </c>
      <c r="AO67" s="18" t="s">
        <v>70</v>
      </c>
      <c r="AP67" t="s">
        <v>389</v>
      </c>
    </row>
    <row r="68" spans="1:42" hidden="1" x14ac:dyDescent="0.2">
      <c r="A68" t="s">
        <v>29</v>
      </c>
      <c r="B68" t="s">
        <v>64</v>
      </c>
      <c r="C68" t="s">
        <v>31</v>
      </c>
      <c r="D68">
        <v>501228</v>
      </c>
      <c r="E68" t="s">
        <v>29</v>
      </c>
      <c r="G68" t="s">
        <v>65</v>
      </c>
      <c r="H68" t="s">
        <v>34</v>
      </c>
      <c r="M68" s="11">
        <v>10</v>
      </c>
      <c r="N68">
        <v>1</v>
      </c>
      <c r="P68" s="12">
        <v>43203</v>
      </c>
      <c r="Q68" s="13">
        <v>12.5</v>
      </c>
      <c r="R68" s="13"/>
      <c r="S68" s="14">
        <v>217.4</v>
      </c>
      <c r="T68" s="14">
        <v>0.15</v>
      </c>
      <c r="V68" t="s">
        <v>66</v>
      </c>
      <c r="W68" t="s">
        <v>29</v>
      </c>
      <c r="X68" s="12">
        <v>43203</v>
      </c>
      <c r="Y68" s="15">
        <v>194.35560000000001</v>
      </c>
      <c r="Z68" s="16">
        <v>0</v>
      </c>
      <c r="AA68" s="16">
        <v>0</v>
      </c>
      <c r="AB68" s="16">
        <v>0</v>
      </c>
      <c r="AC68" s="16">
        <v>194.35560000000001</v>
      </c>
      <c r="AD68" s="16">
        <v>194.35560000000001</v>
      </c>
      <c r="AE68" s="16">
        <v>194.35560000000001</v>
      </c>
      <c r="AF68" s="12">
        <v>43281</v>
      </c>
      <c r="AG68" s="15" t="s">
        <v>38</v>
      </c>
      <c r="AH68" s="15" t="s">
        <v>29</v>
      </c>
      <c r="AI68" s="15" t="s">
        <v>38</v>
      </c>
      <c r="AL68" s="47">
        <f t="shared" si="2"/>
        <v>0.89400000000000002</v>
      </c>
      <c r="AM68" s="47">
        <v>1.71</v>
      </c>
      <c r="AN68">
        <f t="shared" si="3"/>
        <v>0.25650000000000001</v>
      </c>
      <c r="AO68" s="18" t="s">
        <v>70</v>
      </c>
      <c r="AP68" t="s">
        <v>389</v>
      </c>
    </row>
    <row r="69" spans="1:42" hidden="1" x14ac:dyDescent="0.2">
      <c r="A69" t="s">
        <v>29</v>
      </c>
      <c r="B69" t="s">
        <v>64</v>
      </c>
      <c r="C69" t="s">
        <v>31</v>
      </c>
      <c r="D69">
        <v>501242</v>
      </c>
      <c r="E69" t="s">
        <v>29</v>
      </c>
      <c r="G69" t="s">
        <v>65</v>
      </c>
      <c r="H69" t="s">
        <v>34</v>
      </c>
      <c r="M69" s="11">
        <v>10</v>
      </c>
      <c r="N69">
        <v>1</v>
      </c>
      <c r="P69" s="12">
        <v>43306</v>
      </c>
      <c r="Q69" s="13">
        <v>12.5</v>
      </c>
      <c r="R69" s="13"/>
      <c r="S69" s="14">
        <v>217.4</v>
      </c>
      <c r="T69" s="14">
        <v>0.15</v>
      </c>
      <c r="V69" t="s">
        <v>66</v>
      </c>
      <c r="W69" t="s">
        <v>29</v>
      </c>
      <c r="X69" s="12">
        <v>43306</v>
      </c>
      <c r="Y69" s="15">
        <v>194.35560000000001</v>
      </c>
      <c r="Z69" s="16">
        <v>0</v>
      </c>
      <c r="AA69" s="16">
        <v>0</v>
      </c>
      <c r="AB69" s="16">
        <v>0</v>
      </c>
      <c r="AC69" s="16">
        <v>194.35560000000001</v>
      </c>
      <c r="AD69" s="16">
        <v>194.35560000000001</v>
      </c>
      <c r="AE69" s="16">
        <v>194.35560000000001</v>
      </c>
      <c r="AF69" s="12">
        <v>43373</v>
      </c>
      <c r="AG69" s="15" t="s">
        <v>38</v>
      </c>
      <c r="AH69" s="15" t="s">
        <v>29</v>
      </c>
      <c r="AI69" s="15" t="s">
        <v>38</v>
      </c>
      <c r="AL69" s="47">
        <f t="shared" si="2"/>
        <v>0.89400000000000002</v>
      </c>
      <c r="AM69" s="47">
        <v>1.71</v>
      </c>
      <c r="AN69">
        <f t="shared" si="3"/>
        <v>0.25650000000000001</v>
      </c>
      <c r="AO69" s="18" t="s">
        <v>70</v>
      </c>
      <c r="AP69" t="s">
        <v>389</v>
      </c>
    </row>
    <row r="70" spans="1:42" hidden="1" x14ac:dyDescent="0.2">
      <c r="A70" t="s">
        <v>29</v>
      </c>
      <c r="B70" t="s">
        <v>64</v>
      </c>
      <c r="C70" t="s">
        <v>31</v>
      </c>
      <c r="D70">
        <v>501267</v>
      </c>
      <c r="E70" t="s">
        <v>29</v>
      </c>
      <c r="G70" t="s">
        <v>65</v>
      </c>
      <c r="H70" t="s">
        <v>34</v>
      </c>
      <c r="M70" s="11">
        <v>10</v>
      </c>
      <c r="N70">
        <v>1</v>
      </c>
      <c r="P70" s="12">
        <v>43205</v>
      </c>
      <c r="Q70" s="13">
        <v>12.5</v>
      </c>
      <c r="R70" s="13"/>
      <c r="S70" s="14">
        <v>217.4</v>
      </c>
      <c r="T70" s="14">
        <v>0.15</v>
      </c>
      <c r="V70" t="s">
        <v>66</v>
      </c>
      <c r="W70" t="s">
        <v>29</v>
      </c>
      <c r="X70" s="12">
        <v>43205</v>
      </c>
      <c r="Y70" s="15">
        <v>194.35560000000001</v>
      </c>
      <c r="Z70" s="16">
        <v>0</v>
      </c>
      <c r="AA70" s="16">
        <v>0</v>
      </c>
      <c r="AB70" s="16">
        <v>0</v>
      </c>
      <c r="AC70" s="16">
        <v>194.35560000000001</v>
      </c>
      <c r="AD70" s="16">
        <v>194.35560000000001</v>
      </c>
      <c r="AE70" s="16">
        <v>194.35560000000001</v>
      </c>
      <c r="AF70" s="12">
        <v>43281</v>
      </c>
      <c r="AG70" s="15" t="s">
        <v>38</v>
      </c>
      <c r="AH70" s="15" t="s">
        <v>29</v>
      </c>
      <c r="AI70" s="15" t="s">
        <v>38</v>
      </c>
      <c r="AL70" s="47">
        <f t="shared" si="2"/>
        <v>0.89400000000000002</v>
      </c>
      <c r="AM70" s="47">
        <v>1.71</v>
      </c>
      <c r="AN70">
        <f t="shared" si="3"/>
        <v>0.25650000000000001</v>
      </c>
      <c r="AO70" s="18" t="s">
        <v>70</v>
      </c>
      <c r="AP70" t="s">
        <v>389</v>
      </c>
    </row>
    <row r="71" spans="1:42" hidden="1" x14ac:dyDescent="0.2">
      <c r="A71" t="s">
        <v>29</v>
      </c>
      <c r="B71" t="s">
        <v>64</v>
      </c>
      <c r="C71" t="s">
        <v>31</v>
      </c>
      <c r="D71">
        <v>501268</v>
      </c>
      <c r="E71" t="s">
        <v>29</v>
      </c>
      <c r="G71" t="s">
        <v>65</v>
      </c>
      <c r="H71" t="s">
        <v>34</v>
      </c>
      <c r="M71" s="11">
        <v>10</v>
      </c>
      <c r="N71">
        <v>1</v>
      </c>
      <c r="P71" s="12">
        <v>43314</v>
      </c>
      <c r="Q71" s="13">
        <v>12.5</v>
      </c>
      <c r="R71" s="13"/>
      <c r="S71" s="14">
        <v>217.4</v>
      </c>
      <c r="T71" s="14">
        <v>0.15</v>
      </c>
      <c r="V71" t="s">
        <v>66</v>
      </c>
      <c r="W71" t="s">
        <v>29</v>
      </c>
      <c r="X71" s="12">
        <v>43314</v>
      </c>
      <c r="Y71" s="15">
        <v>194.35560000000001</v>
      </c>
      <c r="Z71" s="16">
        <v>0</v>
      </c>
      <c r="AA71" s="16">
        <v>0</v>
      </c>
      <c r="AB71" s="16">
        <v>0</v>
      </c>
      <c r="AC71" s="16">
        <v>194.35560000000001</v>
      </c>
      <c r="AD71" s="16">
        <v>194.35560000000001</v>
      </c>
      <c r="AE71" s="16">
        <v>194.35560000000001</v>
      </c>
      <c r="AF71" s="12">
        <v>43373</v>
      </c>
      <c r="AG71" s="15" t="s">
        <v>38</v>
      </c>
      <c r="AH71" s="15" t="s">
        <v>29</v>
      </c>
      <c r="AI71" s="15" t="s">
        <v>38</v>
      </c>
      <c r="AL71" s="47">
        <f t="shared" si="2"/>
        <v>0.89400000000000002</v>
      </c>
      <c r="AM71" s="47">
        <v>1.71</v>
      </c>
      <c r="AN71">
        <f t="shared" si="3"/>
        <v>0.25650000000000001</v>
      </c>
      <c r="AO71" s="18" t="s">
        <v>70</v>
      </c>
      <c r="AP71" t="s">
        <v>389</v>
      </c>
    </row>
    <row r="72" spans="1:42" hidden="1" x14ac:dyDescent="0.2">
      <c r="A72" t="s">
        <v>29</v>
      </c>
      <c r="B72" t="s">
        <v>64</v>
      </c>
      <c r="C72" t="s">
        <v>31</v>
      </c>
      <c r="D72">
        <v>501272</v>
      </c>
      <c r="E72" t="s">
        <v>29</v>
      </c>
      <c r="G72" t="s">
        <v>65</v>
      </c>
      <c r="H72" t="s">
        <v>34</v>
      </c>
      <c r="M72" s="11">
        <v>10</v>
      </c>
      <c r="N72">
        <v>1</v>
      </c>
      <c r="P72" s="12">
        <v>43204</v>
      </c>
      <c r="Q72" s="13">
        <v>12.5</v>
      </c>
      <c r="R72" s="13"/>
      <c r="S72" s="14">
        <v>217.4</v>
      </c>
      <c r="T72" s="14">
        <v>0.15</v>
      </c>
      <c r="V72" t="s">
        <v>66</v>
      </c>
      <c r="W72" t="s">
        <v>29</v>
      </c>
      <c r="X72" s="12">
        <v>43204</v>
      </c>
      <c r="Y72" s="15">
        <v>194.35560000000001</v>
      </c>
      <c r="Z72" s="16">
        <v>0</v>
      </c>
      <c r="AA72" s="16">
        <v>0</v>
      </c>
      <c r="AB72" s="16">
        <v>0</v>
      </c>
      <c r="AC72" s="16">
        <v>194.35560000000001</v>
      </c>
      <c r="AD72" s="16">
        <v>194.35560000000001</v>
      </c>
      <c r="AE72" s="16">
        <v>194.35560000000001</v>
      </c>
      <c r="AF72" s="12">
        <v>43281</v>
      </c>
      <c r="AG72" s="15" t="s">
        <v>38</v>
      </c>
      <c r="AH72" s="15" t="s">
        <v>29</v>
      </c>
      <c r="AI72" s="15" t="s">
        <v>38</v>
      </c>
      <c r="AL72" s="47">
        <f t="shared" si="2"/>
        <v>0.89400000000000002</v>
      </c>
      <c r="AM72" s="47">
        <v>1.71</v>
      </c>
      <c r="AN72">
        <f t="shared" si="3"/>
        <v>0.25650000000000001</v>
      </c>
      <c r="AO72" s="18" t="s">
        <v>70</v>
      </c>
      <c r="AP72" t="s">
        <v>389</v>
      </c>
    </row>
    <row r="73" spans="1:42" hidden="1" x14ac:dyDescent="0.2">
      <c r="A73" t="s">
        <v>29</v>
      </c>
      <c r="B73" t="s">
        <v>64</v>
      </c>
      <c r="C73" t="s">
        <v>31</v>
      </c>
      <c r="D73">
        <v>501276</v>
      </c>
      <c r="E73" t="s">
        <v>29</v>
      </c>
      <c r="G73" t="s">
        <v>65</v>
      </c>
      <c r="H73" t="s">
        <v>34</v>
      </c>
      <c r="M73" s="11">
        <v>10</v>
      </c>
      <c r="N73">
        <v>1</v>
      </c>
      <c r="P73" s="12">
        <v>43204</v>
      </c>
      <c r="Q73" s="13">
        <v>12.5</v>
      </c>
      <c r="R73" s="13"/>
      <c r="S73" s="14">
        <v>217.4</v>
      </c>
      <c r="T73" s="14">
        <v>0.15</v>
      </c>
      <c r="V73" t="s">
        <v>66</v>
      </c>
      <c r="W73" t="s">
        <v>29</v>
      </c>
      <c r="X73" s="12">
        <v>43204</v>
      </c>
      <c r="Y73" s="15">
        <v>194.35560000000001</v>
      </c>
      <c r="Z73" s="16">
        <v>0</v>
      </c>
      <c r="AA73" s="16">
        <v>0</v>
      </c>
      <c r="AB73" s="16">
        <v>0</v>
      </c>
      <c r="AC73" s="16">
        <v>194.35560000000001</v>
      </c>
      <c r="AD73" s="16">
        <v>194.35560000000001</v>
      </c>
      <c r="AE73" s="16">
        <v>194.35560000000001</v>
      </c>
      <c r="AF73" s="12">
        <v>43281</v>
      </c>
      <c r="AG73" s="15" t="s">
        <v>38</v>
      </c>
      <c r="AH73" s="15" t="s">
        <v>29</v>
      </c>
      <c r="AI73" s="15" t="s">
        <v>38</v>
      </c>
      <c r="AL73" s="47">
        <f t="shared" si="2"/>
        <v>0.89400000000000002</v>
      </c>
      <c r="AM73" s="47">
        <v>1.71</v>
      </c>
      <c r="AN73">
        <f t="shared" si="3"/>
        <v>0.25650000000000001</v>
      </c>
      <c r="AO73" s="18" t="s">
        <v>70</v>
      </c>
      <c r="AP73" t="s">
        <v>389</v>
      </c>
    </row>
    <row r="74" spans="1:42" hidden="1" x14ac:dyDescent="0.2">
      <c r="A74" t="s">
        <v>29</v>
      </c>
      <c r="B74" t="s">
        <v>64</v>
      </c>
      <c r="C74" t="s">
        <v>31</v>
      </c>
      <c r="D74">
        <v>501296</v>
      </c>
      <c r="E74" t="s">
        <v>29</v>
      </c>
      <c r="G74" t="s">
        <v>65</v>
      </c>
      <c r="H74" t="s">
        <v>34</v>
      </c>
      <c r="M74" s="11">
        <v>10</v>
      </c>
      <c r="N74">
        <v>1</v>
      </c>
      <c r="P74" s="12">
        <v>43314</v>
      </c>
      <c r="Q74" s="13">
        <v>12.5</v>
      </c>
      <c r="R74" s="13"/>
      <c r="S74" s="14">
        <v>217.4</v>
      </c>
      <c r="T74" s="14">
        <v>0.15</v>
      </c>
      <c r="V74" t="s">
        <v>66</v>
      </c>
      <c r="W74" t="s">
        <v>29</v>
      </c>
      <c r="X74" s="12">
        <v>43314</v>
      </c>
      <c r="Y74" s="15">
        <v>194.35560000000001</v>
      </c>
      <c r="Z74" s="16">
        <v>0</v>
      </c>
      <c r="AA74" s="16">
        <v>0</v>
      </c>
      <c r="AB74" s="16">
        <v>0</v>
      </c>
      <c r="AC74" s="16">
        <v>194.35560000000001</v>
      </c>
      <c r="AD74" s="16">
        <v>194.35560000000001</v>
      </c>
      <c r="AE74" s="16">
        <v>194.35560000000001</v>
      </c>
      <c r="AF74" s="12">
        <v>43373</v>
      </c>
      <c r="AG74" s="15" t="s">
        <v>38</v>
      </c>
      <c r="AH74" s="15" t="s">
        <v>29</v>
      </c>
      <c r="AI74" s="15" t="s">
        <v>38</v>
      </c>
      <c r="AL74" s="47">
        <f t="shared" si="2"/>
        <v>0.89400000000000002</v>
      </c>
      <c r="AM74" s="47">
        <v>1.71</v>
      </c>
      <c r="AN74">
        <f t="shared" si="3"/>
        <v>0.25650000000000001</v>
      </c>
      <c r="AO74" s="18" t="s">
        <v>70</v>
      </c>
      <c r="AP74" t="s">
        <v>389</v>
      </c>
    </row>
    <row r="75" spans="1:42" hidden="1" x14ac:dyDescent="0.2">
      <c r="A75" t="s">
        <v>29</v>
      </c>
      <c r="B75" t="s">
        <v>64</v>
      </c>
      <c r="C75" t="s">
        <v>31</v>
      </c>
      <c r="D75">
        <v>501299</v>
      </c>
      <c r="E75" t="s">
        <v>29</v>
      </c>
      <c r="G75" t="s">
        <v>65</v>
      </c>
      <c r="H75" t="s">
        <v>34</v>
      </c>
      <c r="M75" s="11">
        <v>10</v>
      </c>
      <c r="N75">
        <v>1</v>
      </c>
      <c r="P75" s="12">
        <v>43253</v>
      </c>
      <c r="Q75" s="13">
        <v>12.5</v>
      </c>
      <c r="R75" s="13"/>
      <c r="S75" s="14">
        <v>217.4</v>
      </c>
      <c r="T75" s="14">
        <v>0.15</v>
      </c>
      <c r="V75" t="s">
        <v>66</v>
      </c>
      <c r="W75" t="s">
        <v>29</v>
      </c>
      <c r="X75" s="12">
        <v>43253</v>
      </c>
      <c r="Y75" s="15">
        <v>194.35560000000001</v>
      </c>
      <c r="Z75" s="16">
        <v>0</v>
      </c>
      <c r="AA75" s="16">
        <v>0</v>
      </c>
      <c r="AB75" s="16">
        <v>0</v>
      </c>
      <c r="AC75" s="16">
        <v>194.35560000000001</v>
      </c>
      <c r="AD75" s="16">
        <v>194.35560000000001</v>
      </c>
      <c r="AE75" s="16">
        <v>194.35560000000001</v>
      </c>
      <c r="AF75" s="12">
        <v>43281</v>
      </c>
      <c r="AG75" s="15" t="s">
        <v>38</v>
      </c>
      <c r="AH75" s="15" t="s">
        <v>29</v>
      </c>
      <c r="AI75" s="15" t="s">
        <v>38</v>
      </c>
      <c r="AL75" s="47">
        <f t="shared" si="2"/>
        <v>0.89400000000000002</v>
      </c>
      <c r="AM75" s="47">
        <v>1.71</v>
      </c>
      <c r="AN75">
        <f t="shared" si="3"/>
        <v>0.25650000000000001</v>
      </c>
      <c r="AO75" s="18" t="s">
        <v>70</v>
      </c>
      <c r="AP75" t="s">
        <v>389</v>
      </c>
    </row>
    <row r="76" spans="1:42" hidden="1" x14ac:dyDescent="0.2">
      <c r="A76" t="s">
        <v>29</v>
      </c>
      <c r="B76" t="s">
        <v>64</v>
      </c>
      <c r="C76" t="s">
        <v>31</v>
      </c>
      <c r="D76">
        <v>501300</v>
      </c>
      <c r="E76" t="s">
        <v>29</v>
      </c>
      <c r="G76" t="s">
        <v>65</v>
      </c>
      <c r="H76" t="s">
        <v>34</v>
      </c>
      <c r="M76" s="11">
        <v>10</v>
      </c>
      <c r="N76">
        <v>1</v>
      </c>
      <c r="P76" s="12">
        <v>43314</v>
      </c>
      <c r="Q76" s="13">
        <v>12.5</v>
      </c>
      <c r="R76" s="13"/>
      <c r="S76" s="14">
        <v>217.4</v>
      </c>
      <c r="T76" s="14">
        <v>0.15</v>
      </c>
      <c r="V76" t="s">
        <v>66</v>
      </c>
      <c r="W76" t="s">
        <v>29</v>
      </c>
      <c r="X76" s="12">
        <v>43314</v>
      </c>
      <c r="Y76" s="15">
        <v>194.35560000000001</v>
      </c>
      <c r="Z76" s="16">
        <v>0</v>
      </c>
      <c r="AA76" s="16">
        <v>0</v>
      </c>
      <c r="AB76" s="16">
        <v>0</v>
      </c>
      <c r="AC76" s="16">
        <v>194.35560000000001</v>
      </c>
      <c r="AD76" s="16">
        <v>194.35560000000001</v>
      </c>
      <c r="AE76" s="16">
        <v>194.35560000000001</v>
      </c>
      <c r="AF76" s="12">
        <v>43373</v>
      </c>
      <c r="AG76" s="15" t="s">
        <v>38</v>
      </c>
      <c r="AH76" s="15" t="s">
        <v>29</v>
      </c>
      <c r="AI76" s="15" t="s">
        <v>38</v>
      </c>
      <c r="AL76" s="47">
        <f t="shared" si="2"/>
        <v>0.89400000000000002</v>
      </c>
      <c r="AM76" s="47">
        <v>1.71</v>
      </c>
      <c r="AN76">
        <f t="shared" si="3"/>
        <v>0.25650000000000001</v>
      </c>
      <c r="AO76" s="18" t="s">
        <v>70</v>
      </c>
      <c r="AP76" t="s">
        <v>389</v>
      </c>
    </row>
    <row r="77" spans="1:42" hidden="1" x14ac:dyDescent="0.2">
      <c r="A77" t="s">
        <v>29</v>
      </c>
      <c r="B77" t="s">
        <v>64</v>
      </c>
      <c r="C77" t="s">
        <v>31</v>
      </c>
      <c r="D77">
        <v>501308</v>
      </c>
      <c r="E77" t="s">
        <v>29</v>
      </c>
      <c r="G77" t="s">
        <v>65</v>
      </c>
      <c r="H77" t="s">
        <v>34</v>
      </c>
      <c r="M77" s="11">
        <v>10</v>
      </c>
      <c r="N77">
        <v>1</v>
      </c>
      <c r="P77" s="12">
        <v>43203</v>
      </c>
      <c r="Q77" s="13">
        <v>12.5</v>
      </c>
      <c r="R77" s="13"/>
      <c r="S77" s="14">
        <v>217.4</v>
      </c>
      <c r="T77" s="14">
        <v>0.15</v>
      </c>
      <c r="V77" t="s">
        <v>66</v>
      </c>
      <c r="W77" t="s">
        <v>29</v>
      </c>
      <c r="X77" s="12">
        <v>43203</v>
      </c>
      <c r="Y77" s="15">
        <v>194.35560000000001</v>
      </c>
      <c r="Z77" s="16">
        <v>0</v>
      </c>
      <c r="AA77" s="16">
        <v>0</v>
      </c>
      <c r="AB77" s="16">
        <v>0</v>
      </c>
      <c r="AC77" s="16">
        <v>194.35560000000001</v>
      </c>
      <c r="AD77" s="16">
        <v>194.35560000000001</v>
      </c>
      <c r="AE77" s="16">
        <v>194.35560000000001</v>
      </c>
      <c r="AF77" s="12">
        <v>43281</v>
      </c>
      <c r="AG77" s="15" t="s">
        <v>38</v>
      </c>
      <c r="AH77" s="15" t="s">
        <v>29</v>
      </c>
      <c r="AI77" s="15" t="s">
        <v>38</v>
      </c>
      <c r="AL77" s="47">
        <f t="shared" si="2"/>
        <v>0.89400000000000002</v>
      </c>
      <c r="AM77" s="47">
        <v>1.71</v>
      </c>
      <c r="AN77">
        <f t="shared" si="3"/>
        <v>0.25650000000000001</v>
      </c>
      <c r="AO77" s="18" t="s">
        <v>70</v>
      </c>
      <c r="AP77" t="s">
        <v>389</v>
      </c>
    </row>
    <row r="78" spans="1:42" hidden="1" x14ac:dyDescent="0.2">
      <c r="A78" t="s">
        <v>29</v>
      </c>
      <c r="B78" t="s">
        <v>64</v>
      </c>
      <c r="C78" t="s">
        <v>31</v>
      </c>
      <c r="D78">
        <v>501317</v>
      </c>
      <c r="E78" t="s">
        <v>29</v>
      </c>
      <c r="G78" t="s">
        <v>65</v>
      </c>
      <c r="H78" t="s">
        <v>34</v>
      </c>
      <c r="M78" s="11">
        <v>10</v>
      </c>
      <c r="N78">
        <v>1</v>
      </c>
      <c r="P78" s="12">
        <v>43246</v>
      </c>
      <c r="Q78" s="13">
        <v>12.5</v>
      </c>
      <c r="R78" s="13"/>
      <c r="S78" s="14">
        <v>217.4</v>
      </c>
      <c r="T78" s="14">
        <v>0.15</v>
      </c>
      <c r="V78" t="s">
        <v>66</v>
      </c>
      <c r="W78" t="s">
        <v>29</v>
      </c>
      <c r="X78" s="12">
        <v>43246</v>
      </c>
      <c r="Y78" s="15">
        <v>194.35560000000001</v>
      </c>
      <c r="Z78" s="16">
        <v>0</v>
      </c>
      <c r="AA78" s="16">
        <v>0</v>
      </c>
      <c r="AB78" s="16">
        <v>0</v>
      </c>
      <c r="AC78" s="16">
        <v>194.35560000000001</v>
      </c>
      <c r="AD78" s="16">
        <v>194.35560000000001</v>
      </c>
      <c r="AE78" s="16">
        <v>194.35560000000001</v>
      </c>
      <c r="AF78" s="12">
        <v>43281</v>
      </c>
      <c r="AG78" s="15" t="s">
        <v>38</v>
      </c>
      <c r="AH78" s="15" t="s">
        <v>29</v>
      </c>
      <c r="AI78" s="15" t="s">
        <v>38</v>
      </c>
      <c r="AL78" s="47">
        <f t="shared" si="2"/>
        <v>0.89400000000000002</v>
      </c>
      <c r="AM78" s="47">
        <v>1.71</v>
      </c>
      <c r="AN78">
        <f t="shared" si="3"/>
        <v>0.25650000000000001</v>
      </c>
      <c r="AO78" s="18" t="s">
        <v>70</v>
      </c>
      <c r="AP78" t="s">
        <v>389</v>
      </c>
    </row>
    <row r="79" spans="1:42" hidden="1" x14ac:dyDescent="0.2">
      <c r="A79" t="s">
        <v>29</v>
      </c>
      <c r="B79" t="s">
        <v>64</v>
      </c>
      <c r="C79" t="s">
        <v>31</v>
      </c>
      <c r="D79">
        <v>501355</v>
      </c>
      <c r="E79" t="s">
        <v>29</v>
      </c>
      <c r="G79" t="s">
        <v>65</v>
      </c>
      <c r="H79" t="s">
        <v>34</v>
      </c>
      <c r="M79" s="11">
        <v>10</v>
      </c>
      <c r="N79">
        <v>1</v>
      </c>
      <c r="P79" s="12">
        <v>43246</v>
      </c>
      <c r="Q79" s="13">
        <v>12.5</v>
      </c>
      <c r="R79" s="13"/>
      <c r="S79" s="14">
        <v>217.4</v>
      </c>
      <c r="T79" s="14">
        <v>0.15</v>
      </c>
      <c r="V79" t="s">
        <v>66</v>
      </c>
      <c r="W79" t="s">
        <v>29</v>
      </c>
      <c r="X79" s="12">
        <v>43246</v>
      </c>
      <c r="Y79" s="15">
        <v>194.35560000000001</v>
      </c>
      <c r="Z79" s="16">
        <v>0</v>
      </c>
      <c r="AA79" s="16">
        <v>0</v>
      </c>
      <c r="AB79" s="16">
        <v>0</v>
      </c>
      <c r="AC79" s="16">
        <v>194.35560000000001</v>
      </c>
      <c r="AD79" s="16">
        <v>194.35560000000001</v>
      </c>
      <c r="AE79" s="16">
        <v>194.35560000000001</v>
      </c>
      <c r="AF79" s="12">
        <v>43281</v>
      </c>
      <c r="AG79" s="15" t="s">
        <v>38</v>
      </c>
      <c r="AH79" s="15" t="s">
        <v>29</v>
      </c>
      <c r="AI79" s="15" t="s">
        <v>38</v>
      </c>
      <c r="AL79" s="47">
        <f t="shared" si="2"/>
        <v>0.89400000000000002</v>
      </c>
      <c r="AM79" s="47">
        <v>1.71</v>
      </c>
      <c r="AN79">
        <f t="shared" si="3"/>
        <v>0.25650000000000001</v>
      </c>
      <c r="AO79" s="18" t="s">
        <v>70</v>
      </c>
      <c r="AP79" t="s">
        <v>389</v>
      </c>
    </row>
    <row r="80" spans="1:42" hidden="1" x14ac:dyDescent="0.2">
      <c r="A80" t="s">
        <v>29</v>
      </c>
      <c r="B80" t="s">
        <v>64</v>
      </c>
      <c r="C80" t="s">
        <v>31</v>
      </c>
      <c r="D80">
        <v>501367</v>
      </c>
      <c r="E80" t="s">
        <v>29</v>
      </c>
      <c r="G80" t="s">
        <v>65</v>
      </c>
      <c r="H80" t="s">
        <v>34</v>
      </c>
      <c r="M80" s="11">
        <v>10</v>
      </c>
      <c r="N80">
        <v>1</v>
      </c>
      <c r="P80" s="12">
        <v>43314</v>
      </c>
      <c r="Q80" s="13">
        <v>12.5</v>
      </c>
      <c r="R80" s="13"/>
      <c r="S80" s="14">
        <v>217.4</v>
      </c>
      <c r="T80" s="14">
        <v>0.15</v>
      </c>
      <c r="V80" t="s">
        <v>66</v>
      </c>
      <c r="W80" t="s">
        <v>29</v>
      </c>
      <c r="X80" s="12">
        <v>43314</v>
      </c>
      <c r="Y80" s="15">
        <v>194.35560000000001</v>
      </c>
      <c r="Z80" s="16">
        <v>0</v>
      </c>
      <c r="AA80" s="16">
        <v>0</v>
      </c>
      <c r="AB80" s="16">
        <v>0</v>
      </c>
      <c r="AC80" s="16">
        <v>194.35560000000001</v>
      </c>
      <c r="AD80" s="16">
        <v>194.35560000000001</v>
      </c>
      <c r="AE80" s="16">
        <v>194.35560000000001</v>
      </c>
      <c r="AF80" s="12">
        <v>43373</v>
      </c>
      <c r="AG80" s="15" t="s">
        <v>38</v>
      </c>
      <c r="AH80" s="15" t="s">
        <v>29</v>
      </c>
      <c r="AI80" s="15" t="s">
        <v>38</v>
      </c>
      <c r="AL80" s="47">
        <f t="shared" si="2"/>
        <v>0.89400000000000002</v>
      </c>
      <c r="AM80" s="47">
        <v>1.71</v>
      </c>
      <c r="AN80">
        <f t="shared" si="3"/>
        <v>0.25650000000000001</v>
      </c>
      <c r="AO80" s="18" t="s">
        <v>70</v>
      </c>
      <c r="AP80" t="s">
        <v>389</v>
      </c>
    </row>
    <row r="81" spans="1:42" hidden="1" x14ac:dyDescent="0.2">
      <c r="A81" t="s">
        <v>29</v>
      </c>
      <c r="B81" t="s">
        <v>64</v>
      </c>
      <c r="C81" t="s">
        <v>31</v>
      </c>
      <c r="D81">
        <v>501411</v>
      </c>
      <c r="E81" t="s">
        <v>29</v>
      </c>
      <c r="G81" t="s">
        <v>65</v>
      </c>
      <c r="H81" t="s">
        <v>34</v>
      </c>
      <c r="M81" s="11">
        <v>10</v>
      </c>
      <c r="N81">
        <v>1</v>
      </c>
      <c r="P81" s="12">
        <v>43203</v>
      </c>
      <c r="Q81" s="13">
        <v>12.5</v>
      </c>
      <c r="R81" s="13"/>
      <c r="S81" s="14">
        <v>217.4</v>
      </c>
      <c r="T81" s="14">
        <v>0.15</v>
      </c>
      <c r="V81" t="s">
        <v>66</v>
      </c>
      <c r="W81" t="s">
        <v>29</v>
      </c>
      <c r="X81" s="12">
        <v>43203</v>
      </c>
      <c r="Y81" s="15">
        <v>194.35560000000001</v>
      </c>
      <c r="Z81" s="16">
        <v>0</v>
      </c>
      <c r="AA81" s="16">
        <v>0</v>
      </c>
      <c r="AB81" s="16">
        <v>0</v>
      </c>
      <c r="AC81" s="16">
        <v>194.35560000000001</v>
      </c>
      <c r="AD81" s="16">
        <v>194.35560000000001</v>
      </c>
      <c r="AE81" s="16">
        <v>194.35560000000001</v>
      </c>
      <c r="AF81" s="12">
        <v>43281</v>
      </c>
      <c r="AG81" s="15" t="s">
        <v>38</v>
      </c>
      <c r="AH81" s="15" t="s">
        <v>29</v>
      </c>
      <c r="AI81" s="15" t="s">
        <v>38</v>
      </c>
      <c r="AL81" s="47">
        <f t="shared" si="2"/>
        <v>0.89400000000000002</v>
      </c>
      <c r="AM81" s="47">
        <v>1.71</v>
      </c>
      <c r="AN81">
        <f t="shared" si="3"/>
        <v>0.25650000000000001</v>
      </c>
      <c r="AO81" s="18" t="s">
        <v>70</v>
      </c>
      <c r="AP81" t="s">
        <v>389</v>
      </c>
    </row>
    <row r="82" spans="1:42" hidden="1" x14ac:dyDescent="0.2">
      <c r="A82" t="s">
        <v>29</v>
      </c>
      <c r="B82" t="s">
        <v>64</v>
      </c>
      <c r="C82" t="s">
        <v>31</v>
      </c>
      <c r="D82">
        <v>501420</v>
      </c>
      <c r="E82" t="s">
        <v>29</v>
      </c>
      <c r="G82" t="s">
        <v>65</v>
      </c>
      <c r="H82" t="s">
        <v>34</v>
      </c>
      <c r="M82" s="11">
        <v>10</v>
      </c>
      <c r="N82">
        <v>1</v>
      </c>
      <c r="P82" s="12">
        <v>43314</v>
      </c>
      <c r="Q82" s="13">
        <v>12.5</v>
      </c>
      <c r="R82" s="13"/>
      <c r="S82" s="14">
        <v>217.4</v>
      </c>
      <c r="T82" s="14">
        <v>0.15</v>
      </c>
      <c r="V82" t="s">
        <v>66</v>
      </c>
      <c r="W82" t="s">
        <v>29</v>
      </c>
      <c r="X82" s="12">
        <v>43314</v>
      </c>
      <c r="Y82" s="15">
        <v>194.35560000000001</v>
      </c>
      <c r="Z82" s="16">
        <v>0</v>
      </c>
      <c r="AA82" s="16">
        <v>0</v>
      </c>
      <c r="AB82" s="16">
        <v>0</v>
      </c>
      <c r="AC82" s="16">
        <v>194.35560000000001</v>
      </c>
      <c r="AD82" s="16">
        <v>194.35560000000001</v>
      </c>
      <c r="AE82" s="16">
        <v>194.35560000000001</v>
      </c>
      <c r="AF82" s="12">
        <v>43373</v>
      </c>
      <c r="AG82" s="15" t="s">
        <v>38</v>
      </c>
      <c r="AH82" s="15" t="s">
        <v>29</v>
      </c>
      <c r="AI82" s="15" t="s">
        <v>38</v>
      </c>
      <c r="AL82" s="47">
        <f t="shared" si="2"/>
        <v>0.89400000000000002</v>
      </c>
      <c r="AM82" s="47">
        <v>1.71</v>
      </c>
      <c r="AN82">
        <f t="shared" si="3"/>
        <v>0.25650000000000001</v>
      </c>
      <c r="AO82" s="18" t="s">
        <v>70</v>
      </c>
      <c r="AP82" t="s">
        <v>389</v>
      </c>
    </row>
    <row r="83" spans="1:42" hidden="1" x14ac:dyDescent="0.2">
      <c r="A83" t="s">
        <v>29</v>
      </c>
      <c r="B83" t="s">
        <v>64</v>
      </c>
      <c r="C83" t="s">
        <v>31</v>
      </c>
      <c r="D83">
        <v>501437</v>
      </c>
      <c r="E83" t="s">
        <v>29</v>
      </c>
      <c r="G83" t="s">
        <v>65</v>
      </c>
      <c r="H83" t="s">
        <v>34</v>
      </c>
      <c r="M83" s="11">
        <v>10</v>
      </c>
      <c r="N83">
        <v>1</v>
      </c>
      <c r="P83" s="12">
        <v>43255</v>
      </c>
      <c r="Q83" s="13">
        <v>12.5</v>
      </c>
      <c r="R83" s="13"/>
      <c r="S83" s="14">
        <v>217.4</v>
      </c>
      <c r="T83" s="14">
        <v>0.15</v>
      </c>
      <c r="V83" t="s">
        <v>66</v>
      </c>
      <c r="W83" t="s">
        <v>29</v>
      </c>
      <c r="X83" s="12">
        <v>43255</v>
      </c>
      <c r="Y83" s="15">
        <v>194.35560000000001</v>
      </c>
      <c r="Z83" s="16">
        <v>0</v>
      </c>
      <c r="AA83" s="16">
        <v>0</v>
      </c>
      <c r="AB83" s="16">
        <v>0</v>
      </c>
      <c r="AC83" s="16">
        <v>194.35560000000001</v>
      </c>
      <c r="AD83" s="16">
        <v>194.35560000000001</v>
      </c>
      <c r="AE83" s="16">
        <v>194.35560000000001</v>
      </c>
      <c r="AF83" s="12">
        <v>43281</v>
      </c>
      <c r="AG83" s="15" t="s">
        <v>38</v>
      </c>
      <c r="AH83" s="15" t="s">
        <v>29</v>
      </c>
      <c r="AI83" s="15" t="s">
        <v>38</v>
      </c>
      <c r="AL83" s="47">
        <f t="shared" si="2"/>
        <v>0.89400000000000002</v>
      </c>
      <c r="AM83" s="47">
        <v>1.71</v>
      </c>
      <c r="AN83">
        <f t="shared" si="3"/>
        <v>0.25650000000000001</v>
      </c>
      <c r="AO83" s="18" t="s">
        <v>70</v>
      </c>
      <c r="AP83" t="s">
        <v>389</v>
      </c>
    </row>
    <row r="84" spans="1:42" hidden="1" x14ac:dyDescent="0.2">
      <c r="A84" t="s">
        <v>29</v>
      </c>
      <c r="B84" t="s">
        <v>64</v>
      </c>
      <c r="C84" t="s">
        <v>31</v>
      </c>
      <c r="D84">
        <v>501442</v>
      </c>
      <c r="E84" t="s">
        <v>29</v>
      </c>
      <c r="G84" t="s">
        <v>65</v>
      </c>
      <c r="H84" t="s">
        <v>34</v>
      </c>
      <c r="M84" s="11">
        <v>10</v>
      </c>
      <c r="N84">
        <v>1</v>
      </c>
      <c r="P84" s="12">
        <v>43204</v>
      </c>
      <c r="Q84" s="13">
        <v>12.5</v>
      </c>
      <c r="R84" s="13"/>
      <c r="S84" s="14">
        <v>217.4</v>
      </c>
      <c r="T84" s="14">
        <v>0.15</v>
      </c>
      <c r="V84" t="s">
        <v>66</v>
      </c>
      <c r="W84" t="s">
        <v>29</v>
      </c>
      <c r="X84" s="12">
        <v>43204</v>
      </c>
      <c r="Y84" s="15">
        <v>194.35560000000001</v>
      </c>
      <c r="Z84" s="16">
        <v>0</v>
      </c>
      <c r="AA84" s="16">
        <v>0</v>
      </c>
      <c r="AB84" s="16">
        <v>0</v>
      </c>
      <c r="AC84" s="16">
        <v>194.35560000000001</v>
      </c>
      <c r="AD84" s="16">
        <v>194.35560000000001</v>
      </c>
      <c r="AE84" s="16">
        <v>194.35560000000001</v>
      </c>
      <c r="AF84" s="12">
        <v>43281</v>
      </c>
      <c r="AG84" s="15" t="s">
        <v>38</v>
      </c>
      <c r="AH84" s="15" t="s">
        <v>29</v>
      </c>
      <c r="AI84" s="15" t="s">
        <v>38</v>
      </c>
      <c r="AL84" s="47">
        <f t="shared" si="2"/>
        <v>0.89400000000000002</v>
      </c>
      <c r="AM84" s="47">
        <v>1.71</v>
      </c>
      <c r="AN84">
        <f t="shared" si="3"/>
        <v>0.25650000000000001</v>
      </c>
      <c r="AO84" s="18" t="s">
        <v>70</v>
      </c>
      <c r="AP84" t="s">
        <v>389</v>
      </c>
    </row>
    <row r="85" spans="1:42" hidden="1" x14ac:dyDescent="0.2">
      <c r="A85" t="s">
        <v>29</v>
      </c>
      <c r="B85" t="s">
        <v>64</v>
      </c>
      <c r="C85" t="s">
        <v>31</v>
      </c>
      <c r="D85">
        <v>501444</v>
      </c>
      <c r="E85" t="s">
        <v>29</v>
      </c>
      <c r="G85" t="s">
        <v>65</v>
      </c>
      <c r="H85" t="s">
        <v>34</v>
      </c>
      <c r="M85" s="11">
        <v>10</v>
      </c>
      <c r="N85">
        <v>1</v>
      </c>
      <c r="P85" s="12">
        <v>43314</v>
      </c>
      <c r="Q85" s="13">
        <v>12.5</v>
      </c>
      <c r="R85" s="13"/>
      <c r="S85" s="14">
        <v>217.4</v>
      </c>
      <c r="T85" s="14">
        <v>0.15</v>
      </c>
      <c r="V85" t="s">
        <v>66</v>
      </c>
      <c r="W85" t="s">
        <v>29</v>
      </c>
      <c r="X85" s="12">
        <v>43314</v>
      </c>
      <c r="Y85" s="15">
        <v>194.35560000000001</v>
      </c>
      <c r="Z85" s="16">
        <v>0</v>
      </c>
      <c r="AA85" s="16">
        <v>0</v>
      </c>
      <c r="AB85" s="16">
        <v>0</v>
      </c>
      <c r="AC85" s="16">
        <v>194.35560000000001</v>
      </c>
      <c r="AD85" s="16">
        <v>194.35560000000001</v>
      </c>
      <c r="AE85" s="16">
        <v>194.35560000000001</v>
      </c>
      <c r="AF85" s="12">
        <v>43373</v>
      </c>
      <c r="AG85" s="15" t="s">
        <v>38</v>
      </c>
      <c r="AH85" s="15" t="s">
        <v>29</v>
      </c>
      <c r="AI85" s="15" t="s">
        <v>38</v>
      </c>
      <c r="AL85" s="47">
        <f t="shared" si="2"/>
        <v>0.89400000000000002</v>
      </c>
      <c r="AM85" s="47">
        <v>1.71</v>
      </c>
      <c r="AN85">
        <f t="shared" si="3"/>
        <v>0.25650000000000001</v>
      </c>
      <c r="AO85" s="18" t="s">
        <v>70</v>
      </c>
      <c r="AP85" t="s">
        <v>389</v>
      </c>
    </row>
    <row r="86" spans="1:42" hidden="1" x14ac:dyDescent="0.2">
      <c r="A86" t="s">
        <v>29</v>
      </c>
      <c r="B86" t="s">
        <v>64</v>
      </c>
      <c r="C86" t="s">
        <v>31</v>
      </c>
      <c r="D86">
        <v>501451</v>
      </c>
      <c r="E86" t="s">
        <v>29</v>
      </c>
      <c r="G86" t="s">
        <v>65</v>
      </c>
      <c r="H86" t="s">
        <v>34</v>
      </c>
      <c r="M86" s="11">
        <v>10</v>
      </c>
      <c r="N86">
        <v>1</v>
      </c>
      <c r="P86" s="12">
        <v>43246</v>
      </c>
      <c r="Q86" s="13">
        <v>12.5</v>
      </c>
      <c r="R86" s="13"/>
      <c r="S86" s="14">
        <v>217.4</v>
      </c>
      <c r="T86" s="14">
        <v>0.15</v>
      </c>
      <c r="V86" t="s">
        <v>66</v>
      </c>
      <c r="W86" t="s">
        <v>29</v>
      </c>
      <c r="X86" s="12">
        <v>43246</v>
      </c>
      <c r="Y86" s="15">
        <v>194.35560000000001</v>
      </c>
      <c r="Z86" s="16">
        <v>0</v>
      </c>
      <c r="AA86" s="16">
        <v>0</v>
      </c>
      <c r="AB86" s="16">
        <v>0</v>
      </c>
      <c r="AC86" s="16">
        <v>194.35560000000001</v>
      </c>
      <c r="AD86" s="16">
        <v>194.35560000000001</v>
      </c>
      <c r="AE86" s="16">
        <v>194.35560000000001</v>
      </c>
      <c r="AF86" s="12">
        <v>43281</v>
      </c>
      <c r="AG86" s="15" t="s">
        <v>38</v>
      </c>
      <c r="AH86" s="15" t="s">
        <v>29</v>
      </c>
      <c r="AI86" s="15" t="s">
        <v>38</v>
      </c>
      <c r="AL86" s="47">
        <f t="shared" si="2"/>
        <v>0.89400000000000002</v>
      </c>
      <c r="AM86" s="47">
        <v>1.71</v>
      </c>
      <c r="AN86">
        <f t="shared" si="3"/>
        <v>0.25650000000000001</v>
      </c>
      <c r="AO86" s="18" t="s">
        <v>70</v>
      </c>
      <c r="AP86" t="s">
        <v>389</v>
      </c>
    </row>
    <row r="87" spans="1:42" hidden="1" x14ac:dyDescent="0.2">
      <c r="A87" t="s">
        <v>29</v>
      </c>
      <c r="B87" t="s">
        <v>64</v>
      </c>
      <c r="C87" t="s">
        <v>31</v>
      </c>
      <c r="D87">
        <v>501457</v>
      </c>
      <c r="E87" t="s">
        <v>29</v>
      </c>
      <c r="G87" t="s">
        <v>65</v>
      </c>
      <c r="H87" t="s">
        <v>34</v>
      </c>
      <c r="M87" s="11">
        <v>10</v>
      </c>
      <c r="N87">
        <v>1</v>
      </c>
      <c r="P87" s="12">
        <v>43205</v>
      </c>
      <c r="Q87" s="13">
        <v>12.5</v>
      </c>
      <c r="R87" s="13"/>
      <c r="S87" s="14">
        <v>217.4</v>
      </c>
      <c r="T87" s="14">
        <v>0.15</v>
      </c>
      <c r="V87" t="s">
        <v>66</v>
      </c>
      <c r="W87" t="s">
        <v>29</v>
      </c>
      <c r="X87" s="12">
        <v>43205</v>
      </c>
      <c r="Y87" s="15">
        <v>194.35560000000001</v>
      </c>
      <c r="Z87" s="16">
        <v>0</v>
      </c>
      <c r="AA87" s="16">
        <v>0</v>
      </c>
      <c r="AB87" s="16">
        <v>0</v>
      </c>
      <c r="AC87" s="16">
        <v>194.35560000000001</v>
      </c>
      <c r="AD87" s="16">
        <v>194.35560000000001</v>
      </c>
      <c r="AE87" s="16">
        <v>194.35560000000001</v>
      </c>
      <c r="AF87" s="12">
        <v>43281</v>
      </c>
      <c r="AG87" s="15" t="s">
        <v>38</v>
      </c>
      <c r="AH87" s="15" t="s">
        <v>29</v>
      </c>
      <c r="AI87" s="15" t="s">
        <v>38</v>
      </c>
      <c r="AL87" s="47">
        <f t="shared" si="2"/>
        <v>0.89400000000000002</v>
      </c>
      <c r="AM87" s="47">
        <v>1.71</v>
      </c>
      <c r="AN87">
        <f t="shared" si="3"/>
        <v>0.25650000000000001</v>
      </c>
      <c r="AO87" s="18" t="s">
        <v>70</v>
      </c>
      <c r="AP87" t="s">
        <v>389</v>
      </c>
    </row>
    <row r="88" spans="1:42" hidden="1" x14ac:dyDescent="0.2">
      <c r="A88" t="s">
        <v>29</v>
      </c>
      <c r="B88" t="s">
        <v>64</v>
      </c>
      <c r="C88" t="s">
        <v>31</v>
      </c>
      <c r="D88">
        <v>501462</v>
      </c>
      <c r="E88" t="s">
        <v>29</v>
      </c>
      <c r="G88" t="s">
        <v>65</v>
      </c>
      <c r="H88" t="s">
        <v>34</v>
      </c>
      <c r="M88" s="11">
        <v>10</v>
      </c>
      <c r="N88">
        <v>1</v>
      </c>
      <c r="P88" s="12">
        <v>43204</v>
      </c>
      <c r="Q88" s="13">
        <v>12.5</v>
      </c>
      <c r="R88" s="13"/>
      <c r="S88" s="14">
        <v>217.4</v>
      </c>
      <c r="T88" s="14">
        <v>0.15</v>
      </c>
      <c r="V88" t="s">
        <v>66</v>
      </c>
      <c r="W88" t="s">
        <v>29</v>
      </c>
      <c r="X88" s="12">
        <v>43204</v>
      </c>
      <c r="Y88" s="15">
        <v>194.35560000000001</v>
      </c>
      <c r="Z88" s="16">
        <v>0</v>
      </c>
      <c r="AA88" s="16">
        <v>0</v>
      </c>
      <c r="AB88" s="16">
        <v>0</v>
      </c>
      <c r="AC88" s="16">
        <v>194.35560000000001</v>
      </c>
      <c r="AD88" s="16">
        <v>194.35560000000001</v>
      </c>
      <c r="AE88" s="16">
        <v>194.35560000000001</v>
      </c>
      <c r="AF88" s="12">
        <v>43281</v>
      </c>
      <c r="AG88" s="15" t="s">
        <v>38</v>
      </c>
      <c r="AH88" s="15" t="s">
        <v>29</v>
      </c>
      <c r="AI88" s="15" t="s">
        <v>38</v>
      </c>
      <c r="AL88" s="47">
        <f t="shared" si="2"/>
        <v>0.89400000000000002</v>
      </c>
      <c r="AM88" s="47">
        <v>1.71</v>
      </c>
      <c r="AN88">
        <f t="shared" si="3"/>
        <v>0.25650000000000001</v>
      </c>
      <c r="AO88" s="18" t="s">
        <v>70</v>
      </c>
      <c r="AP88" t="s">
        <v>389</v>
      </c>
    </row>
    <row r="89" spans="1:42" hidden="1" x14ac:dyDescent="0.2">
      <c r="A89" t="s">
        <v>29</v>
      </c>
      <c r="B89" t="s">
        <v>64</v>
      </c>
      <c r="C89" t="s">
        <v>31</v>
      </c>
      <c r="D89">
        <v>501463</v>
      </c>
      <c r="E89" t="s">
        <v>29</v>
      </c>
      <c r="G89" t="s">
        <v>65</v>
      </c>
      <c r="H89" t="s">
        <v>34</v>
      </c>
      <c r="M89" s="11">
        <v>10</v>
      </c>
      <c r="N89">
        <v>1</v>
      </c>
      <c r="P89" s="12">
        <v>43255</v>
      </c>
      <c r="Q89" s="13">
        <v>12.5</v>
      </c>
      <c r="R89" s="13"/>
      <c r="S89" s="14">
        <v>217.4</v>
      </c>
      <c r="T89" s="14">
        <v>0.15</v>
      </c>
      <c r="V89" t="s">
        <v>66</v>
      </c>
      <c r="W89" t="s">
        <v>29</v>
      </c>
      <c r="X89" s="12">
        <v>43255</v>
      </c>
      <c r="Y89" s="15">
        <v>194.35560000000001</v>
      </c>
      <c r="Z89" s="16">
        <v>0</v>
      </c>
      <c r="AA89" s="16">
        <v>0</v>
      </c>
      <c r="AB89" s="16">
        <v>0</v>
      </c>
      <c r="AC89" s="16">
        <v>194.35560000000001</v>
      </c>
      <c r="AD89" s="16">
        <v>194.35560000000001</v>
      </c>
      <c r="AE89" s="16">
        <v>194.35560000000001</v>
      </c>
      <c r="AF89" s="12">
        <v>43281</v>
      </c>
      <c r="AG89" s="15" t="s">
        <v>38</v>
      </c>
      <c r="AH89" s="15" t="s">
        <v>29</v>
      </c>
      <c r="AI89" s="15" t="s">
        <v>38</v>
      </c>
      <c r="AL89" s="47">
        <f t="shared" si="2"/>
        <v>0.89400000000000002</v>
      </c>
      <c r="AM89" s="47">
        <v>1.71</v>
      </c>
      <c r="AN89">
        <f t="shared" si="3"/>
        <v>0.25650000000000001</v>
      </c>
      <c r="AO89" s="18" t="s">
        <v>70</v>
      </c>
      <c r="AP89" t="s">
        <v>389</v>
      </c>
    </row>
    <row r="90" spans="1:42" hidden="1" x14ac:dyDescent="0.2">
      <c r="A90" t="s">
        <v>29</v>
      </c>
      <c r="B90" t="s">
        <v>64</v>
      </c>
      <c r="C90" t="s">
        <v>31</v>
      </c>
      <c r="D90">
        <v>501475</v>
      </c>
      <c r="E90" t="s">
        <v>29</v>
      </c>
      <c r="G90" t="s">
        <v>65</v>
      </c>
      <c r="H90" t="s">
        <v>34</v>
      </c>
      <c r="M90" s="11">
        <v>10</v>
      </c>
      <c r="N90">
        <v>1</v>
      </c>
      <c r="P90" s="12">
        <v>43314</v>
      </c>
      <c r="Q90" s="13">
        <v>12.5</v>
      </c>
      <c r="R90" s="13"/>
      <c r="S90" s="14">
        <v>217.4</v>
      </c>
      <c r="T90" s="14">
        <v>0.15</v>
      </c>
      <c r="V90" t="s">
        <v>66</v>
      </c>
      <c r="W90" t="s">
        <v>29</v>
      </c>
      <c r="X90" s="12">
        <v>43314</v>
      </c>
      <c r="Y90" s="15">
        <v>194.35560000000001</v>
      </c>
      <c r="Z90" s="16">
        <v>0</v>
      </c>
      <c r="AA90" s="16">
        <v>0</v>
      </c>
      <c r="AB90" s="16">
        <v>0</v>
      </c>
      <c r="AC90" s="16">
        <v>194.35560000000001</v>
      </c>
      <c r="AD90" s="16">
        <v>194.35560000000001</v>
      </c>
      <c r="AE90" s="16">
        <v>194.35560000000001</v>
      </c>
      <c r="AF90" s="12">
        <v>43373</v>
      </c>
      <c r="AG90" s="15" t="s">
        <v>38</v>
      </c>
      <c r="AH90" s="15" t="s">
        <v>29</v>
      </c>
      <c r="AI90" s="15" t="s">
        <v>38</v>
      </c>
      <c r="AL90" s="47">
        <f t="shared" si="2"/>
        <v>0.89400000000000002</v>
      </c>
      <c r="AM90" s="47">
        <v>1.71</v>
      </c>
      <c r="AN90">
        <f t="shared" si="3"/>
        <v>0.25650000000000001</v>
      </c>
      <c r="AO90" s="18" t="s">
        <v>70</v>
      </c>
      <c r="AP90" t="s">
        <v>389</v>
      </c>
    </row>
    <row r="91" spans="1:42" hidden="1" x14ac:dyDescent="0.2">
      <c r="A91" t="s">
        <v>29</v>
      </c>
      <c r="B91" t="s">
        <v>64</v>
      </c>
      <c r="C91" t="s">
        <v>31</v>
      </c>
      <c r="D91">
        <v>501477</v>
      </c>
      <c r="E91" t="s">
        <v>29</v>
      </c>
      <c r="G91" t="s">
        <v>65</v>
      </c>
      <c r="H91" t="s">
        <v>34</v>
      </c>
      <c r="M91" s="11">
        <v>10</v>
      </c>
      <c r="N91">
        <v>1</v>
      </c>
      <c r="P91" s="12">
        <v>43253</v>
      </c>
      <c r="Q91" s="13">
        <v>12.5</v>
      </c>
      <c r="R91" s="13"/>
      <c r="S91" s="14">
        <v>217.4</v>
      </c>
      <c r="T91" s="14">
        <v>0.15</v>
      </c>
      <c r="V91" t="s">
        <v>66</v>
      </c>
      <c r="W91" t="s">
        <v>29</v>
      </c>
      <c r="X91" s="12">
        <v>43253</v>
      </c>
      <c r="Y91" s="15">
        <v>194.35560000000001</v>
      </c>
      <c r="Z91" s="16">
        <v>0</v>
      </c>
      <c r="AA91" s="16">
        <v>0</v>
      </c>
      <c r="AB91" s="16">
        <v>0</v>
      </c>
      <c r="AC91" s="16">
        <v>194.35560000000001</v>
      </c>
      <c r="AD91" s="16">
        <v>194.35560000000001</v>
      </c>
      <c r="AE91" s="16">
        <v>194.35560000000001</v>
      </c>
      <c r="AF91" s="12">
        <v>43281</v>
      </c>
      <c r="AG91" s="15" t="s">
        <v>38</v>
      </c>
      <c r="AH91" s="15" t="s">
        <v>29</v>
      </c>
      <c r="AI91" s="15" t="s">
        <v>38</v>
      </c>
      <c r="AL91" s="47">
        <f t="shared" si="2"/>
        <v>0.89400000000000002</v>
      </c>
      <c r="AM91" s="47">
        <v>1.71</v>
      </c>
      <c r="AN91">
        <f t="shared" si="3"/>
        <v>0.25650000000000001</v>
      </c>
      <c r="AO91" s="18" t="s">
        <v>70</v>
      </c>
      <c r="AP91" t="s">
        <v>389</v>
      </c>
    </row>
    <row r="92" spans="1:42" hidden="1" x14ac:dyDescent="0.2">
      <c r="A92" t="s">
        <v>29</v>
      </c>
      <c r="B92" t="s">
        <v>64</v>
      </c>
      <c r="C92" t="s">
        <v>31</v>
      </c>
      <c r="D92">
        <v>501481</v>
      </c>
      <c r="E92" t="s">
        <v>29</v>
      </c>
      <c r="G92" t="s">
        <v>65</v>
      </c>
      <c r="H92" t="s">
        <v>34</v>
      </c>
      <c r="M92" s="11">
        <v>10</v>
      </c>
      <c r="N92">
        <v>1</v>
      </c>
      <c r="P92" s="12">
        <v>43314</v>
      </c>
      <c r="Q92" s="13">
        <v>12.5</v>
      </c>
      <c r="R92" s="13"/>
      <c r="S92" s="14">
        <v>217.4</v>
      </c>
      <c r="T92" s="14">
        <v>0.15</v>
      </c>
      <c r="V92" t="s">
        <v>66</v>
      </c>
      <c r="W92" t="s">
        <v>29</v>
      </c>
      <c r="X92" s="12">
        <v>43314</v>
      </c>
      <c r="Y92" s="15">
        <v>194.35560000000001</v>
      </c>
      <c r="Z92" s="16">
        <v>0</v>
      </c>
      <c r="AA92" s="16">
        <v>0</v>
      </c>
      <c r="AB92" s="16">
        <v>0</v>
      </c>
      <c r="AC92" s="16">
        <v>194.35560000000001</v>
      </c>
      <c r="AD92" s="16">
        <v>194.35560000000001</v>
      </c>
      <c r="AE92" s="16">
        <v>194.35560000000001</v>
      </c>
      <c r="AF92" s="12">
        <v>43373</v>
      </c>
      <c r="AG92" s="15" t="s">
        <v>38</v>
      </c>
      <c r="AH92" s="15" t="s">
        <v>29</v>
      </c>
      <c r="AI92" s="15" t="s">
        <v>38</v>
      </c>
      <c r="AL92" s="47">
        <f t="shared" si="2"/>
        <v>0.89400000000000002</v>
      </c>
      <c r="AM92" s="47">
        <v>1.71</v>
      </c>
      <c r="AN92">
        <f t="shared" si="3"/>
        <v>0.25650000000000001</v>
      </c>
      <c r="AO92" s="18" t="s">
        <v>70</v>
      </c>
      <c r="AP92" t="s">
        <v>389</v>
      </c>
    </row>
    <row r="93" spans="1:42" hidden="1" x14ac:dyDescent="0.2">
      <c r="A93" t="s">
        <v>29</v>
      </c>
      <c r="B93" t="s">
        <v>64</v>
      </c>
      <c r="C93" t="s">
        <v>31</v>
      </c>
      <c r="D93">
        <v>501511</v>
      </c>
      <c r="E93" t="s">
        <v>29</v>
      </c>
      <c r="G93" t="s">
        <v>65</v>
      </c>
      <c r="H93" t="s">
        <v>34</v>
      </c>
      <c r="M93" s="11">
        <v>10</v>
      </c>
      <c r="N93">
        <v>1</v>
      </c>
      <c r="P93" s="12">
        <v>43205</v>
      </c>
      <c r="Q93" s="13">
        <v>12.5</v>
      </c>
      <c r="R93" s="13"/>
      <c r="S93" s="14">
        <v>217.4</v>
      </c>
      <c r="T93" s="14">
        <v>0.15</v>
      </c>
      <c r="V93" t="s">
        <v>66</v>
      </c>
      <c r="W93" t="s">
        <v>29</v>
      </c>
      <c r="X93" s="12">
        <v>43205</v>
      </c>
      <c r="Y93" s="15">
        <v>194.35560000000001</v>
      </c>
      <c r="Z93" s="16">
        <v>0</v>
      </c>
      <c r="AA93" s="16">
        <v>0</v>
      </c>
      <c r="AB93" s="16">
        <v>0</v>
      </c>
      <c r="AC93" s="16">
        <v>194.35560000000001</v>
      </c>
      <c r="AD93" s="16">
        <v>194.35560000000001</v>
      </c>
      <c r="AE93" s="16">
        <v>194.35560000000001</v>
      </c>
      <c r="AF93" s="12">
        <v>43281</v>
      </c>
      <c r="AG93" s="15" t="s">
        <v>38</v>
      </c>
      <c r="AH93" s="15" t="s">
        <v>29</v>
      </c>
      <c r="AI93" s="15" t="s">
        <v>38</v>
      </c>
      <c r="AL93" s="47">
        <f t="shared" si="2"/>
        <v>0.89400000000000002</v>
      </c>
      <c r="AM93" s="47">
        <v>1.71</v>
      </c>
      <c r="AN93">
        <f t="shared" si="3"/>
        <v>0.25650000000000001</v>
      </c>
      <c r="AO93" s="18" t="s">
        <v>70</v>
      </c>
      <c r="AP93" t="s">
        <v>389</v>
      </c>
    </row>
    <row r="94" spans="1:42" hidden="1" x14ac:dyDescent="0.2">
      <c r="A94" t="s">
        <v>29</v>
      </c>
      <c r="B94" t="s">
        <v>64</v>
      </c>
      <c r="C94" t="s">
        <v>31</v>
      </c>
      <c r="D94">
        <v>501606</v>
      </c>
      <c r="E94" t="s">
        <v>29</v>
      </c>
      <c r="G94" t="s">
        <v>65</v>
      </c>
      <c r="H94" t="s">
        <v>34</v>
      </c>
      <c r="M94" s="11">
        <v>10</v>
      </c>
      <c r="N94">
        <v>1</v>
      </c>
      <c r="P94" s="12">
        <v>43314</v>
      </c>
      <c r="Q94" s="13">
        <v>12.5</v>
      </c>
      <c r="R94" s="13"/>
      <c r="S94" s="14">
        <v>217.4</v>
      </c>
      <c r="T94" s="14">
        <v>0.15</v>
      </c>
      <c r="V94" t="s">
        <v>66</v>
      </c>
      <c r="W94" t="s">
        <v>29</v>
      </c>
      <c r="X94" s="12">
        <v>43314</v>
      </c>
      <c r="Y94" s="15">
        <v>194.35560000000001</v>
      </c>
      <c r="Z94" s="16">
        <v>0</v>
      </c>
      <c r="AA94" s="16">
        <v>0</v>
      </c>
      <c r="AB94" s="16">
        <v>0</v>
      </c>
      <c r="AC94" s="16">
        <v>194.35560000000001</v>
      </c>
      <c r="AD94" s="16">
        <v>194.35560000000001</v>
      </c>
      <c r="AE94" s="16">
        <v>194.35560000000001</v>
      </c>
      <c r="AF94" s="12">
        <v>43373</v>
      </c>
      <c r="AG94" s="15" t="s">
        <v>38</v>
      </c>
      <c r="AH94" s="15" t="s">
        <v>29</v>
      </c>
      <c r="AI94" s="15" t="s">
        <v>38</v>
      </c>
      <c r="AL94" s="47">
        <f t="shared" si="2"/>
        <v>0.89400000000000002</v>
      </c>
      <c r="AM94" s="47">
        <v>1.71</v>
      </c>
      <c r="AN94">
        <f t="shared" si="3"/>
        <v>0.25650000000000001</v>
      </c>
      <c r="AO94" s="18" t="s">
        <v>70</v>
      </c>
      <c r="AP94" t="s">
        <v>389</v>
      </c>
    </row>
    <row r="95" spans="1:42" hidden="1" x14ac:dyDescent="0.2">
      <c r="A95" t="s">
        <v>29</v>
      </c>
      <c r="B95" t="s">
        <v>64</v>
      </c>
      <c r="C95" t="s">
        <v>31</v>
      </c>
      <c r="D95">
        <v>501607</v>
      </c>
      <c r="E95" t="s">
        <v>29</v>
      </c>
      <c r="G95" t="s">
        <v>65</v>
      </c>
      <c r="H95" t="s">
        <v>34</v>
      </c>
      <c r="M95" s="11">
        <v>10</v>
      </c>
      <c r="N95">
        <v>1</v>
      </c>
      <c r="P95" s="12">
        <v>43246</v>
      </c>
      <c r="Q95" s="13">
        <v>12.5</v>
      </c>
      <c r="R95" s="13"/>
      <c r="S95" s="14">
        <v>217.4</v>
      </c>
      <c r="T95" s="14">
        <v>0.15</v>
      </c>
      <c r="V95" t="s">
        <v>66</v>
      </c>
      <c r="W95" t="s">
        <v>29</v>
      </c>
      <c r="X95" s="12">
        <v>43246</v>
      </c>
      <c r="Y95" s="15">
        <v>194.35560000000001</v>
      </c>
      <c r="Z95" s="16">
        <v>0</v>
      </c>
      <c r="AA95" s="16">
        <v>0</v>
      </c>
      <c r="AB95" s="16">
        <v>0</v>
      </c>
      <c r="AC95" s="16">
        <v>194.35560000000001</v>
      </c>
      <c r="AD95" s="16">
        <v>194.35560000000001</v>
      </c>
      <c r="AE95" s="16">
        <v>194.35560000000001</v>
      </c>
      <c r="AF95" s="12">
        <v>43281</v>
      </c>
      <c r="AG95" s="15" t="s">
        <v>38</v>
      </c>
      <c r="AH95" s="15" t="s">
        <v>29</v>
      </c>
      <c r="AI95" s="15" t="s">
        <v>38</v>
      </c>
      <c r="AL95" s="47">
        <f t="shared" si="2"/>
        <v>0.89400000000000002</v>
      </c>
      <c r="AM95" s="47">
        <v>1.71</v>
      </c>
      <c r="AN95">
        <f t="shared" si="3"/>
        <v>0.25650000000000001</v>
      </c>
      <c r="AO95" s="18" t="s">
        <v>70</v>
      </c>
      <c r="AP95" t="s">
        <v>389</v>
      </c>
    </row>
    <row r="96" spans="1:42" hidden="1" x14ac:dyDescent="0.2">
      <c r="A96" t="s">
        <v>29</v>
      </c>
      <c r="B96" t="s">
        <v>64</v>
      </c>
      <c r="C96" t="s">
        <v>31</v>
      </c>
      <c r="D96">
        <v>501614</v>
      </c>
      <c r="E96" t="s">
        <v>29</v>
      </c>
      <c r="G96" t="s">
        <v>65</v>
      </c>
      <c r="H96" t="s">
        <v>34</v>
      </c>
      <c r="M96" s="11">
        <v>10</v>
      </c>
      <c r="N96">
        <v>1</v>
      </c>
      <c r="P96" s="12">
        <v>43204</v>
      </c>
      <c r="Q96" s="13">
        <v>12.5</v>
      </c>
      <c r="R96" s="13"/>
      <c r="S96" s="14">
        <v>217.4</v>
      </c>
      <c r="T96" s="14">
        <v>0.15</v>
      </c>
      <c r="V96" t="s">
        <v>66</v>
      </c>
      <c r="W96" t="s">
        <v>29</v>
      </c>
      <c r="X96" s="12">
        <v>43204</v>
      </c>
      <c r="Y96" s="15">
        <v>194.35560000000001</v>
      </c>
      <c r="Z96" s="16">
        <v>0</v>
      </c>
      <c r="AA96" s="16">
        <v>0</v>
      </c>
      <c r="AB96" s="16">
        <v>0</v>
      </c>
      <c r="AC96" s="16">
        <v>194.35560000000001</v>
      </c>
      <c r="AD96" s="16">
        <v>194.35560000000001</v>
      </c>
      <c r="AE96" s="16">
        <v>194.35560000000001</v>
      </c>
      <c r="AF96" s="12">
        <v>43281</v>
      </c>
      <c r="AG96" s="15" t="s">
        <v>38</v>
      </c>
      <c r="AH96" s="15" t="s">
        <v>29</v>
      </c>
      <c r="AI96" s="15" t="s">
        <v>38</v>
      </c>
      <c r="AL96" s="47">
        <f t="shared" si="2"/>
        <v>0.89400000000000002</v>
      </c>
      <c r="AM96" s="47">
        <v>1.71</v>
      </c>
      <c r="AN96">
        <f t="shared" si="3"/>
        <v>0.25650000000000001</v>
      </c>
      <c r="AO96" s="18" t="s">
        <v>70</v>
      </c>
      <c r="AP96" t="s">
        <v>389</v>
      </c>
    </row>
    <row r="97" spans="1:42" hidden="1" x14ac:dyDescent="0.2">
      <c r="A97" t="s">
        <v>29</v>
      </c>
      <c r="B97" t="s">
        <v>64</v>
      </c>
      <c r="C97" t="s">
        <v>31</v>
      </c>
      <c r="D97">
        <v>501619</v>
      </c>
      <c r="E97" t="s">
        <v>29</v>
      </c>
      <c r="G97" t="s">
        <v>65</v>
      </c>
      <c r="H97" t="s">
        <v>34</v>
      </c>
      <c r="M97" s="11">
        <v>10</v>
      </c>
      <c r="N97">
        <v>1</v>
      </c>
      <c r="P97" s="12">
        <v>43204</v>
      </c>
      <c r="Q97" s="13">
        <v>12.5</v>
      </c>
      <c r="R97" s="13"/>
      <c r="S97" s="14">
        <v>217.4</v>
      </c>
      <c r="T97" s="14">
        <v>0.15</v>
      </c>
      <c r="V97" t="s">
        <v>66</v>
      </c>
      <c r="W97" t="s">
        <v>29</v>
      </c>
      <c r="X97" s="12">
        <v>43204</v>
      </c>
      <c r="Y97" s="15">
        <v>194.35560000000001</v>
      </c>
      <c r="Z97" s="16">
        <v>0</v>
      </c>
      <c r="AA97" s="16">
        <v>0</v>
      </c>
      <c r="AB97" s="16">
        <v>0</v>
      </c>
      <c r="AC97" s="16">
        <v>194.35560000000001</v>
      </c>
      <c r="AD97" s="16">
        <v>194.35560000000001</v>
      </c>
      <c r="AE97" s="16">
        <v>194.35560000000001</v>
      </c>
      <c r="AF97" s="12">
        <v>43281</v>
      </c>
      <c r="AG97" s="15" t="s">
        <v>38</v>
      </c>
      <c r="AH97" s="15" t="s">
        <v>29</v>
      </c>
      <c r="AI97" s="15" t="s">
        <v>38</v>
      </c>
      <c r="AL97" s="47">
        <f t="shared" si="2"/>
        <v>0.89400000000000002</v>
      </c>
      <c r="AM97" s="47">
        <v>1.71</v>
      </c>
      <c r="AN97">
        <f t="shared" si="3"/>
        <v>0.25650000000000001</v>
      </c>
      <c r="AO97" s="18" t="s">
        <v>70</v>
      </c>
      <c r="AP97" t="s">
        <v>389</v>
      </c>
    </row>
    <row r="98" spans="1:42" hidden="1" x14ac:dyDescent="0.2">
      <c r="A98" t="s">
        <v>29</v>
      </c>
      <c r="B98" t="s">
        <v>64</v>
      </c>
      <c r="C98" t="s">
        <v>31</v>
      </c>
      <c r="D98">
        <v>501630</v>
      </c>
      <c r="E98" t="s">
        <v>29</v>
      </c>
      <c r="G98" t="s">
        <v>65</v>
      </c>
      <c r="H98" t="s">
        <v>34</v>
      </c>
      <c r="M98" s="11">
        <v>10</v>
      </c>
      <c r="N98">
        <v>1</v>
      </c>
      <c r="P98" s="12">
        <v>43203</v>
      </c>
      <c r="Q98" s="13">
        <v>12.5</v>
      </c>
      <c r="R98" s="13"/>
      <c r="S98" s="14">
        <v>217.4</v>
      </c>
      <c r="T98" s="14">
        <v>0.15</v>
      </c>
      <c r="V98" t="s">
        <v>66</v>
      </c>
      <c r="W98" t="s">
        <v>29</v>
      </c>
      <c r="X98" s="12">
        <v>43203</v>
      </c>
      <c r="Y98" s="15">
        <v>194.35560000000001</v>
      </c>
      <c r="Z98" s="16">
        <v>0</v>
      </c>
      <c r="AA98" s="16">
        <v>0</v>
      </c>
      <c r="AB98" s="16">
        <v>0</v>
      </c>
      <c r="AC98" s="16">
        <v>194.35560000000001</v>
      </c>
      <c r="AD98" s="16">
        <v>194.35560000000001</v>
      </c>
      <c r="AE98" s="16">
        <v>194.35560000000001</v>
      </c>
      <c r="AF98" s="12">
        <v>43281</v>
      </c>
      <c r="AG98" s="15" t="s">
        <v>38</v>
      </c>
      <c r="AH98" s="15" t="s">
        <v>29</v>
      </c>
      <c r="AI98" s="15" t="s">
        <v>38</v>
      </c>
      <c r="AL98" s="47">
        <f t="shared" si="2"/>
        <v>0.89400000000000002</v>
      </c>
      <c r="AM98" s="47">
        <v>1.71</v>
      </c>
      <c r="AN98">
        <f t="shared" si="3"/>
        <v>0.25650000000000001</v>
      </c>
      <c r="AO98" s="18" t="s">
        <v>70</v>
      </c>
      <c r="AP98" t="s">
        <v>389</v>
      </c>
    </row>
    <row r="99" spans="1:42" hidden="1" x14ac:dyDescent="0.2">
      <c r="A99" t="s">
        <v>29</v>
      </c>
      <c r="B99" t="s">
        <v>64</v>
      </c>
      <c r="C99" t="s">
        <v>31</v>
      </c>
      <c r="D99">
        <v>501637</v>
      </c>
      <c r="E99" t="s">
        <v>29</v>
      </c>
      <c r="G99" t="s">
        <v>65</v>
      </c>
      <c r="H99" t="s">
        <v>34</v>
      </c>
      <c r="M99" s="11">
        <v>10</v>
      </c>
      <c r="N99">
        <v>1</v>
      </c>
      <c r="P99" s="12">
        <v>43314</v>
      </c>
      <c r="Q99" s="13">
        <v>12.5</v>
      </c>
      <c r="R99" s="13"/>
      <c r="S99" s="14">
        <v>217.4</v>
      </c>
      <c r="T99" s="14">
        <v>0.15</v>
      </c>
      <c r="V99" t="s">
        <v>66</v>
      </c>
      <c r="W99" t="s">
        <v>29</v>
      </c>
      <c r="X99" s="12">
        <v>43314</v>
      </c>
      <c r="Y99" s="15">
        <v>194.35560000000001</v>
      </c>
      <c r="Z99" s="16">
        <v>0</v>
      </c>
      <c r="AA99" s="16">
        <v>0</v>
      </c>
      <c r="AB99" s="16">
        <v>0</v>
      </c>
      <c r="AC99" s="16">
        <v>194.35560000000001</v>
      </c>
      <c r="AD99" s="16">
        <v>194.35560000000001</v>
      </c>
      <c r="AE99" s="16">
        <v>194.35560000000001</v>
      </c>
      <c r="AF99" s="12">
        <v>43373</v>
      </c>
      <c r="AG99" s="15" t="s">
        <v>38</v>
      </c>
      <c r="AH99" s="15" t="s">
        <v>29</v>
      </c>
      <c r="AI99" s="15" t="s">
        <v>38</v>
      </c>
      <c r="AL99" s="47">
        <f t="shared" si="2"/>
        <v>0.89400000000000002</v>
      </c>
      <c r="AM99" s="47">
        <v>1.71</v>
      </c>
      <c r="AN99">
        <f t="shared" si="3"/>
        <v>0.25650000000000001</v>
      </c>
      <c r="AO99" s="18" t="s">
        <v>70</v>
      </c>
      <c r="AP99" t="s">
        <v>389</v>
      </c>
    </row>
    <row r="100" spans="1:42" hidden="1" x14ac:dyDescent="0.2">
      <c r="A100" t="s">
        <v>29</v>
      </c>
      <c r="B100" t="s">
        <v>64</v>
      </c>
      <c r="C100" t="s">
        <v>31</v>
      </c>
      <c r="D100">
        <v>501675</v>
      </c>
      <c r="E100" t="s">
        <v>29</v>
      </c>
      <c r="G100" t="s">
        <v>65</v>
      </c>
      <c r="H100" t="s">
        <v>34</v>
      </c>
      <c r="M100" s="11">
        <v>10</v>
      </c>
      <c r="N100">
        <v>1</v>
      </c>
      <c r="P100" s="12">
        <v>43246</v>
      </c>
      <c r="Q100" s="13">
        <v>12.5</v>
      </c>
      <c r="R100" s="13"/>
      <c r="S100" s="14">
        <v>217.4</v>
      </c>
      <c r="T100" s="14">
        <v>0.15</v>
      </c>
      <c r="V100" t="s">
        <v>66</v>
      </c>
      <c r="W100" t="s">
        <v>29</v>
      </c>
      <c r="X100" s="12">
        <v>43246</v>
      </c>
      <c r="Y100" s="15">
        <v>194.35560000000001</v>
      </c>
      <c r="Z100" s="16">
        <v>0</v>
      </c>
      <c r="AA100" s="16">
        <v>0</v>
      </c>
      <c r="AB100" s="16">
        <v>0</v>
      </c>
      <c r="AC100" s="16">
        <v>194.35560000000001</v>
      </c>
      <c r="AD100" s="16">
        <v>194.35560000000001</v>
      </c>
      <c r="AE100" s="16">
        <v>194.35560000000001</v>
      </c>
      <c r="AF100" s="12">
        <v>43281</v>
      </c>
      <c r="AG100" s="15" t="s">
        <v>38</v>
      </c>
      <c r="AH100" s="15" t="s">
        <v>29</v>
      </c>
      <c r="AI100" s="15" t="s">
        <v>38</v>
      </c>
      <c r="AL100" s="47">
        <f t="shared" si="2"/>
        <v>0.89400000000000002</v>
      </c>
      <c r="AM100" s="47">
        <v>1.71</v>
      </c>
      <c r="AN100">
        <f t="shared" si="3"/>
        <v>0.25650000000000001</v>
      </c>
      <c r="AO100" s="18" t="s">
        <v>70</v>
      </c>
      <c r="AP100" t="s">
        <v>389</v>
      </c>
    </row>
    <row r="101" spans="1:42" hidden="1" x14ac:dyDescent="0.2">
      <c r="A101" t="s">
        <v>29</v>
      </c>
      <c r="B101" t="s">
        <v>64</v>
      </c>
      <c r="C101" t="s">
        <v>31</v>
      </c>
      <c r="D101">
        <v>501683</v>
      </c>
      <c r="E101" t="s">
        <v>29</v>
      </c>
      <c r="G101" t="s">
        <v>65</v>
      </c>
      <c r="H101" t="s">
        <v>34</v>
      </c>
      <c r="M101" s="11">
        <v>10</v>
      </c>
      <c r="N101">
        <v>1</v>
      </c>
      <c r="P101" s="12">
        <v>43205</v>
      </c>
      <c r="Q101" s="13">
        <v>12.5</v>
      </c>
      <c r="R101" s="13"/>
      <c r="S101" s="14">
        <v>217.4</v>
      </c>
      <c r="T101" s="14">
        <v>0.15</v>
      </c>
      <c r="V101" t="s">
        <v>66</v>
      </c>
      <c r="W101" t="s">
        <v>29</v>
      </c>
      <c r="X101" s="12">
        <v>43205</v>
      </c>
      <c r="Y101" s="15">
        <v>194.35560000000001</v>
      </c>
      <c r="Z101" s="16">
        <v>0</v>
      </c>
      <c r="AA101" s="16">
        <v>0</v>
      </c>
      <c r="AB101" s="16">
        <v>0</v>
      </c>
      <c r="AC101" s="16">
        <v>194.35560000000001</v>
      </c>
      <c r="AD101" s="16">
        <v>194.35560000000001</v>
      </c>
      <c r="AE101" s="16">
        <v>194.35560000000001</v>
      </c>
      <c r="AF101" s="12">
        <v>43281</v>
      </c>
      <c r="AG101" s="15" t="s">
        <v>38</v>
      </c>
      <c r="AH101" s="15" t="s">
        <v>29</v>
      </c>
      <c r="AI101" s="15" t="s">
        <v>38</v>
      </c>
      <c r="AL101" s="47">
        <f t="shared" si="2"/>
        <v>0.89400000000000002</v>
      </c>
      <c r="AM101" s="47">
        <v>1.71</v>
      </c>
      <c r="AN101">
        <f t="shared" si="3"/>
        <v>0.25650000000000001</v>
      </c>
      <c r="AO101" s="18" t="s">
        <v>70</v>
      </c>
      <c r="AP101" t="s">
        <v>389</v>
      </c>
    </row>
    <row r="102" spans="1:42" hidden="1" x14ac:dyDescent="0.2">
      <c r="A102" t="s">
        <v>29</v>
      </c>
      <c r="B102" t="s">
        <v>64</v>
      </c>
      <c r="C102" t="s">
        <v>31</v>
      </c>
      <c r="D102">
        <v>501694</v>
      </c>
      <c r="E102" t="s">
        <v>29</v>
      </c>
      <c r="G102" t="s">
        <v>65</v>
      </c>
      <c r="H102" t="s">
        <v>34</v>
      </c>
      <c r="M102" s="11">
        <v>10</v>
      </c>
      <c r="N102">
        <v>1</v>
      </c>
      <c r="P102" s="12">
        <v>43246</v>
      </c>
      <c r="Q102" s="13">
        <v>12.5</v>
      </c>
      <c r="R102" s="13"/>
      <c r="S102" s="14">
        <v>217.4</v>
      </c>
      <c r="T102" s="14">
        <v>0.15</v>
      </c>
      <c r="V102" t="s">
        <v>66</v>
      </c>
      <c r="W102" t="s">
        <v>29</v>
      </c>
      <c r="X102" s="12">
        <v>43246</v>
      </c>
      <c r="Y102" s="15">
        <v>194.35560000000001</v>
      </c>
      <c r="Z102" s="16">
        <v>0</v>
      </c>
      <c r="AA102" s="16">
        <v>0</v>
      </c>
      <c r="AB102" s="16">
        <v>0</v>
      </c>
      <c r="AC102" s="16">
        <v>194.35560000000001</v>
      </c>
      <c r="AD102" s="16">
        <v>194.35560000000001</v>
      </c>
      <c r="AE102" s="16">
        <v>194.35560000000001</v>
      </c>
      <c r="AF102" s="12">
        <v>43281</v>
      </c>
      <c r="AG102" s="15" t="s">
        <v>38</v>
      </c>
      <c r="AH102" s="15" t="s">
        <v>29</v>
      </c>
      <c r="AI102" s="15" t="s">
        <v>38</v>
      </c>
      <c r="AL102" s="47">
        <f t="shared" si="2"/>
        <v>0.89400000000000002</v>
      </c>
      <c r="AM102" s="47">
        <v>1.71</v>
      </c>
      <c r="AN102">
        <f t="shared" si="3"/>
        <v>0.25650000000000001</v>
      </c>
      <c r="AO102" s="18" t="s">
        <v>70</v>
      </c>
      <c r="AP102" t="s">
        <v>389</v>
      </c>
    </row>
    <row r="103" spans="1:42" hidden="1" x14ac:dyDescent="0.2">
      <c r="A103" t="s">
        <v>29</v>
      </c>
      <c r="B103" t="s">
        <v>64</v>
      </c>
      <c r="C103" t="s">
        <v>31</v>
      </c>
      <c r="D103">
        <v>501696</v>
      </c>
      <c r="E103" t="s">
        <v>29</v>
      </c>
      <c r="G103" t="s">
        <v>65</v>
      </c>
      <c r="H103" t="s">
        <v>34</v>
      </c>
      <c r="M103" s="11">
        <v>10</v>
      </c>
      <c r="N103">
        <v>1</v>
      </c>
      <c r="P103" s="12">
        <v>43204</v>
      </c>
      <c r="Q103" s="13">
        <v>12.5</v>
      </c>
      <c r="R103" s="13"/>
      <c r="S103" s="14">
        <v>217.4</v>
      </c>
      <c r="T103" s="14">
        <v>0.15</v>
      </c>
      <c r="V103" t="s">
        <v>66</v>
      </c>
      <c r="W103" t="s">
        <v>29</v>
      </c>
      <c r="X103" s="12">
        <v>43204</v>
      </c>
      <c r="Y103" s="15">
        <v>194.35560000000001</v>
      </c>
      <c r="Z103" s="16">
        <v>0</v>
      </c>
      <c r="AA103" s="16">
        <v>0</v>
      </c>
      <c r="AB103" s="16">
        <v>0</v>
      </c>
      <c r="AC103" s="16">
        <v>194.35560000000001</v>
      </c>
      <c r="AD103" s="16">
        <v>194.35560000000001</v>
      </c>
      <c r="AE103" s="16">
        <v>194.35560000000001</v>
      </c>
      <c r="AF103" s="12">
        <v>43281</v>
      </c>
      <c r="AG103" s="15" t="s">
        <v>38</v>
      </c>
      <c r="AH103" s="15" t="s">
        <v>29</v>
      </c>
      <c r="AI103" s="15" t="s">
        <v>38</v>
      </c>
      <c r="AL103" s="47">
        <f t="shared" si="2"/>
        <v>0.89400000000000002</v>
      </c>
      <c r="AM103" s="47">
        <v>1.71</v>
      </c>
      <c r="AN103">
        <f t="shared" si="3"/>
        <v>0.25650000000000001</v>
      </c>
      <c r="AO103" s="18" t="s">
        <v>70</v>
      </c>
      <c r="AP103" t="s">
        <v>389</v>
      </c>
    </row>
    <row r="104" spans="1:42" hidden="1" x14ac:dyDescent="0.2">
      <c r="A104" t="s">
        <v>29</v>
      </c>
      <c r="B104" t="s">
        <v>64</v>
      </c>
      <c r="C104" t="s">
        <v>31</v>
      </c>
      <c r="D104">
        <v>501743</v>
      </c>
      <c r="E104" t="s">
        <v>29</v>
      </c>
      <c r="G104" t="s">
        <v>65</v>
      </c>
      <c r="H104" t="s">
        <v>34</v>
      </c>
      <c r="M104" s="11">
        <v>10</v>
      </c>
      <c r="N104">
        <v>1</v>
      </c>
      <c r="P104" s="12">
        <v>43246</v>
      </c>
      <c r="Q104" s="13">
        <v>12.5</v>
      </c>
      <c r="R104" s="13"/>
      <c r="S104" s="14">
        <v>217.4</v>
      </c>
      <c r="T104" s="14">
        <v>0.15</v>
      </c>
      <c r="V104" t="s">
        <v>66</v>
      </c>
      <c r="W104" t="s">
        <v>29</v>
      </c>
      <c r="X104" s="12">
        <v>43246</v>
      </c>
      <c r="Y104" s="15">
        <v>194.35560000000001</v>
      </c>
      <c r="Z104" s="16">
        <v>0</v>
      </c>
      <c r="AA104" s="16">
        <v>0</v>
      </c>
      <c r="AB104" s="16">
        <v>0</v>
      </c>
      <c r="AC104" s="16">
        <v>194.35560000000001</v>
      </c>
      <c r="AD104" s="16">
        <v>194.35560000000001</v>
      </c>
      <c r="AE104" s="16">
        <v>194.35560000000001</v>
      </c>
      <c r="AF104" s="12">
        <v>43281</v>
      </c>
      <c r="AG104" s="15" t="s">
        <v>38</v>
      </c>
      <c r="AH104" s="15" t="s">
        <v>29</v>
      </c>
      <c r="AI104" s="15" t="s">
        <v>38</v>
      </c>
      <c r="AL104" s="47">
        <f t="shared" si="2"/>
        <v>0.89400000000000002</v>
      </c>
      <c r="AM104" s="47">
        <v>1.71</v>
      </c>
      <c r="AN104">
        <f t="shared" si="3"/>
        <v>0.25650000000000001</v>
      </c>
      <c r="AO104" s="18" t="s">
        <v>70</v>
      </c>
      <c r="AP104" t="s">
        <v>389</v>
      </c>
    </row>
    <row r="105" spans="1:42" hidden="1" x14ac:dyDescent="0.2">
      <c r="A105" t="s">
        <v>29</v>
      </c>
      <c r="B105" t="s">
        <v>64</v>
      </c>
      <c r="C105" t="s">
        <v>31</v>
      </c>
      <c r="D105">
        <v>501748</v>
      </c>
      <c r="E105" t="s">
        <v>29</v>
      </c>
      <c r="G105" t="s">
        <v>65</v>
      </c>
      <c r="H105" t="s">
        <v>34</v>
      </c>
      <c r="M105" s="11">
        <v>10</v>
      </c>
      <c r="N105">
        <v>1</v>
      </c>
      <c r="P105" s="12">
        <v>43314</v>
      </c>
      <c r="Q105" s="13">
        <v>12.5</v>
      </c>
      <c r="R105" s="13"/>
      <c r="S105" s="14">
        <v>217.4</v>
      </c>
      <c r="T105" s="14">
        <v>0.15</v>
      </c>
      <c r="V105" t="s">
        <v>66</v>
      </c>
      <c r="W105" t="s">
        <v>29</v>
      </c>
      <c r="X105" s="12">
        <v>43314</v>
      </c>
      <c r="Y105" s="15">
        <v>194.35560000000001</v>
      </c>
      <c r="Z105" s="16">
        <v>0</v>
      </c>
      <c r="AA105" s="16">
        <v>0</v>
      </c>
      <c r="AB105" s="16">
        <v>0</v>
      </c>
      <c r="AC105" s="16">
        <v>194.35560000000001</v>
      </c>
      <c r="AD105" s="16">
        <v>194.35560000000001</v>
      </c>
      <c r="AE105" s="16">
        <v>194.35560000000001</v>
      </c>
      <c r="AF105" s="12">
        <v>43373</v>
      </c>
      <c r="AG105" s="15" t="s">
        <v>38</v>
      </c>
      <c r="AH105" s="15" t="s">
        <v>29</v>
      </c>
      <c r="AI105" s="15" t="s">
        <v>38</v>
      </c>
      <c r="AL105" s="47">
        <f t="shared" si="2"/>
        <v>0.89400000000000002</v>
      </c>
      <c r="AM105" s="47">
        <v>1.71</v>
      </c>
      <c r="AN105">
        <f t="shared" si="3"/>
        <v>0.25650000000000001</v>
      </c>
      <c r="AO105" s="18" t="s">
        <v>70</v>
      </c>
      <c r="AP105" t="s">
        <v>389</v>
      </c>
    </row>
    <row r="106" spans="1:42" hidden="1" x14ac:dyDescent="0.2">
      <c r="A106" t="s">
        <v>29</v>
      </c>
      <c r="B106" t="s">
        <v>64</v>
      </c>
      <c r="C106" t="s">
        <v>31</v>
      </c>
      <c r="D106">
        <v>501762</v>
      </c>
      <c r="E106" t="s">
        <v>29</v>
      </c>
      <c r="G106" t="s">
        <v>65</v>
      </c>
      <c r="H106" t="s">
        <v>34</v>
      </c>
      <c r="M106" s="11">
        <v>10</v>
      </c>
      <c r="N106">
        <v>1</v>
      </c>
      <c r="P106" s="12">
        <v>43204</v>
      </c>
      <c r="Q106" s="13">
        <v>12.5</v>
      </c>
      <c r="R106" s="13"/>
      <c r="S106" s="14">
        <v>217.4</v>
      </c>
      <c r="T106" s="14">
        <v>0.15</v>
      </c>
      <c r="V106" t="s">
        <v>66</v>
      </c>
      <c r="W106" t="s">
        <v>29</v>
      </c>
      <c r="X106" s="12">
        <v>43204</v>
      </c>
      <c r="Y106" s="15">
        <v>194.35560000000001</v>
      </c>
      <c r="Z106" s="16">
        <v>0</v>
      </c>
      <c r="AA106" s="16">
        <v>0</v>
      </c>
      <c r="AB106" s="16">
        <v>0</v>
      </c>
      <c r="AC106" s="16">
        <v>194.35560000000001</v>
      </c>
      <c r="AD106" s="16">
        <v>194.35560000000001</v>
      </c>
      <c r="AE106" s="16">
        <v>194.35560000000001</v>
      </c>
      <c r="AF106" s="12">
        <v>43281</v>
      </c>
      <c r="AG106" s="15" t="s">
        <v>38</v>
      </c>
      <c r="AH106" s="15" t="s">
        <v>29</v>
      </c>
      <c r="AI106" s="15" t="s">
        <v>38</v>
      </c>
      <c r="AL106" s="47">
        <f t="shared" si="2"/>
        <v>0.89400000000000002</v>
      </c>
      <c r="AM106" s="47">
        <v>1.71</v>
      </c>
      <c r="AN106">
        <f t="shared" si="3"/>
        <v>0.25650000000000001</v>
      </c>
      <c r="AO106" s="18" t="s">
        <v>70</v>
      </c>
      <c r="AP106" t="s">
        <v>389</v>
      </c>
    </row>
    <row r="107" spans="1:42" hidden="1" x14ac:dyDescent="0.2">
      <c r="A107" t="s">
        <v>29</v>
      </c>
      <c r="B107" t="s">
        <v>64</v>
      </c>
      <c r="C107" t="s">
        <v>31</v>
      </c>
      <c r="D107">
        <v>501763</v>
      </c>
      <c r="E107" t="s">
        <v>29</v>
      </c>
      <c r="G107" t="s">
        <v>65</v>
      </c>
      <c r="H107" t="s">
        <v>34</v>
      </c>
      <c r="M107" s="11">
        <v>10</v>
      </c>
      <c r="N107">
        <v>1</v>
      </c>
      <c r="P107" s="12">
        <v>43255</v>
      </c>
      <c r="Q107" s="13">
        <v>12.5</v>
      </c>
      <c r="R107" s="13"/>
      <c r="S107" s="14">
        <v>217.4</v>
      </c>
      <c r="T107" s="14">
        <v>0.15</v>
      </c>
      <c r="V107" t="s">
        <v>66</v>
      </c>
      <c r="W107" t="s">
        <v>29</v>
      </c>
      <c r="X107" s="12">
        <v>43255</v>
      </c>
      <c r="Y107" s="15">
        <v>194.35560000000001</v>
      </c>
      <c r="Z107" s="16">
        <v>0</v>
      </c>
      <c r="AA107" s="16">
        <v>0</v>
      </c>
      <c r="AB107" s="16">
        <v>0</v>
      </c>
      <c r="AC107" s="16">
        <v>194.35560000000001</v>
      </c>
      <c r="AD107" s="16">
        <v>194.35560000000001</v>
      </c>
      <c r="AE107" s="16">
        <v>194.35560000000001</v>
      </c>
      <c r="AF107" s="12">
        <v>43281</v>
      </c>
      <c r="AG107" s="15" t="s">
        <v>38</v>
      </c>
      <c r="AH107" s="15" t="s">
        <v>29</v>
      </c>
      <c r="AI107" s="15" t="s">
        <v>38</v>
      </c>
      <c r="AL107" s="47">
        <f t="shared" si="2"/>
        <v>0.89400000000000002</v>
      </c>
      <c r="AM107" s="47">
        <v>1.71</v>
      </c>
      <c r="AN107">
        <f t="shared" si="3"/>
        <v>0.25650000000000001</v>
      </c>
      <c r="AO107" s="18" t="s">
        <v>70</v>
      </c>
      <c r="AP107" t="s">
        <v>389</v>
      </c>
    </row>
    <row r="108" spans="1:42" hidden="1" x14ac:dyDescent="0.2">
      <c r="A108" t="s">
        <v>29</v>
      </c>
      <c r="B108" t="s">
        <v>64</v>
      </c>
      <c r="C108" t="s">
        <v>31</v>
      </c>
      <c r="D108">
        <v>501786</v>
      </c>
      <c r="E108" t="s">
        <v>29</v>
      </c>
      <c r="G108" t="s">
        <v>65</v>
      </c>
      <c r="H108" t="s">
        <v>34</v>
      </c>
      <c r="M108" s="11">
        <v>10</v>
      </c>
      <c r="N108">
        <v>1</v>
      </c>
      <c r="P108" s="12">
        <v>43253</v>
      </c>
      <c r="Q108" s="13">
        <v>12.5</v>
      </c>
      <c r="R108" s="13"/>
      <c r="S108" s="14">
        <v>217.4</v>
      </c>
      <c r="T108" s="14">
        <v>0.15</v>
      </c>
      <c r="V108" t="s">
        <v>66</v>
      </c>
      <c r="W108" t="s">
        <v>29</v>
      </c>
      <c r="X108" s="12">
        <v>43253</v>
      </c>
      <c r="Y108" s="15">
        <v>194.35560000000001</v>
      </c>
      <c r="Z108" s="16">
        <v>0</v>
      </c>
      <c r="AA108" s="16">
        <v>0</v>
      </c>
      <c r="AB108" s="16">
        <v>0</v>
      </c>
      <c r="AC108" s="16">
        <v>194.35560000000001</v>
      </c>
      <c r="AD108" s="16">
        <v>194.35560000000001</v>
      </c>
      <c r="AE108" s="16">
        <v>194.35560000000001</v>
      </c>
      <c r="AF108" s="12">
        <v>43281</v>
      </c>
      <c r="AG108" s="15" t="s">
        <v>38</v>
      </c>
      <c r="AH108" s="15" t="s">
        <v>29</v>
      </c>
      <c r="AI108" s="15" t="s">
        <v>38</v>
      </c>
      <c r="AL108" s="47">
        <f t="shared" si="2"/>
        <v>0.89400000000000002</v>
      </c>
      <c r="AM108" s="47">
        <v>1.71</v>
      </c>
      <c r="AN108">
        <f t="shared" si="3"/>
        <v>0.25650000000000001</v>
      </c>
      <c r="AO108" s="18" t="s">
        <v>70</v>
      </c>
      <c r="AP108" t="s">
        <v>389</v>
      </c>
    </row>
    <row r="109" spans="1:42" hidden="1" x14ac:dyDescent="0.2">
      <c r="A109" t="s">
        <v>29</v>
      </c>
      <c r="B109" t="s">
        <v>64</v>
      </c>
      <c r="C109" t="s">
        <v>31</v>
      </c>
      <c r="D109">
        <v>501803</v>
      </c>
      <c r="E109" t="s">
        <v>29</v>
      </c>
      <c r="G109" t="s">
        <v>65</v>
      </c>
      <c r="H109" t="s">
        <v>34</v>
      </c>
      <c r="M109" s="11">
        <v>10</v>
      </c>
      <c r="N109">
        <v>1</v>
      </c>
      <c r="P109" s="12">
        <v>43314</v>
      </c>
      <c r="Q109" s="13">
        <v>12.5</v>
      </c>
      <c r="R109" s="13"/>
      <c r="S109" s="14">
        <v>217.4</v>
      </c>
      <c r="T109" s="14">
        <v>0.15</v>
      </c>
      <c r="V109" t="s">
        <v>66</v>
      </c>
      <c r="W109" t="s">
        <v>29</v>
      </c>
      <c r="X109" s="12">
        <v>43314</v>
      </c>
      <c r="Y109" s="15">
        <v>194.35560000000001</v>
      </c>
      <c r="Z109" s="16">
        <v>0</v>
      </c>
      <c r="AA109" s="16">
        <v>0</v>
      </c>
      <c r="AB109" s="16">
        <v>0</v>
      </c>
      <c r="AC109" s="16">
        <v>194.35560000000001</v>
      </c>
      <c r="AD109" s="16">
        <v>194.35560000000001</v>
      </c>
      <c r="AE109" s="16">
        <v>194.35560000000001</v>
      </c>
      <c r="AF109" s="12">
        <v>43373</v>
      </c>
      <c r="AG109" s="15" t="s">
        <v>38</v>
      </c>
      <c r="AH109" s="15" t="s">
        <v>29</v>
      </c>
      <c r="AI109" s="15" t="s">
        <v>38</v>
      </c>
      <c r="AL109" s="47">
        <f t="shared" si="2"/>
        <v>0.89400000000000002</v>
      </c>
      <c r="AM109" s="47">
        <v>1.71</v>
      </c>
      <c r="AN109">
        <f t="shared" si="3"/>
        <v>0.25650000000000001</v>
      </c>
      <c r="AO109" s="18" t="s">
        <v>70</v>
      </c>
      <c r="AP109" t="s">
        <v>389</v>
      </c>
    </row>
    <row r="110" spans="1:42" hidden="1" x14ac:dyDescent="0.2">
      <c r="A110" t="s">
        <v>29</v>
      </c>
      <c r="B110" t="s">
        <v>64</v>
      </c>
      <c r="C110" t="s">
        <v>31</v>
      </c>
      <c r="D110">
        <v>501856</v>
      </c>
      <c r="E110" t="s">
        <v>29</v>
      </c>
      <c r="G110" t="s">
        <v>65</v>
      </c>
      <c r="H110" t="s">
        <v>34</v>
      </c>
      <c r="M110" s="11">
        <v>10</v>
      </c>
      <c r="N110">
        <v>1</v>
      </c>
      <c r="P110" s="12">
        <v>43205</v>
      </c>
      <c r="Q110" s="13">
        <v>12.5</v>
      </c>
      <c r="R110" s="13"/>
      <c r="S110" s="14">
        <v>217.4</v>
      </c>
      <c r="T110" s="14">
        <v>0.15</v>
      </c>
      <c r="V110" t="s">
        <v>66</v>
      </c>
      <c r="W110" t="s">
        <v>29</v>
      </c>
      <c r="X110" s="12">
        <v>43205</v>
      </c>
      <c r="Y110" s="15">
        <v>194.35560000000001</v>
      </c>
      <c r="Z110" s="16">
        <v>0</v>
      </c>
      <c r="AA110" s="16">
        <v>0</v>
      </c>
      <c r="AB110" s="16">
        <v>0</v>
      </c>
      <c r="AC110" s="16">
        <v>194.35560000000001</v>
      </c>
      <c r="AD110" s="16">
        <v>194.35560000000001</v>
      </c>
      <c r="AE110" s="16">
        <v>194.35560000000001</v>
      </c>
      <c r="AF110" s="12">
        <v>43281</v>
      </c>
      <c r="AG110" s="15" t="s">
        <v>38</v>
      </c>
      <c r="AH110" s="15" t="s">
        <v>29</v>
      </c>
      <c r="AI110" s="15" t="s">
        <v>38</v>
      </c>
      <c r="AL110" s="47">
        <f t="shared" si="2"/>
        <v>0.89400000000000002</v>
      </c>
      <c r="AM110" s="47">
        <v>1.71</v>
      </c>
      <c r="AN110">
        <f t="shared" si="3"/>
        <v>0.25650000000000001</v>
      </c>
      <c r="AO110" s="18" t="s">
        <v>70</v>
      </c>
      <c r="AP110" t="s">
        <v>389</v>
      </c>
    </row>
    <row r="111" spans="1:42" hidden="1" x14ac:dyDescent="0.2">
      <c r="A111" t="s">
        <v>29</v>
      </c>
      <c r="B111" t="s">
        <v>64</v>
      </c>
      <c r="C111" t="s">
        <v>31</v>
      </c>
      <c r="D111">
        <v>501875</v>
      </c>
      <c r="E111" t="s">
        <v>29</v>
      </c>
      <c r="G111" t="s">
        <v>65</v>
      </c>
      <c r="H111" t="s">
        <v>34</v>
      </c>
      <c r="M111" s="11">
        <v>10</v>
      </c>
      <c r="N111">
        <v>1</v>
      </c>
      <c r="P111" s="12">
        <v>43314</v>
      </c>
      <c r="Q111" s="13">
        <v>12.5</v>
      </c>
      <c r="R111" s="13"/>
      <c r="S111" s="14">
        <v>217.4</v>
      </c>
      <c r="T111" s="14">
        <v>0.15</v>
      </c>
      <c r="V111" t="s">
        <v>66</v>
      </c>
      <c r="W111" t="s">
        <v>29</v>
      </c>
      <c r="X111" s="12">
        <v>43314</v>
      </c>
      <c r="Y111" s="15">
        <v>194.35560000000001</v>
      </c>
      <c r="Z111" s="16">
        <v>0</v>
      </c>
      <c r="AA111" s="16">
        <v>0</v>
      </c>
      <c r="AB111" s="16">
        <v>0</v>
      </c>
      <c r="AC111" s="16">
        <v>194.35560000000001</v>
      </c>
      <c r="AD111" s="16">
        <v>194.35560000000001</v>
      </c>
      <c r="AE111" s="16">
        <v>194.35560000000001</v>
      </c>
      <c r="AF111" s="12">
        <v>43373</v>
      </c>
      <c r="AG111" s="15" t="s">
        <v>38</v>
      </c>
      <c r="AH111" s="15" t="s">
        <v>29</v>
      </c>
      <c r="AI111" s="15" t="s">
        <v>38</v>
      </c>
      <c r="AL111" s="47">
        <f t="shared" si="2"/>
        <v>0.89400000000000002</v>
      </c>
      <c r="AM111" s="47">
        <v>1.71</v>
      </c>
      <c r="AN111">
        <f t="shared" si="3"/>
        <v>0.25650000000000001</v>
      </c>
      <c r="AO111" s="18" t="s">
        <v>70</v>
      </c>
      <c r="AP111" t="s">
        <v>389</v>
      </c>
    </row>
    <row r="112" spans="1:42" hidden="1" x14ac:dyDescent="0.2">
      <c r="A112" t="s">
        <v>29</v>
      </c>
      <c r="B112" t="s">
        <v>64</v>
      </c>
      <c r="C112" t="s">
        <v>31</v>
      </c>
      <c r="D112">
        <v>501889</v>
      </c>
      <c r="E112" t="s">
        <v>29</v>
      </c>
      <c r="G112" t="s">
        <v>65</v>
      </c>
      <c r="H112" t="s">
        <v>34</v>
      </c>
      <c r="M112" s="11">
        <v>10</v>
      </c>
      <c r="N112">
        <v>1</v>
      </c>
      <c r="P112" s="12">
        <v>43203</v>
      </c>
      <c r="Q112" s="13">
        <v>12.5</v>
      </c>
      <c r="R112" s="13"/>
      <c r="S112" s="14">
        <v>217.4</v>
      </c>
      <c r="T112" s="14">
        <v>0.15</v>
      </c>
      <c r="V112" t="s">
        <v>66</v>
      </c>
      <c r="W112" t="s">
        <v>29</v>
      </c>
      <c r="X112" s="12">
        <v>43203</v>
      </c>
      <c r="Y112" s="15">
        <v>194.35560000000001</v>
      </c>
      <c r="Z112" s="16">
        <v>0</v>
      </c>
      <c r="AA112" s="16">
        <v>0</v>
      </c>
      <c r="AB112" s="16">
        <v>0</v>
      </c>
      <c r="AC112" s="16">
        <v>194.35560000000001</v>
      </c>
      <c r="AD112" s="16">
        <v>194.35560000000001</v>
      </c>
      <c r="AE112" s="16">
        <v>194.35560000000001</v>
      </c>
      <c r="AF112" s="12">
        <v>43281</v>
      </c>
      <c r="AG112" s="15" t="s">
        <v>38</v>
      </c>
      <c r="AH112" s="15" t="s">
        <v>29</v>
      </c>
      <c r="AI112" s="15" t="s">
        <v>38</v>
      </c>
      <c r="AL112" s="47">
        <f t="shared" si="2"/>
        <v>0.89400000000000002</v>
      </c>
      <c r="AM112" s="47">
        <v>1.71</v>
      </c>
      <c r="AN112">
        <f t="shared" si="3"/>
        <v>0.25650000000000001</v>
      </c>
      <c r="AO112" s="18" t="s">
        <v>70</v>
      </c>
      <c r="AP112" t="s">
        <v>389</v>
      </c>
    </row>
    <row r="113" spans="1:42" hidden="1" x14ac:dyDescent="0.2">
      <c r="A113" t="s">
        <v>29</v>
      </c>
      <c r="B113" t="s">
        <v>64</v>
      </c>
      <c r="C113" t="s">
        <v>31</v>
      </c>
      <c r="D113">
        <v>501916</v>
      </c>
      <c r="E113" t="s">
        <v>29</v>
      </c>
      <c r="G113" t="s">
        <v>65</v>
      </c>
      <c r="H113" t="s">
        <v>34</v>
      </c>
      <c r="M113" s="11">
        <v>10</v>
      </c>
      <c r="N113">
        <v>1</v>
      </c>
      <c r="P113" s="12">
        <v>43314</v>
      </c>
      <c r="Q113" s="13">
        <v>12.5</v>
      </c>
      <c r="R113" s="13"/>
      <c r="S113" s="14">
        <v>217.4</v>
      </c>
      <c r="T113" s="14">
        <v>0.15</v>
      </c>
      <c r="V113" t="s">
        <v>66</v>
      </c>
      <c r="W113" t="s">
        <v>29</v>
      </c>
      <c r="X113" s="12">
        <v>43314</v>
      </c>
      <c r="Y113" s="15">
        <v>194.35560000000001</v>
      </c>
      <c r="Z113" s="16">
        <v>0</v>
      </c>
      <c r="AA113" s="16">
        <v>0</v>
      </c>
      <c r="AB113" s="16">
        <v>0</v>
      </c>
      <c r="AC113" s="16">
        <v>194.35560000000001</v>
      </c>
      <c r="AD113" s="16">
        <v>194.35560000000001</v>
      </c>
      <c r="AE113" s="16">
        <v>194.35560000000001</v>
      </c>
      <c r="AF113" s="12">
        <v>43373</v>
      </c>
      <c r="AG113" s="15" t="s">
        <v>38</v>
      </c>
      <c r="AH113" s="15" t="s">
        <v>29</v>
      </c>
      <c r="AI113" s="15" t="s">
        <v>38</v>
      </c>
      <c r="AL113" s="47">
        <f t="shared" si="2"/>
        <v>0.89400000000000002</v>
      </c>
      <c r="AM113" s="47">
        <v>1.71</v>
      </c>
      <c r="AN113">
        <f t="shared" si="3"/>
        <v>0.25650000000000001</v>
      </c>
      <c r="AO113" s="18" t="s">
        <v>70</v>
      </c>
      <c r="AP113" t="s">
        <v>389</v>
      </c>
    </row>
    <row r="114" spans="1:42" hidden="1" x14ac:dyDescent="0.2">
      <c r="A114" t="s">
        <v>29</v>
      </c>
      <c r="B114" t="s">
        <v>64</v>
      </c>
      <c r="C114" t="s">
        <v>31</v>
      </c>
      <c r="D114">
        <v>501926</v>
      </c>
      <c r="E114" t="s">
        <v>29</v>
      </c>
      <c r="G114" t="s">
        <v>65</v>
      </c>
      <c r="H114" t="s">
        <v>34</v>
      </c>
      <c r="M114" s="11">
        <v>10</v>
      </c>
      <c r="N114">
        <v>1</v>
      </c>
      <c r="P114" s="12">
        <v>43204</v>
      </c>
      <c r="Q114" s="13">
        <v>12.5</v>
      </c>
      <c r="R114" s="13"/>
      <c r="S114" s="14">
        <v>217.4</v>
      </c>
      <c r="T114" s="14">
        <v>0.15</v>
      </c>
      <c r="V114" t="s">
        <v>66</v>
      </c>
      <c r="W114" t="s">
        <v>29</v>
      </c>
      <c r="X114" s="12">
        <v>43204</v>
      </c>
      <c r="Y114" s="15">
        <v>194.35560000000001</v>
      </c>
      <c r="Z114" s="16">
        <v>0</v>
      </c>
      <c r="AA114" s="16">
        <v>0</v>
      </c>
      <c r="AB114" s="16">
        <v>0</v>
      </c>
      <c r="AC114" s="16">
        <v>194.35560000000001</v>
      </c>
      <c r="AD114" s="16">
        <v>194.35560000000001</v>
      </c>
      <c r="AE114" s="16">
        <v>194.35560000000001</v>
      </c>
      <c r="AF114" s="12">
        <v>43281</v>
      </c>
      <c r="AG114" s="15" t="s">
        <v>38</v>
      </c>
      <c r="AH114" s="15" t="s">
        <v>29</v>
      </c>
      <c r="AI114" s="15" t="s">
        <v>38</v>
      </c>
      <c r="AL114" s="47">
        <f t="shared" si="2"/>
        <v>0.89400000000000002</v>
      </c>
      <c r="AM114" s="47">
        <v>1.71</v>
      </c>
      <c r="AN114">
        <f t="shared" si="3"/>
        <v>0.25650000000000001</v>
      </c>
      <c r="AO114" s="18" t="s">
        <v>70</v>
      </c>
      <c r="AP114" t="s">
        <v>389</v>
      </c>
    </row>
    <row r="115" spans="1:42" hidden="1" x14ac:dyDescent="0.2">
      <c r="A115" t="s">
        <v>29</v>
      </c>
      <c r="B115" t="s">
        <v>64</v>
      </c>
      <c r="C115" t="s">
        <v>31</v>
      </c>
      <c r="D115">
        <v>501939</v>
      </c>
      <c r="E115" t="s">
        <v>29</v>
      </c>
      <c r="G115" t="s">
        <v>65</v>
      </c>
      <c r="H115" t="s">
        <v>34</v>
      </c>
      <c r="M115" s="11">
        <v>10</v>
      </c>
      <c r="N115">
        <v>1</v>
      </c>
      <c r="P115" s="12">
        <v>43295</v>
      </c>
      <c r="Q115" s="13">
        <v>12.5</v>
      </c>
      <c r="R115" s="13"/>
      <c r="S115" s="14">
        <v>217.4</v>
      </c>
      <c r="T115" s="14">
        <v>0.15</v>
      </c>
      <c r="V115" t="s">
        <v>66</v>
      </c>
      <c r="W115" t="s">
        <v>29</v>
      </c>
      <c r="X115" s="12">
        <v>43295</v>
      </c>
      <c r="Y115" s="15">
        <v>194.35560000000001</v>
      </c>
      <c r="Z115" s="16">
        <v>0</v>
      </c>
      <c r="AA115" s="16">
        <v>0</v>
      </c>
      <c r="AB115" s="16">
        <v>0</v>
      </c>
      <c r="AC115" s="16">
        <v>194.35560000000001</v>
      </c>
      <c r="AD115" s="16">
        <v>194.35560000000001</v>
      </c>
      <c r="AE115" s="16">
        <v>194.35560000000001</v>
      </c>
      <c r="AF115" s="12">
        <v>43373</v>
      </c>
      <c r="AG115" s="15" t="s">
        <v>38</v>
      </c>
      <c r="AH115" s="15" t="s">
        <v>29</v>
      </c>
      <c r="AI115" s="15" t="s">
        <v>38</v>
      </c>
      <c r="AL115" s="47">
        <f t="shared" si="2"/>
        <v>0.89400000000000002</v>
      </c>
      <c r="AM115" s="47">
        <v>1.71</v>
      </c>
      <c r="AN115">
        <f t="shared" si="3"/>
        <v>0.25650000000000001</v>
      </c>
      <c r="AO115" s="18" t="s">
        <v>70</v>
      </c>
      <c r="AP115" t="s">
        <v>389</v>
      </c>
    </row>
    <row r="116" spans="1:42" hidden="1" x14ac:dyDescent="0.2">
      <c r="A116" t="s">
        <v>29</v>
      </c>
      <c r="B116" t="s">
        <v>64</v>
      </c>
      <c r="C116" t="s">
        <v>31</v>
      </c>
      <c r="D116">
        <v>501968</v>
      </c>
      <c r="E116" t="s">
        <v>29</v>
      </c>
      <c r="G116" t="s">
        <v>65</v>
      </c>
      <c r="H116" t="s">
        <v>34</v>
      </c>
      <c r="M116" s="11">
        <v>10</v>
      </c>
      <c r="N116">
        <v>1</v>
      </c>
      <c r="P116" s="12">
        <v>43205</v>
      </c>
      <c r="Q116" s="13">
        <v>12.5</v>
      </c>
      <c r="R116" s="13"/>
      <c r="S116" s="14">
        <v>217.4</v>
      </c>
      <c r="T116" s="14">
        <v>0.15</v>
      </c>
      <c r="V116" t="s">
        <v>66</v>
      </c>
      <c r="W116" t="s">
        <v>29</v>
      </c>
      <c r="X116" s="12">
        <v>43205</v>
      </c>
      <c r="Y116" s="15">
        <v>194.35560000000001</v>
      </c>
      <c r="Z116" s="16">
        <v>0</v>
      </c>
      <c r="AA116" s="16">
        <v>0</v>
      </c>
      <c r="AB116" s="16">
        <v>0</v>
      </c>
      <c r="AC116" s="16">
        <v>194.35560000000001</v>
      </c>
      <c r="AD116" s="16">
        <v>194.35560000000001</v>
      </c>
      <c r="AE116" s="16">
        <v>194.35560000000001</v>
      </c>
      <c r="AF116" s="12">
        <v>43281</v>
      </c>
      <c r="AG116" s="15" t="s">
        <v>38</v>
      </c>
      <c r="AH116" s="15" t="s">
        <v>29</v>
      </c>
      <c r="AI116" s="15" t="s">
        <v>38</v>
      </c>
      <c r="AL116" s="47">
        <f t="shared" si="2"/>
        <v>0.89400000000000002</v>
      </c>
      <c r="AM116" s="47">
        <v>1.71</v>
      </c>
      <c r="AN116">
        <f t="shared" si="3"/>
        <v>0.25650000000000001</v>
      </c>
      <c r="AO116" s="18" t="s">
        <v>70</v>
      </c>
      <c r="AP116" t="s">
        <v>389</v>
      </c>
    </row>
    <row r="117" spans="1:42" hidden="1" x14ac:dyDescent="0.2">
      <c r="A117" t="s">
        <v>29</v>
      </c>
      <c r="B117" t="s">
        <v>64</v>
      </c>
      <c r="C117" t="s">
        <v>31</v>
      </c>
      <c r="D117">
        <v>501986</v>
      </c>
      <c r="E117" t="s">
        <v>29</v>
      </c>
      <c r="G117" t="s">
        <v>65</v>
      </c>
      <c r="H117" t="s">
        <v>34</v>
      </c>
      <c r="M117" s="11">
        <v>10</v>
      </c>
      <c r="N117">
        <v>1</v>
      </c>
      <c r="P117" s="12">
        <v>43203</v>
      </c>
      <c r="Q117" s="13">
        <v>12.5</v>
      </c>
      <c r="R117" s="13"/>
      <c r="S117" s="14">
        <v>217.4</v>
      </c>
      <c r="T117" s="14">
        <v>0.15</v>
      </c>
      <c r="V117" t="s">
        <v>66</v>
      </c>
      <c r="W117" t="s">
        <v>29</v>
      </c>
      <c r="X117" s="12">
        <v>43203</v>
      </c>
      <c r="Y117" s="15">
        <v>194.35560000000001</v>
      </c>
      <c r="Z117" s="16">
        <v>0</v>
      </c>
      <c r="AA117" s="16">
        <v>0</v>
      </c>
      <c r="AB117" s="16">
        <v>0</v>
      </c>
      <c r="AC117" s="16">
        <v>194.35560000000001</v>
      </c>
      <c r="AD117" s="16">
        <v>194.35560000000001</v>
      </c>
      <c r="AE117" s="16">
        <v>194.35560000000001</v>
      </c>
      <c r="AF117" s="12">
        <v>43281</v>
      </c>
      <c r="AG117" s="15" t="s">
        <v>38</v>
      </c>
      <c r="AH117" s="15" t="s">
        <v>29</v>
      </c>
      <c r="AI117" s="15" t="s">
        <v>38</v>
      </c>
      <c r="AL117" s="47">
        <f t="shared" si="2"/>
        <v>0.89400000000000002</v>
      </c>
      <c r="AM117" s="47">
        <v>1.71</v>
      </c>
      <c r="AN117">
        <f t="shared" si="3"/>
        <v>0.25650000000000001</v>
      </c>
      <c r="AO117" s="18" t="s">
        <v>70</v>
      </c>
      <c r="AP117" t="s">
        <v>389</v>
      </c>
    </row>
    <row r="118" spans="1:42" hidden="1" x14ac:dyDescent="0.2">
      <c r="A118" t="s">
        <v>29</v>
      </c>
      <c r="B118" t="s">
        <v>64</v>
      </c>
      <c r="C118" t="s">
        <v>31</v>
      </c>
      <c r="D118">
        <v>501996</v>
      </c>
      <c r="E118" t="s">
        <v>29</v>
      </c>
      <c r="G118" t="s">
        <v>65</v>
      </c>
      <c r="H118" t="s">
        <v>34</v>
      </c>
      <c r="M118" s="11">
        <v>10</v>
      </c>
      <c r="N118">
        <v>1</v>
      </c>
      <c r="P118" s="12">
        <v>43295</v>
      </c>
      <c r="Q118" s="13">
        <v>12.5</v>
      </c>
      <c r="R118" s="13"/>
      <c r="S118" s="14">
        <v>217.4</v>
      </c>
      <c r="T118" s="14">
        <v>0.15</v>
      </c>
      <c r="V118" t="s">
        <v>66</v>
      </c>
      <c r="W118" t="s">
        <v>29</v>
      </c>
      <c r="X118" s="12">
        <v>43295</v>
      </c>
      <c r="Y118" s="15">
        <v>194.35560000000001</v>
      </c>
      <c r="Z118" s="16">
        <v>0</v>
      </c>
      <c r="AA118" s="16">
        <v>0</v>
      </c>
      <c r="AB118" s="16">
        <v>0</v>
      </c>
      <c r="AC118" s="16">
        <v>194.35560000000001</v>
      </c>
      <c r="AD118" s="16">
        <v>194.35560000000001</v>
      </c>
      <c r="AE118" s="16">
        <v>194.35560000000001</v>
      </c>
      <c r="AF118" s="12">
        <v>43373</v>
      </c>
      <c r="AG118" s="15" t="s">
        <v>38</v>
      </c>
      <c r="AH118" s="15" t="s">
        <v>29</v>
      </c>
      <c r="AI118" s="15" t="s">
        <v>38</v>
      </c>
      <c r="AL118" s="47">
        <f t="shared" si="2"/>
        <v>0.89400000000000002</v>
      </c>
      <c r="AM118" s="47">
        <v>1.71</v>
      </c>
      <c r="AN118">
        <f t="shared" si="3"/>
        <v>0.25650000000000001</v>
      </c>
      <c r="AO118" s="18" t="s">
        <v>70</v>
      </c>
      <c r="AP118" t="s">
        <v>389</v>
      </c>
    </row>
    <row r="119" spans="1:42" hidden="1" x14ac:dyDescent="0.2">
      <c r="A119" t="s">
        <v>29</v>
      </c>
      <c r="B119" t="s">
        <v>64</v>
      </c>
      <c r="C119" t="s">
        <v>31</v>
      </c>
      <c r="D119">
        <v>501998</v>
      </c>
      <c r="E119" t="s">
        <v>29</v>
      </c>
      <c r="G119" t="s">
        <v>65</v>
      </c>
      <c r="H119" t="s">
        <v>34</v>
      </c>
      <c r="M119" s="11">
        <v>10</v>
      </c>
      <c r="N119">
        <v>1</v>
      </c>
      <c r="P119" s="12">
        <v>43337</v>
      </c>
      <c r="Q119" s="13">
        <v>12.5</v>
      </c>
      <c r="R119" s="13"/>
      <c r="S119" s="14">
        <v>217.4</v>
      </c>
      <c r="T119" s="14">
        <v>0.15</v>
      </c>
      <c r="V119" t="s">
        <v>66</v>
      </c>
      <c r="W119" t="s">
        <v>29</v>
      </c>
      <c r="X119" s="12">
        <v>43337</v>
      </c>
      <c r="Y119" s="15">
        <v>194.35560000000001</v>
      </c>
      <c r="Z119" s="16">
        <v>0</v>
      </c>
      <c r="AA119" s="16">
        <v>0</v>
      </c>
      <c r="AB119" s="16">
        <v>0</v>
      </c>
      <c r="AC119" s="16">
        <v>194.35560000000001</v>
      </c>
      <c r="AD119" s="16">
        <v>194.35560000000001</v>
      </c>
      <c r="AE119" s="16">
        <v>194.35560000000001</v>
      </c>
      <c r="AF119" s="12">
        <v>43373</v>
      </c>
      <c r="AG119" s="15" t="s">
        <v>38</v>
      </c>
      <c r="AH119" s="15" t="s">
        <v>29</v>
      </c>
      <c r="AI119" s="15" t="s">
        <v>38</v>
      </c>
      <c r="AL119" s="47">
        <f t="shared" si="2"/>
        <v>0.89400000000000002</v>
      </c>
      <c r="AM119" s="47">
        <v>1.71</v>
      </c>
      <c r="AN119">
        <f t="shared" si="3"/>
        <v>0.25650000000000001</v>
      </c>
      <c r="AO119" s="18" t="s">
        <v>70</v>
      </c>
      <c r="AP119" t="s">
        <v>389</v>
      </c>
    </row>
    <row r="120" spans="1:42" hidden="1" x14ac:dyDescent="0.2">
      <c r="A120" t="s">
        <v>29</v>
      </c>
      <c r="B120" t="s">
        <v>64</v>
      </c>
      <c r="C120" t="s">
        <v>31</v>
      </c>
      <c r="D120">
        <v>502192</v>
      </c>
      <c r="E120" t="s">
        <v>29</v>
      </c>
      <c r="G120" t="s">
        <v>65</v>
      </c>
      <c r="H120" t="s">
        <v>34</v>
      </c>
      <c r="M120" s="11">
        <v>10</v>
      </c>
      <c r="N120">
        <v>1</v>
      </c>
      <c r="P120" s="12">
        <v>43337</v>
      </c>
      <c r="Q120" s="13">
        <v>12.5</v>
      </c>
      <c r="R120" s="13"/>
      <c r="S120" s="14">
        <v>217.4</v>
      </c>
      <c r="T120" s="14">
        <v>0.15</v>
      </c>
      <c r="V120" t="s">
        <v>66</v>
      </c>
      <c r="W120" t="s">
        <v>29</v>
      </c>
      <c r="X120" s="12">
        <v>43337</v>
      </c>
      <c r="Y120" s="15">
        <v>194.35560000000001</v>
      </c>
      <c r="Z120" s="16">
        <v>0</v>
      </c>
      <c r="AA120" s="16">
        <v>0</v>
      </c>
      <c r="AB120" s="16">
        <v>0</v>
      </c>
      <c r="AC120" s="16">
        <v>194.35560000000001</v>
      </c>
      <c r="AD120" s="16">
        <v>194.35560000000001</v>
      </c>
      <c r="AE120" s="16">
        <v>194.35560000000001</v>
      </c>
      <c r="AF120" s="12">
        <v>43373</v>
      </c>
      <c r="AG120" s="15" t="s">
        <v>38</v>
      </c>
      <c r="AH120" s="15" t="s">
        <v>29</v>
      </c>
      <c r="AI120" s="15" t="s">
        <v>38</v>
      </c>
      <c r="AL120" s="47">
        <f t="shared" si="2"/>
        <v>0.89400000000000002</v>
      </c>
      <c r="AM120" s="47">
        <v>1.71</v>
      </c>
      <c r="AN120">
        <f t="shared" si="3"/>
        <v>0.25650000000000001</v>
      </c>
      <c r="AO120" s="18" t="s">
        <v>70</v>
      </c>
      <c r="AP120" t="s">
        <v>389</v>
      </c>
    </row>
    <row r="121" spans="1:42" hidden="1" x14ac:dyDescent="0.2">
      <c r="A121" t="s">
        <v>29</v>
      </c>
      <c r="B121" t="s">
        <v>64</v>
      </c>
      <c r="C121" t="s">
        <v>31</v>
      </c>
      <c r="D121">
        <v>502193</v>
      </c>
      <c r="E121" t="s">
        <v>29</v>
      </c>
      <c r="G121" t="s">
        <v>65</v>
      </c>
      <c r="H121" t="s">
        <v>34</v>
      </c>
      <c r="M121" s="11">
        <v>10</v>
      </c>
      <c r="N121">
        <v>1</v>
      </c>
      <c r="P121" s="12">
        <v>43337</v>
      </c>
      <c r="Q121" s="13">
        <v>12.5</v>
      </c>
      <c r="R121" s="13"/>
      <c r="S121" s="14">
        <v>217.4</v>
      </c>
      <c r="T121" s="14">
        <v>0.15</v>
      </c>
      <c r="V121" t="s">
        <v>66</v>
      </c>
      <c r="W121" t="s">
        <v>29</v>
      </c>
      <c r="X121" s="12">
        <v>43337</v>
      </c>
      <c r="Y121" s="15">
        <v>194.35560000000001</v>
      </c>
      <c r="Z121" s="16">
        <v>0</v>
      </c>
      <c r="AA121" s="16">
        <v>0</v>
      </c>
      <c r="AB121" s="16">
        <v>0</v>
      </c>
      <c r="AC121" s="16">
        <v>194.35560000000001</v>
      </c>
      <c r="AD121" s="16">
        <v>194.35560000000001</v>
      </c>
      <c r="AE121" s="16">
        <v>194.35560000000001</v>
      </c>
      <c r="AF121" s="12">
        <v>43373</v>
      </c>
      <c r="AG121" s="15" t="s">
        <v>38</v>
      </c>
      <c r="AH121" s="15" t="s">
        <v>29</v>
      </c>
      <c r="AI121" s="15" t="s">
        <v>38</v>
      </c>
      <c r="AL121" s="47">
        <f t="shared" si="2"/>
        <v>0.89400000000000002</v>
      </c>
      <c r="AM121" s="47">
        <v>1.71</v>
      </c>
      <c r="AN121">
        <f t="shared" si="3"/>
        <v>0.25650000000000001</v>
      </c>
      <c r="AO121" s="18" t="s">
        <v>70</v>
      </c>
      <c r="AP121" t="s">
        <v>389</v>
      </c>
    </row>
    <row r="122" spans="1:42" hidden="1" x14ac:dyDescent="0.2">
      <c r="A122" t="s">
        <v>29</v>
      </c>
      <c r="B122" t="s">
        <v>64</v>
      </c>
      <c r="C122" t="s">
        <v>31</v>
      </c>
      <c r="D122">
        <v>502198</v>
      </c>
      <c r="E122" t="s">
        <v>29</v>
      </c>
      <c r="G122" t="s">
        <v>65</v>
      </c>
      <c r="H122" t="s">
        <v>34</v>
      </c>
      <c r="M122" s="11">
        <v>10</v>
      </c>
      <c r="N122">
        <v>1</v>
      </c>
      <c r="P122" s="12">
        <v>43337</v>
      </c>
      <c r="Q122" s="13">
        <v>12.5</v>
      </c>
      <c r="R122" s="13"/>
      <c r="S122" s="14">
        <v>217.4</v>
      </c>
      <c r="T122" s="14">
        <v>0.15</v>
      </c>
      <c r="V122" t="s">
        <v>66</v>
      </c>
      <c r="W122" t="s">
        <v>29</v>
      </c>
      <c r="X122" s="12">
        <v>43337</v>
      </c>
      <c r="Y122" s="15">
        <v>194.35560000000001</v>
      </c>
      <c r="Z122" s="16">
        <v>0</v>
      </c>
      <c r="AA122" s="16">
        <v>0</v>
      </c>
      <c r="AB122" s="16">
        <v>0</v>
      </c>
      <c r="AC122" s="16">
        <v>194.35560000000001</v>
      </c>
      <c r="AD122" s="16">
        <v>194.35560000000001</v>
      </c>
      <c r="AE122" s="16">
        <v>194.35560000000001</v>
      </c>
      <c r="AF122" s="12">
        <v>43373</v>
      </c>
      <c r="AG122" s="15" t="s">
        <v>38</v>
      </c>
      <c r="AH122" s="15" t="s">
        <v>29</v>
      </c>
      <c r="AI122" s="15" t="s">
        <v>38</v>
      </c>
      <c r="AL122" s="47">
        <f t="shared" si="2"/>
        <v>0.89400000000000002</v>
      </c>
      <c r="AM122" s="47">
        <v>1.71</v>
      </c>
      <c r="AN122">
        <f t="shared" si="3"/>
        <v>0.25650000000000001</v>
      </c>
      <c r="AO122" s="18" t="s">
        <v>70</v>
      </c>
      <c r="AP122" t="s">
        <v>389</v>
      </c>
    </row>
    <row r="123" spans="1:42" hidden="1" x14ac:dyDescent="0.2">
      <c r="A123" t="s">
        <v>29</v>
      </c>
      <c r="B123" t="s">
        <v>64</v>
      </c>
      <c r="C123" t="s">
        <v>31</v>
      </c>
      <c r="D123">
        <v>502212</v>
      </c>
      <c r="E123" t="s">
        <v>29</v>
      </c>
      <c r="G123" t="s">
        <v>65</v>
      </c>
      <c r="H123" t="s">
        <v>34</v>
      </c>
      <c r="M123" s="11">
        <v>10</v>
      </c>
      <c r="N123">
        <v>1</v>
      </c>
      <c r="P123" s="12">
        <v>43337</v>
      </c>
      <c r="Q123" s="13">
        <v>12.5</v>
      </c>
      <c r="R123" s="13"/>
      <c r="S123" s="14">
        <v>217.4</v>
      </c>
      <c r="T123" s="14">
        <v>0.15</v>
      </c>
      <c r="V123" t="s">
        <v>66</v>
      </c>
      <c r="W123" t="s">
        <v>29</v>
      </c>
      <c r="X123" s="12">
        <v>43337</v>
      </c>
      <c r="Y123" s="15">
        <v>194.35560000000001</v>
      </c>
      <c r="Z123" s="16">
        <v>0</v>
      </c>
      <c r="AA123" s="16">
        <v>0</v>
      </c>
      <c r="AB123" s="16">
        <v>0</v>
      </c>
      <c r="AC123" s="16">
        <v>194.35560000000001</v>
      </c>
      <c r="AD123" s="16">
        <v>194.35560000000001</v>
      </c>
      <c r="AE123" s="16">
        <v>194.35560000000001</v>
      </c>
      <c r="AF123" s="12">
        <v>43373</v>
      </c>
      <c r="AG123" s="15" t="s">
        <v>38</v>
      </c>
      <c r="AH123" s="15" t="s">
        <v>29</v>
      </c>
      <c r="AI123" s="15" t="s">
        <v>38</v>
      </c>
      <c r="AL123" s="47">
        <f t="shared" si="2"/>
        <v>0.89400000000000002</v>
      </c>
      <c r="AM123" s="47">
        <v>1.71</v>
      </c>
      <c r="AN123">
        <f t="shared" si="3"/>
        <v>0.25650000000000001</v>
      </c>
      <c r="AO123" s="18" t="s">
        <v>70</v>
      </c>
      <c r="AP123" t="s">
        <v>389</v>
      </c>
    </row>
    <row r="124" spans="1:42" hidden="1" x14ac:dyDescent="0.2">
      <c r="A124" t="s">
        <v>29</v>
      </c>
      <c r="B124" t="s">
        <v>64</v>
      </c>
      <c r="C124" t="s">
        <v>31</v>
      </c>
      <c r="D124">
        <v>502214</v>
      </c>
      <c r="E124" t="s">
        <v>29</v>
      </c>
      <c r="G124" t="s">
        <v>65</v>
      </c>
      <c r="H124" t="s">
        <v>34</v>
      </c>
      <c r="M124" s="11">
        <v>10</v>
      </c>
      <c r="N124">
        <v>1</v>
      </c>
      <c r="P124" s="12">
        <v>43341</v>
      </c>
      <c r="Q124" s="13">
        <v>12.5</v>
      </c>
      <c r="R124" s="13"/>
      <c r="S124" s="14">
        <v>217.4</v>
      </c>
      <c r="T124" s="14">
        <v>0.15</v>
      </c>
      <c r="V124" t="s">
        <v>66</v>
      </c>
      <c r="W124" t="s">
        <v>29</v>
      </c>
      <c r="X124" s="12">
        <v>43341</v>
      </c>
      <c r="Y124" s="15">
        <v>194.35560000000001</v>
      </c>
      <c r="Z124" s="16">
        <v>0</v>
      </c>
      <c r="AA124" s="16">
        <v>0</v>
      </c>
      <c r="AB124" s="16">
        <v>0</v>
      </c>
      <c r="AC124" s="16">
        <v>194.35560000000001</v>
      </c>
      <c r="AD124" s="16">
        <v>194.35560000000001</v>
      </c>
      <c r="AE124" s="16">
        <v>194.35560000000001</v>
      </c>
      <c r="AF124" s="12">
        <v>43373</v>
      </c>
      <c r="AG124" s="15" t="s">
        <v>38</v>
      </c>
      <c r="AH124" s="15" t="s">
        <v>29</v>
      </c>
      <c r="AI124" s="15" t="s">
        <v>38</v>
      </c>
      <c r="AL124" s="47">
        <f t="shared" si="2"/>
        <v>0.89400000000000002</v>
      </c>
      <c r="AM124" s="47">
        <v>1.71</v>
      </c>
      <c r="AN124">
        <f t="shared" si="3"/>
        <v>0.25650000000000001</v>
      </c>
      <c r="AO124" s="18" t="s">
        <v>70</v>
      </c>
      <c r="AP124" t="s">
        <v>389</v>
      </c>
    </row>
    <row r="125" spans="1:42" hidden="1" x14ac:dyDescent="0.2">
      <c r="A125" t="s">
        <v>29</v>
      </c>
      <c r="B125" t="s">
        <v>64</v>
      </c>
      <c r="C125" t="s">
        <v>31</v>
      </c>
      <c r="D125">
        <v>502219</v>
      </c>
      <c r="E125" t="s">
        <v>29</v>
      </c>
      <c r="G125" t="s">
        <v>65</v>
      </c>
      <c r="H125" t="s">
        <v>34</v>
      </c>
      <c r="M125" s="11">
        <v>10</v>
      </c>
      <c r="N125">
        <v>1</v>
      </c>
      <c r="P125" s="12">
        <v>43337</v>
      </c>
      <c r="Q125" s="13">
        <v>12.5</v>
      </c>
      <c r="R125" s="13"/>
      <c r="S125" s="14">
        <v>217.4</v>
      </c>
      <c r="T125" s="14">
        <v>0.15</v>
      </c>
      <c r="V125" t="s">
        <v>66</v>
      </c>
      <c r="W125" t="s">
        <v>29</v>
      </c>
      <c r="X125" s="12">
        <v>43337</v>
      </c>
      <c r="Y125" s="15">
        <v>194.35560000000001</v>
      </c>
      <c r="Z125" s="16">
        <v>0</v>
      </c>
      <c r="AA125" s="16">
        <v>0</v>
      </c>
      <c r="AB125" s="16">
        <v>0</v>
      </c>
      <c r="AC125" s="16">
        <v>194.35560000000001</v>
      </c>
      <c r="AD125" s="16">
        <v>194.35560000000001</v>
      </c>
      <c r="AE125" s="16">
        <v>194.35560000000001</v>
      </c>
      <c r="AF125" s="12">
        <v>43373</v>
      </c>
      <c r="AG125" s="15" t="s">
        <v>38</v>
      </c>
      <c r="AH125" s="15" t="s">
        <v>29</v>
      </c>
      <c r="AI125" s="15" t="s">
        <v>38</v>
      </c>
      <c r="AL125" s="47">
        <f t="shared" si="2"/>
        <v>0.89400000000000002</v>
      </c>
      <c r="AM125" s="47">
        <v>1.71</v>
      </c>
      <c r="AN125">
        <f t="shared" si="3"/>
        <v>0.25650000000000001</v>
      </c>
      <c r="AO125" s="18" t="s">
        <v>70</v>
      </c>
      <c r="AP125" t="s">
        <v>389</v>
      </c>
    </row>
    <row r="126" spans="1:42" hidden="1" x14ac:dyDescent="0.2">
      <c r="A126" t="s">
        <v>29</v>
      </c>
      <c r="B126" t="s">
        <v>64</v>
      </c>
      <c r="C126" t="s">
        <v>31</v>
      </c>
      <c r="D126">
        <v>502220</v>
      </c>
      <c r="E126" t="s">
        <v>29</v>
      </c>
      <c r="G126" t="s">
        <v>65</v>
      </c>
      <c r="H126" t="s">
        <v>34</v>
      </c>
      <c r="M126" s="11">
        <v>10</v>
      </c>
      <c r="N126">
        <v>1</v>
      </c>
      <c r="P126" s="12">
        <v>43337</v>
      </c>
      <c r="Q126" s="13">
        <v>12.5</v>
      </c>
      <c r="R126" s="13"/>
      <c r="S126" s="14">
        <v>217.4</v>
      </c>
      <c r="T126" s="14">
        <v>0.15</v>
      </c>
      <c r="V126" t="s">
        <v>66</v>
      </c>
      <c r="W126" t="s">
        <v>29</v>
      </c>
      <c r="X126" s="12">
        <v>43337</v>
      </c>
      <c r="Y126" s="15">
        <v>194.35560000000001</v>
      </c>
      <c r="Z126" s="16">
        <v>0</v>
      </c>
      <c r="AA126" s="16">
        <v>0</v>
      </c>
      <c r="AB126" s="16">
        <v>0</v>
      </c>
      <c r="AC126" s="16">
        <v>194.35560000000001</v>
      </c>
      <c r="AD126" s="16">
        <v>194.35560000000001</v>
      </c>
      <c r="AE126" s="16">
        <v>194.35560000000001</v>
      </c>
      <c r="AF126" s="12">
        <v>43373</v>
      </c>
      <c r="AG126" s="15" t="s">
        <v>38</v>
      </c>
      <c r="AH126" s="15" t="s">
        <v>29</v>
      </c>
      <c r="AI126" s="15" t="s">
        <v>38</v>
      </c>
      <c r="AL126" s="47">
        <f t="shared" si="2"/>
        <v>0.89400000000000002</v>
      </c>
      <c r="AM126" s="47">
        <v>1.71</v>
      </c>
      <c r="AN126">
        <f t="shared" si="3"/>
        <v>0.25650000000000001</v>
      </c>
      <c r="AO126" s="18" t="s">
        <v>70</v>
      </c>
      <c r="AP126" t="s">
        <v>389</v>
      </c>
    </row>
    <row r="127" spans="1:42" hidden="1" x14ac:dyDescent="0.2">
      <c r="A127" t="s">
        <v>29</v>
      </c>
      <c r="B127" t="s">
        <v>64</v>
      </c>
      <c r="C127" t="s">
        <v>31</v>
      </c>
      <c r="D127">
        <v>502232</v>
      </c>
      <c r="E127" t="s">
        <v>29</v>
      </c>
      <c r="G127" t="s">
        <v>65</v>
      </c>
      <c r="H127" t="s">
        <v>34</v>
      </c>
      <c r="M127" s="11">
        <v>10</v>
      </c>
      <c r="N127">
        <v>1</v>
      </c>
      <c r="P127" s="12">
        <v>43337</v>
      </c>
      <c r="Q127" s="13">
        <v>12.5</v>
      </c>
      <c r="R127" s="13"/>
      <c r="S127" s="14">
        <v>217.4</v>
      </c>
      <c r="T127" s="14">
        <v>0.15</v>
      </c>
      <c r="V127" t="s">
        <v>66</v>
      </c>
      <c r="W127" t="s">
        <v>29</v>
      </c>
      <c r="X127" s="12">
        <v>43337</v>
      </c>
      <c r="Y127" s="15">
        <v>194.35560000000001</v>
      </c>
      <c r="Z127" s="16">
        <v>0</v>
      </c>
      <c r="AA127" s="16">
        <v>0</v>
      </c>
      <c r="AB127" s="16">
        <v>0</v>
      </c>
      <c r="AC127" s="16">
        <v>194.35560000000001</v>
      </c>
      <c r="AD127" s="16">
        <v>194.35560000000001</v>
      </c>
      <c r="AE127" s="16">
        <v>194.35560000000001</v>
      </c>
      <c r="AF127" s="12">
        <v>43373</v>
      </c>
      <c r="AG127" s="15" t="s">
        <v>38</v>
      </c>
      <c r="AH127" s="15" t="s">
        <v>29</v>
      </c>
      <c r="AI127" s="15" t="s">
        <v>38</v>
      </c>
      <c r="AL127" s="47">
        <f t="shared" si="2"/>
        <v>0.89400000000000002</v>
      </c>
      <c r="AM127" s="47">
        <v>1.71</v>
      </c>
      <c r="AN127">
        <f t="shared" si="3"/>
        <v>0.25650000000000001</v>
      </c>
      <c r="AO127" s="18" t="s">
        <v>70</v>
      </c>
      <c r="AP127" t="s">
        <v>389</v>
      </c>
    </row>
    <row r="128" spans="1:42" hidden="1" x14ac:dyDescent="0.2">
      <c r="A128" t="s">
        <v>29</v>
      </c>
      <c r="B128" t="s">
        <v>64</v>
      </c>
      <c r="C128" t="s">
        <v>31</v>
      </c>
      <c r="D128">
        <v>502241</v>
      </c>
      <c r="E128" t="s">
        <v>29</v>
      </c>
      <c r="G128" t="s">
        <v>65</v>
      </c>
      <c r="H128" t="s">
        <v>34</v>
      </c>
      <c r="M128" s="11">
        <v>10</v>
      </c>
      <c r="N128">
        <v>1</v>
      </c>
      <c r="P128" s="12">
        <v>43204</v>
      </c>
      <c r="Q128" s="13">
        <v>12.5</v>
      </c>
      <c r="R128" s="13"/>
      <c r="S128" s="14">
        <v>217.4</v>
      </c>
      <c r="T128" s="14">
        <v>0.15</v>
      </c>
      <c r="V128" t="s">
        <v>66</v>
      </c>
      <c r="W128" t="s">
        <v>29</v>
      </c>
      <c r="X128" s="12">
        <v>43204</v>
      </c>
      <c r="Y128" s="15">
        <v>194.35560000000001</v>
      </c>
      <c r="Z128" s="16">
        <v>0</v>
      </c>
      <c r="AA128" s="16">
        <v>0</v>
      </c>
      <c r="AB128" s="16">
        <v>0</v>
      </c>
      <c r="AC128" s="16">
        <v>194.35560000000001</v>
      </c>
      <c r="AD128" s="16">
        <v>194.35560000000001</v>
      </c>
      <c r="AE128" s="16">
        <v>194.35560000000001</v>
      </c>
      <c r="AF128" s="12">
        <v>43281</v>
      </c>
      <c r="AG128" s="15" t="s">
        <v>38</v>
      </c>
      <c r="AH128" s="15" t="s">
        <v>29</v>
      </c>
      <c r="AI128" s="15" t="s">
        <v>38</v>
      </c>
      <c r="AL128" s="47">
        <f t="shared" si="2"/>
        <v>0.89400000000000002</v>
      </c>
      <c r="AM128" s="47">
        <v>1.71</v>
      </c>
      <c r="AN128">
        <f t="shared" si="3"/>
        <v>0.25650000000000001</v>
      </c>
      <c r="AO128" s="18" t="s">
        <v>70</v>
      </c>
      <c r="AP128" t="s">
        <v>389</v>
      </c>
    </row>
    <row r="129" spans="1:42" hidden="1" x14ac:dyDescent="0.2">
      <c r="A129" t="s">
        <v>29</v>
      </c>
      <c r="B129" t="s">
        <v>64</v>
      </c>
      <c r="C129" t="s">
        <v>31</v>
      </c>
      <c r="D129">
        <v>502242</v>
      </c>
      <c r="E129" t="s">
        <v>29</v>
      </c>
      <c r="G129" t="s">
        <v>65</v>
      </c>
      <c r="H129" t="s">
        <v>34</v>
      </c>
      <c r="M129" s="11">
        <v>10</v>
      </c>
      <c r="N129">
        <v>1</v>
      </c>
      <c r="P129" s="12">
        <v>43337</v>
      </c>
      <c r="Q129" s="13">
        <v>12.5</v>
      </c>
      <c r="R129" s="13"/>
      <c r="S129" s="14">
        <v>217.4</v>
      </c>
      <c r="T129" s="14">
        <v>0.15</v>
      </c>
      <c r="V129" t="s">
        <v>66</v>
      </c>
      <c r="W129" t="s">
        <v>29</v>
      </c>
      <c r="X129" s="12">
        <v>43337</v>
      </c>
      <c r="Y129" s="15">
        <v>194.35560000000001</v>
      </c>
      <c r="Z129" s="16">
        <v>0</v>
      </c>
      <c r="AA129" s="16">
        <v>0</v>
      </c>
      <c r="AB129" s="16">
        <v>0</v>
      </c>
      <c r="AC129" s="16">
        <v>194.35560000000001</v>
      </c>
      <c r="AD129" s="16">
        <v>194.35560000000001</v>
      </c>
      <c r="AE129" s="16">
        <v>194.35560000000001</v>
      </c>
      <c r="AF129" s="12">
        <v>43373</v>
      </c>
      <c r="AG129" s="15" t="s">
        <v>38</v>
      </c>
      <c r="AH129" s="15" t="s">
        <v>29</v>
      </c>
      <c r="AI129" s="15" t="s">
        <v>38</v>
      </c>
      <c r="AL129" s="47">
        <f t="shared" si="2"/>
        <v>0.89400000000000002</v>
      </c>
      <c r="AM129" s="47">
        <v>1.71</v>
      </c>
      <c r="AN129">
        <f t="shared" si="3"/>
        <v>0.25650000000000001</v>
      </c>
      <c r="AO129" s="18" t="s">
        <v>70</v>
      </c>
      <c r="AP129" t="s">
        <v>389</v>
      </c>
    </row>
    <row r="130" spans="1:42" hidden="1" x14ac:dyDescent="0.2">
      <c r="A130" t="s">
        <v>29</v>
      </c>
      <c r="B130" t="s">
        <v>64</v>
      </c>
      <c r="C130" t="s">
        <v>31</v>
      </c>
      <c r="D130">
        <v>502271</v>
      </c>
      <c r="E130" t="s">
        <v>29</v>
      </c>
      <c r="G130" t="s">
        <v>65</v>
      </c>
      <c r="H130" t="s">
        <v>34</v>
      </c>
      <c r="M130" s="11">
        <v>10</v>
      </c>
      <c r="N130">
        <v>1</v>
      </c>
      <c r="P130" s="12">
        <v>43337</v>
      </c>
      <c r="Q130" s="13">
        <v>12.5</v>
      </c>
      <c r="R130" s="13"/>
      <c r="S130" s="14">
        <v>217.4</v>
      </c>
      <c r="T130" s="14">
        <v>0.15</v>
      </c>
      <c r="V130" t="s">
        <v>66</v>
      </c>
      <c r="W130" t="s">
        <v>29</v>
      </c>
      <c r="X130" s="12">
        <v>43337</v>
      </c>
      <c r="Y130" s="15">
        <v>194.35560000000001</v>
      </c>
      <c r="Z130" s="16">
        <v>0</v>
      </c>
      <c r="AA130" s="16">
        <v>0</v>
      </c>
      <c r="AB130" s="16">
        <v>0</v>
      </c>
      <c r="AC130" s="16">
        <v>194.35560000000001</v>
      </c>
      <c r="AD130" s="16">
        <v>194.35560000000001</v>
      </c>
      <c r="AE130" s="16">
        <v>194.35560000000001</v>
      </c>
      <c r="AF130" s="12">
        <v>43373</v>
      </c>
      <c r="AG130" s="15" t="s">
        <v>38</v>
      </c>
      <c r="AH130" s="15" t="s">
        <v>29</v>
      </c>
      <c r="AI130" s="15" t="s">
        <v>38</v>
      </c>
      <c r="AL130" s="47">
        <f t="shared" si="2"/>
        <v>0.89400000000000002</v>
      </c>
      <c r="AM130" s="47">
        <v>1.71</v>
      </c>
      <c r="AN130">
        <f t="shared" si="3"/>
        <v>0.25650000000000001</v>
      </c>
      <c r="AO130" s="18" t="s">
        <v>70</v>
      </c>
      <c r="AP130" t="s">
        <v>389</v>
      </c>
    </row>
    <row r="131" spans="1:42" hidden="1" x14ac:dyDescent="0.2">
      <c r="A131" t="s">
        <v>29</v>
      </c>
      <c r="B131" t="s">
        <v>64</v>
      </c>
      <c r="C131" t="s">
        <v>31</v>
      </c>
      <c r="D131">
        <v>502287</v>
      </c>
      <c r="E131" t="s">
        <v>29</v>
      </c>
      <c r="G131" t="s">
        <v>65</v>
      </c>
      <c r="H131" t="s">
        <v>34</v>
      </c>
      <c r="M131" s="11">
        <v>10</v>
      </c>
      <c r="N131">
        <v>1</v>
      </c>
      <c r="P131" s="12">
        <v>43337</v>
      </c>
      <c r="Q131" s="13">
        <v>12.5</v>
      </c>
      <c r="R131" s="13"/>
      <c r="S131" s="14">
        <v>217.4</v>
      </c>
      <c r="T131" s="14">
        <v>0.15</v>
      </c>
      <c r="V131" t="s">
        <v>66</v>
      </c>
      <c r="W131" t="s">
        <v>29</v>
      </c>
      <c r="X131" s="12">
        <v>43337</v>
      </c>
      <c r="Y131" s="15">
        <v>194.35560000000001</v>
      </c>
      <c r="Z131" s="16">
        <v>0</v>
      </c>
      <c r="AA131" s="16">
        <v>0</v>
      </c>
      <c r="AB131" s="16">
        <v>0</v>
      </c>
      <c r="AC131" s="16">
        <v>194.35560000000001</v>
      </c>
      <c r="AD131" s="16">
        <v>194.35560000000001</v>
      </c>
      <c r="AE131" s="16">
        <v>194.35560000000001</v>
      </c>
      <c r="AF131" s="12">
        <v>43373</v>
      </c>
      <c r="AG131" s="15" t="s">
        <v>38</v>
      </c>
      <c r="AH131" s="15" t="s">
        <v>29</v>
      </c>
      <c r="AI131" s="15" t="s">
        <v>38</v>
      </c>
      <c r="AL131" s="47">
        <f t="shared" ref="AL131:AL194" si="4">Y131/S131</f>
        <v>0.89400000000000002</v>
      </c>
      <c r="AM131" s="47">
        <v>1.71</v>
      </c>
      <c r="AN131">
        <f t="shared" ref="AN131:AN194" si="5">T131*AM131</f>
        <v>0.25650000000000001</v>
      </c>
      <c r="AO131" s="18" t="s">
        <v>70</v>
      </c>
      <c r="AP131" t="s">
        <v>389</v>
      </c>
    </row>
    <row r="132" spans="1:42" hidden="1" x14ac:dyDescent="0.2">
      <c r="A132" t="s">
        <v>29</v>
      </c>
      <c r="B132" t="s">
        <v>64</v>
      </c>
      <c r="C132" t="s">
        <v>31</v>
      </c>
      <c r="D132">
        <v>502305</v>
      </c>
      <c r="E132" t="s">
        <v>29</v>
      </c>
      <c r="G132" t="s">
        <v>65</v>
      </c>
      <c r="H132" t="s">
        <v>34</v>
      </c>
      <c r="M132" s="11">
        <v>10</v>
      </c>
      <c r="N132">
        <v>1</v>
      </c>
      <c r="P132" s="12">
        <v>43337</v>
      </c>
      <c r="Q132" s="13">
        <v>12.5</v>
      </c>
      <c r="R132" s="13"/>
      <c r="S132" s="14">
        <v>217.4</v>
      </c>
      <c r="T132" s="14">
        <v>0.15</v>
      </c>
      <c r="V132" t="s">
        <v>66</v>
      </c>
      <c r="W132" t="s">
        <v>29</v>
      </c>
      <c r="X132" s="12">
        <v>43337</v>
      </c>
      <c r="Y132" s="15">
        <v>194.35560000000001</v>
      </c>
      <c r="Z132" s="16">
        <v>0</v>
      </c>
      <c r="AA132" s="16">
        <v>0</v>
      </c>
      <c r="AB132" s="16">
        <v>0</v>
      </c>
      <c r="AC132" s="16">
        <v>194.35560000000001</v>
      </c>
      <c r="AD132" s="16">
        <v>194.35560000000001</v>
      </c>
      <c r="AE132" s="16">
        <v>194.35560000000001</v>
      </c>
      <c r="AF132" s="12">
        <v>43373</v>
      </c>
      <c r="AG132" s="15" t="s">
        <v>38</v>
      </c>
      <c r="AH132" s="15" t="s">
        <v>29</v>
      </c>
      <c r="AI132" s="15" t="s">
        <v>38</v>
      </c>
      <c r="AL132" s="47">
        <f t="shared" si="4"/>
        <v>0.89400000000000002</v>
      </c>
      <c r="AM132" s="47">
        <v>1.71</v>
      </c>
      <c r="AN132">
        <f t="shared" si="5"/>
        <v>0.25650000000000001</v>
      </c>
      <c r="AO132" s="18" t="s">
        <v>70</v>
      </c>
      <c r="AP132" t="s">
        <v>389</v>
      </c>
    </row>
    <row r="133" spans="1:42" hidden="1" x14ac:dyDescent="0.2">
      <c r="A133" t="s">
        <v>29</v>
      </c>
      <c r="B133" t="s">
        <v>64</v>
      </c>
      <c r="C133" t="s">
        <v>31</v>
      </c>
      <c r="D133">
        <v>502310</v>
      </c>
      <c r="E133" t="s">
        <v>29</v>
      </c>
      <c r="G133" t="s">
        <v>65</v>
      </c>
      <c r="H133" t="s">
        <v>34</v>
      </c>
      <c r="M133" s="11">
        <v>10</v>
      </c>
      <c r="N133">
        <v>1</v>
      </c>
      <c r="P133" s="12">
        <v>43337</v>
      </c>
      <c r="Q133" s="13">
        <v>12.5</v>
      </c>
      <c r="R133" s="13"/>
      <c r="S133" s="14">
        <v>217.4</v>
      </c>
      <c r="T133" s="14">
        <v>0.15</v>
      </c>
      <c r="V133" t="s">
        <v>66</v>
      </c>
      <c r="W133" t="s">
        <v>29</v>
      </c>
      <c r="X133" s="12">
        <v>43337</v>
      </c>
      <c r="Y133" s="15">
        <v>194.35560000000001</v>
      </c>
      <c r="Z133" s="16">
        <v>0</v>
      </c>
      <c r="AA133" s="16">
        <v>0</v>
      </c>
      <c r="AB133" s="16">
        <v>0</v>
      </c>
      <c r="AC133" s="16">
        <v>194.35560000000001</v>
      </c>
      <c r="AD133" s="16">
        <v>194.35560000000001</v>
      </c>
      <c r="AE133" s="16">
        <v>194.35560000000001</v>
      </c>
      <c r="AF133" s="12">
        <v>43373</v>
      </c>
      <c r="AG133" s="15" t="s">
        <v>38</v>
      </c>
      <c r="AH133" s="15" t="s">
        <v>29</v>
      </c>
      <c r="AI133" s="15" t="s">
        <v>38</v>
      </c>
      <c r="AL133" s="47">
        <f t="shared" si="4"/>
        <v>0.89400000000000002</v>
      </c>
      <c r="AM133" s="47">
        <v>1.71</v>
      </c>
      <c r="AN133">
        <f t="shared" si="5"/>
        <v>0.25650000000000001</v>
      </c>
      <c r="AO133" s="18" t="s">
        <v>70</v>
      </c>
      <c r="AP133" t="s">
        <v>389</v>
      </c>
    </row>
    <row r="134" spans="1:42" hidden="1" x14ac:dyDescent="0.2">
      <c r="A134" t="s">
        <v>29</v>
      </c>
      <c r="B134" t="s">
        <v>64</v>
      </c>
      <c r="C134" t="s">
        <v>31</v>
      </c>
      <c r="D134">
        <v>502317</v>
      </c>
      <c r="E134" t="s">
        <v>29</v>
      </c>
      <c r="G134" t="s">
        <v>65</v>
      </c>
      <c r="H134" t="s">
        <v>34</v>
      </c>
      <c r="M134" s="11">
        <v>10</v>
      </c>
      <c r="N134">
        <v>1</v>
      </c>
      <c r="P134" s="12">
        <v>43337</v>
      </c>
      <c r="Q134" s="13">
        <v>12.5</v>
      </c>
      <c r="R134" s="13"/>
      <c r="S134" s="14">
        <v>217.4</v>
      </c>
      <c r="T134" s="14">
        <v>0.15</v>
      </c>
      <c r="V134" t="s">
        <v>66</v>
      </c>
      <c r="W134" t="s">
        <v>29</v>
      </c>
      <c r="X134" s="12">
        <v>43337</v>
      </c>
      <c r="Y134" s="15">
        <v>194.35560000000001</v>
      </c>
      <c r="Z134" s="16">
        <v>0</v>
      </c>
      <c r="AA134" s="16">
        <v>0</v>
      </c>
      <c r="AB134" s="16">
        <v>0</v>
      </c>
      <c r="AC134" s="16">
        <v>194.35560000000001</v>
      </c>
      <c r="AD134" s="16">
        <v>194.35560000000001</v>
      </c>
      <c r="AE134" s="16">
        <v>194.35560000000001</v>
      </c>
      <c r="AF134" s="12">
        <v>43373</v>
      </c>
      <c r="AG134" s="15" t="s">
        <v>38</v>
      </c>
      <c r="AH134" s="15" t="s">
        <v>29</v>
      </c>
      <c r="AI134" s="15" t="s">
        <v>38</v>
      </c>
      <c r="AL134" s="47">
        <f t="shared" si="4"/>
        <v>0.89400000000000002</v>
      </c>
      <c r="AM134" s="47">
        <v>1.71</v>
      </c>
      <c r="AN134">
        <f t="shared" si="5"/>
        <v>0.25650000000000001</v>
      </c>
      <c r="AO134" s="18" t="s">
        <v>70</v>
      </c>
      <c r="AP134" t="s">
        <v>389</v>
      </c>
    </row>
    <row r="135" spans="1:42" hidden="1" x14ac:dyDescent="0.2">
      <c r="A135" t="s">
        <v>29</v>
      </c>
      <c r="B135" t="s">
        <v>64</v>
      </c>
      <c r="C135" t="s">
        <v>31</v>
      </c>
      <c r="D135">
        <v>502331</v>
      </c>
      <c r="E135" t="s">
        <v>29</v>
      </c>
      <c r="G135" t="s">
        <v>65</v>
      </c>
      <c r="H135" t="s">
        <v>34</v>
      </c>
      <c r="M135" s="11">
        <v>10</v>
      </c>
      <c r="N135">
        <v>1</v>
      </c>
      <c r="P135" s="12">
        <v>43337</v>
      </c>
      <c r="Q135" s="13">
        <v>12.5</v>
      </c>
      <c r="R135" s="13"/>
      <c r="S135" s="14">
        <v>217.4</v>
      </c>
      <c r="T135" s="14">
        <v>0.15</v>
      </c>
      <c r="V135" t="s">
        <v>66</v>
      </c>
      <c r="W135" t="s">
        <v>29</v>
      </c>
      <c r="X135" s="12">
        <v>43337</v>
      </c>
      <c r="Y135" s="15">
        <v>194.35560000000001</v>
      </c>
      <c r="Z135" s="16">
        <v>0</v>
      </c>
      <c r="AA135" s="16">
        <v>0</v>
      </c>
      <c r="AB135" s="16">
        <v>0</v>
      </c>
      <c r="AC135" s="16">
        <v>194.35560000000001</v>
      </c>
      <c r="AD135" s="16">
        <v>194.35560000000001</v>
      </c>
      <c r="AE135" s="16">
        <v>194.35560000000001</v>
      </c>
      <c r="AF135" s="12">
        <v>43373</v>
      </c>
      <c r="AG135" s="15" t="s">
        <v>38</v>
      </c>
      <c r="AH135" s="15" t="s">
        <v>29</v>
      </c>
      <c r="AI135" s="15" t="s">
        <v>38</v>
      </c>
      <c r="AL135" s="47">
        <f t="shared" si="4"/>
        <v>0.89400000000000002</v>
      </c>
      <c r="AM135" s="47">
        <v>1.71</v>
      </c>
      <c r="AN135">
        <f t="shared" si="5"/>
        <v>0.25650000000000001</v>
      </c>
      <c r="AO135" s="18" t="s">
        <v>70</v>
      </c>
      <c r="AP135" t="s">
        <v>389</v>
      </c>
    </row>
    <row r="136" spans="1:42" hidden="1" x14ac:dyDescent="0.2">
      <c r="A136" t="s">
        <v>29</v>
      </c>
      <c r="B136" t="s">
        <v>64</v>
      </c>
      <c r="C136" t="s">
        <v>31</v>
      </c>
      <c r="D136">
        <v>502334</v>
      </c>
      <c r="E136" t="s">
        <v>29</v>
      </c>
      <c r="G136" t="s">
        <v>65</v>
      </c>
      <c r="H136" t="s">
        <v>34</v>
      </c>
      <c r="M136" s="11">
        <v>10</v>
      </c>
      <c r="N136">
        <v>1</v>
      </c>
      <c r="P136" s="12">
        <v>43337</v>
      </c>
      <c r="Q136" s="13">
        <v>12.5</v>
      </c>
      <c r="R136" s="13"/>
      <c r="S136" s="14">
        <v>217.4</v>
      </c>
      <c r="T136" s="14">
        <v>0.15</v>
      </c>
      <c r="V136" t="s">
        <v>66</v>
      </c>
      <c r="W136" t="s">
        <v>29</v>
      </c>
      <c r="X136" s="12">
        <v>43337</v>
      </c>
      <c r="Y136" s="15">
        <v>194.35560000000001</v>
      </c>
      <c r="Z136" s="16">
        <v>0</v>
      </c>
      <c r="AA136" s="16">
        <v>0</v>
      </c>
      <c r="AB136" s="16">
        <v>0</v>
      </c>
      <c r="AC136" s="16">
        <v>194.35560000000001</v>
      </c>
      <c r="AD136" s="16">
        <v>194.35560000000001</v>
      </c>
      <c r="AE136" s="16">
        <v>194.35560000000001</v>
      </c>
      <c r="AF136" s="12">
        <v>43373</v>
      </c>
      <c r="AG136" s="15" t="s">
        <v>38</v>
      </c>
      <c r="AH136" s="15" t="s">
        <v>29</v>
      </c>
      <c r="AI136" s="15" t="s">
        <v>38</v>
      </c>
      <c r="AL136" s="47">
        <f t="shared" si="4"/>
        <v>0.89400000000000002</v>
      </c>
      <c r="AM136" s="47">
        <v>1.71</v>
      </c>
      <c r="AN136">
        <f t="shared" si="5"/>
        <v>0.25650000000000001</v>
      </c>
      <c r="AO136" s="18" t="s">
        <v>70</v>
      </c>
      <c r="AP136" t="s">
        <v>389</v>
      </c>
    </row>
    <row r="137" spans="1:42" hidden="1" x14ac:dyDescent="0.2">
      <c r="A137" t="s">
        <v>29</v>
      </c>
      <c r="B137" t="s">
        <v>64</v>
      </c>
      <c r="C137" t="s">
        <v>31</v>
      </c>
      <c r="D137">
        <v>502360</v>
      </c>
      <c r="E137" t="s">
        <v>29</v>
      </c>
      <c r="G137" t="s">
        <v>65</v>
      </c>
      <c r="H137" t="s">
        <v>34</v>
      </c>
      <c r="M137" s="11">
        <v>10</v>
      </c>
      <c r="N137">
        <v>1</v>
      </c>
      <c r="P137" s="12">
        <v>43205</v>
      </c>
      <c r="Q137" s="13">
        <v>12.5</v>
      </c>
      <c r="R137" s="13"/>
      <c r="S137" s="14">
        <v>217.4</v>
      </c>
      <c r="T137" s="14">
        <v>0.15</v>
      </c>
      <c r="V137" t="s">
        <v>66</v>
      </c>
      <c r="W137" t="s">
        <v>29</v>
      </c>
      <c r="X137" s="12">
        <v>43205</v>
      </c>
      <c r="Y137" s="15">
        <v>194.35560000000001</v>
      </c>
      <c r="Z137" s="16">
        <v>0</v>
      </c>
      <c r="AA137" s="16">
        <v>0</v>
      </c>
      <c r="AB137" s="16">
        <v>0</v>
      </c>
      <c r="AC137" s="16">
        <v>194.35560000000001</v>
      </c>
      <c r="AD137" s="16">
        <v>194.35560000000001</v>
      </c>
      <c r="AE137" s="16">
        <v>194.35560000000001</v>
      </c>
      <c r="AF137" s="12">
        <v>43281</v>
      </c>
      <c r="AG137" s="15" t="s">
        <v>38</v>
      </c>
      <c r="AH137" s="15" t="s">
        <v>29</v>
      </c>
      <c r="AI137" s="15" t="s">
        <v>38</v>
      </c>
      <c r="AL137" s="47">
        <f t="shared" si="4"/>
        <v>0.89400000000000002</v>
      </c>
      <c r="AM137" s="47">
        <v>1.71</v>
      </c>
      <c r="AN137">
        <f t="shared" si="5"/>
        <v>0.25650000000000001</v>
      </c>
      <c r="AO137" s="18" t="s">
        <v>70</v>
      </c>
      <c r="AP137" t="s">
        <v>389</v>
      </c>
    </row>
    <row r="138" spans="1:42" hidden="1" x14ac:dyDescent="0.2">
      <c r="A138" t="s">
        <v>29</v>
      </c>
      <c r="B138" t="s">
        <v>64</v>
      </c>
      <c r="C138" t="s">
        <v>31</v>
      </c>
      <c r="D138">
        <v>502426</v>
      </c>
      <c r="E138" t="s">
        <v>29</v>
      </c>
      <c r="G138" t="s">
        <v>65</v>
      </c>
      <c r="H138" t="s">
        <v>34</v>
      </c>
      <c r="M138" s="11">
        <v>10</v>
      </c>
      <c r="N138">
        <v>1</v>
      </c>
      <c r="P138" s="12">
        <v>43337</v>
      </c>
      <c r="Q138" s="13">
        <v>12.5</v>
      </c>
      <c r="R138" s="13"/>
      <c r="S138" s="14">
        <v>217.4</v>
      </c>
      <c r="T138" s="14">
        <v>0.15</v>
      </c>
      <c r="V138" t="s">
        <v>66</v>
      </c>
      <c r="W138" t="s">
        <v>29</v>
      </c>
      <c r="X138" s="12">
        <v>43337</v>
      </c>
      <c r="Y138" s="15">
        <v>194.35560000000001</v>
      </c>
      <c r="Z138" s="16">
        <v>0</v>
      </c>
      <c r="AA138" s="16">
        <v>0</v>
      </c>
      <c r="AB138" s="16">
        <v>0</v>
      </c>
      <c r="AC138" s="16">
        <v>194.35560000000001</v>
      </c>
      <c r="AD138" s="16">
        <v>194.35560000000001</v>
      </c>
      <c r="AE138" s="16">
        <v>194.35560000000001</v>
      </c>
      <c r="AF138" s="12">
        <v>43373</v>
      </c>
      <c r="AG138" s="15" t="s">
        <v>38</v>
      </c>
      <c r="AH138" s="15" t="s">
        <v>29</v>
      </c>
      <c r="AI138" s="15" t="s">
        <v>38</v>
      </c>
      <c r="AL138" s="47">
        <f t="shared" si="4"/>
        <v>0.89400000000000002</v>
      </c>
      <c r="AM138" s="47">
        <v>1.71</v>
      </c>
      <c r="AN138">
        <f t="shared" si="5"/>
        <v>0.25650000000000001</v>
      </c>
      <c r="AO138" s="18" t="s">
        <v>70</v>
      </c>
      <c r="AP138" t="s">
        <v>389</v>
      </c>
    </row>
    <row r="139" spans="1:42" hidden="1" x14ac:dyDescent="0.2">
      <c r="A139" t="s">
        <v>29</v>
      </c>
      <c r="B139" t="s">
        <v>64</v>
      </c>
      <c r="C139" t="s">
        <v>31</v>
      </c>
      <c r="D139">
        <v>502621</v>
      </c>
      <c r="E139" t="s">
        <v>29</v>
      </c>
      <c r="G139" t="s">
        <v>65</v>
      </c>
      <c r="H139" t="s">
        <v>34</v>
      </c>
      <c r="M139" s="11">
        <v>10</v>
      </c>
      <c r="N139">
        <v>1</v>
      </c>
      <c r="P139" s="12">
        <v>43337</v>
      </c>
      <c r="Q139" s="13">
        <v>12.5</v>
      </c>
      <c r="R139" s="13"/>
      <c r="S139" s="14">
        <v>217.4</v>
      </c>
      <c r="T139" s="14">
        <v>0.15</v>
      </c>
      <c r="V139" t="s">
        <v>66</v>
      </c>
      <c r="W139" t="s">
        <v>29</v>
      </c>
      <c r="X139" s="12">
        <v>43337</v>
      </c>
      <c r="Y139" s="15">
        <v>194.35560000000001</v>
      </c>
      <c r="Z139" s="16">
        <v>0</v>
      </c>
      <c r="AA139" s="16">
        <v>0</v>
      </c>
      <c r="AB139" s="16">
        <v>0</v>
      </c>
      <c r="AC139" s="16">
        <v>194.35560000000001</v>
      </c>
      <c r="AD139" s="16">
        <v>194.35560000000001</v>
      </c>
      <c r="AE139" s="16">
        <v>194.35560000000001</v>
      </c>
      <c r="AF139" s="12">
        <v>43373</v>
      </c>
      <c r="AG139" s="15" t="s">
        <v>38</v>
      </c>
      <c r="AH139" s="15" t="s">
        <v>29</v>
      </c>
      <c r="AI139" s="15" t="s">
        <v>38</v>
      </c>
      <c r="AL139" s="47">
        <f t="shared" si="4"/>
        <v>0.89400000000000002</v>
      </c>
      <c r="AM139" s="47">
        <v>1.71</v>
      </c>
      <c r="AN139">
        <f t="shared" si="5"/>
        <v>0.25650000000000001</v>
      </c>
      <c r="AO139" s="18" t="s">
        <v>70</v>
      </c>
      <c r="AP139" t="s">
        <v>389</v>
      </c>
    </row>
    <row r="140" spans="1:42" hidden="1" x14ac:dyDescent="0.2">
      <c r="A140" t="s">
        <v>29</v>
      </c>
      <c r="B140" t="s">
        <v>64</v>
      </c>
      <c r="C140" t="s">
        <v>31</v>
      </c>
      <c r="D140">
        <v>502713</v>
      </c>
      <c r="E140" t="s">
        <v>29</v>
      </c>
      <c r="G140" t="s">
        <v>65</v>
      </c>
      <c r="H140" t="s">
        <v>34</v>
      </c>
      <c r="M140" s="11">
        <v>10</v>
      </c>
      <c r="N140">
        <v>1</v>
      </c>
      <c r="P140" s="12">
        <v>43314</v>
      </c>
      <c r="Q140" s="13">
        <v>12.5</v>
      </c>
      <c r="R140" s="13"/>
      <c r="S140" s="14">
        <v>217.4</v>
      </c>
      <c r="T140" s="14">
        <v>0.15</v>
      </c>
      <c r="V140" t="s">
        <v>66</v>
      </c>
      <c r="W140" t="s">
        <v>29</v>
      </c>
      <c r="X140" s="12">
        <v>43314</v>
      </c>
      <c r="Y140" s="15">
        <v>194.35560000000001</v>
      </c>
      <c r="Z140" s="16">
        <v>0</v>
      </c>
      <c r="AA140" s="16">
        <v>0</v>
      </c>
      <c r="AB140" s="16">
        <v>0</v>
      </c>
      <c r="AC140" s="16">
        <v>194.35560000000001</v>
      </c>
      <c r="AD140" s="16">
        <v>194.35560000000001</v>
      </c>
      <c r="AE140" s="16">
        <v>194.35560000000001</v>
      </c>
      <c r="AF140" s="12">
        <v>43373</v>
      </c>
      <c r="AG140" s="15" t="s">
        <v>38</v>
      </c>
      <c r="AH140" s="15" t="s">
        <v>29</v>
      </c>
      <c r="AI140" s="15" t="s">
        <v>38</v>
      </c>
      <c r="AL140" s="47">
        <f t="shared" si="4"/>
        <v>0.89400000000000002</v>
      </c>
      <c r="AM140" s="47">
        <v>1.71</v>
      </c>
      <c r="AN140">
        <f t="shared" si="5"/>
        <v>0.25650000000000001</v>
      </c>
      <c r="AO140" s="18" t="s">
        <v>70</v>
      </c>
      <c r="AP140" t="s">
        <v>389</v>
      </c>
    </row>
    <row r="141" spans="1:42" hidden="1" x14ac:dyDescent="0.2">
      <c r="A141" t="s">
        <v>29</v>
      </c>
      <c r="B141" t="s">
        <v>64</v>
      </c>
      <c r="C141" t="s">
        <v>31</v>
      </c>
      <c r="D141">
        <v>502726</v>
      </c>
      <c r="E141" t="s">
        <v>29</v>
      </c>
      <c r="G141" t="s">
        <v>65</v>
      </c>
      <c r="H141" t="s">
        <v>34</v>
      </c>
      <c r="M141" s="11">
        <v>10</v>
      </c>
      <c r="N141">
        <v>1</v>
      </c>
      <c r="P141" s="12">
        <v>43203</v>
      </c>
      <c r="Q141" s="13">
        <v>12.5</v>
      </c>
      <c r="R141" s="13"/>
      <c r="S141" s="14">
        <v>217.4</v>
      </c>
      <c r="T141" s="14">
        <v>0.15</v>
      </c>
      <c r="V141" t="s">
        <v>66</v>
      </c>
      <c r="W141" t="s">
        <v>29</v>
      </c>
      <c r="X141" s="12">
        <v>43203</v>
      </c>
      <c r="Y141" s="15">
        <v>194.35560000000001</v>
      </c>
      <c r="Z141" s="16">
        <v>0</v>
      </c>
      <c r="AA141" s="16">
        <v>0</v>
      </c>
      <c r="AB141" s="16">
        <v>0</v>
      </c>
      <c r="AC141" s="16">
        <v>194.35560000000001</v>
      </c>
      <c r="AD141" s="16">
        <v>194.35560000000001</v>
      </c>
      <c r="AE141" s="16">
        <v>194.35560000000001</v>
      </c>
      <c r="AF141" s="12">
        <v>43281</v>
      </c>
      <c r="AG141" s="15" t="s">
        <v>38</v>
      </c>
      <c r="AH141" s="15" t="s">
        <v>29</v>
      </c>
      <c r="AI141" s="15" t="s">
        <v>38</v>
      </c>
      <c r="AL141" s="47">
        <f t="shared" si="4"/>
        <v>0.89400000000000002</v>
      </c>
      <c r="AM141" s="47">
        <v>1.71</v>
      </c>
      <c r="AN141">
        <f t="shared" si="5"/>
        <v>0.25650000000000001</v>
      </c>
      <c r="AO141" s="18" t="s">
        <v>70</v>
      </c>
      <c r="AP141" t="s">
        <v>389</v>
      </c>
    </row>
    <row r="142" spans="1:42" hidden="1" x14ac:dyDescent="0.2">
      <c r="A142" t="s">
        <v>29</v>
      </c>
      <c r="B142" t="s">
        <v>64</v>
      </c>
      <c r="C142" t="s">
        <v>31</v>
      </c>
      <c r="D142">
        <v>502782</v>
      </c>
      <c r="E142" t="s">
        <v>29</v>
      </c>
      <c r="G142" t="s">
        <v>65</v>
      </c>
      <c r="H142" t="s">
        <v>34</v>
      </c>
      <c r="M142" s="11">
        <v>10</v>
      </c>
      <c r="N142">
        <v>1</v>
      </c>
      <c r="P142" s="12">
        <v>43204</v>
      </c>
      <c r="Q142" s="13">
        <v>12.5</v>
      </c>
      <c r="R142" s="13"/>
      <c r="S142" s="14">
        <v>217.4</v>
      </c>
      <c r="T142" s="14">
        <v>0.15</v>
      </c>
      <c r="V142" t="s">
        <v>66</v>
      </c>
      <c r="W142" t="s">
        <v>29</v>
      </c>
      <c r="X142" s="12">
        <v>43204</v>
      </c>
      <c r="Y142" s="15">
        <v>194.35560000000001</v>
      </c>
      <c r="Z142" s="16">
        <v>0</v>
      </c>
      <c r="AA142" s="16">
        <v>0</v>
      </c>
      <c r="AB142" s="16">
        <v>0</v>
      </c>
      <c r="AC142" s="16">
        <v>194.35560000000001</v>
      </c>
      <c r="AD142" s="16">
        <v>194.35560000000001</v>
      </c>
      <c r="AE142" s="16">
        <v>194.35560000000001</v>
      </c>
      <c r="AF142" s="12">
        <v>43281</v>
      </c>
      <c r="AG142" s="15" t="s">
        <v>38</v>
      </c>
      <c r="AH142" s="15" t="s">
        <v>29</v>
      </c>
      <c r="AI142" s="15" t="s">
        <v>38</v>
      </c>
      <c r="AL142" s="47">
        <f t="shared" si="4"/>
        <v>0.89400000000000002</v>
      </c>
      <c r="AM142" s="47">
        <v>1.71</v>
      </c>
      <c r="AN142">
        <f t="shared" si="5"/>
        <v>0.25650000000000001</v>
      </c>
      <c r="AO142" s="18" t="s">
        <v>70</v>
      </c>
      <c r="AP142" t="s">
        <v>389</v>
      </c>
    </row>
    <row r="143" spans="1:42" hidden="1" x14ac:dyDescent="0.2">
      <c r="A143" t="s">
        <v>29</v>
      </c>
      <c r="B143" t="s">
        <v>64</v>
      </c>
      <c r="C143" t="s">
        <v>31</v>
      </c>
      <c r="D143">
        <v>502866</v>
      </c>
      <c r="E143" t="s">
        <v>29</v>
      </c>
      <c r="G143" t="s">
        <v>65</v>
      </c>
      <c r="H143" t="s">
        <v>34</v>
      </c>
      <c r="M143" s="11">
        <v>10</v>
      </c>
      <c r="N143">
        <v>1</v>
      </c>
      <c r="P143" s="12">
        <v>43246</v>
      </c>
      <c r="Q143" s="13">
        <v>12.5</v>
      </c>
      <c r="R143" s="13"/>
      <c r="S143" s="14">
        <v>217.4</v>
      </c>
      <c r="T143" s="14">
        <v>0.15</v>
      </c>
      <c r="V143" t="s">
        <v>66</v>
      </c>
      <c r="W143" t="s">
        <v>29</v>
      </c>
      <c r="X143" s="12">
        <v>43246</v>
      </c>
      <c r="Y143" s="15">
        <v>194.35560000000001</v>
      </c>
      <c r="Z143" s="16">
        <v>0</v>
      </c>
      <c r="AA143" s="16">
        <v>0</v>
      </c>
      <c r="AB143" s="16">
        <v>0</v>
      </c>
      <c r="AC143" s="16">
        <v>194.35560000000001</v>
      </c>
      <c r="AD143" s="16">
        <v>194.35560000000001</v>
      </c>
      <c r="AE143" s="16">
        <v>194.35560000000001</v>
      </c>
      <c r="AF143" s="12">
        <v>43281</v>
      </c>
      <c r="AG143" s="15" t="s">
        <v>38</v>
      </c>
      <c r="AH143" s="15" t="s">
        <v>29</v>
      </c>
      <c r="AI143" s="15" t="s">
        <v>38</v>
      </c>
      <c r="AL143" s="47">
        <f t="shared" si="4"/>
        <v>0.89400000000000002</v>
      </c>
      <c r="AM143" s="47">
        <v>1.71</v>
      </c>
      <c r="AN143">
        <f t="shared" si="5"/>
        <v>0.25650000000000001</v>
      </c>
      <c r="AO143" s="18" t="s">
        <v>70</v>
      </c>
      <c r="AP143" t="s">
        <v>389</v>
      </c>
    </row>
    <row r="144" spans="1:42" hidden="1" x14ac:dyDescent="0.2">
      <c r="A144" t="s">
        <v>29</v>
      </c>
      <c r="B144" t="s">
        <v>64</v>
      </c>
      <c r="C144" t="s">
        <v>31</v>
      </c>
      <c r="D144">
        <v>502896</v>
      </c>
      <c r="E144" t="s">
        <v>29</v>
      </c>
      <c r="G144" t="s">
        <v>65</v>
      </c>
      <c r="H144" t="s">
        <v>34</v>
      </c>
      <c r="M144" s="11">
        <v>10</v>
      </c>
      <c r="N144">
        <v>1</v>
      </c>
      <c r="P144" s="12">
        <v>43314</v>
      </c>
      <c r="Q144" s="13">
        <v>12.5</v>
      </c>
      <c r="R144" s="13"/>
      <c r="S144" s="14">
        <v>217.4</v>
      </c>
      <c r="T144" s="14">
        <v>0.15</v>
      </c>
      <c r="V144" t="s">
        <v>66</v>
      </c>
      <c r="W144" t="s">
        <v>29</v>
      </c>
      <c r="X144" s="12">
        <v>43314</v>
      </c>
      <c r="Y144" s="15">
        <v>194.35560000000001</v>
      </c>
      <c r="Z144" s="16">
        <v>0</v>
      </c>
      <c r="AA144" s="16">
        <v>0</v>
      </c>
      <c r="AB144" s="16">
        <v>0</v>
      </c>
      <c r="AC144" s="16">
        <v>194.35560000000001</v>
      </c>
      <c r="AD144" s="16">
        <v>194.35560000000001</v>
      </c>
      <c r="AE144" s="16">
        <v>194.35560000000001</v>
      </c>
      <c r="AF144" s="12">
        <v>43373</v>
      </c>
      <c r="AG144" s="15" t="s">
        <v>38</v>
      </c>
      <c r="AH144" s="15" t="s">
        <v>29</v>
      </c>
      <c r="AI144" s="15" t="s">
        <v>38</v>
      </c>
      <c r="AL144" s="47">
        <f t="shared" si="4"/>
        <v>0.89400000000000002</v>
      </c>
      <c r="AM144" s="47">
        <v>1.71</v>
      </c>
      <c r="AN144">
        <f t="shared" si="5"/>
        <v>0.25650000000000001</v>
      </c>
      <c r="AO144" s="18" t="s">
        <v>70</v>
      </c>
      <c r="AP144" t="s">
        <v>389</v>
      </c>
    </row>
    <row r="145" spans="1:42" hidden="1" x14ac:dyDescent="0.2">
      <c r="A145" t="s">
        <v>29</v>
      </c>
      <c r="B145" t="s">
        <v>64</v>
      </c>
      <c r="C145" t="s">
        <v>31</v>
      </c>
      <c r="D145">
        <v>502905</v>
      </c>
      <c r="E145" t="s">
        <v>29</v>
      </c>
      <c r="G145" t="s">
        <v>65</v>
      </c>
      <c r="H145" t="s">
        <v>34</v>
      </c>
      <c r="M145" s="11">
        <v>10</v>
      </c>
      <c r="N145">
        <v>1</v>
      </c>
      <c r="P145" s="12">
        <v>43253</v>
      </c>
      <c r="Q145" s="13">
        <v>12.5</v>
      </c>
      <c r="R145" s="13"/>
      <c r="S145" s="14">
        <v>217.4</v>
      </c>
      <c r="T145" s="14">
        <v>0.15</v>
      </c>
      <c r="V145" t="s">
        <v>66</v>
      </c>
      <c r="W145" t="s">
        <v>29</v>
      </c>
      <c r="X145" s="12">
        <v>43253</v>
      </c>
      <c r="Y145" s="15">
        <v>194.35560000000001</v>
      </c>
      <c r="Z145" s="16">
        <v>0</v>
      </c>
      <c r="AA145" s="16">
        <v>0</v>
      </c>
      <c r="AB145" s="16">
        <v>0</v>
      </c>
      <c r="AC145" s="16">
        <v>194.35560000000001</v>
      </c>
      <c r="AD145" s="16">
        <v>194.35560000000001</v>
      </c>
      <c r="AE145" s="16">
        <v>194.35560000000001</v>
      </c>
      <c r="AF145" s="12">
        <v>43281</v>
      </c>
      <c r="AG145" s="15" t="s">
        <v>38</v>
      </c>
      <c r="AH145" s="15" t="s">
        <v>29</v>
      </c>
      <c r="AI145" s="15" t="s">
        <v>38</v>
      </c>
      <c r="AL145" s="47">
        <f t="shared" si="4"/>
        <v>0.89400000000000002</v>
      </c>
      <c r="AM145" s="47">
        <v>1.71</v>
      </c>
      <c r="AN145">
        <f t="shared" si="5"/>
        <v>0.25650000000000001</v>
      </c>
      <c r="AO145" s="18" t="s">
        <v>70</v>
      </c>
      <c r="AP145" t="s">
        <v>389</v>
      </c>
    </row>
    <row r="146" spans="1:42" hidden="1" x14ac:dyDescent="0.2">
      <c r="A146" t="s">
        <v>29</v>
      </c>
      <c r="B146" t="s">
        <v>64</v>
      </c>
      <c r="C146" t="s">
        <v>31</v>
      </c>
      <c r="D146">
        <v>502906</v>
      </c>
      <c r="E146" t="s">
        <v>29</v>
      </c>
      <c r="G146" t="s">
        <v>65</v>
      </c>
      <c r="H146" t="s">
        <v>34</v>
      </c>
      <c r="M146" s="11">
        <v>10</v>
      </c>
      <c r="N146">
        <v>1</v>
      </c>
      <c r="P146" s="12">
        <v>43253</v>
      </c>
      <c r="Q146" s="13">
        <v>12.5</v>
      </c>
      <c r="R146" s="13"/>
      <c r="S146" s="14">
        <v>217.4</v>
      </c>
      <c r="T146" s="14">
        <v>0.15</v>
      </c>
      <c r="V146" t="s">
        <v>66</v>
      </c>
      <c r="W146" t="s">
        <v>29</v>
      </c>
      <c r="X146" s="12">
        <v>43253</v>
      </c>
      <c r="Y146" s="15">
        <v>194.35560000000001</v>
      </c>
      <c r="Z146" s="16">
        <v>0</v>
      </c>
      <c r="AA146" s="16">
        <v>0</v>
      </c>
      <c r="AB146" s="16">
        <v>0</v>
      </c>
      <c r="AC146" s="16">
        <v>194.35560000000001</v>
      </c>
      <c r="AD146" s="16">
        <v>194.35560000000001</v>
      </c>
      <c r="AE146" s="16">
        <v>194.35560000000001</v>
      </c>
      <c r="AF146" s="12">
        <v>43281</v>
      </c>
      <c r="AG146" s="15" t="s">
        <v>38</v>
      </c>
      <c r="AH146" s="15" t="s">
        <v>29</v>
      </c>
      <c r="AI146" s="15" t="s">
        <v>38</v>
      </c>
      <c r="AL146" s="47">
        <f t="shared" si="4"/>
        <v>0.89400000000000002</v>
      </c>
      <c r="AM146" s="47">
        <v>1.71</v>
      </c>
      <c r="AN146">
        <f t="shared" si="5"/>
        <v>0.25650000000000001</v>
      </c>
      <c r="AO146" s="18" t="s">
        <v>70</v>
      </c>
      <c r="AP146" t="s">
        <v>389</v>
      </c>
    </row>
    <row r="147" spans="1:42" hidden="1" x14ac:dyDescent="0.2">
      <c r="A147" t="s">
        <v>29</v>
      </c>
      <c r="B147" t="s">
        <v>64</v>
      </c>
      <c r="C147" t="s">
        <v>31</v>
      </c>
      <c r="D147">
        <v>502910</v>
      </c>
      <c r="E147" t="s">
        <v>29</v>
      </c>
      <c r="G147" t="s">
        <v>65</v>
      </c>
      <c r="H147" t="s">
        <v>34</v>
      </c>
      <c r="M147" s="11">
        <v>10</v>
      </c>
      <c r="N147">
        <v>1</v>
      </c>
      <c r="P147" s="12">
        <v>43295</v>
      </c>
      <c r="Q147" s="13">
        <v>12.5</v>
      </c>
      <c r="R147" s="13"/>
      <c r="S147" s="14">
        <v>217.4</v>
      </c>
      <c r="T147" s="14">
        <v>0.15</v>
      </c>
      <c r="V147" t="s">
        <v>66</v>
      </c>
      <c r="W147" t="s">
        <v>29</v>
      </c>
      <c r="X147" s="12">
        <v>43295</v>
      </c>
      <c r="Y147" s="15">
        <v>194.35560000000001</v>
      </c>
      <c r="Z147" s="16">
        <v>0</v>
      </c>
      <c r="AA147" s="16">
        <v>0</v>
      </c>
      <c r="AB147" s="16">
        <v>0</v>
      </c>
      <c r="AC147" s="16">
        <v>194.35560000000001</v>
      </c>
      <c r="AD147" s="16">
        <v>194.35560000000001</v>
      </c>
      <c r="AE147" s="16">
        <v>194.35560000000001</v>
      </c>
      <c r="AF147" s="12">
        <v>43373</v>
      </c>
      <c r="AG147" s="15" t="s">
        <v>38</v>
      </c>
      <c r="AH147" s="15" t="s">
        <v>29</v>
      </c>
      <c r="AI147" s="15" t="s">
        <v>38</v>
      </c>
      <c r="AL147" s="47">
        <f t="shared" si="4"/>
        <v>0.89400000000000002</v>
      </c>
      <c r="AM147" s="47">
        <v>1.71</v>
      </c>
      <c r="AN147">
        <f t="shared" si="5"/>
        <v>0.25650000000000001</v>
      </c>
      <c r="AO147" s="18" t="s">
        <v>70</v>
      </c>
      <c r="AP147" t="s">
        <v>389</v>
      </c>
    </row>
    <row r="148" spans="1:42" hidden="1" x14ac:dyDescent="0.2">
      <c r="A148" t="s">
        <v>29</v>
      </c>
      <c r="B148" t="s">
        <v>64</v>
      </c>
      <c r="C148" t="s">
        <v>31</v>
      </c>
      <c r="D148">
        <v>502914</v>
      </c>
      <c r="E148" t="s">
        <v>29</v>
      </c>
      <c r="G148" t="s">
        <v>65</v>
      </c>
      <c r="H148" t="s">
        <v>34</v>
      </c>
      <c r="M148" s="11">
        <v>10</v>
      </c>
      <c r="N148">
        <v>1</v>
      </c>
      <c r="P148" s="12">
        <v>43295</v>
      </c>
      <c r="Q148" s="13">
        <v>12.5</v>
      </c>
      <c r="R148" s="13"/>
      <c r="S148" s="14">
        <v>217.4</v>
      </c>
      <c r="T148" s="14">
        <v>0.15</v>
      </c>
      <c r="V148" t="s">
        <v>66</v>
      </c>
      <c r="W148" t="s">
        <v>29</v>
      </c>
      <c r="X148" s="12">
        <v>43295</v>
      </c>
      <c r="Y148" s="15">
        <v>194.35560000000001</v>
      </c>
      <c r="Z148" s="16">
        <v>0</v>
      </c>
      <c r="AA148" s="16">
        <v>0</v>
      </c>
      <c r="AB148" s="16">
        <v>0</v>
      </c>
      <c r="AC148" s="16">
        <v>194.35560000000001</v>
      </c>
      <c r="AD148" s="16">
        <v>194.35560000000001</v>
      </c>
      <c r="AE148" s="16">
        <v>194.35560000000001</v>
      </c>
      <c r="AF148" s="12">
        <v>43373</v>
      </c>
      <c r="AG148" s="15" t="s">
        <v>38</v>
      </c>
      <c r="AH148" s="15" t="s">
        <v>29</v>
      </c>
      <c r="AI148" s="15" t="s">
        <v>38</v>
      </c>
      <c r="AL148" s="47">
        <f t="shared" si="4"/>
        <v>0.89400000000000002</v>
      </c>
      <c r="AM148" s="47">
        <v>1.71</v>
      </c>
      <c r="AN148">
        <f t="shared" si="5"/>
        <v>0.25650000000000001</v>
      </c>
      <c r="AO148" s="18" t="s">
        <v>70</v>
      </c>
      <c r="AP148" t="s">
        <v>389</v>
      </c>
    </row>
    <row r="149" spans="1:42" hidden="1" x14ac:dyDescent="0.2">
      <c r="A149" t="s">
        <v>29</v>
      </c>
      <c r="B149" t="s">
        <v>64</v>
      </c>
      <c r="C149" t="s">
        <v>31</v>
      </c>
      <c r="D149">
        <v>502927</v>
      </c>
      <c r="E149" t="s">
        <v>29</v>
      </c>
      <c r="G149" t="s">
        <v>65</v>
      </c>
      <c r="H149" t="s">
        <v>34</v>
      </c>
      <c r="M149" s="11">
        <v>10</v>
      </c>
      <c r="N149">
        <v>1</v>
      </c>
      <c r="P149" s="12">
        <v>43253</v>
      </c>
      <c r="Q149" s="13">
        <v>12.5</v>
      </c>
      <c r="R149" s="13"/>
      <c r="S149" s="14">
        <v>217.4</v>
      </c>
      <c r="T149" s="14">
        <v>0.15</v>
      </c>
      <c r="V149" t="s">
        <v>66</v>
      </c>
      <c r="W149" t="s">
        <v>29</v>
      </c>
      <c r="X149" s="12">
        <v>43253</v>
      </c>
      <c r="Y149" s="15">
        <v>194.35560000000001</v>
      </c>
      <c r="Z149" s="16">
        <v>0</v>
      </c>
      <c r="AA149" s="16">
        <v>0</v>
      </c>
      <c r="AB149" s="16">
        <v>0</v>
      </c>
      <c r="AC149" s="16">
        <v>194.35560000000001</v>
      </c>
      <c r="AD149" s="16">
        <v>194.35560000000001</v>
      </c>
      <c r="AE149" s="16">
        <v>194.35560000000001</v>
      </c>
      <c r="AF149" s="12">
        <v>43281</v>
      </c>
      <c r="AG149" s="15" t="s">
        <v>38</v>
      </c>
      <c r="AH149" s="15" t="s">
        <v>29</v>
      </c>
      <c r="AI149" s="15" t="s">
        <v>38</v>
      </c>
      <c r="AL149" s="47">
        <f t="shared" si="4"/>
        <v>0.89400000000000002</v>
      </c>
      <c r="AM149" s="47">
        <v>1.71</v>
      </c>
      <c r="AN149">
        <f t="shared" si="5"/>
        <v>0.25650000000000001</v>
      </c>
      <c r="AO149" s="18" t="s">
        <v>70</v>
      </c>
      <c r="AP149" t="s">
        <v>389</v>
      </c>
    </row>
    <row r="150" spans="1:42" hidden="1" x14ac:dyDescent="0.2">
      <c r="A150" t="s">
        <v>29</v>
      </c>
      <c r="B150" t="s">
        <v>64</v>
      </c>
      <c r="C150" t="s">
        <v>31</v>
      </c>
      <c r="D150">
        <v>502936</v>
      </c>
      <c r="E150" t="s">
        <v>29</v>
      </c>
      <c r="G150" t="s">
        <v>65</v>
      </c>
      <c r="H150" t="s">
        <v>34</v>
      </c>
      <c r="M150" s="11">
        <v>10</v>
      </c>
      <c r="N150">
        <v>1</v>
      </c>
      <c r="P150" s="12">
        <v>43255</v>
      </c>
      <c r="Q150" s="13">
        <v>12.5</v>
      </c>
      <c r="R150" s="13"/>
      <c r="S150" s="14">
        <v>217.4</v>
      </c>
      <c r="T150" s="14">
        <v>0.15</v>
      </c>
      <c r="V150" t="s">
        <v>66</v>
      </c>
      <c r="W150" t="s">
        <v>29</v>
      </c>
      <c r="X150" s="12">
        <v>43255</v>
      </c>
      <c r="Y150" s="15">
        <v>194.35560000000001</v>
      </c>
      <c r="Z150" s="16">
        <v>0</v>
      </c>
      <c r="AA150" s="16">
        <v>0</v>
      </c>
      <c r="AB150" s="16">
        <v>0</v>
      </c>
      <c r="AC150" s="16">
        <v>194.35560000000001</v>
      </c>
      <c r="AD150" s="16">
        <v>194.35560000000001</v>
      </c>
      <c r="AE150" s="16">
        <v>194.35560000000001</v>
      </c>
      <c r="AF150" s="12">
        <v>43281</v>
      </c>
      <c r="AG150" s="15" t="s">
        <v>38</v>
      </c>
      <c r="AH150" s="15" t="s">
        <v>29</v>
      </c>
      <c r="AI150" s="15" t="s">
        <v>38</v>
      </c>
      <c r="AL150" s="47">
        <f t="shared" si="4"/>
        <v>0.89400000000000002</v>
      </c>
      <c r="AM150" s="47">
        <v>1.71</v>
      </c>
      <c r="AN150">
        <f t="shared" si="5"/>
        <v>0.25650000000000001</v>
      </c>
      <c r="AO150" s="18" t="s">
        <v>70</v>
      </c>
      <c r="AP150" t="s">
        <v>389</v>
      </c>
    </row>
    <row r="151" spans="1:42" hidden="1" x14ac:dyDescent="0.2">
      <c r="A151" t="s">
        <v>29</v>
      </c>
      <c r="B151" t="s">
        <v>64</v>
      </c>
      <c r="C151" t="s">
        <v>31</v>
      </c>
      <c r="D151">
        <v>502963</v>
      </c>
      <c r="E151" t="s">
        <v>29</v>
      </c>
      <c r="G151" t="s">
        <v>65</v>
      </c>
      <c r="H151" t="s">
        <v>34</v>
      </c>
      <c r="M151" s="11">
        <v>10</v>
      </c>
      <c r="N151">
        <v>1</v>
      </c>
      <c r="P151" s="12">
        <v>43204</v>
      </c>
      <c r="Q151" s="13">
        <v>12.5</v>
      </c>
      <c r="R151" s="13"/>
      <c r="S151" s="14">
        <v>217.4</v>
      </c>
      <c r="T151" s="14">
        <v>0.15</v>
      </c>
      <c r="V151" t="s">
        <v>66</v>
      </c>
      <c r="W151" t="s">
        <v>29</v>
      </c>
      <c r="X151" s="12">
        <v>43204</v>
      </c>
      <c r="Y151" s="15">
        <v>194.35560000000001</v>
      </c>
      <c r="Z151" s="16">
        <v>0</v>
      </c>
      <c r="AA151" s="16">
        <v>0</v>
      </c>
      <c r="AB151" s="16">
        <v>0</v>
      </c>
      <c r="AC151" s="16">
        <v>194.35560000000001</v>
      </c>
      <c r="AD151" s="16">
        <v>194.35560000000001</v>
      </c>
      <c r="AE151" s="16">
        <v>194.35560000000001</v>
      </c>
      <c r="AF151" s="12">
        <v>43281</v>
      </c>
      <c r="AG151" s="15" t="s">
        <v>38</v>
      </c>
      <c r="AH151" s="15" t="s">
        <v>29</v>
      </c>
      <c r="AI151" s="15" t="s">
        <v>38</v>
      </c>
      <c r="AL151" s="47">
        <f t="shared" si="4"/>
        <v>0.89400000000000002</v>
      </c>
      <c r="AM151" s="47">
        <v>1.71</v>
      </c>
      <c r="AN151">
        <f t="shared" si="5"/>
        <v>0.25650000000000001</v>
      </c>
      <c r="AO151" s="18" t="s">
        <v>70</v>
      </c>
      <c r="AP151" t="s">
        <v>389</v>
      </c>
    </row>
    <row r="152" spans="1:42" hidden="1" x14ac:dyDescent="0.2">
      <c r="A152" t="s">
        <v>29</v>
      </c>
      <c r="B152" t="s">
        <v>64</v>
      </c>
      <c r="C152" t="s">
        <v>31</v>
      </c>
      <c r="D152">
        <v>502972</v>
      </c>
      <c r="E152" t="s">
        <v>29</v>
      </c>
      <c r="G152" t="s">
        <v>65</v>
      </c>
      <c r="H152" t="s">
        <v>34</v>
      </c>
      <c r="M152" s="11">
        <v>10</v>
      </c>
      <c r="N152">
        <v>1</v>
      </c>
      <c r="P152" s="12">
        <v>43295</v>
      </c>
      <c r="Q152" s="13">
        <v>12.5</v>
      </c>
      <c r="R152" s="13"/>
      <c r="S152" s="14">
        <v>217.4</v>
      </c>
      <c r="T152" s="14">
        <v>0.15</v>
      </c>
      <c r="V152" t="s">
        <v>66</v>
      </c>
      <c r="W152" t="s">
        <v>29</v>
      </c>
      <c r="X152" s="12">
        <v>43295</v>
      </c>
      <c r="Y152" s="15">
        <v>194.35560000000001</v>
      </c>
      <c r="Z152" s="16">
        <v>0</v>
      </c>
      <c r="AA152" s="16">
        <v>0</v>
      </c>
      <c r="AB152" s="16">
        <v>0</v>
      </c>
      <c r="AC152" s="16">
        <v>194.35560000000001</v>
      </c>
      <c r="AD152" s="16">
        <v>194.35560000000001</v>
      </c>
      <c r="AE152" s="16">
        <v>194.35560000000001</v>
      </c>
      <c r="AF152" s="12">
        <v>43373</v>
      </c>
      <c r="AG152" s="15" t="s">
        <v>38</v>
      </c>
      <c r="AH152" s="15" t="s">
        <v>29</v>
      </c>
      <c r="AI152" s="15" t="s">
        <v>38</v>
      </c>
      <c r="AL152" s="47">
        <f t="shared" si="4"/>
        <v>0.89400000000000002</v>
      </c>
      <c r="AM152" s="47">
        <v>1.71</v>
      </c>
      <c r="AN152">
        <f t="shared" si="5"/>
        <v>0.25650000000000001</v>
      </c>
      <c r="AO152" s="18" t="s">
        <v>70</v>
      </c>
      <c r="AP152" t="s">
        <v>389</v>
      </c>
    </row>
    <row r="153" spans="1:42" hidden="1" x14ac:dyDescent="0.2">
      <c r="A153" t="s">
        <v>29</v>
      </c>
      <c r="B153" t="s">
        <v>64</v>
      </c>
      <c r="C153" t="s">
        <v>31</v>
      </c>
      <c r="D153">
        <v>502984</v>
      </c>
      <c r="E153" t="s">
        <v>29</v>
      </c>
      <c r="G153" t="s">
        <v>65</v>
      </c>
      <c r="H153" t="s">
        <v>34</v>
      </c>
      <c r="M153" s="11">
        <v>10</v>
      </c>
      <c r="N153">
        <v>1</v>
      </c>
      <c r="P153" s="12">
        <v>43246</v>
      </c>
      <c r="Q153" s="13">
        <v>12.5</v>
      </c>
      <c r="R153" s="13"/>
      <c r="S153" s="14">
        <v>217.4</v>
      </c>
      <c r="T153" s="14">
        <v>0.15</v>
      </c>
      <c r="V153" t="s">
        <v>66</v>
      </c>
      <c r="W153" t="s">
        <v>29</v>
      </c>
      <c r="X153" s="12">
        <v>43246</v>
      </c>
      <c r="Y153" s="15">
        <v>194.35560000000001</v>
      </c>
      <c r="Z153" s="16">
        <v>0</v>
      </c>
      <c r="AA153" s="16">
        <v>0</v>
      </c>
      <c r="AB153" s="16">
        <v>0</v>
      </c>
      <c r="AC153" s="16">
        <v>194.35560000000001</v>
      </c>
      <c r="AD153" s="16">
        <v>194.35560000000001</v>
      </c>
      <c r="AE153" s="16">
        <v>194.35560000000001</v>
      </c>
      <c r="AF153" s="12">
        <v>43281</v>
      </c>
      <c r="AG153" s="15" t="s">
        <v>38</v>
      </c>
      <c r="AH153" s="15" t="s">
        <v>29</v>
      </c>
      <c r="AI153" s="15" t="s">
        <v>38</v>
      </c>
      <c r="AL153" s="47">
        <f t="shared" si="4"/>
        <v>0.89400000000000002</v>
      </c>
      <c r="AM153" s="47">
        <v>1.71</v>
      </c>
      <c r="AN153">
        <f t="shared" si="5"/>
        <v>0.25650000000000001</v>
      </c>
      <c r="AO153" s="18" t="s">
        <v>70</v>
      </c>
      <c r="AP153" t="s">
        <v>389</v>
      </c>
    </row>
    <row r="154" spans="1:42" hidden="1" x14ac:dyDescent="0.2">
      <c r="A154" t="s">
        <v>29</v>
      </c>
      <c r="B154" t="s">
        <v>64</v>
      </c>
      <c r="C154" t="s">
        <v>31</v>
      </c>
      <c r="D154">
        <v>503004</v>
      </c>
      <c r="E154" t="s">
        <v>29</v>
      </c>
      <c r="G154" t="s">
        <v>65</v>
      </c>
      <c r="H154" t="s">
        <v>34</v>
      </c>
      <c r="M154" s="11">
        <v>10</v>
      </c>
      <c r="N154">
        <v>1</v>
      </c>
      <c r="P154" s="12">
        <v>43204</v>
      </c>
      <c r="Q154" s="13">
        <v>12.5</v>
      </c>
      <c r="R154" s="13"/>
      <c r="S154" s="14">
        <v>217.4</v>
      </c>
      <c r="T154" s="14">
        <v>0.15</v>
      </c>
      <c r="V154" t="s">
        <v>66</v>
      </c>
      <c r="W154" t="s">
        <v>29</v>
      </c>
      <c r="X154" s="12">
        <v>43204</v>
      </c>
      <c r="Y154" s="15">
        <v>194.35560000000001</v>
      </c>
      <c r="Z154" s="16">
        <v>0</v>
      </c>
      <c r="AA154" s="16">
        <v>0</v>
      </c>
      <c r="AB154" s="16">
        <v>0</v>
      </c>
      <c r="AC154" s="16">
        <v>194.35560000000001</v>
      </c>
      <c r="AD154" s="16">
        <v>194.35560000000001</v>
      </c>
      <c r="AE154" s="16">
        <v>194.35560000000001</v>
      </c>
      <c r="AF154" s="12">
        <v>43281</v>
      </c>
      <c r="AG154" s="15" t="s">
        <v>38</v>
      </c>
      <c r="AH154" s="15" t="s">
        <v>29</v>
      </c>
      <c r="AI154" s="15" t="s">
        <v>38</v>
      </c>
      <c r="AL154" s="47">
        <f t="shared" si="4"/>
        <v>0.89400000000000002</v>
      </c>
      <c r="AM154" s="47">
        <v>1.71</v>
      </c>
      <c r="AN154">
        <f t="shared" si="5"/>
        <v>0.25650000000000001</v>
      </c>
      <c r="AO154" s="18" t="s">
        <v>70</v>
      </c>
      <c r="AP154" t="s">
        <v>389</v>
      </c>
    </row>
    <row r="155" spans="1:42" hidden="1" x14ac:dyDescent="0.2">
      <c r="A155" t="s">
        <v>29</v>
      </c>
      <c r="B155" t="s">
        <v>64</v>
      </c>
      <c r="C155" t="s">
        <v>31</v>
      </c>
      <c r="D155">
        <v>503005</v>
      </c>
      <c r="E155" t="s">
        <v>29</v>
      </c>
      <c r="G155" t="s">
        <v>65</v>
      </c>
      <c r="H155" t="s">
        <v>34</v>
      </c>
      <c r="M155" s="11">
        <v>10</v>
      </c>
      <c r="N155">
        <v>1</v>
      </c>
      <c r="P155" s="12">
        <v>43205</v>
      </c>
      <c r="Q155" s="13">
        <v>12.5</v>
      </c>
      <c r="R155" s="13"/>
      <c r="S155" s="14">
        <v>217.4</v>
      </c>
      <c r="T155" s="14">
        <v>0.15</v>
      </c>
      <c r="V155" t="s">
        <v>66</v>
      </c>
      <c r="W155" t="s">
        <v>29</v>
      </c>
      <c r="X155" s="12">
        <v>43205</v>
      </c>
      <c r="Y155" s="15">
        <v>194.35560000000001</v>
      </c>
      <c r="Z155" s="16">
        <v>0</v>
      </c>
      <c r="AA155" s="16">
        <v>0</v>
      </c>
      <c r="AB155" s="16">
        <v>0</v>
      </c>
      <c r="AC155" s="16">
        <v>194.35560000000001</v>
      </c>
      <c r="AD155" s="16">
        <v>194.35560000000001</v>
      </c>
      <c r="AE155" s="16">
        <v>194.35560000000001</v>
      </c>
      <c r="AF155" s="12">
        <v>43281</v>
      </c>
      <c r="AG155" s="15" t="s">
        <v>38</v>
      </c>
      <c r="AH155" s="15" t="s">
        <v>29</v>
      </c>
      <c r="AI155" s="15" t="s">
        <v>38</v>
      </c>
      <c r="AL155" s="47">
        <f t="shared" si="4"/>
        <v>0.89400000000000002</v>
      </c>
      <c r="AM155" s="47">
        <v>1.71</v>
      </c>
      <c r="AN155">
        <f t="shared" si="5"/>
        <v>0.25650000000000001</v>
      </c>
      <c r="AO155" s="18" t="s">
        <v>70</v>
      </c>
      <c r="AP155" t="s">
        <v>389</v>
      </c>
    </row>
    <row r="156" spans="1:42" hidden="1" x14ac:dyDescent="0.2">
      <c r="A156" t="s">
        <v>29</v>
      </c>
      <c r="B156" t="s">
        <v>64</v>
      </c>
      <c r="C156" t="s">
        <v>31</v>
      </c>
      <c r="D156">
        <v>503064</v>
      </c>
      <c r="E156" t="s">
        <v>29</v>
      </c>
      <c r="G156" t="s">
        <v>65</v>
      </c>
      <c r="H156" t="s">
        <v>34</v>
      </c>
      <c r="M156" s="11">
        <v>10</v>
      </c>
      <c r="N156">
        <v>1</v>
      </c>
      <c r="P156" s="12">
        <v>43295</v>
      </c>
      <c r="Q156" s="13">
        <v>12.5</v>
      </c>
      <c r="R156" s="13"/>
      <c r="S156" s="14">
        <v>217.4</v>
      </c>
      <c r="T156" s="14">
        <v>0.15</v>
      </c>
      <c r="V156" t="s">
        <v>66</v>
      </c>
      <c r="W156" t="s">
        <v>29</v>
      </c>
      <c r="X156" s="12">
        <v>43295</v>
      </c>
      <c r="Y156" s="15">
        <v>194.35560000000001</v>
      </c>
      <c r="Z156" s="16">
        <v>0</v>
      </c>
      <c r="AA156" s="16">
        <v>0</v>
      </c>
      <c r="AB156" s="16">
        <v>0</v>
      </c>
      <c r="AC156" s="16">
        <v>194.35560000000001</v>
      </c>
      <c r="AD156" s="16">
        <v>194.35560000000001</v>
      </c>
      <c r="AE156" s="16">
        <v>194.35560000000001</v>
      </c>
      <c r="AF156" s="12">
        <v>43373</v>
      </c>
      <c r="AG156" s="15" t="s">
        <v>38</v>
      </c>
      <c r="AH156" s="15" t="s">
        <v>29</v>
      </c>
      <c r="AI156" s="15" t="s">
        <v>38</v>
      </c>
      <c r="AL156" s="47">
        <f t="shared" si="4"/>
        <v>0.89400000000000002</v>
      </c>
      <c r="AM156" s="47">
        <v>1.71</v>
      </c>
      <c r="AN156">
        <f t="shared" si="5"/>
        <v>0.25650000000000001</v>
      </c>
      <c r="AO156" s="18" t="s">
        <v>70</v>
      </c>
      <c r="AP156" t="s">
        <v>389</v>
      </c>
    </row>
    <row r="157" spans="1:42" hidden="1" x14ac:dyDescent="0.2">
      <c r="A157" t="s">
        <v>29</v>
      </c>
      <c r="B157" t="s">
        <v>64</v>
      </c>
      <c r="C157" t="s">
        <v>31</v>
      </c>
      <c r="D157">
        <v>503076</v>
      </c>
      <c r="E157" t="s">
        <v>29</v>
      </c>
      <c r="G157" t="s">
        <v>65</v>
      </c>
      <c r="H157" t="s">
        <v>34</v>
      </c>
      <c r="M157" s="11">
        <v>10</v>
      </c>
      <c r="N157">
        <v>1</v>
      </c>
      <c r="P157" s="12">
        <v>43253</v>
      </c>
      <c r="Q157" s="13">
        <v>12.5</v>
      </c>
      <c r="R157" s="13"/>
      <c r="S157" s="14">
        <v>217.4</v>
      </c>
      <c r="T157" s="14">
        <v>0.15</v>
      </c>
      <c r="V157" t="s">
        <v>66</v>
      </c>
      <c r="W157" t="s">
        <v>29</v>
      </c>
      <c r="X157" s="12">
        <v>43253</v>
      </c>
      <c r="Y157" s="15">
        <v>194.35560000000001</v>
      </c>
      <c r="Z157" s="16">
        <v>0</v>
      </c>
      <c r="AA157" s="16">
        <v>0</v>
      </c>
      <c r="AB157" s="16">
        <v>0</v>
      </c>
      <c r="AC157" s="16">
        <v>194.35560000000001</v>
      </c>
      <c r="AD157" s="16">
        <v>194.35560000000001</v>
      </c>
      <c r="AE157" s="16">
        <v>194.35560000000001</v>
      </c>
      <c r="AF157" s="12">
        <v>43281</v>
      </c>
      <c r="AG157" s="15" t="s">
        <v>38</v>
      </c>
      <c r="AH157" s="15" t="s">
        <v>29</v>
      </c>
      <c r="AI157" s="15" t="s">
        <v>38</v>
      </c>
      <c r="AL157" s="47">
        <f t="shared" si="4"/>
        <v>0.89400000000000002</v>
      </c>
      <c r="AM157" s="47">
        <v>1.71</v>
      </c>
      <c r="AN157">
        <f t="shared" si="5"/>
        <v>0.25650000000000001</v>
      </c>
      <c r="AO157" s="18" t="s">
        <v>70</v>
      </c>
      <c r="AP157" t="s">
        <v>389</v>
      </c>
    </row>
    <row r="158" spans="1:42" hidden="1" x14ac:dyDescent="0.2">
      <c r="A158" t="s">
        <v>29</v>
      </c>
      <c r="B158" t="s">
        <v>64</v>
      </c>
      <c r="C158" t="s">
        <v>31</v>
      </c>
      <c r="D158">
        <v>503086</v>
      </c>
      <c r="E158" t="s">
        <v>29</v>
      </c>
      <c r="G158" t="s">
        <v>65</v>
      </c>
      <c r="H158" t="s">
        <v>34</v>
      </c>
      <c r="M158" s="11">
        <v>10</v>
      </c>
      <c r="N158">
        <v>1</v>
      </c>
      <c r="P158" s="12">
        <v>43314</v>
      </c>
      <c r="Q158" s="13">
        <v>12.5</v>
      </c>
      <c r="R158" s="13"/>
      <c r="S158" s="14">
        <v>217.4</v>
      </c>
      <c r="T158" s="14">
        <v>0.15</v>
      </c>
      <c r="V158" t="s">
        <v>66</v>
      </c>
      <c r="W158" t="s">
        <v>29</v>
      </c>
      <c r="X158" s="12">
        <v>43314</v>
      </c>
      <c r="Y158" s="15">
        <v>194.35560000000001</v>
      </c>
      <c r="Z158" s="16">
        <v>0</v>
      </c>
      <c r="AA158" s="16">
        <v>0</v>
      </c>
      <c r="AB158" s="16">
        <v>0</v>
      </c>
      <c r="AC158" s="16">
        <v>194.35560000000001</v>
      </c>
      <c r="AD158" s="16">
        <v>194.35560000000001</v>
      </c>
      <c r="AE158" s="16">
        <v>194.35560000000001</v>
      </c>
      <c r="AF158" s="12">
        <v>43373</v>
      </c>
      <c r="AG158" s="15" t="s">
        <v>38</v>
      </c>
      <c r="AH158" s="15" t="s">
        <v>29</v>
      </c>
      <c r="AI158" s="15" t="s">
        <v>38</v>
      </c>
      <c r="AL158" s="47">
        <f t="shared" si="4"/>
        <v>0.89400000000000002</v>
      </c>
      <c r="AM158" s="47">
        <v>1.71</v>
      </c>
      <c r="AN158">
        <f t="shared" si="5"/>
        <v>0.25650000000000001</v>
      </c>
      <c r="AO158" s="18" t="s">
        <v>70</v>
      </c>
      <c r="AP158" t="s">
        <v>389</v>
      </c>
    </row>
    <row r="159" spans="1:42" hidden="1" x14ac:dyDescent="0.2">
      <c r="A159" t="s">
        <v>29</v>
      </c>
      <c r="B159" t="s">
        <v>64</v>
      </c>
      <c r="C159" t="s">
        <v>31</v>
      </c>
      <c r="D159">
        <v>503098</v>
      </c>
      <c r="E159" t="s">
        <v>29</v>
      </c>
      <c r="G159" t="s">
        <v>65</v>
      </c>
      <c r="H159" t="s">
        <v>34</v>
      </c>
      <c r="M159" s="11">
        <v>10</v>
      </c>
      <c r="N159">
        <v>1</v>
      </c>
      <c r="P159" s="12">
        <v>43314</v>
      </c>
      <c r="Q159" s="13">
        <v>12.5</v>
      </c>
      <c r="R159" s="13"/>
      <c r="S159" s="14">
        <v>217.4</v>
      </c>
      <c r="T159" s="14">
        <v>0.15</v>
      </c>
      <c r="V159" t="s">
        <v>66</v>
      </c>
      <c r="W159" t="s">
        <v>29</v>
      </c>
      <c r="X159" s="12">
        <v>43314</v>
      </c>
      <c r="Y159" s="15">
        <v>194.35560000000001</v>
      </c>
      <c r="Z159" s="16">
        <v>0</v>
      </c>
      <c r="AA159" s="16">
        <v>0</v>
      </c>
      <c r="AB159" s="16">
        <v>0</v>
      </c>
      <c r="AC159" s="16">
        <v>194.35560000000001</v>
      </c>
      <c r="AD159" s="16">
        <v>194.35560000000001</v>
      </c>
      <c r="AE159" s="16">
        <v>194.35560000000001</v>
      </c>
      <c r="AF159" s="12">
        <v>43373</v>
      </c>
      <c r="AG159" s="15" t="s">
        <v>38</v>
      </c>
      <c r="AH159" s="15" t="s">
        <v>29</v>
      </c>
      <c r="AI159" s="15" t="s">
        <v>38</v>
      </c>
      <c r="AL159" s="47">
        <f t="shared" si="4"/>
        <v>0.89400000000000002</v>
      </c>
      <c r="AM159" s="47">
        <v>1.71</v>
      </c>
      <c r="AN159">
        <f t="shared" si="5"/>
        <v>0.25650000000000001</v>
      </c>
      <c r="AO159" s="18" t="s">
        <v>70</v>
      </c>
      <c r="AP159" t="s">
        <v>389</v>
      </c>
    </row>
    <row r="160" spans="1:42" hidden="1" x14ac:dyDescent="0.2">
      <c r="A160" t="s">
        <v>29</v>
      </c>
      <c r="B160" t="s">
        <v>64</v>
      </c>
      <c r="C160" t="s">
        <v>31</v>
      </c>
      <c r="D160">
        <v>503105</v>
      </c>
      <c r="E160" t="s">
        <v>29</v>
      </c>
      <c r="G160" t="s">
        <v>65</v>
      </c>
      <c r="H160" t="s">
        <v>34</v>
      </c>
      <c r="M160" s="11">
        <v>10</v>
      </c>
      <c r="N160">
        <v>1</v>
      </c>
      <c r="P160" s="12">
        <v>43255</v>
      </c>
      <c r="Q160" s="13">
        <v>12.5</v>
      </c>
      <c r="R160" s="13"/>
      <c r="S160" s="14">
        <v>217.4</v>
      </c>
      <c r="T160" s="14">
        <v>0.15</v>
      </c>
      <c r="V160" t="s">
        <v>66</v>
      </c>
      <c r="W160" t="s">
        <v>29</v>
      </c>
      <c r="X160" s="12">
        <v>43255</v>
      </c>
      <c r="Y160" s="15">
        <v>194.35560000000001</v>
      </c>
      <c r="Z160" s="16">
        <v>0</v>
      </c>
      <c r="AA160" s="16">
        <v>0</v>
      </c>
      <c r="AB160" s="16">
        <v>0</v>
      </c>
      <c r="AC160" s="16">
        <v>194.35560000000001</v>
      </c>
      <c r="AD160" s="16">
        <v>194.35560000000001</v>
      </c>
      <c r="AE160" s="16">
        <v>194.35560000000001</v>
      </c>
      <c r="AF160" s="12">
        <v>43281</v>
      </c>
      <c r="AG160" s="15" t="s">
        <v>38</v>
      </c>
      <c r="AH160" s="15" t="s">
        <v>29</v>
      </c>
      <c r="AI160" s="15" t="s">
        <v>38</v>
      </c>
      <c r="AL160" s="47">
        <f t="shared" si="4"/>
        <v>0.89400000000000002</v>
      </c>
      <c r="AM160" s="47">
        <v>1.71</v>
      </c>
      <c r="AN160">
        <f t="shared" si="5"/>
        <v>0.25650000000000001</v>
      </c>
      <c r="AO160" s="18" t="s">
        <v>70</v>
      </c>
      <c r="AP160" t="s">
        <v>389</v>
      </c>
    </row>
    <row r="161" spans="1:42" hidden="1" x14ac:dyDescent="0.2">
      <c r="A161" t="s">
        <v>29</v>
      </c>
      <c r="B161" t="s">
        <v>64</v>
      </c>
      <c r="C161" t="s">
        <v>31</v>
      </c>
      <c r="D161">
        <v>503108</v>
      </c>
      <c r="E161" t="s">
        <v>29</v>
      </c>
      <c r="G161" t="s">
        <v>65</v>
      </c>
      <c r="H161" t="s">
        <v>34</v>
      </c>
      <c r="M161" s="11">
        <v>10</v>
      </c>
      <c r="N161">
        <v>1</v>
      </c>
      <c r="P161" s="12">
        <v>43295</v>
      </c>
      <c r="Q161" s="13">
        <v>12.5</v>
      </c>
      <c r="R161" s="13"/>
      <c r="S161" s="14">
        <v>217.4</v>
      </c>
      <c r="T161" s="14">
        <v>0.15</v>
      </c>
      <c r="V161" t="s">
        <v>66</v>
      </c>
      <c r="W161" t="s">
        <v>29</v>
      </c>
      <c r="X161" s="12">
        <v>43295</v>
      </c>
      <c r="Y161" s="15">
        <v>194.35560000000001</v>
      </c>
      <c r="Z161" s="16">
        <v>0</v>
      </c>
      <c r="AA161" s="16">
        <v>0</v>
      </c>
      <c r="AB161" s="16">
        <v>0</v>
      </c>
      <c r="AC161" s="16">
        <v>194.35560000000001</v>
      </c>
      <c r="AD161" s="16">
        <v>194.35560000000001</v>
      </c>
      <c r="AE161" s="16">
        <v>194.35560000000001</v>
      </c>
      <c r="AF161" s="12">
        <v>43373</v>
      </c>
      <c r="AG161" s="15" t="s">
        <v>38</v>
      </c>
      <c r="AH161" s="15" t="s">
        <v>29</v>
      </c>
      <c r="AI161" s="15" t="s">
        <v>38</v>
      </c>
      <c r="AL161" s="47">
        <f t="shared" si="4"/>
        <v>0.89400000000000002</v>
      </c>
      <c r="AM161" s="47">
        <v>1.71</v>
      </c>
      <c r="AN161">
        <f t="shared" si="5"/>
        <v>0.25650000000000001</v>
      </c>
      <c r="AO161" s="18" t="s">
        <v>70</v>
      </c>
      <c r="AP161" t="s">
        <v>389</v>
      </c>
    </row>
    <row r="162" spans="1:42" hidden="1" x14ac:dyDescent="0.2">
      <c r="A162" t="s">
        <v>29</v>
      </c>
      <c r="B162" t="s">
        <v>64</v>
      </c>
      <c r="C162" t="s">
        <v>31</v>
      </c>
      <c r="D162">
        <v>503121</v>
      </c>
      <c r="E162" t="s">
        <v>29</v>
      </c>
      <c r="G162" t="s">
        <v>65</v>
      </c>
      <c r="H162" t="s">
        <v>34</v>
      </c>
      <c r="M162" s="11">
        <v>10</v>
      </c>
      <c r="N162">
        <v>1</v>
      </c>
      <c r="P162" s="12">
        <v>43295</v>
      </c>
      <c r="Q162" s="13">
        <v>12.5</v>
      </c>
      <c r="R162" s="13"/>
      <c r="S162" s="14">
        <v>217.4</v>
      </c>
      <c r="T162" s="14">
        <v>0.15</v>
      </c>
      <c r="V162" t="s">
        <v>66</v>
      </c>
      <c r="W162" t="s">
        <v>29</v>
      </c>
      <c r="X162" s="12">
        <v>43295</v>
      </c>
      <c r="Y162" s="15">
        <v>194.35560000000001</v>
      </c>
      <c r="Z162" s="16">
        <v>0</v>
      </c>
      <c r="AA162" s="16">
        <v>0</v>
      </c>
      <c r="AB162" s="16">
        <v>0</v>
      </c>
      <c r="AC162" s="16">
        <v>194.35560000000001</v>
      </c>
      <c r="AD162" s="16">
        <v>194.35560000000001</v>
      </c>
      <c r="AE162" s="16">
        <v>194.35560000000001</v>
      </c>
      <c r="AF162" s="12">
        <v>43373</v>
      </c>
      <c r="AG162" s="15" t="s">
        <v>38</v>
      </c>
      <c r="AH162" s="15" t="s">
        <v>29</v>
      </c>
      <c r="AI162" s="15" t="s">
        <v>38</v>
      </c>
      <c r="AL162" s="47">
        <f t="shared" si="4"/>
        <v>0.89400000000000002</v>
      </c>
      <c r="AM162" s="47">
        <v>1.71</v>
      </c>
      <c r="AN162">
        <f t="shared" si="5"/>
        <v>0.25650000000000001</v>
      </c>
      <c r="AO162" s="18" t="s">
        <v>70</v>
      </c>
      <c r="AP162" t="s">
        <v>389</v>
      </c>
    </row>
    <row r="163" spans="1:42" hidden="1" x14ac:dyDescent="0.2">
      <c r="A163" t="s">
        <v>29</v>
      </c>
      <c r="B163" t="s">
        <v>64</v>
      </c>
      <c r="C163" t="s">
        <v>31</v>
      </c>
      <c r="D163">
        <v>503127</v>
      </c>
      <c r="E163" t="s">
        <v>29</v>
      </c>
      <c r="G163" t="s">
        <v>65</v>
      </c>
      <c r="H163" t="s">
        <v>34</v>
      </c>
      <c r="M163" s="11">
        <v>10</v>
      </c>
      <c r="N163">
        <v>1</v>
      </c>
      <c r="P163" s="12">
        <v>43255</v>
      </c>
      <c r="Q163" s="13">
        <v>12.5</v>
      </c>
      <c r="R163" s="13"/>
      <c r="S163" s="14">
        <v>217.4</v>
      </c>
      <c r="T163" s="14">
        <v>0.15</v>
      </c>
      <c r="V163" t="s">
        <v>66</v>
      </c>
      <c r="W163" t="s">
        <v>29</v>
      </c>
      <c r="X163" s="12">
        <v>43255</v>
      </c>
      <c r="Y163" s="15">
        <v>194.35560000000001</v>
      </c>
      <c r="Z163" s="16">
        <v>0</v>
      </c>
      <c r="AA163" s="16">
        <v>0</v>
      </c>
      <c r="AB163" s="16">
        <v>0</v>
      </c>
      <c r="AC163" s="16">
        <v>194.35560000000001</v>
      </c>
      <c r="AD163" s="16">
        <v>194.35560000000001</v>
      </c>
      <c r="AE163" s="16">
        <v>194.35560000000001</v>
      </c>
      <c r="AF163" s="12">
        <v>43281</v>
      </c>
      <c r="AG163" s="15" t="s">
        <v>38</v>
      </c>
      <c r="AH163" s="15" t="s">
        <v>29</v>
      </c>
      <c r="AI163" s="15" t="s">
        <v>38</v>
      </c>
      <c r="AL163" s="47">
        <f t="shared" si="4"/>
        <v>0.89400000000000002</v>
      </c>
      <c r="AM163" s="47">
        <v>1.71</v>
      </c>
      <c r="AN163">
        <f t="shared" si="5"/>
        <v>0.25650000000000001</v>
      </c>
      <c r="AO163" s="18" t="s">
        <v>70</v>
      </c>
      <c r="AP163" t="s">
        <v>389</v>
      </c>
    </row>
    <row r="164" spans="1:42" hidden="1" x14ac:dyDescent="0.2">
      <c r="A164" t="s">
        <v>29</v>
      </c>
      <c r="B164" t="s">
        <v>64</v>
      </c>
      <c r="C164" t="s">
        <v>31</v>
      </c>
      <c r="D164">
        <v>503131</v>
      </c>
      <c r="E164" t="s">
        <v>29</v>
      </c>
      <c r="G164" t="s">
        <v>65</v>
      </c>
      <c r="H164" t="s">
        <v>34</v>
      </c>
      <c r="M164" s="11">
        <v>10</v>
      </c>
      <c r="N164">
        <v>1</v>
      </c>
      <c r="P164" s="12">
        <v>43295</v>
      </c>
      <c r="Q164" s="13">
        <v>12.5</v>
      </c>
      <c r="R164" s="13"/>
      <c r="S164" s="14">
        <v>217.4</v>
      </c>
      <c r="T164" s="14">
        <v>0.15</v>
      </c>
      <c r="V164" t="s">
        <v>66</v>
      </c>
      <c r="W164" t="s">
        <v>29</v>
      </c>
      <c r="X164" s="12">
        <v>43295</v>
      </c>
      <c r="Y164" s="15">
        <v>194.35560000000001</v>
      </c>
      <c r="Z164" s="16">
        <v>0</v>
      </c>
      <c r="AA164" s="16">
        <v>0</v>
      </c>
      <c r="AB164" s="16">
        <v>0</v>
      </c>
      <c r="AC164" s="16">
        <v>194.35560000000001</v>
      </c>
      <c r="AD164" s="16">
        <v>194.35560000000001</v>
      </c>
      <c r="AE164" s="16">
        <v>194.35560000000001</v>
      </c>
      <c r="AF164" s="12">
        <v>43373</v>
      </c>
      <c r="AG164" s="15" t="s">
        <v>38</v>
      </c>
      <c r="AH164" s="15" t="s">
        <v>29</v>
      </c>
      <c r="AI164" s="15" t="s">
        <v>38</v>
      </c>
      <c r="AL164" s="47">
        <f t="shared" si="4"/>
        <v>0.89400000000000002</v>
      </c>
      <c r="AM164" s="47">
        <v>1.71</v>
      </c>
      <c r="AN164">
        <f t="shared" si="5"/>
        <v>0.25650000000000001</v>
      </c>
      <c r="AO164" s="18" t="s">
        <v>70</v>
      </c>
      <c r="AP164" t="s">
        <v>389</v>
      </c>
    </row>
    <row r="165" spans="1:42" hidden="1" x14ac:dyDescent="0.2">
      <c r="A165" t="s">
        <v>29</v>
      </c>
      <c r="B165" t="s">
        <v>64</v>
      </c>
      <c r="C165" t="s">
        <v>31</v>
      </c>
      <c r="D165">
        <v>503186</v>
      </c>
      <c r="E165" t="s">
        <v>29</v>
      </c>
      <c r="G165" t="s">
        <v>65</v>
      </c>
      <c r="H165" t="s">
        <v>34</v>
      </c>
      <c r="M165" s="11">
        <v>10</v>
      </c>
      <c r="N165">
        <v>1</v>
      </c>
      <c r="P165" s="12">
        <v>43204</v>
      </c>
      <c r="Q165" s="13">
        <v>12.5</v>
      </c>
      <c r="R165" s="13"/>
      <c r="S165" s="14">
        <v>217.4</v>
      </c>
      <c r="T165" s="14">
        <v>0.15</v>
      </c>
      <c r="V165" t="s">
        <v>66</v>
      </c>
      <c r="W165" t="s">
        <v>29</v>
      </c>
      <c r="X165" s="12">
        <v>43204</v>
      </c>
      <c r="Y165" s="15">
        <v>194.35560000000001</v>
      </c>
      <c r="Z165" s="16">
        <v>0</v>
      </c>
      <c r="AA165" s="16">
        <v>0</v>
      </c>
      <c r="AB165" s="16">
        <v>0</v>
      </c>
      <c r="AC165" s="16">
        <v>194.35560000000001</v>
      </c>
      <c r="AD165" s="16">
        <v>194.35560000000001</v>
      </c>
      <c r="AE165" s="16">
        <v>194.35560000000001</v>
      </c>
      <c r="AF165" s="12">
        <v>43281</v>
      </c>
      <c r="AG165" s="15" t="s">
        <v>38</v>
      </c>
      <c r="AH165" s="15" t="s">
        <v>29</v>
      </c>
      <c r="AI165" s="15" t="s">
        <v>38</v>
      </c>
      <c r="AL165" s="47">
        <f t="shared" si="4"/>
        <v>0.89400000000000002</v>
      </c>
      <c r="AM165" s="47">
        <v>1.71</v>
      </c>
      <c r="AN165">
        <f t="shared" si="5"/>
        <v>0.25650000000000001</v>
      </c>
      <c r="AO165" s="18" t="s">
        <v>70</v>
      </c>
      <c r="AP165" t="s">
        <v>389</v>
      </c>
    </row>
    <row r="166" spans="1:42" hidden="1" x14ac:dyDescent="0.2">
      <c r="A166" t="s">
        <v>29</v>
      </c>
      <c r="B166" t="s">
        <v>64</v>
      </c>
      <c r="C166" t="s">
        <v>31</v>
      </c>
      <c r="D166">
        <v>503199</v>
      </c>
      <c r="E166" t="s">
        <v>29</v>
      </c>
      <c r="G166" t="s">
        <v>65</v>
      </c>
      <c r="H166" t="s">
        <v>34</v>
      </c>
      <c r="M166" s="11">
        <v>10</v>
      </c>
      <c r="N166">
        <v>1</v>
      </c>
      <c r="P166" s="12">
        <v>43295</v>
      </c>
      <c r="Q166" s="13">
        <v>12.5</v>
      </c>
      <c r="R166" s="13"/>
      <c r="S166" s="14">
        <v>217.4</v>
      </c>
      <c r="T166" s="14">
        <v>0.15</v>
      </c>
      <c r="V166" t="s">
        <v>66</v>
      </c>
      <c r="W166" t="s">
        <v>29</v>
      </c>
      <c r="X166" s="12">
        <v>43295</v>
      </c>
      <c r="Y166" s="15">
        <v>194.35560000000001</v>
      </c>
      <c r="Z166" s="16">
        <v>0</v>
      </c>
      <c r="AA166" s="16">
        <v>0</v>
      </c>
      <c r="AB166" s="16">
        <v>0</v>
      </c>
      <c r="AC166" s="16">
        <v>194.35560000000001</v>
      </c>
      <c r="AD166" s="16">
        <v>194.35560000000001</v>
      </c>
      <c r="AE166" s="16">
        <v>194.35560000000001</v>
      </c>
      <c r="AF166" s="12">
        <v>43373</v>
      </c>
      <c r="AG166" s="15" t="s">
        <v>38</v>
      </c>
      <c r="AH166" s="15" t="s">
        <v>29</v>
      </c>
      <c r="AI166" s="15" t="s">
        <v>38</v>
      </c>
      <c r="AL166" s="47">
        <f t="shared" si="4"/>
        <v>0.89400000000000002</v>
      </c>
      <c r="AM166" s="47">
        <v>1.71</v>
      </c>
      <c r="AN166">
        <f t="shared" si="5"/>
        <v>0.25650000000000001</v>
      </c>
      <c r="AO166" s="18" t="s">
        <v>70</v>
      </c>
      <c r="AP166" t="s">
        <v>389</v>
      </c>
    </row>
    <row r="167" spans="1:42" hidden="1" x14ac:dyDescent="0.2">
      <c r="A167" t="s">
        <v>29</v>
      </c>
      <c r="B167" t="s">
        <v>64</v>
      </c>
      <c r="C167" t="s">
        <v>31</v>
      </c>
      <c r="D167">
        <v>503201</v>
      </c>
      <c r="E167" t="s">
        <v>29</v>
      </c>
      <c r="G167" t="s">
        <v>65</v>
      </c>
      <c r="H167" t="s">
        <v>34</v>
      </c>
      <c r="M167" s="11">
        <v>10</v>
      </c>
      <c r="N167">
        <v>1</v>
      </c>
      <c r="P167" s="12">
        <v>43295</v>
      </c>
      <c r="Q167" s="13">
        <v>12.5</v>
      </c>
      <c r="R167" s="13"/>
      <c r="S167" s="14">
        <v>217.4</v>
      </c>
      <c r="T167" s="14">
        <v>0.15</v>
      </c>
      <c r="V167" t="s">
        <v>66</v>
      </c>
      <c r="W167" t="s">
        <v>29</v>
      </c>
      <c r="X167" s="12">
        <v>43295</v>
      </c>
      <c r="Y167" s="15">
        <v>194.35560000000001</v>
      </c>
      <c r="Z167" s="16">
        <v>0</v>
      </c>
      <c r="AA167" s="16">
        <v>0</v>
      </c>
      <c r="AB167" s="16">
        <v>0</v>
      </c>
      <c r="AC167" s="16">
        <v>194.35560000000001</v>
      </c>
      <c r="AD167" s="16">
        <v>194.35560000000001</v>
      </c>
      <c r="AE167" s="16">
        <v>194.35560000000001</v>
      </c>
      <c r="AF167" s="12">
        <v>43373</v>
      </c>
      <c r="AG167" s="15" t="s">
        <v>38</v>
      </c>
      <c r="AH167" s="15" t="s">
        <v>29</v>
      </c>
      <c r="AI167" s="15" t="s">
        <v>38</v>
      </c>
      <c r="AL167" s="47">
        <f t="shared" si="4"/>
        <v>0.89400000000000002</v>
      </c>
      <c r="AM167" s="47">
        <v>1.71</v>
      </c>
      <c r="AN167">
        <f t="shared" si="5"/>
        <v>0.25650000000000001</v>
      </c>
      <c r="AO167" s="18" t="s">
        <v>70</v>
      </c>
      <c r="AP167" t="s">
        <v>389</v>
      </c>
    </row>
    <row r="168" spans="1:42" hidden="1" x14ac:dyDescent="0.2">
      <c r="A168" t="s">
        <v>29</v>
      </c>
      <c r="B168" t="s">
        <v>64</v>
      </c>
      <c r="C168" t="s">
        <v>31</v>
      </c>
      <c r="D168">
        <v>503217</v>
      </c>
      <c r="E168" t="s">
        <v>29</v>
      </c>
      <c r="G168" t="s">
        <v>65</v>
      </c>
      <c r="H168" t="s">
        <v>34</v>
      </c>
      <c r="M168" s="11">
        <v>10</v>
      </c>
      <c r="N168">
        <v>1</v>
      </c>
      <c r="P168" s="12">
        <v>43295</v>
      </c>
      <c r="Q168" s="13">
        <v>12.5</v>
      </c>
      <c r="R168" s="13"/>
      <c r="S168" s="14">
        <v>217.4</v>
      </c>
      <c r="T168" s="14">
        <v>0.15</v>
      </c>
      <c r="V168" t="s">
        <v>66</v>
      </c>
      <c r="W168" t="s">
        <v>29</v>
      </c>
      <c r="X168" s="12">
        <v>43295</v>
      </c>
      <c r="Y168" s="15">
        <v>194.35560000000001</v>
      </c>
      <c r="Z168" s="16">
        <v>0</v>
      </c>
      <c r="AA168" s="16">
        <v>0</v>
      </c>
      <c r="AB168" s="16">
        <v>0</v>
      </c>
      <c r="AC168" s="16">
        <v>194.35560000000001</v>
      </c>
      <c r="AD168" s="16">
        <v>194.35560000000001</v>
      </c>
      <c r="AE168" s="16">
        <v>194.35560000000001</v>
      </c>
      <c r="AF168" s="12">
        <v>43373</v>
      </c>
      <c r="AG168" s="15" t="s">
        <v>38</v>
      </c>
      <c r="AH168" s="15" t="s">
        <v>29</v>
      </c>
      <c r="AI168" s="15" t="s">
        <v>38</v>
      </c>
      <c r="AL168" s="47">
        <f t="shared" si="4"/>
        <v>0.89400000000000002</v>
      </c>
      <c r="AM168" s="47">
        <v>1.71</v>
      </c>
      <c r="AN168">
        <f t="shared" si="5"/>
        <v>0.25650000000000001</v>
      </c>
      <c r="AO168" s="18" t="s">
        <v>70</v>
      </c>
      <c r="AP168" t="s">
        <v>389</v>
      </c>
    </row>
    <row r="169" spans="1:42" hidden="1" x14ac:dyDescent="0.2">
      <c r="A169" t="s">
        <v>29</v>
      </c>
      <c r="B169" t="s">
        <v>64</v>
      </c>
      <c r="C169" t="s">
        <v>31</v>
      </c>
      <c r="D169">
        <v>503225</v>
      </c>
      <c r="E169" t="s">
        <v>29</v>
      </c>
      <c r="G169" t="s">
        <v>65</v>
      </c>
      <c r="H169" t="s">
        <v>34</v>
      </c>
      <c r="M169" s="11">
        <v>10</v>
      </c>
      <c r="N169">
        <v>1</v>
      </c>
      <c r="P169" s="12">
        <v>43253</v>
      </c>
      <c r="Q169" s="13">
        <v>12.5</v>
      </c>
      <c r="R169" s="13"/>
      <c r="S169" s="14">
        <v>217.4</v>
      </c>
      <c r="T169" s="14">
        <v>0.15</v>
      </c>
      <c r="V169" t="s">
        <v>66</v>
      </c>
      <c r="W169" t="s">
        <v>29</v>
      </c>
      <c r="X169" s="12">
        <v>43253</v>
      </c>
      <c r="Y169" s="15">
        <v>194.35560000000001</v>
      </c>
      <c r="Z169" s="16">
        <v>0</v>
      </c>
      <c r="AA169" s="16">
        <v>0</v>
      </c>
      <c r="AB169" s="16">
        <v>0</v>
      </c>
      <c r="AC169" s="16">
        <v>194.35560000000001</v>
      </c>
      <c r="AD169" s="16">
        <v>194.35560000000001</v>
      </c>
      <c r="AE169" s="16">
        <v>194.35560000000001</v>
      </c>
      <c r="AF169" s="12">
        <v>43281</v>
      </c>
      <c r="AG169" s="15" t="s">
        <v>38</v>
      </c>
      <c r="AH169" s="15" t="s">
        <v>29</v>
      </c>
      <c r="AI169" s="15" t="s">
        <v>38</v>
      </c>
      <c r="AL169" s="47">
        <f t="shared" si="4"/>
        <v>0.89400000000000002</v>
      </c>
      <c r="AM169" s="47">
        <v>1.71</v>
      </c>
      <c r="AN169">
        <f t="shared" si="5"/>
        <v>0.25650000000000001</v>
      </c>
      <c r="AO169" s="18" t="s">
        <v>70</v>
      </c>
      <c r="AP169" t="s">
        <v>389</v>
      </c>
    </row>
    <row r="170" spans="1:42" hidden="1" x14ac:dyDescent="0.2">
      <c r="A170" t="s">
        <v>29</v>
      </c>
      <c r="B170" t="s">
        <v>64</v>
      </c>
      <c r="C170" t="s">
        <v>31</v>
      </c>
      <c r="D170">
        <v>503228</v>
      </c>
      <c r="E170" t="s">
        <v>29</v>
      </c>
      <c r="G170" t="s">
        <v>65</v>
      </c>
      <c r="H170" t="s">
        <v>34</v>
      </c>
      <c r="M170" s="11">
        <v>10</v>
      </c>
      <c r="N170">
        <v>1</v>
      </c>
      <c r="P170" s="12">
        <v>43253</v>
      </c>
      <c r="Q170" s="13">
        <v>12.5</v>
      </c>
      <c r="R170" s="13"/>
      <c r="S170" s="14">
        <v>217.4</v>
      </c>
      <c r="T170" s="14">
        <v>0.15</v>
      </c>
      <c r="V170" t="s">
        <v>66</v>
      </c>
      <c r="W170" t="s">
        <v>29</v>
      </c>
      <c r="X170" s="12">
        <v>43253</v>
      </c>
      <c r="Y170" s="15">
        <v>194.35560000000001</v>
      </c>
      <c r="Z170" s="16">
        <v>0</v>
      </c>
      <c r="AA170" s="16">
        <v>0</v>
      </c>
      <c r="AB170" s="16">
        <v>0</v>
      </c>
      <c r="AC170" s="16">
        <v>194.35560000000001</v>
      </c>
      <c r="AD170" s="16">
        <v>194.35560000000001</v>
      </c>
      <c r="AE170" s="16">
        <v>194.35560000000001</v>
      </c>
      <c r="AF170" s="12">
        <v>43281</v>
      </c>
      <c r="AG170" s="15" t="s">
        <v>38</v>
      </c>
      <c r="AH170" s="15" t="s">
        <v>29</v>
      </c>
      <c r="AI170" s="15" t="s">
        <v>38</v>
      </c>
      <c r="AL170" s="47">
        <f t="shared" si="4"/>
        <v>0.89400000000000002</v>
      </c>
      <c r="AM170" s="47">
        <v>1.71</v>
      </c>
      <c r="AN170">
        <f t="shared" si="5"/>
        <v>0.25650000000000001</v>
      </c>
      <c r="AO170" s="18" t="s">
        <v>70</v>
      </c>
      <c r="AP170" t="s">
        <v>389</v>
      </c>
    </row>
    <row r="171" spans="1:42" hidden="1" x14ac:dyDescent="0.2">
      <c r="A171" t="s">
        <v>29</v>
      </c>
      <c r="B171" t="s">
        <v>64</v>
      </c>
      <c r="C171" t="s">
        <v>31</v>
      </c>
      <c r="D171">
        <v>503231</v>
      </c>
      <c r="E171" t="s">
        <v>29</v>
      </c>
      <c r="G171" t="s">
        <v>65</v>
      </c>
      <c r="H171" t="s">
        <v>34</v>
      </c>
      <c r="M171" s="11">
        <v>10</v>
      </c>
      <c r="N171">
        <v>1</v>
      </c>
      <c r="P171" s="12">
        <v>43295</v>
      </c>
      <c r="Q171" s="13">
        <v>12.5</v>
      </c>
      <c r="R171" s="13"/>
      <c r="S171" s="14">
        <v>217.4</v>
      </c>
      <c r="T171" s="14">
        <v>0.15</v>
      </c>
      <c r="V171" t="s">
        <v>66</v>
      </c>
      <c r="W171" t="s">
        <v>29</v>
      </c>
      <c r="X171" s="12">
        <v>43295</v>
      </c>
      <c r="Y171" s="15">
        <v>194.35560000000001</v>
      </c>
      <c r="Z171" s="16">
        <v>0</v>
      </c>
      <c r="AA171" s="16">
        <v>0</v>
      </c>
      <c r="AB171" s="16">
        <v>0</v>
      </c>
      <c r="AC171" s="16">
        <v>194.35560000000001</v>
      </c>
      <c r="AD171" s="16">
        <v>194.35560000000001</v>
      </c>
      <c r="AE171" s="16">
        <v>194.35560000000001</v>
      </c>
      <c r="AF171" s="12">
        <v>43373</v>
      </c>
      <c r="AG171" s="15" t="s">
        <v>38</v>
      </c>
      <c r="AH171" s="15" t="s">
        <v>29</v>
      </c>
      <c r="AI171" s="15" t="s">
        <v>38</v>
      </c>
      <c r="AL171" s="47">
        <f t="shared" si="4"/>
        <v>0.89400000000000002</v>
      </c>
      <c r="AM171" s="47">
        <v>1.71</v>
      </c>
      <c r="AN171">
        <f t="shared" si="5"/>
        <v>0.25650000000000001</v>
      </c>
      <c r="AO171" s="18" t="s">
        <v>70</v>
      </c>
      <c r="AP171" t="s">
        <v>389</v>
      </c>
    </row>
    <row r="172" spans="1:42" hidden="1" x14ac:dyDescent="0.2">
      <c r="A172" t="s">
        <v>29</v>
      </c>
      <c r="B172" t="s">
        <v>64</v>
      </c>
      <c r="C172" t="s">
        <v>31</v>
      </c>
      <c r="D172">
        <v>503232</v>
      </c>
      <c r="E172" t="s">
        <v>29</v>
      </c>
      <c r="G172" t="s">
        <v>65</v>
      </c>
      <c r="H172" t="s">
        <v>34</v>
      </c>
      <c r="M172" s="11">
        <v>10</v>
      </c>
      <c r="N172">
        <v>1</v>
      </c>
      <c r="P172" s="12">
        <v>43253</v>
      </c>
      <c r="Q172" s="13">
        <v>12.5</v>
      </c>
      <c r="R172" s="13"/>
      <c r="S172" s="14">
        <v>217.4</v>
      </c>
      <c r="T172" s="14">
        <v>0.15</v>
      </c>
      <c r="V172" t="s">
        <v>66</v>
      </c>
      <c r="W172" t="s">
        <v>29</v>
      </c>
      <c r="X172" s="12">
        <v>43253</v>
      </c>
      <c r="Y172" s="15">
        <v>194.35560000000001</v>
      </c>
      <c r="Z172" s="16">
        <v>0</v>
      </c>
      <c r="AA172" s="16">
        <v>0</v>
      </c>
      <c r="AB172" s="16">
        <v>0</v>
      </c>
      <c r="AC172" s="16">
        <v>194.35560000000001</v>
      </c>
      <c r="AD172" s="16">
        <v>194.35560000000001</v>
      </c>
      <c r="AE172" s="16">
        <v>194.35560000000001</v>
      </c>
      <c r="AF172" s="12">
        <v>43373</v>
      </c>
      <c r="AG172" s="15" t="s">
        <v>38</v>
      </c>
      <c r="AH172" s="15" t="s">
        <v>29</v>
      </c>
      <c r="AI172" s="15" t="s">
        <v>38</v>
      </c>
      <c r="AL172" s="47">
        <f t="shared" si="4"/>
        <v>0.89400000000000002</v>
      </c>
      <c r="AM172" s="47">
        <v>1.71</v>
      </c>
      <c r="AN172">
        <f t="shared" si="5"/>
        <v>0.25650000000000001</v>
      </c>
      <c r="AO172" s="18" t="s">
        <v>70</v>
      </c>
      <c r="AP172" t="s">
        <v>389</v>
      </c>
    </row>
    <row r="173" spans="1:42" hidden="1" x14ac:dyDescent="0.2">
      <c r="A173" t="s">
        <v>29</v>
      </c>
      <c r="B173" t="s">
        <v>64</v>
      </c>
      <c r="C173" t="s">
        <v>31</v>
      </c>
      <c r="D173">
        <v>503236</v>
      </c>
      <c r="E173" t="s">
        <v>29</v>
      </c>
      <c r="G173" t="s">
        <v>65</v>
      </c>
      <c r="H173" t="s">
        <v>34</v>
      </c>
      <c r="M173" s="11">
        <v>10</v>
      </c>
      <c r="N173">
        <v>1</v>
      </c>
      <c r="P173" s="12">
        <v>43295</v>
      </c>
      <c r="Q173" s="13">
        <v>12.5</v>
      </c>
      <c r="R173" s="13"/>
      <c r="S173" s="14">
        <v>217.4</v>
      </c>
      <c r="T173" s="14">
        <v>0.15</v>
      </c>
      <c r="V173" t="s">
        <v>66</v>
      </c>
      <c r="W173" t="s">
        <v>29</v>
      </c>
      <c r="X173" s="12">
        <v>43295</v>
      </c>
      <c r="Y173" s="15">
        <v>194.35560000000001</v>
      </c>
      <c r="Z173" s="16">
        <v>0</v>
      </c>
      <c r="AA173" s="16">
        <v>0</v>
      </c>
      <c r="AB173" s="16">
        <v>0</v>
      </c>
      <c r="AC173" s="16">
        <v>194.35560000000001</v>
      </c>
      <c r="AD173" s="16">
        <v>194.35560000000001</v>
      </c>
      <c r="AE173" s="16">
        <v>194.35560000000001</v>
      </c>
      <c r="AF173" s="12">
        <v>43373</v>
      </c>
      <c r="AG173" s="15" t="s">
        <v>38</v>
      </c>
      <c r="AH173" s="15" t="s">
        <v>29</v>
      </c>
      <c r="AI173" s="15" t="s">
        <v>38</v>
      </c>
      <c r="AL173" s="47">
        <f t="shared" si="4"/>
        <v>0.89400000000000002</v>
      </c>
      <c r="AM173" s="47">
        <v>1.71</v>
      </c>
      <c r="AN173">
        <f t="shared" si="5"/>
        <v>0.25650000000000001</v>
      </c>
      <c r="AO173" s="18" t="s">
        <v>70</v>
      </c>
      <c r="AP173" t="s">
        <v>389</v>
      </c>
    </row>
    <row r="174" spans="1:42" hidden="1" x14ac:dyDescent="0.2">
      <c r="A174" t="s">
        <v>29</v>
      </c>
      <c r="B174" t="s">
        <v>64</v>
      </c>
      <c r="C174" t="s">
        <v>31</v>
      </c>
      <c r="D174">
        <v>503261</v>
      </c>
      <c r="E174" t="s">
        <v>29</v>
      </c>
      <c r="G174" t="s">
        <v>65</v>
      </c>
      <c r="H174" t="s">
        <v>34</v>
      </c>
      <c r="M174" s="11">
        <v>10</v>
      </c>
      <c r="N174">
        <v>1</v>
      </c>
      <c r="P174" s="12">
        <v>43246</v>
      </c>
      <c r="Q174" s="13">
        <v>12.5</v>
      </c>
      <c r="R174" s="13"/>
      <c r="S174" s="14">
        <v>217.4</v>
      </c>
      <c r="T174" s="14">
        <v>0.15</v>
      </c>
      <c r="V174" t="s">
        <v>66</v>
      </c>
      <c r="W174" t="s">
        <v>29</v>
      </c>
      <c r="X174" s="12">
        <v>43246</v>
      </c>
      <c r="Y174" s="15">
        <v>194.35560000000001</v>
      </c>
      <c r="Z174" s="16">
        <v>0</v>
      </c>
      <c r="AA174" s="16">
        <v>0</v>
      </c>
      <c r="AB174" s="16">
        <v>0</v>
      </c>
      <c r="AC174" s="16">
        <v>194.35560000000001</v>
      </c>
      <c r="AD174" s="16">
        <v>194.35560000000001</v>
      </c>
      <c r="AE174" s="16">
        <v>194.35560000000001</v>
      </c>
      <c r="AF174" s="12">
        <v>43281</v>
      </c>
      <c r="AG174" s="15" t="s">
        <v>38</v>
      </c>
      <c r="AH174" s="15" t="s">
        <v>29</v>
      </c>
      <c r="AI174" s="15" t="s">
        <v>38</v>
      </c>
      <c r="AL174" s="47">
        <f t="shared" si="4"/>
        <v>0.89400000000000002</v>
      </c>
      <c r="AM174" s="47">
        <v>1.71</v>
      </c>
      <c r="AN174">
        <f t="shared" si="5"/>
        <v>0.25650000000000001</v>
      </c>
      <c r="AO174" s="18" t="s">
        <v>70</v>
      </c>
      <c r="AP174" t="s">
        <v>389</v>
      </c>
    </row>
    <row r="175" spans="1:42" hidden="1" x14ac:dyDescent="0.2">
      <c r="A175" t="s">
        <v>29</v>
      </c>
      <c r="B175" t="s">
        <v>64</v>
      </c>
      <c r="C175" t="s">
        <v>31</v>
      </c>
      <c r="D175">
        <v>503278</v>
      </c>
      <c r="E175" t="s">
        <v>29</v>
      </c>
      <c r="G175" t="s">
        <v>65</v>
      </c>
      <c r="H175" t="s">
        <v>34</v>
      </c>
      <c r="M175" s="11">
        <v>10</v>
      </c>
      <c r="N175">
        <v>1</v>
      </c>
      <c r="P175" s="12">
        <v>43253</v>
      </c>
      <c r="Q175" s="13">
        <v>12.5</v>
      </c>
      <c r="R175" s="13"/>
      <c r="S175" s="14">
        <v>217.4</v>
      </c>
      <c r="T175" s="14">
        <v>0.15</v>
      </c>
      <c r="V175" t="s">
        <v>66</v>
      </c>
      <c r="W175" t="s">
        <v>29</v>
      </c>
      <c r="X175" s="12">
        <v>43253</v>
      </c>
      <c r="Y175" s="15">
        <v>194.35560000000001</v>
      </c>
      <c r="Z175" s="16">
        <v>0</v>
      </c>
      <c r="AA175" s="16">
        <v>0</v>
      </c>
      <c r="AB175" s="16">
        <v>0</v>
      </c>
      <c r="AC175" s="16">
        <v>194.35560000000001</v>
      </c>
      <c r="AD175" s="16">
        <v>194.35560000000001</v>
      </c>
      <c r="AE175" s="16">
        <v>194.35560000000001</v>
      </c>
      <c r="AF175" s="12">
        <v>43281</v>
      </c>
      <c r="AG175" s="15" t="s">
        <v>38</v>
      </c>
      <c r="AH175" s="15" t="s">
        <v>29</v>
      </c>
      <c r="AI175" s="15" t="s">
        <v>38</v>
      </c>
      <c r="AL175" s="47">
        <f t="shared" si="4"/>
        <v>0.89400000000000002</v>
      </c>
      <c r="AM175" s="47">
        <v>1.71</v>
      </c>
      <c r="AN175">
        <f t="shared" si="5"/>
        <v>0.25650000000000001</v>
      </c>
      <c r="AO175" s="18" t="s">
        <v>70</v>
      </c>
      <c r="AP175" t="s">
        <v>389</v>
      </c>
    </row>
    <row r="176" spans="1:42" hidden="1" x14ac:dyDescent="0.2">
      <c r="A176" t="s">
        <v>29</v>
      </c>
      <c r="B176" t="s">
        <v>64</v>
      </c>
      <c r="C176" t="s">
        <v>31</v>
      </c>
      <c r="D176">
        <v>503281</v>
      </c>
      <c r="E176" t="s">
        <v>29</v>
      </c>
      <c r="G176" t="s">
        <v>65</v>
      </c>
      <c r="H176" t="s">
        <v>34</v>
      </c>
      <c r="M176" s="11">
        <v>10</v>
      </c>
      <c r="N176">
        <v>1</v>
      </c>
      <c r="P176" s="12">
        <v>43295</v>
      </c>
      <c r="Q176" s="13">
        <v>12.5</v>
      </c>
      <c r="R176" s="13"/>
      <c r="S176" s="14">
        <v>217.4</v>
      </c>
      <c r="T176" s="14">
        <v>0.15</v>
      </c>
      <c r="V176" t="s">
        <v>66</v>
      </c>
      <c r="W176" t="s">
        <v>29</v>
      </c>
      <c r="X176" s="12">
        <v>43295</v>
      </c>
      <c r="Y176" s="15">
        <v>194.35560000000001</v>
      </c>
      <c r="Z176" s="16">
        <v>0</v>
      </c>
      <c r="AA176" s="16">
        <v>0</v>
      </c>
      <c r="AB176" s="16">
        <v>0</v>
      </c>
      <c r="AC176" s="16">
        <v>194.35560000000001</v>
      </c>
      <c r="AD176" s="16">
        <v>194.35560000000001</v>
      </c>
      <c r="AE176" s="16">
        <v>194.35560000000001</v>
      </c>
      <c r="AF176" s="12">
        <v>43373</v>
      </c>
      <c r="AG176" s="15" t="s">
        <v>38</v>
      </c>
      <c r="AH176" s="15" t="s">
        <v>29</v>
      </c>
      <c r="AI176" s="15" t="s">
        <v>38</v>
      </c>
      <c r="AL176" s="47">
        <f t="shared" si="4"/>
        <v>0.89400000000000002</v>
      </c>
      <c r="AM176" s="47">
        <v>1.71</v>
      </c>
      <c r="AN176">
        <f t="shared" si="5"/>
        <v>0.25650000000000001</v>
      </c>
      <c r="AO176" s="18" t="s">
        <v>70</v>
      </c>
      <c r="AP176" t="s">
        <v>389</v>
      </c>
    </row>
    <row r="177" spans="1:42" hidden="1" x14ac:dyDescent="0.2">
      <c r="A177" t="s">
        <v>29</v>
      </c>
      <c r="B177" t="s">
        <v>64</v>
      </c>
      <c r="C177" t="s">
        <v>31</v>
      </c>
      <c r="D177">
        <v>503282</v>
      </c>
      <c r="E177" t="s">
        <v>29</v>
      </c>
      <c r="G177" t="s">
        <v>65</v>
      </c>
      <c r="H177" t="s">
        <v>34</v>
      </c>
      <c r="M177" s="11">
        <v>10</v>
      </c>
      <c r="N177">
        <v>1</v>
      </c>
      <c r="P177" s="12">
        <v>43253</v>
      </c>
      <c r="Q177" s="13">
        <v>12.5</v>
      </c>
      <c r="R177" s="13"/>
      <c r="S177" s="14">
        <v>217.4</v>
      </c>
      <c r="T177" s="14">
        <v>0.15</v>
      </c>
      <c r="V177" t="s">
        <v>66</v>
      </c>
      <c r="W177" t="s">
        <v>29</v>
      </c>
      <c r="X177" s="12">
        <v>43253</v>
      </c>
      <c r="Y177" s="15">
        <v>194.35560000000001</v>
      </c>
      <c r="Z177" s="16">
        <v>0</v>
      </c>
      <c r="AA177" s="16">
        <v>0</v>
      </c>
      <c r="AB177" s="16">
        <v>0</v>
      </c>
      <c r="AC177" s="16">
        <v>194.35560000000001</v>
      </c>
      <c r="AD177" s="16">
        <v>194.35560000000001</v>
      </c>
      <c r="AE177" s="16">
        <v>194.35560000000001</v>
      </c>
      <c r="AF177" s="12">
        <v>43281</v>
      </c>
      <c r="AG177" s="15" t="s">
        <v>38</v>
      </c>
      <c r="AH177" s="15" t="s">
        <v>29</v>
      </c>
      <c r="AI177" s="15" t="s">
        <v>38</v>
      </c>
      <c r="AL177" s="47">
        <f t="shared" si="4"/>
        <v>0.89400000000000002</v>
      </c>
      <c r="AM177" s="47">
        <v>1.71</v>
      </c>
      <c r="AN177">
        <f t="shared" si="5"/>
        <v>0.25650000000000001</v>
      </c>
      <c r="AO177" s="18" t="s">
        <v>70</v>
      </c>
      <c r="AP177" t="s">
        <v>389</v>
      </c>
    </row>
    <row r="178" spans="1:42" hidden="1" x14ac:dyDescent="0.2">
      <c r="A178" t="s">
        <v>29</v>
      </c>
      <c r="B178" t="s">
        <v>64</v>
      </c>
      <c r="C178" t="s">
        <v>31</v>
      </c>
      <c r="D178">
        <v>503298</v>
      </c>
      <c r="E178" t="s">
        <v>29</v>
      </c>
      <c r="G178" t="s">
        <v>65</v>
      </c>
      <c r="H178" t="s">
        <v>34</v>
      </c>
      <c r="M178" s="11">
        <v>10</v>
      </c>
      <c r="N178">
        <v>1</v>
      </c>
      <c r="P178" s="12">
        <v>43295</v>
      </c>
      <c r="Q178" s="13">
        <v>12.5</v>
      </c>
      <c r="R178" s="13"/>
      <c r="S178" s="14">
        <v>217.4</v>
      </c>
      <c r="T178" s="14">
        <v>0.15</v>
      </c>
      <c r="V178" t="s">
        <v>66</v>
      </c>
      <c r="W178" t="s">
        <v>29</v>
      </c>
      <c r="X178" s="12">
        <v>43295</v>
      </c>
      <c r="Y178" s="15">
        <v>194.35560000000001</v>
      </c>
      <c r="Z178" s="16">
        <v>0</v>
      </c>
      <c r="AA178" s="16">
        <v>0</v>
      </c>
      <c r="AB178" s="16">
        <v>0</v>
      </c>
      <c r="AC178" s="16">
        <v>194.35560000000001</v>
      </c>
      <c r="AD178" s="16">
        <v>194.35560000000001</v>
      </c>
      <c r="AE178" s="16">
        <v>194.35560000000001</v>
      </c>
      <c r="AF178" s="12">
        <v>43373</v>
      </c>
      <c r="AG178" s="15" t="s">
        <v>38</v>
      </c>
      <c r="AH178" s="15" t="s">
        <v>29</v>
      </c>
      <c r="AI178" s="15" t="s">
        <v>38</v>
      </c>
      <c r="AL178" s="47">
        <f t="shared" si="4"/>
        <v>0.89400000000000002</v>
      </c>
      <c r="AM178" s="47">
        <v>1.71</v>
      </c>
      <c r="AN178">
        <f t="shared" si="5"/>
        <v>0.25650000000000001</v>
      </c>
      <c r="AO178" s="18" t="s">
        <v>70</v>
      </c>
      <c r="AP178" t="s">
        <v>389</v>
      </c>
    </row>
    <row r="179" spans="1:42" hidden="1" x14ac:dyDescent="0.2">
      <c r="A179" t="s">
        <v>29</v>
      </c>
      <c r="B179" t="s">
        <v>64</v>
      </c>
      <c r="C179" t="s">
        <v>31</v>
      </c>
      <c r="D179">
        <v>503305</v>
      </c>
      <c r="E179" t="s">
        <v>29</v>
      </c>
      <c r="G179" t="s">
        <v>65</v>
      </c>
      <c r="H179" t="s">
        <v>34</v>
      </c>
      <c r="M179" s="11">
        <v>10</v>
      </c>
      <c r="N179">
        <v>1</v>
      </c>
      <c r="P179" s="12">
        <v>43255</v>
      </c>
      <c r="Q179" s="13">
        <v>12.5</v>
      </c>
      <c r="R179" s="13"/>
      <c r="S179" s="14">
        <v>217.4</v>
      </c>
      <c r="T179" s="14">
        <v>0.15</v>
      </c>
      <c r="V179" t="s">
        <v>66</v>
      </c>
      <c r="W179" t="s">
        <v>29</v>
      </c>
      <c r="X179" s="12">
        <v>43255</v>
      </c>
      <c r="Y179" s="15">
        <v>194.35560000000001</v>
      </c>
      <c r="Z179" s="16">
        <v>0</v>
      </c>
      <c r="AA179" s="16">
        <v>0</v>
      </c>
      <c r="AB179" s="16">
        <v>0</v>
      </c>
      <c r="AC179" s="16">
        <v>194.35560000000001</v>
      </c>
      <c r="AD179" s="16">
        <v>194.35560000000001</v>
      </c>
      <c r="AE179" s="16">
        <v>194.35560000000001</v>
      </c>
      <c r="AF179" s="12">
        <v>43281</v>
      </c>
      <c r="AG179" s="15" t="s">
        <v>38</v>
      </c>
      <c r="AH179" s="15" t="s">
        <v>29</v>
      </c>
      <c r="AI179" s="15" t="s">
        <v>38</v>
      </c>
      <c r="AL179" s="47">
        <f t="shared" si="4"/>
        <v>0.89400000000000002</v>
      </c>
      <c r="AM179" s="47">
        <v>1.71</v>
      </c>
      <c r="AN179">
        <f t="shared" si="5"/>
        <v>0.25650000000000001</v>
      </c>
      <c r="AO179" s="18" t="s">
        <v>70</v>
      </c>
      <c r="AP179" t="s">
        <v>389</v>
      </c>
    </row>
    <row r="180" spans="1:42" hidden="1" x14ac:dyDescent="0.2">
      <c r="A180" t="s">
        <v>29</v>
      </c>
      <c r="B180" t="s">
        <v>64</v>
      </c>
      <c r="C180" t="s">
        <v>31</v>
      </c>
      <c r="D180">
        <v>503307</v>
      </c>
      <c r="E180" t="s">
        <v>29</v>
      </c>
      <c r="G180" t="s">
        <v>65</v>
      </c>
      <c r="H180" t="s">
        <v>34</v>
      </c>
      <c r="M180" s="11">
        <v>10</v>
      </c>
      <c r="N180">
        <v>1</v>
      </c>
      <c r="P180" s="12">
        <v>43253</v>
      </c>
      <c r="Q180" s="13">
        <v>12.5</v>
      </c>
      <c r="R180" s="13"/>
      <c r="S180" s="14">
        <v>217.4</v>
      </c>
      <c r="T180" s="14">
        <v>0.15</v>
      </c>
      <c r="V180" t="s">
        <v>66</v>
      </c>
      <c r="W180" t="s">
        <v>29</v>
      </c>
      <c r="X180" s="12">
        <v>43253</v>
      </c>
      <c r="Y180" s="15">
        <v>194.35560000000001</v>
      </c>
      <c r="Z180" s="16">
        <v>0</v>
      </c>
      <c r="AA180" s="16">
        <v>0</v>
      </c>
      <c r="AB180" s="16">
        <v>0</v>
      </c>
      <c r="AC180" s="16">
        <v>194.35560000000001</v>
      </c>
      <c r="AD180" s="16">
        <v>194.35560000000001</v>
      </c>
      <c r="AE180" s="16">
        <v>194.35560000000001</v>
      </c>
      <c r="AF180" s="12">
        <v>43281</v>
      </c>
      <c r="AG180" s="15" t="s">
        <v>38</v>
      </c>
      <c r="AH180" s="15" t="s">
        <v>29</v>
      </c>
      <c r="AI180" s="15" t="s">
        <v>38</v>
      </c>
      <c r="AL180" s="47">
        <f t="shared" si="4"/>
        <v>0.89400000000000002</v>
      </c>
      <c r="AM180" s="47">
        <v>1.71</v>
      </c>
      <c r="AN180">
        <f t="shared" si="5"/>
        <v>0.25650000000000001</v>
      </c>
      <c r="AO180" s="18" t="s">
        <v>70</v>
      </c>
      <c r="AP180" t="s">
        <v>389</v>
      </c>
    </row>
    <row r="181" spans="1:42" hidden="1" x14ac:dyDescent="0.2">
      <c r="A181" t="s">
        <v>29</v>
      </c>
      <c r="B181" t="s">
        <v>64</v>
      </c>
      <c r="C181" t="s">
        <v>31</v>
      </c>
      <c r="D181">
        <v>503341</v>
      </c>
      <c r="E181" t="s">
        <v>29</v>
      </c>
      <c r="G181" t="s">
        <v>65</v>
      </c>
      <c r="H181" t="s">
        <v>34</v>
      </c>
      <c r="M181" s="11">
        <v>10</v>
      </c>
      <c r="N181">
        <v>1</v>
      </c>
      <c r="P181" s="12">
        <v>43295</v>
      </c>
      <c r="Q181" s="13">
        <v>12.5</v>
      </c>
      <c r="R181" s="13"/>
      <c r="S181" s="14">
        <v>217.4</v>
      </c>
      <c r="T181" s="14">
        <v>0.15</v>
      </c>
      <c r="V181" t="s">
        <v>66</v>
      </c>
      <c r="W181" t="s">
        <v>29</v>
      </c>
      <c r="X181" s="12">
        <v>43295</v>
      </c>
      <c r="Y181" s="15">
        <v>194.35560000000001</v>
      </c>
      <c r="Z181" s="16">
        <v>0</v>
      </c>
      <c r="AA181" s="16">
        <v>0</v>
      </c>
      <c r="AB181" s="16">
        <v>0</v>
      </c>
      <c r="AC181" s="16">
        <v>194.35560000000001</v>
      </c>
      <c r="AD181" s="16">
        <v>194.35560000000001</v>
      </c>
      <c r="AE181" s="16">
        <v>194.35560000000001</v>
      </c>
      <c r="AF181" s="12">
        <v>43373</v>
      </c>
      <c r="AG181" s="15" t="s">
        <v>38</v>
      </c>
      <c r="AH181" s="15" t="s">
        <v>29</v>
      </c>
      <c r="AI181" s="15" t="s">
        <v>38</v>
      </c>
      <c r="AL181" s="47">
        <f t="shared" si="4"/>
        <v>0.89400000000000002</v>
      </c>
      <c r="AM181" s="47">
        <v>1.71</v>
      </c>
      <c r="AN181">
        <f t="shared" si="5"/>
        <v>0.25650000000000001</v>
      </c>
      <c r="AO181" s="18" t="s">
        <v>70</v>
      </c>
      <c r="AP181" t="s">
        <v>389</v>
      </c>
    </row>
    <row r="182" spans="1:42" hidden="1" x14ac:dyDescent="0.2">
      <c r="A182" t="s">
        <v>29</v>
      </c>
      <c r="B182" t="s">
        <v>64</v>
      </c>
      <c r="C182" t="s">
        <v>31</v>
      </c>
      <c r="D182">
        <v>503342</v>
      </c>
      <c r="E182" t="s">
        <v>29</v>
      </c>
      <c r="G182" t="s">
        <v>65</v>
      </c>
      <c r="H182" t="s">
        <v>34</v>
      </c>
      <c r="M182" s="11">
        <v>10</v>
      </c>
      <c r="N182">
        <v>1</v>
      </c>
      <c r="P182" s="12">
        <v>43295</v>
      </c>
      <c r="Q182" s="13">
        <v>12.5</v>
      </c>
      <c r="R182" s="13"/>
      <c r="S182" s="14">
        <v>217.4</v>
      </c>
      <c r="T182" s="14">
        <v>0.15</v>
      </c>
      <c r="V182" t="s">
        <v>66</v>
      </c>
      <c r="W182" t="s">
        <v>29</v>
      </c>
      <c r="X182" s="12">
        <v>43295</v>
      </c>
      <c r="Y182" s="15">
        <v>194.35560000000001</v>
      </c>
      <c r="Z182" s="16">
        <v>0</v>
      </c>
      <c r="AA182" s="16">
        <v>0</v>
      </c>
      <c r="AB182" s="16">
        <v>0</v>
      </c>
      <c r="AC182" s="16">
        <v>194.35560000000001</v>
      </c>
      <c r="AD182" s="16">
        <v>194.35560000000001</v>
      </c>
      <c r="AE182" s="16">
        <v>194.35560000000001</v>
      </c>
      <c r="AF182" s="12">
        <v>43373</v>
      </c>
      <c r="AG182" s="15" t="s">
        <v>38</v>
      </c>
      <c r="AH182" s="15" t="s">
        <v>29</v>
      </c>
      <c r="AI182" s="15" t="s">
        <v>38</v>
      </c>
      <c r="AL182" s="47">
        <f t="shared" si="4"/>
        <v>0.89400000000000002</v>
      </c>
      <c r="AM182" s="47">
        <v>1.71</v>
      </c>
      <c r="AN182">
        <f t="shared" si="5"/>
        <v>0.25650000000000001</v>
      </c>
      <c r="AO182" s="18" t="s">
        <v>70</v>
      </c>
      <c r="AP182" t="s">
        <v>389</v>
      </c>
    </row>
    <row r="183" spans="1:42" hidden="1" x14ac:dyDescent="0.2">
      <c r="A183" t="s">
        <v>29</v>
      </c>
      <c r="B183" t="s">
        <v>64</v>
      </c>
      <c r="C183" t="s">
        <v>31</v>
      </c>
      <c r="D183">
        <v>503352</v>
      </c>
      <c r="E183" t="s">
        <v>29</v>
      </c>
      <c r="G183" t="s">
        <v>65</v>
      </c>
      <c r="H183" t="s">
        <v>34</v>
      </c>
      <c r="M183" s="11">
        <v>10</v>
      </c>
      <c r="N183">
        <v>1</v>
      </c>
      <c r="P183" s="12">
        <v>43295</v>
      </c>
      <c r="Q183" s="13">
        <v>12.5</v>
      </c>
      <c r="R183" s="13"/>
      <c r="S183" s="14">
        <v>217.4</v>
      </c>
      <c r="T183" s="14">
        <v>0.15</v>
      </c>
      <c r="V183" t="s">
        <v>66</v>
      </c>
      <c r="W183" t="s">
        <v>29</v>
      </c>
      <c r="X183" s="12">
        <v>43295</v>
      </c>
      <c r="Y183" s="15">
        <v>194.35560000000001</v>
      </c>
      <c r="Z183" s="16">
        <v>0</v>
      </c>
      <c r="AA183" s="16">
        <v>0</v>
      </c>
      <c r="AB183" s="16">
        <v>0</v>
      </c>
      <c r="AC183" s="16">
        <v>194.35560000000001</v>
      </c>
      <c r="AD183" s="16">
        <v>194.35560000000001</v>
      </c>
      <c r="AE183" s="16">
        <v>194.35560000000001</v>
      </c>
      <c r="AF183" s="12">
        <v>43373</v>
      </c>
      <c r="AG183" s="15" t="s">
        <v>38</v>
      </c>
      <c r="AH183" s="15" t="s">
        <v>29</v>
      </c>
      <c r="AI183" s="15" t="s">
        <v>38</v>
      </c>
      <c r="AL183" s="47">
        <f t="shared" si="4"/>
        <v>0.89400000000000002</v>
      </c>
      <c r="AM183" s="47">
        <v>1.71</v>
      </c>
      <c r="AN183">
        <f t="shared" si="5"/>
        <v>0.25650000000000001</v>
      </c>
      <c r="AO183" s="18" t="s">
        <v>70</v>
      </c>
      <c r="AP183" t="s">
        <v>389</v>
      </c>
    </row>
    <row r="184" spans="1:42" hidden="1" x14ac:dyDescent="0.2">
      <c r="A184" t="s">
        <v>29</v>
      </c>
      <c r="B184" t="s">
        <v>64</v>
      </c>
      <c r="C184" t="s">
        <v>31</v>
      </c>
      <c r="D184">
        <v>503364</v>
      </c>
      <c r="E184" t="s">
        <v>29</v>
      </c>
      <c r="G184" t="s">
        <v>65</v>
      </c>
      <c r="H184" t="s">
        <v>34</v>
      </c>
      <c r="M184" s="11">
        <v>10</v>
      </c>
      <c r="N184">
        <v>1</v>
      </c>
      <c r="P184" s="12">
        <v>43295</v>
      </c>
      <c r="Q184" s="13">
        <v>12.5</v>
      </c>
      <c r="R184" s="13"/>
      <c r="S184" s="14">
        <v>217.4</v>
      </c>
      <c r="T184" s="14">
        <v>0.15</v>
      </c>
      <c r="V184" t="s">
        <v>66</v>
      </c>
      <c r="W184" t="s">
        <v>29</v>
      </c>
      <c r="X184" s="12">
        <v>43295</v>
      </c>
      <c r="Y184" s="15">
        <v>194.35560000000001</v>
      </c>
      <c r="Z184" s="16">
        <v>0</v>
      </c>
      <c r="AA184" s="16">
        <v>0</v>
      </c>
      <c r="AB184" s="16">
        <v>0</v>
      </c>
      <c r="AC184" s="16">
        <v>194.35560000000001</v>
      </c>
      <c r="AD184" s="16">
        <v>194.35560000000001</v>
      </c>
      <c r="AE184" s="16">
        <v>194.35560000000001</v>
      </c>
      <c r="AF184" s="12">
        <v>43373</v>
      </c>
      <c r="AG184" s="15" t="s">
        <v>38</v>
      </c>
      <c r="AH184" s="15" t="s">
        <v>29</v>
      </c>
      <c r="AI184" s="15" t="s">
        <v>38</v>
      </c>
      <c r="AL184" s="47">
        <f t="shared" si="4"/>
        <v>0.89400000000000002</v>
      </c>
      <c r="AM184" s="47">
        <v>1.71</v>
      </c>
      <c r="AN184">
        <f t="shared" si="5"/>
        <v>0.25650000000000001</v>
      </c>
      <c r="AO184" s="18" t="s">
        <v>70</v>
      </c>
      <c r="AP184" t="s">
        <v>389</v>
      </c>
    </row>
    <row r="185" spans="1:42" hidden="1" x14ac:dyDescent="0.2">
      <c r="A185" t="s">
        <v>29</v>
      </c>
      <c r="B185" t="s">
        <v>64</v>
      </c>
      <c r="C185" t="s">
        <v>31</v>
      </c>
      <c r="D185">
        <v>503379</v>
      </c>
      <c r="E185" t="s">
        <v>29</v>
      </c>
      <c r="G185" t="s">
        <v>65</v>
      </c>
      <c r="H185" t="s">
        <v>34</v>
      </c>
      <c r="M185" s="11">
        <v>10</v>
      </c>
      <c r="N185">
        <v>1</v>
      </c>
      <c r="P185" s="12">
        <v>43295</v>
      </c>
      <c r="Q185" s="13">
        <v>12.5</v>
      </c>
      <c r="R185" s="13"/>
      <c r="S185" s="14">
        <v>217.4</v>
      </c>
      <c r="T185" s="14">
        <v>0.15</v>
      </c>
      <c r="V185" t="s">
        <v>66</v>
      </c>
      <c r="W185" t="s">
        <v>29</v>
      </c>
      <c r="X185" s="12">
        <v>43295</v>
      </c>
      <c r="Y185" s="15">
        <v>194.35560000000001</v>
      </c>
      <c r="Z185" s="16">
        <v>0</v>
      </c>
      <c r="AA185" s="16">
        <v>0</v>
      </c>
      <c r="AB185" s="16">
        <v>0</v>
      </c>
      <c r="AC185" s="16">
        <v>194.35560000000001</v>
      </c>
      <c r="AD185" s="16">
        <v>194.35560000000001</v>
      </c>
      <c r="AE185" s="16">
        <v>194.35560000000001</v>
      </c>
      <c r="AF185" s="12">
        <v>43373</v>
      </c>
      <c r="AG185" s="15" t="s">
        <v>38</v>
      </c>
      <c r="AH185" s="15" t="s">
        <v>29</v>
      </c>
      <c r="AI185" s="15" t="s">
        <v>38</v>
      </c>
      <c r="AL185" s="47">
        <f t="shared" si="4"/>
        <v>0.89400000000000002</v>
      </c>
      <c r="AM185" s="47">
        <v>1.71</v>
      </c>
      <c r="AN185">
        <f t="shared" si="5"/>
        <v>0.25650000000000001</v>
      </c>
      <c r="AO185" s="18" t="s">
        <v>70</v>
      </c>
      <c r="AP185" t="s">
        <v>389</v>
      </c>
    </row>
    <row r="186" spans="1:42" hidden="1" x14ac:dyDescent="0.2">
      <c r="A186" t="s">
        <v>29</v>
      </c>
      <c r="B186" t="s">
        <v>64</v>
      </c>
      <c r="C186" t="s">
        <v>31</v>
      </c>
      <c r="D186">
        <v>503381</v>
      </c>
      <c r="E186" t="s">
        <v>29</v>
      </c>
      <c r="G186" t="s">
        <v>65</v>
      </c>
      <c r="H186" t="s">
        <v>34</v>
      </c>
      <c r="M186" s="11">
        <v>10</v>
      </c>
      <c r="N186">
        <v>1</v>
      </c>
      <c r="P186" s="12">
        <v>43295</v>
      </c>
      <c r="Q186" s="13">
        <v>12.5</v>
      </c>
      <c r="R186" s="13"/>
      <c r="S186" s="14">
        <v>217.4</v>
      </c>
      <c r="T186" s="14">
        <v>0.15</v>
      </c>
      <c r="V186" t="s">
        <v>66</v>
      </c>
      <c r="W186" t="s">
        <v>29</v>
      </c>
      <c r="X186" s="12">
        <v>43295</v>
      </c>
      <c r="Y186" s="15">
        <v>194.35560000000001</v>
      </c>
      <c r="Z186" s="16">
        <v>0</v>
      </c>
      <c r="AA186" s="16">
        <v>0</v>
      </c>
      <c r="AB186" s="16">
        <v>0</v>
      </c>
      <c r="AC186" s="16">
        <v>194.35560000000001</v>
      </c>
      <c r="AD186" s="16">
        <v>194.35560000000001</v>
      </c>
      <c r="AE186" s="16">
        <v>194.35560000000001</v>
      </c>
      <c r="AF186" s="12">
        <v>43373</v>
      </c>
      <c r="AG186" s="15" t="s">
        <v>38</v>
      </c>
      <c r="AH186" s="15" t="s">
        <v>29</v>
      </c>
      <c r="AI186" s="15" t="s">
        <v>38</v>
      </c>
      <c r="AL186" s="47">
        <f t="shared" si="4"/>
        <v>0.89400000000000002</v>
      </c>
      <c r="AM186" s="47">
        <v>1.71</v>
      </c>
      <c r="AN186">
        <f t="shared" si="5"/>
        <v>0.25650000000000001</v>
      </c>
      <c r="AO186" s="18" t="s">
        <v>70</v>
      </c>
      <c r="AP186" t="s">
        <v>389</v>
      </c>
    </row>
    <row r="187" spans="1:42" hidden="1" x14ac:dyDescent="0.2">
      <c r="A187" t="s">
        <v>29</v>
      </c>
      <c r="B187" t="s">
        <v>64</v>
      </c>
      <c r="C187" t="s">
        <v>31</v>
      </c>
      <c r="D187">
        <v>503393</v>
      </c>
      <c r="E187" t="s">
        <v>29</v>
      </c>
      <c r="G187" t="s">
        <v>65</v>
      </c>
      <c r="H187" t="s">
        <v>34</v>
      </c>
      <c r="M187" s="11">
        <v>10</v>
      </c>
      <c r="N187">
        <v>1</v>
      </c>
      <c r="P187" s="12">
        <v>43295</v>
      </c>
      <c r="Q187" s="13">
        <v>12.5</v>
      </c>
      <c r="R187" s="13"/>
      <c r="S187" s="14">
        <v>217.4</v>
      </c>
      <c r="T187" s="14">
        <v>0.15</v>
      </c>
      <c r="V187" t="s">
        <v>66</v>
      </c>
      <c r="W187" t="s">
        <v>29</v>
      </c>
      <c r="X187" s="12">
        <v>43295</v>
      </c>
      <c r="Y187" s="15">
        <v>194.35560000000001</v>
      </c>
      <c r="Z187" s="16">
        <v>0</v>
      </c>
      <c r="AA187" s="16">
        <v>0</v>
      </c>
      <c r="AB187" s="16">
        <v>0</v>
      </c>
      <c r="AC187" s="16">
        <v>194.35560000000001</v>
      </c>
      <c r="AD187" s="16">
        <v>194.35560000000001</v>
      </c>
      <c r="AE187" s="16">
        <v>194.35560000000001</v>
      </c>
      <c r="AF187" s="12">
        <v>43373</v>
      </c>
      <c r="AG187" s="15" t="s">
        <v>38</v>
      </c>
      <c r="AH187" s="15" t="s">
        <v>29</v>
      </c>
      <c r="AI187" s="15" t="s">
        <v>38</v>
      </c>
      <c r="AL187" s="47">
        <f t="shared" si="4"/>
        <v>0.89400000000000002</v>
      </c>
      <c r="AM187" s="47">
        <v>1.71</v>
      </c>
      <c r="AN187">
        <f t="shared" si="5"/>
        <v>0.25650000000000001</v>
      </c>
      <c r="AO187" s="18" t="s">
        <v>70</v>
      </c>
      <c r="AP187" t="s">
        <v>389</v>
      </c>
    </row>
    <row r="188" spans="1:42" hidden="1" x14ac:dyDescent="0.2">
      <c r="A188" t="s">
        <v>29</v>
      </c>
      <c r="B188" t="s">
        <v>64</v>
      </c>
      <c r="C188" t="s">
        <v>31</v>
      </c>
      <c r="D188">
        <v>503408</v>
      </c>
      <c r="E188" t="s">
        <v>29</v>
      </c>
      <c r="G188" t="s">
        <v>65</v>
      </c>
      <c r="H188" t="s">
        <v>34</v>
      </c>
      <c r="M188" s="11">
        <v>10</v>
      </c>
      <c r="N188">
        <v>1</v>
      </c>
      <c r="P188" s="12">
        <v>43253</v>
      </c>
      <c r="Q188" s="13">
        <v>12.5</v>
      </c>
      <c r="R188" s="13"/>
      <c r="S188" s="14">
        <v>217.4</v>
      </c>
      <c r="T188" s="14">
        <v>0.15</v>
      </c>
      <c r="V188" t="s">
        <v>66</v>
      </c>
      <c r="W188" t="s">
        <v>29</v>
      </c>
      <c r="X188" s="12">
        <v>43253</v>
      </c>
      <c r="Y188" s="15">
        <v>194.35560000000001</v>
      </c>
      <c r="Z188" s="16">
        <v>0</v>
      </c>
      <c r="AA188" s="16">
        <v>0</v>
      </c>
      <c r="AB188" s="16">
        <v>0</v>
      </c>
      <c r="AC188" s="16">
        <v>194.35560000000001</v>
      </c>
      <c r="AD188" s="16">
        <v>194.35560000000001</v>
      </c>
      <c r="AE188" s="16">
        <v>194.35560000000001</v>
      </c>
      <c r="AF188" s="12">
        <v>43281</v>
      </c>
      <c r="AG188" s="15" t="s">
        <v>38</v>
      </c>
      <c r="AH188" s="15" t="s">
        <v>29</v>
      </c>
      <c r="AI188" s="15" t="s">
        <v>38</v>
      </c>
      <c r="AL188" s="47">
        <f t="shared" si="4"/>
        <v>0.89400000000000002</v>
      </c>
      <c r="AM188" s="47">
        <v>1.71</v>
      </c>
      <c r="AN188">
        <f t="shared" si="5"/>
        <v>0.25650000000000001</v>
      </c>
      <c r="AO188" s="18" t="s">
        <v>70</v>
      </c>
      <c r="AP188" t="s">
        <v>389</v>
      </c>
    </row>
    <row r="189" spans="1:42" hidden="1" x14ac:dyDescent="0.2">
      <c r="A189" t="s">
        <v>29</v>
      </c>
      <c r="B189" t="s">
        <v>64</v>
      </c>
      <c r="C189" t="s">
        <v>31</v>
      </c>
      <c r="D189">
        <v>503434</v>
      </c>
      <c r="E189" t="s">
        <v>29</v>
      </c>
      <c r="G189" t="s">
        <v>65</v>
      </c>
      <c r="H189" t="s">
        <v>34</v>
      </c>
      <c r="M189" s="11">
        <v>10</v>
      </c>
      <c r="N189">
        <v>1</v>
      </c>
      <c r="P189" s="12">
        <v>43253</v>
      </c>
      <c r="Q189" s="13">
        <v>12.5</v>
      </c>
      <c r="R189" s="13"/>
      <c r="S189" s="14">
        <v>217.4</v>
      </c>
      <c r="T189" s="14">
        <v>0.15</v>
      </c>
      <c r="V189" t="s">
        <v>66</v>
      </c>
      <c r="W189" t="s">
        <v>29</v>
      </c>
      <c r="X189" s="12">
        <v>43253</v>
      </c>
      <c r="Y189" s="15">
        <v>194.35560000000001</v>
      </c>
      <c r="Z189" s="16">
        <v>0</v>
      </c>
      <c r="AA189" s="16">
        <v>0</v>
      </c>
      <c r="AB189" s="16">
        <v>0</v>
      </c>
      <c r="AC189" s="16">
        <v>194.35560000000001</v>
      </c>
      <c r="AD189" s="16">
        <v>194.35560000000001</v>
      </c>
      <c r="AE189" s="16">
        <v>194.35560000000001</v>
      </c>
      <c r="AF189" s="12">
        <v>43281</v>
      </c>
      <c r="AG189" s="15" t="s">
        <v>38</v>
      </c>
      <c r="AH189" s="15" t="s">
        <v>29</v>
      </c>
      <c r="AI189" s="15" t="s">
        <v>38</v>
      </c>
      <c r="AL189" s="47">
        <f t="shared" si="4"/>
        <v>0.89400000000000002</v>
      </c>
      <c r="AM189" s="47">
        <v>1.71</v>
      </c>
      <c r="AN189">
        <f t="shared" si="5"/>
        <v>0.25650000000000001</v>
      </c>
      <c r="AO189" s="18" t="s">
        <v>70</v>
      </c>
      <c r="AP189" t="s">
        <v>389</v>
      </c>
    </row>
    <row r="190" spans="1:42" hidden="1" x14ac:dyDescent="0.2">
      <c r="A190" t="s">
        <v>29</v>
      </c>
      <c r="B190" t="s">
        <v>64</v>
      </c>
      <c r="C190" t="s">
        <v>31</v>
      </c>
      <c r="D190">
        <v>503442</v>
      </c>
      <c r="E190" t="s">
        <v>29</v>
      </c>
      <c r="G190" t="s">
        <v>65</v>
      </c>
      <c r="H190" t="s">
        <v>34</v>
      </c>
      <c r="M190" s="11">
        <v>10</v>
      </c>
      <c r="N190">
        <v>1</v>
      </c>
      <c r="P190" s="12">
        <v>43295</v>
      </c>
      <c r="Q190" s="13">
        <v>12.5</v>
      </c>
      <c r="R190" s="13"/>
      <c r="S190" s="14">
        <v>217.4</v>
      </c>
      <c r="T190" s="14">
        <v>0.15</v>
      </c>
      <c r="V190" t="s">
        <v>66</v>
      </c>
      <c r="W190" t="s">
        <v>29</v>
      </c>
      <c r="X190" s="12">
        <v>43295</v>
      </c>
      <c r="Y190" s="15">
        <v>194.35560000000001</v>
      </c>
      <c r="Z190" s="16">
        <v>0</v>
      </c>
      <c r="AA190" s="16">
        <v>0</v>
      </c>
      <c r="AB190" s="16">
        <v>0</v>
      </c>
      <c r="AC190" s="16">
        <v>194.35560000000001</v>
      </c>
      <c r="AD190" s="16">
        <v>194.35560000000001</v>
      </c>
      <c r="AE190" s="16">
        <v>194.35560000000001</v>
      </c>
      <c r="AF190" s="12">
        <v>43373</v>
      </c>
      <c r="AG190" s="15" t="s">
        <v>38</v>
      </c>
      <c r="AH190" s="15" t="s">
        <v>29</v>
      </c>
      <c r="AI190" s="15" t="s">
        <v>38</v>
      </c>
      <c r="AL190" s="47">
        <f t="shared" si="4"/>
        <v>0.89400000000000002</v>
      </c>
      <c r="AM190" s="47">
        <v>1.71</v>
      </c>
      <c r="AN190">
        <f t="shared" si="5"/>
        <v>0.25650000000000001</v>
      </c>
      <c r="AO190" s="18" t="s">
        <v>70</v>
      </c>
      <c r="AP190" t="s">
        <v>389</v>
      </c>
    </row>
    <row r="191" spans="1:42" hidden="1" x14ac:dyDescent="0.2">
      <c r="A191" t="s">
        <v>29</v>
      </c>
      <c r="B191" t="s">
        <v>64</v>
      </c>
      <c r="C191" t="s">
        <v>31</v>
      </c>
      <c r="D191">
        <v>503443</v>
      </c>
      <c r="E191" t="s">
        <v>29</v>
      </c>
      <c r="G191" t="s">
        <v>65</v>
      </c>
      <c r="H191" t="s">
        <v>34</v>
      </c>
      <c r="M191" s="11">
        <v>10</v>
      </c>
      <c r="N191">
        <v>1</v>
      </c>
      <c r="P191" s="12">
        <v>43253</v>
      </c>
      <c r="Q191" s="13">
        <v>12.5</v>
      </c>
      <c r="R191" s="13"/>
      <c r="S191" s="14">
        <v>217.4</v>
      </c>
      <c r="T191" s="14">
        <v>0.15</v>
      </c>
      <c r="V191" t="s">
        <v>66</v>
      </c>
      <c r="W191" t="s">
        <v>29</v>
      </c>
      <c r="X191" s="12">
        <v>43253</v>
      </c>
      <c r="Y191" s="15">
        <v>194.35560000000001</v>
      </c>
      <c r="Z191" s="16">
        <v>0</v>
      </c>
      <c r="AA191" s="16">
        <v>0</v>
      </c>
      <c r="AB191" s="16">
        <v>0</v>
      </c>
      <c r="AC191" s="16">
        <v>194.35560000000001</v>
      </c>
      <c r="AD191" s="16">
        <v>194.35560000000001</v>
      </c>
      <c r="AE191" s="16">
        <v>194.35560000000001</v>
      </c>
      <c r="AF191" s="12">
        <v>43281</v>
      </c>
      <c r="AG191" s="15" t="s">
        <v>38</v>
      </c>
      <c r="AH191" s="15" t="s">
        <v>29</v>
      </c>
      <c r="AI191" s="15" t="s">
        <v>38</v>
      </c>
      <c r="AL191" s="47">
        <f t="shared" si="4"/>
        <v>0.89400000000000002</v>
      </c>
      <c r="AM191" s="47">
        <v>1.71</v>
      </c>
      <c r="AN191">
        <f t="shared" si="5"/>
        <v>0.25650000000000001</v>
      </c>
      <c r="AO191" s="18" t="s">
        <v>70</v>
      </c>
      <c r="AP191" t="s">
        <v>389</v>
      </c>
    </row>
    <row r="192" spans="1:42" hidden="1" x14ac:dyDescent="0.2">
      <c r="A192" t="s">
        <v>29</v>
      </c>
      <c r="B192" t="s">
        <v>64</v>
      </c>
      <c r="C192" t="s">
        <v>31</v>
      </c>
      <c r="D192">
        <v>503460</v>
      </c>
      <c r="E192" t="s">
        <v>29</v>
      </c>
      <c r="G192" t="s">
        <v>65</v>
      </c>
      <c r="H192" t="s">
        <v>34</v>
      </c>
      <c r="M192" s="11">
        <v>10</v>
      </c>
      <c r="N192">
        <v>1</v>
      </c>
      <c r="P192" s="12">
        <v>43253</v>
      </c>
      <c r="Q192" s="13">
        <v>12.5</v>
      </c>
      <c r="R192" s="13"/>
      <c r="S192" s="14">
        <v>217.4</v>
      </c>
      <c r="T192" s="14">
        <v>0.15</v>
      </c>
      <c r="V192" t="s">
        <v>66</v>
      </c>
      <c r="W192" t="s">
        <v>29</v>
      </c>
      <c r="X192" s="12">
        <v>43253</v>
      </c>
      <c r="Y192" s="15">
        <v>194.35560000000001</v>
      </c>
      <c r="Z192" s="16">
        <v>0</v>
      </c>
      <c r="AA192" s="16">
        <v>0</v>
      </c>
      <c r="AB192" s="16">
        <v>0</v>
      </c>
      <c r="AC192" s="16">
        <v>194.35560000000001</v>
      </c>
      <c r="AD192" s="16">
        <v>194.35560000000001</v>
      </c>
      <c r="AE192" s="16">
        <v>194.35560000000001</v>
      </c>
      <c r="AF192" s="12">
        <v>43281</v>
      </c>
      <c r="AG192" s="15" t="s">
        <v>38</v>
      </c>
      <c r="AH192" s="15" t="s">
        <v>29</v>
      </c>
      <c r="AI192" s="15" t="s">
        <v>38</v>
      </c>
      <c r="AL192" s="47">
        <f t="shared" si="4"/>
        <v>0.89400000000000002</v>
      </c>
      <c r="AM192" s="47">
        <v>1.71</v>
      </c>
      <c r="AN192">
        <f t="shared" si="5"/>
        <v>0.25650000000000001</v>
      </c>
      <c r="AO192" s="18" t="s">
        <v>70</v>
      </c>
      <c r="AP192" t="s">
        <v>389</v>
      </c>
    </row>
    <row r="193" spans="1:42" hidden="1" x14ac:dyDescent="0.2">
      <c r="A193" t="s">
        <v>29</v>
      </c>
      <c r="B193" t="s">
        <v>64</v>
      </c>
      <c r="C193" t="s">
        <v>31</v>
      </c>
      <c r="D193">
        <v>503474</v>
      </c>
      <c r="E193" t="s">
        <v>29</v>
      </c>
      <c r="G193" t="s">
        <v>65</v>
      </c>
      <c r="H193" t="s">
        <v>34</v>
      </c>
      <c r="M193" s="11">
        <v>10</v>
      </c>
      <c r="N193">
        <v>1</v>
      </c>
      <c r="P193" s="12">
        <v>43295</v>
      </c>
      <c r="Q193" s="13">
        <v>12.5</v>
      </c>
      <c r="R193" s="13"/>
      <c r="S193" s="14">
        <v>217.4</v>
      </c>
      <c r="T193" s="14">
        <v>0.15</v>
      </c>
      <c r="V193" t="s">
        <v>66</v>
      </c>
      <c r="W193" t="s">
        <v>29</v>
      </c>
      <c r="X193" s="12">
        <v>43295</v>
      </c>
      <c r="Y193" s="15">
        <v>194.35560000000001</v>
      </c>
      <c r="Z193" s="16">
        <v>0</v>
      </c>
      <c r="AA193" s="16">
        <v>0</v>
      </c>
      <c r="AB193" s="16">
        <v>0</v>
      </c>
      <c r="AC193" s="16">
        <v>194.35560000000001</v>
      </c>
      <c r="AD193" s="16">
        <v>194.35560000000001</v>
      </c>
      <c r="AE193" s="16">
        <v>194.35560000000001</v>
      </c>
      <c r="AF193" s="12">
        <v>43373</v>
      </c>
      <c r="AG193" s="15" t="s">
        <v>38</v>
      </c>
      <c r="AH193" s="15" t="s">
        <v>29</v>
      </c>
      <c r="AI193" s="15" t="s">
        <v>38</v>
      </c>
      <c r="AL193" s="47">
        <f t="shared" si="4"/>
        <v>0.89400000000000002</v>
      </c>
      <c r="AM193" s="47">
        <v>1.71</v>
      </c>
      <c r="AN193">
        <f t="shared" si="5"/>
        <v>0.25650000000000001</v>
      </c>
      <c r="AO193" s="18" t="s">
        <v>70</v>
      </c>
      <c r="AP193" t="s">
        <v>389</v>
      </c>
    </row>
    <row r="194" spans="1:42" hidden="1" x14ac:dyDescent="0.2">
      <c r="A194" t="s">
        <v>29</v>
      </c>
      <c r="B194" t="s">
        <v>64</v>
      </c>
      <c r="C194" t="s">
        <v>31</v>
      </c>
      <c r="D194">
        <v>503478</v>
      </c>
      <c r="E194" t="s">
        <v>29</v>
      </c>
      <c r="G194" t="s">
        <v>65</v>
      </c>
      <c r="H194" t="s">
        <v>34</v>
      </c>
      <c r="M194" s="11">
        <v>10</v>
      </c>
      <c r="N194">
        <v>1</v>
      </c>
      <c r="P194" s="12">
        <v>43203</v>
      </c>
      <c r="Q194" s="13">
        <v>12.5</v>
      </c>
      <c r="R194" s="13"/>
      <c r="S194" s="14">
        <v>217.4</v>
      </c>
      <c r="T194" s="14">
        <v>0.15</v>
      </c>
      <c r="V194" t="s">
        <v>66</v>
      </c>
      <c r="W194" t="s">
        <v>29</v>
      </c>
      <c r="X194" s="12">
        <v>43203</v>
      </c>
      <c r="Y194" s="15">
        <v>194.35560000000001</v>
      </c>
      <c r="Z194" s="16">
        <v>0</v>
      </c>
      <c r="AA194" s="16">
        <v>0</v>
      </c>
      <c r="AB194" s="16">
        <v>0</v>
      </c>
      <c r="AC194" s="16">
        <v>194.35560000000001</v>
      </c>
      <c r="AD194" s="16">
        <v>194.35560000000001</v>
      </c>
      <c r="AE194" s="16">
        <v>194.35560000000001</v>
      </c>
      <c r="AF194" s="12">
        <v>43281</v>
      </c>
      <c r="AG194" s="15" t="s">
        <v>38</v>
      </c>
      <c r="AH194" s="15" t="s">
        <v>29</v>
      </c>
      <c r="AI194" s="15" t="s">
        <v>38</v>
      </c>
      <c r="AL194" s="47">
        <f t="shared" si="4"/>
        <v>0.89400000000000002</v>
      </c>
      <c r="AM194" s="47">
        <v>1.71</v>
      </c>
      <c r="AN194">
        <f t="shared" si="5"/>
        <v>0.25650000000000001</v>
      </c>
      <c r="AO194" s="18" t="s">
        <v>70</v>
      </c>
      <c r="AP194" t="s">
        <v>389</v>
      </c>
    </row>
    <row r="195" spans="1:42" hidden="1" x14ac:dyDescent="0.2">
      <c r="A195" t="s">
        <v>29</v>
      </c>
      <c r="B195" t="s">
        <v>64</v>
      </c>
      <c r="C195" t="s">
        <v>31</v>
      </c>
      <c r="D195">
        <v>503493</v>
      </c>
      <c r="E195" t="s">
        <v>29</v>
      </c>
      <c r="G195" t="s">
        <v>65</v>
      </c>
      <c r="H195" t="s">
        <v>34</v>
      </c>
      <c r="M195" s="11">
        <v>10</v>
      </c>
      <c r="N195">
        <v>1</v>
      </c>
      <c r="P195" s="12">
        <v>43253</v>
      </c>
      <c r="Q195" s="13">
        <v>12.5</v>
      </c>
      <c r="R195" s="13"/>
      <c r="S195" s="14">
        <v>217.4</v>
      </c>
      <c r="T195" s="14">
        <v>0.15</v>
      </c>
      <c r="V195" t="s">
        <v>66</v>
      </c>
      <c r="W195" t="s">
        <v>29</v>
      </c>
      <c r="X195" s="12">
        <v>43253</v>
      </c>
      <c r="Y195" s="15">
        <v>194.35560000000001</v>
      </c>
      <c r="Z195" s="16">
        <v>0</v>
      </c>
      <c r="AA195" s="16">
        <v>0</v>
      </c>
      <c r="AB195" s="16">
        <v>0</v>
      </c>
      <c r="AC195" s="16">
        <v>194.35560000000001</v>
      </c>
      <c r="AD195" s="16">
        <v>194.35560000000001</v>
      </c>
      <c r="AE195" s="16">
        <v>194.35560000000001</v>
      </c>
      <c r="AF195" s="12">
        <v>43281</v>
      </c>
      <c r="AG195" s="15" t="s">
        <v>38</v>
      </c>
      <c r="AH195" s="15" t="s">
        <v>29</v>
      </c>
      <c r="AI195" s="15" t="s">
        <v>38</v>
      </c>
      <c r="AL195" s="47">
        <f t="shared" ref="AL195:AL258" si="6">Y195/S195</f>
        <v>0.89400000000000002</v>
      </c>
      <c r="AM195" s="47">
        <v>1.71</v>
      </c>
      <c r="AN195">
        <f t="shared" ref="AN195:AN258" si="7">T195*AM195</f>
        <v>0.25650000000000001</v>
      </c>
      <c r="AO195" s="18" t="s">
        <v>70</v>
      </c>
      <c r="AP195" t="s">
        <v>389</v>
      </c>
    </row>
    <row r="196" spans="1:42" hidden="1" x14ac:dyDescent="0.2">
      <c r="A196" t="s">
        <v>29</v>
      </c>
      <c r="B196" t="s">
        <v>64</v>
      </c>
      <c r="C196" t="s">
        <v>31</v>
      </c>
      <c r="D196">
        <v>503495</v>
      </c>
      <c r="E196" t="s">
        <v>29</v>
      </c>
      <c r="G196" t="s">
        <v>65</v>
      </c>
      <c r="H196" t="s">
        <v>34</v>
      </c>
      <c r="M196" s="11">
        <v>10</v>
      </c>
      <c r="N196">
        <v>1</v>
      </c>
      <c r="P196" s="12">
        <v>43253</v>
      </c>
      <c r="Q196" s="13">
        <v>12.5</v>
      </c>
      <c r="R196" s="13"/>
      <c r="S196" s="14">
        <v>217.4</v>
      </c>
      <c r="T196" s="14">
        <v>0.15</v>
      </c>
      <c r="V196" t="s">
        <v>66</v>
      </c>
      <c r="W196" t="s">
        <v>29</v>
      </c>
      <c r="X196" s="12">
        <v>43253</v>
      </c>
      <c r="Y196" s="15">
        <v>194.35560000000001</v>
      </c>
      <c r="Z196" s="16">
        <v>0</v>
      </c>
      <c r="AA196" s="16">
        <v>0</v>
      </c>
      <c r="AB196" s="16">
        <v>0</v>
      </c>
      <c r="AC196" s="16">
        <v>194.35560000000001</v>
      </c>
      <c r="AD196" s="16">
        <v>194.35560000000001</v>
      </c>
      <c r="AE196" s="16">
        <v>194.35560000000001</v>
      </c>
      <c r="AF196" s="12">
        <v>43281</v>
      </c>
      <c r="AG196" s="15" t="s">
        <v>38</v>
      </c>
      <c r="AH196" s="15" t="s">
        <v>29</v>
      </c>
      <c r="AI196" s="15" t="s">
        <v>38</v>
      </c>
      <c r="AL196" s="47">
        <f t="shared" si="6"/>
        <v>0.89400000000000002</v>
      </c>
      <c r="AM196" s="47">
        <v>1.71</v>
      </c>
      <c r="AN196">
        <f t="shared" si="7"/>
        <v>0.25650000000000001</v>
      </c>
      <c r="AO196" s="18" t="s">
        <v>70</v>
      </c>
      <c r="AP196" t="s">
        <v>389</v>
      </c>
    </row>
    <row r="197" spans="1:42" hidden="1" x14ac:dyDescent="0.2">
      <c r="A197" t="s">
        <v>29</v>
      </c>
      <c r="B197" t="s">
        <v>64</v>
      </c>
      <c r="C197" t="s">
        <v>31</v>
      </c>
      <c r="D197">
        <v>503497</v>
      </c>
      <c r="E197" t="s">
        <v>29</v>
      </c>
      <c r="G197" t="s">
        <v>65</v>
      </c>
      <c r="H197" t="s">
        <v>34</v>
      </c>
      <c r="M197" s="11">
        <v>10</v>
      </c>
      <c r="N197">
        <v>1</v>
      </c>
      <c r="P197" s="12">
        <v>43255</v>
      </c>
      <c r="Q197" s="13">
        <v>12.5</v>
      </c>
      <c r="R197" s="13"/>
      <c r="S197" s="14">
        <v>217.4</v>
      </c>
      <c r="T197" s="14">
        <v>0.15</v>
      </c>
      <c r="V197" t="s">
        <v>66</v>
      </c>
      <c r="W197" t="s">
        <v>29</v>
      </c>
      <c r="X197" s="12">
        <v>43255</v>
      </c>
      <c r="Y197" s="15">
        <v>194.35560000000001</v>
      </c>
      <c r="Z197" s="16">
        <v>0</v>
      </c>
      <c r="AA197" s="16">
        <v>0</v>
      </c>
      <c r="AB197" s="16">
        <v>0</v>
      </c>
      <c r="AC197" s="16">
        <v>194.35560000000001</v>
      </c>
      <c r="AD197" s="16">
        <v>194.35560000000001</v>
      </c>
      <c r="AE197" s="16">
        <v>194.35560000000001</v>
      </c>
      <c r="AF197" s="12">
        <v>43281</v>
      </c>
      <c r="AG197" s="15" t="s">
        <v>38</v>
      </c>
      <c r="AH197" s="15" t="s">
        <v>29</v>
      </c>
      <c r="AI197" s="15" t="s">
        <v>38</v>
      </c>
      <c r="AL197" s="47">
        <f t="shared" si="6"/>
        <v>0.89400000000000002</v>
      </c>
      <c r="AM197" s="47">
        <v>1.71</v>
      </c>
      <c r="AN197">
        <f t="shared" si="7"/>
        <v>0.25650000000000001</v>
      </c>
      <c r="AO197" s="18" t="s">
        <v>70</v>
      </c>
      <c r="AP197" t="s">
        <v>389</v>
      </c>
    </row>
    <row r="198" spans="1:42" hidden="1" x14ac:dyDescent="0.2">
      <c r="A198" t="s">
        <v>29</v>
      </c>
      <c r="B198" t="s">
        <v>64</v>
      </c>
      <c r="C198" t="s">
        <v>31</v>
      </c>
      <c r="D198">
        <v>503501</v>
      </c>
      <c r="E198" t="s">
        <v>29</v>
      </c>
      <c r="G198" t="s">
        <v>65</v>
      </c>
      <c r="H198" t="s">
        <v>34</v>
      </c>
      <c r="M198" s="11">
        <v>10</v>
      </c>
      <c r="N198">
        <v>1</v>
      </c>
      <c r="P198" s="12">
        <v>43253</v>
      </c>
      <c r="Q198" s="13">
        <v>12.5</v>
      </c>
      <c r="R198" s="13"/>
      <c r="S198" s="14">
        <v>217.4</v>
      </c>
      <c r="T198" s="14">
        <v>0.15</v>
      </c>
      <c r="V198" t="s">
        <v>66</v>
      </c>
      <c r="W198" t="s">
        <v>29</v>
      </c>
      <c r="X198" s="12">
        <v>43253</v>
      </c>
      <c r="Y198" s="15">
        <v>194.35560000000001</v>
      </c>
      <c r="Z198" s="16">
        <v>0</v>
      </c>
      <c r="AA198" s="16">
        <v>0</v>
      </c>
      <c r="AB198" s="16">
        <v>0</v>
      </c>
      <c r="AC198" s="16">
        <v>194.35560000000001</v>
      </c>
      <c r="AD198" s="16">
        <v>194.35560000000001</v>
      </c>
      <c r="AE198" s="16">
        <v>194.35560000000001</v>
      </c>
      <c r="AF198" s="12">
        <v>43281</v>
      </c>
      <c r="AG198" s="15" t="s">
        <v>38</v>
      </c>
      <c r="AH198" s="15" t="s">
        <v>29</v>
      </c>
      <c r="AI198" s="15" t="s">
        <v>38</v>
      </c>
      <c r="AL198" s="47">
        <f t="shared" si="6"/>
        <v>0.89400000000000002</v>
      </c>
      <c r="AM198" s="47">
        <v>1.71</v>
      </c>
      <c r="AN198">
        <f t="shared" si="7"/>
        <v>0.25650000000000001</v>
      </c>
      <c r="AO198" s="18" t="s">
        <v>70</v>
      </c>
      <c r="AP198" t="s">
        <v>389</v>
      </c>
    </row>
    <row r="199" spans="1:42" hidden="1" x14ac:dyDescent="0.2">
      <c r="A199" t="s">
        <v>29</v>
      </c>
      <c r="B199" t="s">
        <v>64</v>
      </c>
      <c r="C199" t="s">
        <v>31</v>
      </c>
      <c r="D199">
        <v>503503</v>
      </c>
      <c r="E199" t="s">
        <v>29</v>
      </c>
      <c r="G199" t="s">
        <v>65</v>
      </c>
      <c r="H199" t="s">
        <v>34</v>
      </c>
      <c r="M199" s="11">
        <v>10</v>
      </c>
      <c r="N199">
        <v>1</v>
      </c>
      <c r="P199" s="12">
        <v>43314</v>
      </c>
      <c r="Q199" s="13">
        <v>12.5</v>
      </c>
      <c r="R199" s="13"/>
      <c r="S199" s="14">
        <v>217.4</v>
      </c>
      <c r="T199" s="14">
        <v>0.15</v>
      </c>
      <c r="V199" t="s">
        <v>66</v>
      </c>
      <c r="W199" t="s">
        <v>29</v>
      </c>
      <c r="X199" s="12">
        <v>43314</v>
      </c>
      <c r="Y199" s="15">
        <v>194.35560000000001</v>
      </c>
      <c r="Z199" s="16">
        <v>0</v>
      </c>
      <c r="AA199" s="16">
        <v>0</v>
      </c>
      <c r="AB199" s="16">
        <v>0</v>
      </c>
      <c r="AC199" s="16">
        <v>194.35560000000001</v>
      </c>
      <c r="AD199" s="16">
        <v>194.35560000000001</v>
      </c>
      <c r="AE199" s="16">
        <v>194.35560000000001</v>
      </c>
      <c r="AF199" s="12">
        <v>43373</v>
      </c>
      <c r="AG199" s="15" t="s">
        <v>38</v>
      </c>
      <c r="AH199" s="15" t="s">
        <v>29</v>
      </c>
      <c r="AI199" s="15" t="s">
        <v>38</v>
      </c>
      <c r="AL199" s="47">
        <f t="shared" si="6"/>
        <v>0.89400000000000002</v>
      </c>
      <c r="AM199" s="47">
        <v>1.71</v>
      </c>
      <c r="AN199">
        <f t="shared" si="7"/>
        <v>0.25650000000000001</v>
      </c>
      <c r="AO199" s="18" t="s">
        <v>70</v>
      </c>
      <c r="AP199" t="s">
        <v>389</v>
      </c>
    </row>
    <row r="200" spans="1:42" hidden="1" x14ac:dyDescent="0.2">
      <c r="A200" t="s">
        <v>29</v>
      </c>
      <c r="B200" t="s">
        <v>64</v>
      </c>
      <c r="C200" t="s">
        <v>31</v>
      </c>
      <c r="D200">
        <v>503516</v>
      </c>
      <c r="E200" t="s">
        <v>29</v>
      </c>
      <c r="G200" t="s">
        <v>65</v>
      </c>
      <c r="H200" t="s">
        <v>34</v>
      </c>
      <c r="M200" s="11">
        <v>10</v>
      </c>
      <c r="N200">
        <v>1</v>
      </c>
      <c r="P200" s="12">
        <v>43253</v>
      </c>
      <c r="Q200" s="13">
        <v>12.5</v>
      </c>
      <c r="R200" s="13"/>
      <c r="S200" s="14">
        <v>217.4</v>
      </c>
      <c r="T200" s="14">
        <v>0.15</v>
      </c>
      <c r="V200" t="s">
        <v>66</v>
      </c>
      <c r="W200" t="s">
        <v>29</v>
      </c>
      <c r="X200" s="12">
        <v>43253</v>
      </c>
      <c r="Y200" s="15">
        <v>194.35560000000001</v>
      </c>
      <c r="Z200" s="16">
        <v>0</v>
      </c>
      <c r="AA200" s="16">
        <v>0</v>
      </c>
      <c r="AB200" s="16">
        <v>0</v>
      </c>
      <c r="AC200" s="16">
        <v>194.35560000000001</v>
      </c>
      <c r="AD200" s="16">
        <v>194.35560000000001</v>
      </c>
      <c r="AE200" s="16">
        <v>194.35560000000001</v>
      </c>
      <c r="AF200" s="12">
        <v>43281</v>
      </c>
      <c r="AG200" s="15" t="s">
        <v>38</v>
      </c>
      <c r="AH200" s="15" t="s">
        <v>29</v>
      </c>
      <c r="AI200" s="15" t="s">
        <v>38</v>
      </c>
      <c r="AL200" s="47">
        <f t="shared" si="6"/>
        <v>0.89400000000000002</v>
      </c>
      <c r="AM200" s="47">
        <v>1.71</v>
      </c>
      <c r="AN200">
        <f t="shared" si="7"/>
        <v>0.25650000000000001</v>
      </c>
      <c r="AO200" s="18" t="s">
        <v>70</v>
      </c>
      <c r="AP200" t="s">
        <v>389</v>
      </c>
    </row>
    <row r="201" spans="1:42" hidden="1" x14ac:dyDescent="0.2">
      <c r="A201" t="s">
        <v>29</v>
      </c>
      <c r="B201" t="s">
        <v>64</v>
      </c>
      <c r="C201" t="s">
        <v>31</v>
      </c>
      <c r="D201">
        <v>503536</v>
      </c>
      <c r="E201" t="s">
        <v>29</v>
      </c>
      <c r="G201" t="s">
        <v>65</v>
      </c>
      <c r="H201" t="s">
        <v>34</v>
      </c>
      <c r="M201" s="11">
        <v>10</v>
      </c>
      <c r="N201">
        <v>1</v>
      </c>
      <c r="P201" s="12">
        <v>43253</v>
      </c>
      <c r="Q201" s="13">
        <v>12.5</v>
      </c>
      <c r="R201" s="13"/>
      <c r="S201" s="14">
        <v>217.4</v>
      </c>
      <c r="T201" s="14">
        <v>0.15</v>
      </c>
      <c r="V201" t="s">
        <v>66</v>
      </c>
      <c r="W201" t="s">
        <v>29</v>
      </c>
      <c r="X201" s="12">
        <v>43253</v>
      </c>
      <c r="Y201" s="15">
        <v>194.35560000000001</v>
      </c>
      <c r="Z201" s="16">
        <v>0</v>
      </c>
      <c r="AA201" s="16">
        <v>0</v>
      </c>
      <c r="AB201" s="16">
        <v>0</v>
      </c>
      <c r="AC201" s="16">
        <v>194.35560000000001</v>
      </c>
      <c r="AD201" s="16">
        <v>194.35560000000001</v>
      </c>
      <c r="AE201" s="16">
        <v>194.35560000000001</v>
      </c>
      <c r="AF201" s="12">
        <v>43281</v>
      </c>
      <c r="AG201" s="15" t="s">
        <v>38</v>
      </c>
      <c r="AH201" s="15" t="s">
        <v>29</v>
      </c>
      <c r="AI201" s="15" t="s">
        <v>38</v>
      </c>
      <c r="AL201" s="47">
        <f t="shared" si="6"/>
        <v>0.89400000000000002</v>
      </c>
      <c r="AM201" s="47">
        <v>1.71</v>
      </c>
      <c r="AN201">
        <f t="shared" si="7"/>
        <v>0.25650000000000001</v>
      </c>
      <c r="AO201" s="18" t="s">
        <v>70</v>
      </c>
      <c r="AP201" t="s">
        <v>389</v>
      </c>
    </row>
    <row r="202" spans="1:42" hidden="1" x14ac:dyDescent="0.2">
      <c r="A202" t="s">
        <v>29</v>
      </c>
      <c r="B202" t="s">
        <v>64</v>
      </c>
      <c r="C202" t="s">
        <v>31</v>
      </c>
      <c r="D202">
        <v>503539</v>
      </c>
      <c r="E202" t="s">
        <v>29</v>
      </c>
      <c r="G202" t="s">
        <v>65</v>
      </c>
      <c r="H202" t="s">
        <v>34</v>
      </c>
      <c r="M202" s="11">
        <v>10</v>
      </c>
      <c r="N202">
        <v>1</v>
      </c>
      <c r="P202" s="12">
        <v>43295</v>
      </c>
      <c r="Q202" s="13">
        <v>12.5</v>
      </c>
      <c r="R202" s="13"/>
      <c r="S202" s="14">
        <v>217.4</v>
      </c>
      <c r="T202" s="14">
        <v>0.15</v>
      </c>
      <c r="V202" t="s">
        <v>66</v>
      </c>
      <c r="W202" t="s">
        <v>29</v>
      </c>
      <c r="X202" s="12">
        <v>43295</v>
      </c>
      <c r="Y202" s="15">
        <v>194.35560000000001</v>
      </c>
      <c r="Z202" s="16">
        <v>0</v>
      </c>
      <c r="AA202" s="16">
        <v>0</v>
      </c>
      <c r="AB202" s="16">
        <v>0</v>
      </c>
      <c r="AC202" s="16">
        <v>194.35560000000001</v>
      </c>
      <c r="AD202" s="16">
        <v>194.35560000000001</v>
      </c>
      <c r="AE202" s="16">
        <v>194.35560000000001</v>
      </c>
      <c r="AF202" s="12">
        <v>43373</v>
      </c>
      <c r="AG202" s="15" t="s">
        <v>38</v>
      </c>
      <c r="AH202" s="15" t="s">
        <v>29</v>
      </c>
      <c r="AI202" s="15" t="s">
        <v>38</v>
      </c>
      <c r="AL202" s="47">
        <f t="shared" si="6"/>
        <v>0.89400000000000002</v>
      </c>
      <c r="AM202" s="47">
        <v>1.71</v>
      </c>
      <c r="AN202">
        <f t="shared" si="7"/>
        <v>0.25650000000000001</v>
      </c>
      <c r="AO202" s="18" t="s">
        <v>70</v>
      </c>
      <c r="AP202" t="s">
        <v>389</v>
      </c>
    </row>
    <row r="203" spans="1:42" hidden="1" x14ac:dyDescent="0.2">
      <c r="A203" t="s">
        <v>29</v>
      </c>
      <c r="B203" t="s">
        <v>64</v>
      </c>
      <c r="C203" t="s">
        <v>31</v>
      </c>
      <c r="D203">
        <v>503540</v>
      </c>
      <c r="E203" t="s">
        <v>29</v>
      </c>
      <c r="G203" t="s">
        <v>65</v>
      </c>
      <c r="H203" t="s">
        <v>34</v>
      </c>
      <c r="M203" s="11">
        <v>10</v>
      </c>
      <c r="N203">
        <v>1</v>
      </c>
      <c r="P203" s="12">
        <v>43295</v>
      </c>
      <c r="Q203" s="13">
        <v>12.5</v>
      </c>
      <c r="R203" s="13"/>
      <c r="S203" s="14">
        <v>217.4</v>
      </c>
      <c r="T203" s="14">
        <v>0.15</v>
      </c>
      <c r="V203" t="s">
        <v>66</v>
      </c>
      <c r="W203" t="s">
        <v>29</v>
      </c>
      <c r="X203" s="12">
        <v>43295</v>
      </c>
      <c r="Y203" s="15">
        <v>194.35560000000001</v>
      </c>
      <c r="Z203" s="16">
        <v>0</v>
      </c>
      <c r="AA203" s="16">
        <v>0</v>
      </c>
      <c r="AB203" s="16">
        <v>0</v>
      </c>
      <c r="AC203" s="16">
        <v>194.35560000000001</v>
      </c>
      <c r="AD203" s="16">
        <v>194.35560000000001</v>
      </c>
      <c r="AE203" s="16">
        <v>194.35560000000001</v>
      </c>
      <c r="AF203" s="12">
        <v>43373</v>
      </c>
      <c r="AG203" s="15" t="s">
        <v>38</v>
      </c>
      <c r="AH203" s="15" t="s">
        <v>29</v>
      </c>
      <c r="AI203" s="15" t="s">
        <v>38</v>
      </c>
      <c r="AL203" s="47">
        <f t="shared" si="6"/>
        <v>0.89400000000000002</v>
      </c>
      <c r="AM203" s="47">
        <v>1.71</v>
      </c>
      <c r="AN203">
        <f t="shared" si="7"/>
        <v>0.25650000000000001</v>
      </c>
      <c r="AO203" s="18" t="s">
        <v>70</v>
      </c>
      <c r="AP203" t="s">
        <v>389</v>
      </c>
    </row>
    <row r="204" spans="1:42" hidden="1" x14ac:dyDescent="0.2">
      <c r="A204" t="s">
        <v>29</v>
      </c>
      <c r="B204" t="s">
        <v>64</v>
      </c>
      <c r="C204" t="s">
        <v>31</v>
      </c>
      <c r="D204">
        <v>503545</v>
      </c>
      <c r="E204" t="s">
        <v>29</v>
      </c>
      <c r="G204" t="s">
        <v>65</v>
      </c>
      <c r="H204" t="s">
        <v>34</v>
      </c>
      <c r="M204" s="11">
        <v>10</v>
      </c>
      <c r="N204">
        <v>1</v>
      </c>
      <c r="P204" s="12">
        <v>43295</v>
      </c>
      <c r="Q204" s="13">
        <v>12.5</v>
      </c>
      <c r="R204" s="13"/>
      <c r="S204" s="14">
        <v>217.4</v>
      </c>
      <c r="T204" s="14">
        <v>0.15</v>
      </c>
      <c r="V204" t="s">
        <v>66</v>
      </c>
      <c r="W204" t="s">
        <v>29</v>
      </c>
      <c r="X204" s="12">
        <v>43295</v>
      </c>
      <c r="Y204" s="15">
        <v>194.35560000000001</v>
      </c>
      <c r="Z204" s="16">
        <v>0</v>
      </c>
      <c r="AA204" s="16">
        <v>0</v>
      </c>
      <c r="AB204" s="16">
        <v>0</v>
      </c>
      <c r="AC204" s="16">
        <v>194.35560000000001</v>
      </c>
      <c r="AD204" s="16">
        <v>194.35560000000001</v>
      </c>
      <c r="AE204" s="16">
        <v>194.35560000000001</v>
      </c>
      <c r="AF204" s="12">
        <v>43373</v>
      </c>
      <c r="AG204" s="15" t="s">
        <v>38</v>
      </c>
      <c r="AH204" s="15" t="s">
        <v>29</v>
      </c>
      <c r="AI204" s="15" t="s">
        <v>38</v>
      </c>
      <c r="AL204" s="47">
        <f t="shared" si="6"/>
        <v>0.89400000000000002</v>
      </c>
      <c r="AM204" s="47">
        <v>1.71</v>
      </c>
      <c r="AN204">
        <f t="shared" si="7"/>
        <v>0.25650000000000001</v>
      </c>
      <c r="AO204" s="18" t="s">
        <v>70</v>
      </c>
      <c r="AP204" t="s">
        <v>389</v>
      </c>
    </row>
    <row r="205" spans="1:42" hidden="1" x14ac:dyDescent="0.2">
      <c r="A205" t="s">
        <v>29</v>
      </c>
      <c r="B205" t="s">
        <v>64</v>
      </c>
      <c r="C205" t="s">
        <v>31</v>
      </c>
      <c r="D205">
        <v>503554</v>
      </c>
      <c r="E205" t="s">
        <v>29</v>
      </c>
      <c r="G205" t="s">
        <v>65</v>
      </c>
      <c r="H205" t="s">
        <v>34</v>
      </c>
      <c r="M205" s="11">
        <v>10</v>
      </c>
      <c r="N205">
        <v>1</v>
      </c>
      <c r="P205" s="12">
        <v>43295</v>
      </c>
      <c r="Q205" s="13">
        <v>12.5</v>
      </c>
      <c r="R205" s="13"/>
      <c r="S205" s="14">
        <v>217.4</v>
      </c>
      <c r="T205" s="14">
        <v>0.15</v>
      </c>
      <c r="V205" t="s">
        <v>66</v>
      </c>
      <c r="W205" t="s">
        <v>29</v>
      </c>
      <c r="X205" s="12">
        <v>43295</v>
      </c>
      <c r="Y205" s="15">
        <v>194.35560000000001</v>
      </c>
      <c r="Z205" s="16">
        <v>0</v>
      </c>
      <c r="AA205" s="16">
        <v>0</v>
      </c>
      <c r="AB205" s="16">
        <v>0</v>
      </c>
      <c r="AC205" s="16">
        <v>194.35560000000001</v>
      </c>
      <c r="AD205" s="16">
        <v>194.35560000000001</v>
      </c>
      <c r="AE205" s="16">
        <v>194.35560000000001</v>
      </c>
      <c r="AF205" s="12">
        <v>43373</v>
      </c>
      <c r="AG205" s="15" t="s">
        <v>38</v>
      </c>
      <c r="AH205" s="15" t="s">
        <v>29</v>
      </c>
      <c r="AI205" s="15" t="s">
        <v>38</v>
      </c>
      <c r="AL205" s="47">
        <f t="shared" si="6"/>
        <v>0.89400000000000002</v>
      </c>
      <c r="AM205" s="47">
        <v>1.71</v>
      </c>
      <c r="AN205">
        <f t="shared" si="7"/>
        <v>0.25650000000000001</v>
      </c>
      <c r="AO205" s="18" t="s">
        <v>70</v>
      </c>
      <c r="AP205" t="s">
        <v>389</v>
      </c>
    </row>
    <row r="206" spans="1:42" hidden="1" x14ac:dyDescent="0.2">
      <c r="A206" t="s">
        <v>29</v>
      </c>
      <c r="B206" t="s">
        <v>64</v>
      </c>
      <c r="C206" t="s">
        <v>31</v>
      </c>
      <c r="D206">
        <v>503558</v>
      </c>
      <c r="E206" t="s">
        <v>29</v>
      </c>
      <c r="G206" t="s">
        <v>65</v>
      </c>
      <c r="H206" t="s">
        <v>34</v>
      </c>
      <c r="M206" s="11">
        <v>10</v>
      </c>
      <c r="N206">
        <v>1</v>
      </c>
      <c r="P206" s="12">
        <v>43295</v>
      </c>
      <c r="Q206" s="13">
        <v>12.5</v>
      </c>
      <c r="R206" s="13"/>
      <c r="S206" s="14">
        <v>217.4</v>
      </c>
      <c r="T206" s="14">
        <v>0.15</v>
      </c>
      <c r="V206" t="s">
        <v>66</v>
      </c>
      <c r="W206" t="s">
        <v>29</v>
      </c>
      <c r="X206" s="12">
        <v>43295</v>
      </c>
      <c r="Y206" s="15">
        <v>194.35560000000001</v>
      </c>
      <c r="Z206" s="16">
        <v>0</v>
      </c>
      <c r="AA206" s="16">
        <v>0</v>
      </c>
      <c r="AB206" s="16">
        <v>0</v>
      </c>
      <c r="AC206" s="16">
        <v>194.35560000000001</v>
      </c>
      <c r="AD206" s="16">
        <v>194.35560000000001</v>
      </c>
      <c r="AE206" s="16">
        <v>194.35560000000001</v>
      </c>
      <c r="AF206" s="12">
        <v>43373</v>
      </c>
      <c r="AG206" s="15" t="s">
        <v>38</v>
      </c>
      <c r="AH206" s="15" t="s">
        <v>29</v>
      </c>
      <c r="AI206" s="15" t="s">
        <v>38</v>
      </c>
      <c r="AL206" s="47">
        <f t="shared" si="6"/>
        <v>0.89400000000000002</v>
      </c>
      <c r="AM206" s="47">
        <v>1.71</v>
      </c>
      <c r="AN206">
        <f t="shared" si="7"/>
        <v>0.25650000000000001</v>
      </c>
      <c r="AO206" s="18" t="s">
        <v>70</v>
      </c>
      <c r="AP206" t="s">
        <v>389</v>
      </c>
    </row>
    <row r="207" spans="1:42" hidden="1" x14ac:dyDescent="0.2">
      <c r="A207" t="s">
        <v>29</v>
      </c>
      <c r="B207" t="s">
        <v>64</v>
      </c>
      <c r="C207" t="s">
        <v>31</v>
      </c>
      <c r="D207">
        <v>503559</v>
      </c>
      <c r="E207" t="s">
        <v>29</v>
      </c>
      <c r="G207" t="s">
        <v>65</v>
      </c>
      <c r="H207" t="s">
        <v>34</v>
      </c>
      <c r="M207" s="11">
        <v>10</v>
      </c>
      <c r="N207">
        <v>1</v>
      </c>
      <c r="P207" s="12">
        <v>43253</v>
      </c>
      <c r="Q207" s="13">
        <v>12.5</v>
      </c>
      <c r="R207" s="13"/>
      <c r="S207" s="14">
        <v>217.4</v>
      </c>
      <c r="T207" s="14">
        <v>0.15</v>
      </c>
      <c r="V207" t="s">
        <v>66</v>
      </c>
      <c r="W207" t="s">
        <v>29</v>
      </c>
      <c r="X207" s="12">
        <v>43253</v>
      </c>
      <c r="Y207" s="15">
        <v>194.35560000000001</v>
      </c>
      <c r="Z207" s="16">
        <v>0</v>
      </c>
      <c r="AA207" s="16">
        <v>0</v>
      </c>
      <c r="AB207" s="16">
        <v>0</v>
      </c>
      <c r="AC207" s="16">
        <v>194.35560000000001</v>
      </c>
      <c r="AD207" s="16">
        <v>194.35560000000001</v>
      </c>
      <c r="AE207" s="16">
        <v>194.35560000000001</v>
      </c>
      <c r="AF207" s="12">
        <v>43281</v>
      </c>
      <c r="AG207" s="15" t="s">
        <v>38</v>
      </c>
      <c r="AH207" s="15" t="s">
        <v>29</v>
      </c>
      <c r="AI207" s="15" t="s">
        <v>38</v>
      </c>
      <c r="AL207" s="47">
        <f t="shared" si="6"/>
        <v>0.89400000000000002</v>
      </c>
      <c r="AM207" s="47">
        <v>1.71</v>
      </c>
      <c r="AN207">
        <f t="shared" si="7"/>
        <v>0.25650000000000001</v>
      </c>
      <c r="AO207" s="18" t="s">
        <v>70</v>
      </c>
      <c r="AP207" t="s">
        <v>389</v>
      </c>
    </row>
    <row r="208" spans="1:42" hidden="1" x14ac:dyDescent="0.2">
      <c r="A208" t="s">
        <v>29</v>
      </c>
      <c r="B208" t="s">
        <v>64</v>
      </c>
      <c r="C208" t="s">
        <v>31</v>
      </c>
      <c r="D208">
        <v>503588</v>
      </c>
      <c r="E208" t="s">
        <v>29</v>
      </c>
      <c r="G208" t="s">
        <v>65</v>
      </c>
      <c r="H208" t="s">
        <v>34</v>
      </c>
      <c r="M208" s="11">
        <v>10</v>
      </c>
      <c r="N208">
        <v>1</v>
      </c>
      <c r="P208" s="12">
        <v>43253</v>
      </c>
      <c r="Q208" s="13">
        <v>12.5</v>
      </c>
      <c r="R208" s="13"/>
      <c r="S208" s="14">
        <v>217.4</v>
      </c>
      <c r="T208" s="14">
        <v>0.15</v>
      </c>
      <c r="V208" t="s">
        <v>66</v>
      </c>
      <c r="W208" t="s">
        <v>29</v>
      </c>
      <c r="X208" s="12">
        <v>43253</v>
      </c>
      <c r="Y208" s="15">
        <v>194.35560000000001</v>
      </c>
      <c r="Z208" s="16">
        <v>0</v>
      </c>
      <c r="AA208" s="16">
        <v>0</v>
      </c>
      <c r="AB208" s="16">
        <v>0</v>
      </c>
      <c r="AC208" s="16">
        <v>194.35560000000001</v>
      </c>
      <c r="AD208" s="16">
        <v>194.35560000000001</v>
      </c>
      <c r="AE208" s="16">
        <v>194.35560000000001</v>
      </c>
      <c r="AF208" s="12">
        <v>43281</v>
      </c>
      <c r="AG208" s="15" t="s">
        <v>38</v>
      </c>
      <c r="AH208" s="15" t="s">
        <v>29</v>
      </c>
      <c r="AI208" s="15" t="s">
        <v>38</v>
      </c>
      <c r="AL208" s="47">
        <f t="shared" si="6"/>
        <v>0.89400000000000002</v>
      </c>
      <c r="AM208" s="47">
        <v>1.71</v>
      </c>
      <c r="AN208">
        <f t="shared" si="7"/>
        <v>0.25650000000000001</v>
      </c>
      <c r="AO208" s="18" t="s">
        <v>70</v>
      </c>
      <c r="AP208" t="s">
        <v>389</v>
      </c>
    </row>
    <row r="209" spans="1:42" hidden="1" x14ac:dyDescent="0.2">
      <c r="A209" t="s">
        <v>29</v>
      </c>
      <c r="B209" t="s">
        <v>64</v>
      </c>
      <c r="C209" t="s">
        <v>31</v>
      </c>
      <c r="D209">
        <v>503595</v>
      </c>
      <c r="E209" t="s">
        <v>29</v>
      </c>
      <c r="G209" t="s">
        <v>65</v>
      </c>
      <c r="H209" t="s">
        <v>34</v>
      </c>
      <c r="M209" s="11">
        <v>10</v>
      </c>
      <c r="N209">
        <v>1</v>
      </c>
      <c r="P209" s="12">
        <v>43253</v>
      </c>
      <c r="Q209" s="13">
        <v>12.5</v>
      </c>
      <c r="R209" s="13"/>
      <c r="S209" s="14">
        <v>217.4</v>
      </c>
      <c r="T209" s="14">
        <v>0.15</v>
      </c>
      <c r="V209" t="s">
        <v>66</v>
      </c>
      <c r="W209" t="s">
        <v>29</v>
      </c>
      <c r="X209" s="12">
        <v>43253</v>
      </c>
      <c r="Y209" s="15">
        <v>194.35560000000001</v>
      </c>
      <c r="Z209" s="16">
        <v>0</v>
      </c>
      <c r="AA209" s="16">
        <v>0</v>
      </c>
      <c r="AB209" s="16">
        <v>0</v>
      </c>
      <c r="AC209" s="16">
        <v>194.35560000000001</v>
      </c>
      <c r="AD209" s="16">
        <v>194.35560000000001</v>
      </c>
      <c r="AE209" s="16">
        <v>194.35560000000001</v>
      </c>
      <c r="AF209" s="12">
        <v>43281</v>
      </c>
      <c r="AG209" s="15" t="s">
        <v>38</v>
      </c>
      <c r="AH209" s="15" t="s">
        <v>29</v>
      </c>
      <c r="AI209" s="15" t="s">
        <v>38</v>
      </c>
      <c r="AL209" s="47">
        <f t="shared" si="6"/>
        <v>0.89400000000000002</v>
      </c>
      <c r="AM209" s="47">
        <v>1.71</v>
      </c>
      <c r="AN209">
        <f t="shared" si="7"/>
        <v>0.25650000000000001</v>
      </c>
      <c r="AO209" s="18" t="s">
        <v>70</v>
      </c>
      <c r="AP209" t="s">
        <v>389</v>
      </c>
    </row>
    <row r="210" spans="1:42" hidden="1" x14ac:dyDescent="0.2">
      <c r="A210" t="s">
        <v>29</v>
      </c>
      <c r="B210" t="s">
        <v>64</v>
      </c>
      <c r="C210" t="s">
        <v>31</v>
      </c>
      <c r="D210">
        <v>503597</v>
      </c>
      <c r="E210" t="s">
        <v>29</v>
      </c>
      <c r="G210" t="s">
        <v>65</v>
      </c>
      <c r="H210" t="s">
        <v>34</v>
      </c>
      <c r="M210" s="11">
        <v>10</v>
      </c>
      <c r="N210">
        <v>1</v>
      </c>
      <c r="P210" s="12">
        <v>43253</v>
      </c>
      <c r="Q210" s="13">
        <v>12.5</v>
      </c>
      <c r="R210" s="13"/>
      <c r="S210" s="14">
        <v>217.4</v>
      </c>
      <c r="T210" s="14">
        <v>0.15</v>
      </c>
      <c r="V210" t="s">
        <v>66</v>
      </c>
      <c r="W210" t="s">
        <v>29</v>
      </c>
      <c r="X210" s="12">
        <v>43253</v>
      </c>
      <c r="Y210" s="15">
        <v>194.35560000000001</v>
      </c>
      <c r="Z210" s="16">
        <v>0</v>
      </c>
      <c r="AA210" s="16">
        <v>0</v>
      </c>
      <c r="AB210" s="16">
        <v>0</v>
      </c>
      <c r="AC210" s="16">
        <v>194.35560000000001</v>
      </c>
      <c r="AD210" s="16">
        <v>194.35560000000001</v>
      </c>
      <c r="AE210" s="16">
        <v>194.35560000000001</v>
      </c>
      <c r="AF210" s="12">
        <v>43281</v>
      </c>
      <c r="AG210" s="15" t="s">
        <v>38</v>
      </c>
      <c r="AH210" s="15" t="s">
        <v>29</v>
      </c>
      <c r="AI210" s="15" t="s">
        <v>38</v>
      </c>
      <c r="AL210" s="47">
        <f t="shared" si="6"/>
        <v>0.89400000000000002</v>
      </c>
      <c r="AM210" s="47">
        <v>1.71</v>
      </c>
      <c r="AN210">
        <f t="shared" si="7"/>
        <v>0.25650000000000001</v>
      </c>
      <c r="AO210" s="18" t="s">
        <v>70</v>
      </c>
      <c r="AP210" t="s">
        <v>389</v>
      </c>
    </row>
    <row r="211" spans="1:42" hidden="1" x14ac:dyDescent="0.2">
      <c r="A211" t="s">
        <v>29</v>
      </c>
      <c r="B211" t="s">
        <v>64</v>
      </c>
      <c r="C211" t="s">
        <v>31</v>
      </c>
      <c r="D211">
        <v>503598</v>
      </c>
      <c r="E211" t="s">
        <v>29</v>
      </c>
      <c r="G211" t="s">
        <v>65</v>
      </c>
      <c r="H211" t="s">
        <v>34</v>
      </c>
      <c r="M211" s="11">
        <v>10</v>
      </c>
      <c r="N211">
        <v>1</v>
      </c>
      <c r="P211" s="12">
        <v>43295</v>
      </c>
      <c r="Q211" s="13">
        <v>12.5</v>
      </c>
      <c r="R211" s="13"/>
      <c r="S211" s="14">
        <v>217.4</v>
      </c>
      <c r="T211" s="14">
        <v>0.15</v>
      </c>
      <c r="V211" t="s">
        <v>66</v>
      </c>
      <c r="W211" t="s">
        <v>29</v>
      </c>
      <c r="X211" s="12">
        <v>43295</v>
      </c>
      <c r="Y211" s="15">
        <v>194.35560000000001</v>
      </c>
      <c r="Z211" s="16">
        <v>0</v>
      </c>
      <c r="AA211" s="16">
        <v>0</v>
      </c>
      <c r="AB211" s="16">
        <v>0</v>
      </c>
      <c r="AC211" s="16">
        <v>194.35560000000001</v>
      </c>
      <c r="AD211" s="16">
        <v>194.35560000000001</v>
      </c>
      <c r="AE211" s="16">
        <v>194.35560000000001</v>
      </c>
      <c r="AF211" s="12">
        <v>43373</v>
      </c>
      <c r="AG211" s="15" t="s">
        <v>38</v>
      </c>
      <c r="AH211" s="15" t="s">
        <v>29</v>
      </c>
      <c r="AI211" s="15" t="s">
        <v>38</v>
      </c>
      <c r="AL211" s="47">
        <f t="shared" si="6"/>
        <v>0.89400000000000002</v>
      </c>
      <c r="AM211" s="47">
        <v>1.71</v>
      </c>
      <c r="AN211">
        <f t="shared" si="7"/>
        <v>0.25650000000000001</v>
      </c>
      <c r="AO211" s="18" t="s">
        <v>70</v>
      </c>
      <c r="AP211" t="s">
        <v>389</v>
      </c>
    </row>
    <row r="212" spans="1:42" hidden="1" x14ac:dyDescent="0.2">
      <c r="A212" t="s">
        <v>29</v>
      </c>
      <c r="B212" t="s">
        <v>64</v>
      </c>
      <c r="C212" t="s">
        <v>31</v>
      </c>
      <c r="D212">
        <v>503609</v>
      </c>
      <c r="E212" t="s">
        <v>29</v>
      </c>
      <c r="G212" t="s">
        <v>65</v>
      </c>
      <c r="H212" t="s">
        <v>34</v>
      </c>
      <c r="M212" s="11">
        <v>10</v>
      </c>
      <c r="N212">
        <v>1</v>
      </c>
      <c r="P212" s="12">
        <v>43295</v>
      </c>
      <c r="Q212" s="13">
        <v>12.5</v>
      </c>
      <c r="R212" s="13"/>
      <c r="S212" s="14">
        <v>217.4</v>
      </c>
      <c r="T212" s="14">
        <v>0.15</v>
      </c>
      <c r="V212" t="s">
        <v>66</v>
      </c>
      <c r="W212" t="s">
        <v>29</v>
      </c>
      <c r="X212" s="12">
        <v>43295</v>
      </c>
      <c r="Y212" s="15">
        <v>194.35560000000001</v>
      </c>
      <c r="Z212" s="16">
        <v>0</v>
      </c>
      <c r="AA212" s="16">
        <v>0</v>
      </c>
      <c r="AB212" s="16">
        <v>0</v>
      </c>
      <c r="AC212" s="16">
        <v>194.35560000000001</v>
      </c>
      <c r="AD212" s="16">
        <v>194.35560000000001</v>
      </c>
      <c r="AE212" s="16">
        <v>194.35560000000001</v>
      </c>
      <c r="AF212" s="12">
        <v>43373</v>
      </c>
      <c r="AG212" s="15" t="s">
        <v>38</v>
      </c>
      <c r="AH212" s="15" t="s">
        <v>29</v>
      </c>
      <c r="AI212" s="15" t="s">
        <v>38</v>
      </c>
      <c r="AL212" s="47">
        <f t="shared" si="6"/>
        <v>0.89400000000000002</v>
      </c>
      <c r="AM212" s="47">
        <v>1.71</v>
      </c>
      <c r="AN212">
        <f t="shared" si="7"/>
        <v>0.25650000000000001</v>
      </c>
      <c r="AO212" s="18" t="s">
        <v>70</v>
      </c>
      <c r="AP212" t="s">
        <v>389</v>
      </c>
    </row>
    <row r="213" spans="1:42" hidden="1" x14ac:dyDescent="0.2">
      <c r="A213" t="s">
        <v>29</v>
      </c>
      <c r="B213" t="s">
        <v>64</v>
      </c>
      <c r="C213" t="s">
        <v>31</v>
      </c>
      <c r="D213">
        <v>503615</v>
      </c>
      <c r="E213" t="s">
        <v>29</v>
      </c>
      <c r="G213" t="s">
        <v>65</v>
      </c>
      <c r="H213" t="s">
        <v>34</v>
      </c>
      <c r="M213" s="11">
        <v>10</v>
      </c>
      <c r="N213">
        <v>1</v>
      </c>
      <c r="P213" s="12">
        <v>43253</v>
      </c>
      <c r="Q213" s="13">
        <v>12.5</v>
      </c>
      <c r="R213" s="13"/>
      <c r="S213" s="14">
        <v>217.4</v>
      </c>
      <c r="T213" s="14">
        <v>0.15</v>
      </c>
      <c r="V213" t="s">
        <v>66</v>
      </c>
      <c r="W213" t="s">
        <v>29</v>
      </c>
      <c r="X213" s="12">
        <v>43253</v>
      </c>
      <c r="Y213" s="15">
        <v>194.35560000000001</v>
      </c>
      <c r="Z213" s="16">
        <v>0</v>
      </c>
      <c r="AA213" s="16">
        <v>0</v>
      </c>
      <c r="AB213" s="16">
        <v>0</v>
      </c>
      <c r="AC213" s="16">
        <v>194.35560000000001</v>
      </c>
      <c r="AD213" s="16">
        <v>194.35560000000001</v>
      </c>
      <c r="AE213" s="16">
        <v>194.35560000000001</v>
      </c>
      <c r="AF213" s="12">
        <v>43281</v>
      </c>
      <c r="AG213" s="15" t="s">
        <v>38</v>
      </c>
      <c r="AH213" s="15" t="s">
        <v>29</v>
      </c>
      <c r="AI213" s="15" t="s">
        <v>38</v>
      </c>
      <c r="AL213" s="47">
        <f t="shared" si="6"/>
        <v>0.89400000000000002</v>
      </c>
      <c r="AM213" s="47">
        <v>1.71</v>
      </c>
      <c r="AN213">
        <f t="shared" si="7"/>
        <v>0.25650000000000001</v>
      </c>
      <c r="AO213" s="18" t="s">
        <v>70</v>
      </c>
      <c r="AP213" t="s">
        <v>389</v>
      </c>
    </row>
    <row r="214" spans="1:42" hidden="1" x14ac:dyDescent="0.2">
      <c r="A214" t="s">
        <v>29</v>
      </c>
      <c r="B214" t="s">
        <v>64</v>
      </c>
      <c r="C214" t="s">
        <v>31</v>
      </c>
      <c r="D214">
        <v>503621</v>
      </c>
      <c r="E214" t="s">
        <v>29</v>
      </c>
      <c r="G214" t="s">
        <v>65</v>
      </c>
      <c r="H214" t="s">
        <v>34</v>
      </c>
      <c r="M214" s="11">
        <v>10</v>
      </c>
      <c r="N214">
        <v>1</v>
      </c>
      <c r="P214" s="12">
        <v>43255</v>
      </c>
      <c r="Q214" s="13">
        <v>12.5</v>
      </c>
      <c r="R214" s="13"/>
      <c r="S214" s="14">
        <v>217.4</v>
      </c>
      <c r="T214" s="14">
        <v>0.15</v>
      </c>
      <c r="V214" t="s">
        <v>66</v>
      </c>
      <c r="W214" t="s">
        <v>29</v>
      </c>
      <c r="X214" s="12">
        <v>43255</v>
      </c>
      <c r="Y214" s="15">
        <v>194.35560000000001</v>
      </c>
      <c r="Z214" s="16">
        <v>0</v>
      </c>
      <c r="AA214" s="16">
        <v>0</v>
      </c>
      <c r="AB214" s="16">
        <v>0</v>
      </c>
      <c r="AC214" s="16">
        <v>194.35560000000001</v>
      </c>
      <c r="AD214" s="16">
        <v>194.35560000000001</v>
      </c>
      <c r="AE214" s="16">
        <v>194.35560000000001</v>
      </c>
      <c r="AF214" s="12">
        <v>43281</v>
      </c>
      <c r="AG214" s="15" t="s">
        <v>38</v>
      </c>
      <c r="AH214" s="15" t="s">
        <v>29</v>
      </c>
      <c r="AI214" s="15" t="s">
        <v>38</v>
      </c>
      <c r="AL214" s="47">
        <f t="shared" si="6"/>
        <v>0.89400000000000002</v>
      </c>
      <c r="AM214" s="47">
        <v>1.71</v>
      </c>
      <c r="AN214">
        <f t="shared" si="7"/>
        <v>0.25650000000000001</v>
      </c>
      <c r="AO214" s="18" t="s">
        <v>70</v>
      </c>
      <c r="AP214" t="s">
        <v>389</v>
      </c>
    </row>
    <row r="215" spans="1:42" hidden="1" x14ac:dyDescent="0.2">
      <c r="A215" t="s">
        <v>29</v>
      </c>
      <c r="B215" t="s">
        <v>64</v>
      </c>
      <c r="C215" t="s">
        <v>31</v>
      </c>
      <c r="D215">
        <v>503652</v>
      </c>
      <c r="E215" t="s">
        <v>29</v>
      </c>
      <c r="G215" t="s">
        <v>65</v>
      </c>
      <c r="H215" t="s">
        <v>34</v>
      </c>
      <c r="M215" s="11">
        <v>10</v>
      </c>
      <c r="N215">
        <v>1</v>
      </c>
      <c r="P215" s="12">
        <v>43203</v>
      </c>
      <c r="Q215" s="13">
        <v>12.5</v>
      </c>
      <c r="R215" s="13"/>
      <c r="S215" s="14">
        <v>217.4</v>
      </c>
      <c r="T215" s="14">
        <v>0.15</v>
      </c>
      <c r="V215" t="s">
        <v>66</v>
      </c>
      <c r="W215" t="s">
        <v>29</v>
      </c>
      <c r="X215" s="12">
        <v>43203</v>
      </c>
      <c r="Y215" s="15">
        <v>194.35560000000001</v>
      </c>
      <c r="Z215" s="16">
        <v>0</v>
      </c>
      <c r="AA215" s="16">
        <v>0</v>
      </c>
      <c r="AB215" s="16">
        <v>0</v>
      </c>
      <c r="AC215" s="16">
        <v>194.35560000000001</v>
      </c>
      <c r="AD215" s="16">
        <v>194.35560000000001</v>
      </c>
      <c r="AE215" s="16">
        <v>194.35560000000001</v>
      </c>
      <c r="AF215" s="12">
        <v>43281</v>
      </c>
      <c r="AG215" s="15" t="s">
        <v>38</v>
      </c>
      <c r="AH215" s="15" t="s">
        <v>29</v>
      </c>
      <c r="AI215" s="15" t="s">
        <v>38</v>
      </c>
      <c r="AL215" s="47">
        <f t="shared" si="6"/>
        <v>0.89400000000000002</v>
      </c>
      <c r="AM215" s="47">
        <v>1.71</v>
      </c>
      <c r="AN215">
        <f t="shared" si="7"/>
        <v>0.25650000000000001</v>
      </c>
      <c r="AO215" s="18" t="s">
        <v>70</v>
      </c>
      <c r="AP215" t="s">
        <v>389</v>
      </c>
    </row>
    <row r="216" spans="1:42" hidden="1" x14ac:dyDescent="0.2">
      <c r="A216" t="s">
        <v>29</v>
      </c>
      <c r="B216" t="s">
        <v>64</v>
      </c>
      <c r="C216" t="s">
        <v>31</v>
      </c>
      <c r="D216">
        <v>503669</v>
      </c>
      <c r="E216" t="s">
        <v>29</v>
      </c>
      <c r="G216" t="s">
        <v>65</v>
      </c>
      <c r="H216" t="s">
        <v>34</v>
      </c>
      <c r="M216" s="11">
        <v>10</v>
      </c>
      <c r="N216">
        <v>1</v>
      </c>
      <c r="P216" s="12">
        <v>43295</v>
      </c>
      <c r="Q216" s="13">
        <v>12.5</v>
      </c>
      <c r="R216" s="13"/>
      <c r="S216" s="14">
        <v>217.4</v>
      </c>
      <c r="T216" s="14">
        <v>0.15</v>
      </c>
      <c r="V216" t="s">
        <v>66</v>
      </c>
      <c r="W216" t="s">
        <v>29</v>
      </c>
      <c r="X216" s="12">
        <v>43295</v>
      </c>
      <c r="Y216" s="15">
        <v>194.35560000000001</v>
      </c>
      <c r="Z216" s="16">
        <v>0</v>
      </c>
      <c r="AA216" s="16">
        <v>0</v>
      </c>
      <c r="AB216" s="16">
        <v>0</v>
      </c>
      <c r="AC216" s="16">
        <v>194.35560000000001</v>
      </c>
      <c r="AD216" s="16">
        <v>194.35560000000001</v>
      </c>
      <c r="AE216" s="16">
        <v>194.35560000000001</v>
      </c>
      <c r="AF216" s="12">
        <v>43373</v>
      </c>
      <c r="AG216" s="15" t="s">
        <v>38</v>
      </c>
      <c r="AH216" s="15" t="s">
        <v>29</v>
      </c>
      <c r="AI216" s="15" t="s">
        <v>38</v>
      </c>
      <c r="AL216" s="47">
        <f t="shared" si="6"/>
        <v>0.89400000000000002</v>
      </c>
      <c r="AM216" s="47">
        <v>1.71</v>
      </c>
      <c r="AN216">
        <f t="shared" si="7"/>
        <v>0.25650000000000001</v>
      </c>
      <c r="AO216" s="18" t="s">
        <v>70</v>
      </c>
      <c r="AP216" t="s">
        <v>389</v>
      </c>
    </row>
    <row r="217" spans="1:42" hidden="1" x14ac:dyDescent="0.2">
      <c r="A217" t="s">
        <v>29</v>
      </c>
      <c r="B217" t="s">
        <v>64</v>
      </c>
      <c r="C217" t="s">
        <v>31</v>
      </c>
      <c r="D217">
        <v>503675</v>
      </c>
      <c r="E217" t="s">
        <v>29</v>
      </c>
      <c r="G217" t="s">
        <v>65</v>
      </c>
      <c r="H217" t="s">
        <v>34</v>
      </c>
      <c r="M217" s="11">
        <v>10</v>
      </c>
      <c r="N217">
        <v>1</v>
      </c>
      <c r="P217" s="12">
        <v>43295</v>
      </c>
      <c r="Q217" s="13">
        <v>12.5</v>
      </c>
      <c r="R217" s="13"/>
      <c r="S217" s="14">
        <v>217.4</v>
      </c>
      <c r="T217" s="14">
        <v>0.15</v>
      </c>
      <c r="V217" t="s">
        <v>66</v>
      </c>
      <c r="W217" t="s">
        <v>29</v>
      </c>
      <c r="X217" s="12">
        <v>43295</v>
      </c>
      <c r="Y217" s="15">
        <v>194.35560000000001</v>
      </c>
      <c r="Z217" s="16">
        <v>0</v>
      </c>
      <c r="AA217" s="16">
        <v>0</v>
      </c>
      <c r="AB217" s="16">
        <v>0</v>
      </c>
      <c r="AC217" s="16">
        <v>194.35560000000001</v>
      </c>
      <c r="AD217" s="16">
        <v>194.35560000000001</v>
      </c>
      <c r="AE217" s="16">
        <v>194.35560000000001</v>
      </c>
      <c r="AF217" s="12">
        <v>43373</v>
      </c>
      <c r="AG217" s="15" t="s">
        <v>38</v>
      </c>
      <c r="AH217" s="15" t="s">
        <v>29</v>
      </c>
      <c r="AI217" s="15" t="s">
        <v>38</v>
      </c>
      <c r="AL217" s="47">
        <f t="shared" si="6"/>
        <v>0.89400000000000002</v>
      </c>
      <c r="AM217" s="47">
        <v>1.71</v>
      </c>
      <c r="AN217">
        <f t="shared" si="7"/>
        <v>0.25650000000000001</v>
      </c>
      <c r="AO217" s="18" t="s">
        <v>70</v>
      </c>
      <c r="AP217" t="s">
        <v>389</v>
      </c>
    </row>
    <row r="218" spans="1:42" hidden="1" x14ac:dyDescent="0.2">
      <c r="A218" t="s">
        <v>29</v>
      </c>
      <c r="B218" t="s">
        <v>64</v>
      </c>
      <c r="C218" t="s">
        <v>31</v>
      </c>
      <c r="D218">
        <v>503677</v>
      </c>
      <c r="E218" t="s">
        <v>29</v>
      </c>
      <c r="G218" t="s">
        <v>65</v>
      </c>
      <c r="H218" t="s">
        <v>34</v>
      </c>
      <c r="M218" s="11">
        <v>10</v>
      </c>
      <c r="N218">
        <v>1</v>
      </c>
      <c r="P218" s="12">
        <v>43295</v>
      </c>
      <c r="Q218" s="13">
        <v>12.5</v>
      </c>
      <c r="R218" s="13"/>
      <c r="S218" s="14">
        <v>217.4</v>
      </c>
      <c r="T218" s="14">
        <v>0.15</v>
      </c>
      <c r="V218" t="s">
        <v>66</v>
      </c>
      <c r="W218" t="s">
        <v>29</v>
      </c>
      <c r="X218" s="12">
        <v>43295</v>
      </c>
      <c r="Y218" s="15">
        <v>194.35560000000001</v>
      </c>
      <c r="Z218" s="16">
        <v>0</v>
      </c>
      <c r="AA218" s="16">
        <v>0</v>
      </c>
      <c r="AB218" s="16">
        <v>0</v>
      </c>
      <c r="AC218" s="16">
        <v>194.35560000000001</v>
      </c>
      <c r="AD218" s="16">
        <v>194.35560000000001</v>
      </c>
      <c r="AE218" s="16">
        <v>194.35560000000001</v>
      </c>
      <c r="AF218" s="12">
        <v>43373</v>
      </c>
      <c r="AG218" s="15" t="s">
        <v>38</v>
      </c>
      <c r="AH218" s="15" t="s">
        <v>29</v>
      </c>
      <c r="AI218" s="15" t="s">
        <v>38</v>
      </c>
      <c r="AL218" s="47">
        <f t="shared" si="6"/>
        <v>0.89400000000000002</v>
      </c>
      <c r="AM218" s="47">
        <v>1.71</v>
      </c>
      <c r="AN218">
        <f t="shared" si="7"/>
        <v>0.25650000000000001</v>
      </c>
      <c r="AO218" s="18" t="s">
        <v>70</v>
      </c>
      <c r="AP218" t="s">
        <v>389</v>
      </c>
    </row>
    <row r="219" spans="1:42" hidden="1" x14ac:dyDescent="0.2">
      <c r="A219" t="s">
        <v>29</v>
      </c>
      <c r="B219" t="s">
        <v>64</v>
      </c>
      <c r="C219" t="s">
        <v>31</v>
      </c>
      <c r="D219">
        <v>503681</v>
      </c>
      <c r="E219" t="s">
        <v>29</v>
      </c>
      <c r="G219" t="s">
        <v>65</v>
      </c>
      <c r="H219" t="s">
        <v>34</v>
      </c>
      <c r="M219" s="11">
        <v>10</v>
      </c>
      <c r="N219">
        <v>1</v>
      </c>
      <c r="P219" s="12">
        <v>43253</v>
      </c>
      <c r="Q219" s="13">
        <v>12.5</v>
      </c>
      <c r="R219" s="13"/>
      <c r="S219" s="14">
        <v>217.4</v>
      </c>
      <c r="T219" s="14">
        <v>0.15</v>
      </c>
      <c r="V219" t="s">
        <v>66</v>
      </c>
      <c r="W219" t="s">
        <v>29</v>
      </c>
      <c r="X219" s="12">
        <v>43253</v>
      </c>
      <c r="Y219" s="15">
        <v>194.35560000000001</v>
      </c>
      <c r="Z219" s="16">
        <v>0</v>
      </c>
      <c r="AA219" s="16">
        <v>0</v>
      </c>
      <c r="AB219" s="16">
        <v>0</v>
      </c>
      <c r="AC219" s="16">
        <v>194.35560000000001</v>
      </c>
      <c r="AD219" s="16">
        <v>194.35560000000001</v>
      </c>
      <c r="AE219" s="16">
        <v>194.35560000000001</v>
      </c>
      <c r="AF219" s="12">
        <v>43281</v>
      </c>
      <c r="AG219" s="15" t="s">
        <v>38</v>
      </c>
      <c r="AH219" s="15" t="s">
        <v>29</v>
      </c>
      <c r="AI219" s="15" t="s">
        <v>38</v>
      </c>
      <c r="AL219" s="47">
        <f t="shared" si="6"/>
        <v>0.89400000000000002</v>
      </c>
      <c r="AM219" s="47">
        <v>1.71</v>
      </c>
      <c r="AN219">
        <f t="shared" si="7"/>
        <v>0.25650000000000001</v>
      </c>
      <c r="AO219" s="18" t="s">
        <v>70</v>
      </c>
      <c r="AP219" t="s">
        <v>389</v>
      </c>
    </row>
    <row r="220" spans="1:42" hidden="1" x14ac:dyDescent="0.2">
      <c r="A220" t="s">
        <v>29</v>
      </c>
      <c r="B220" t="s">
        <v>64</v>
      </c>
      <c r="C220" t="s">
        <v>31</v>
      </c>
      <c r="D220">
        <v>503738</v>
      </c>
      <c r="E220" t="s">
        <v>29</v>
      </c>
      <c r="G220" t="s">
        <v>65</v>
      </c>
      <c r="H220" t="s">
        <v>34</v>
      </c>
      <c r="M220" s="11">
        <v>10</v>
      </c>
      <c r="N220">
        <v>1</v>
      </c>
      <c r="P220" s="12">
        <v>43295</v>
      </c>
      <c r="Q220" s="13">
        <v>12.5</v>
      </c>
      <c r="R220" s="13"/>
      <c r="S220" s="14">
        <v>217.4</v>
      </c>
      <c r="T220" s="14">
        <v>0.15</v>
      </c>
      <c r="V220" t="s">
        <v>66</v>
      </c>
      <c r="W220" t="s">
        <v>29</v>
      </c>
      <c r="X220" s="12">
        <v>43295</v>
      </c>
      <c r="Y220" s="15">
        <v>194.35560000000001</v>
      </c>
      <c r="Z220" s="16">
        <v>0</v>
      </c>
      <c r="AA220" s="16">
        <v>0</v>
      </c>
      <c r="AB220" s="16">
        <v>0</v>
      </c>
      <c r="AC220" s="16">
        <v>194.35560000000001</v>
      </c>
      <c r="AD220" s="16">
        <v>194.35560000000001</v>
      </c>
      <c r="AE220" s="16">
        <v>194.35560000000001</v>
      </c>
      <c r="AF220" s="12">
        <v>43373</v>
      </c>
      <c r="AG220" s="15" t="s">
        <v>38</v>
      </c>
      <c r="AH220" s="15" t="s">
        <v>29</v>
      </c>
      <c r="AI220" s="15" t="s">
        <v>38</v>
      </c>
      <c r="AL220" s="47">
        <f t="shared" si="6"/>
        <v>0.89400000000000002</v>
      </c>
      <c r="AM220" s="47">
        <v>1.71</v>
      </c>
      <c r="AN220">
        <f t="shared" si="7"/>
        <v>0.25650000000000001</v>
      </c>
      <c r="AO220" s="18" t="s">
        <v>70</v>
      </c>
      <c r="AP220" t="s">
        <v>389</v>
      </c>
    </row>
    <row r="221" spans="1:42" hidden="1" x14ac:dyDescent="0.2">
      <c r="A221" t="s">
        <v>29</v>
      </c>
      <c r="B221" t="s">
        <v>64</v>
      </c>
      <c r="C221" t="s">
        <v>31</v>
      </c>
      <c r="D221">
        <v>503760</v>
      </c>
      <c r="E221" t="s">
        <v>29</v>
      </c>
      <c r="G221" t="s">
        <v>65</v>
      </c>
      <c r="H221" t="s">
        <v>34</v>
      </c>
      <c r="M221" s="11">
        <v>10</v>
      </c>
      <c r="N221">
        <v>1</v>
      </c>
      <c r="P221" s="12">
        <v>43295</v>
      </c>
      <c r="Q221" s="13">
        <v>12.5</v>
      </c>
      <c r="R221" s="13"/>
      <c r="S221" s="14">
        <v>217.4</v>
      </c>
      <c r="T221" s="14">
        <v>0.15</v>
      </c>
      <c r="V221" t="s">
        <v>66</v>
      </c>
      <c r="W221" t="s">
        <v>29</v>
      </c>
      <c r="X221" s="12">
        <v>43295</v>
      </c>
      <c r="Y221" s="15">
        <v>194.35560000000001</v>
      </c>
      <c r="Z221" s="16">
        <v>0</v>
      </c>
      <c r="AA221" s="16">
        <v>0</v>
      </c>
      <c r="AB221" s="16">
        <v>0</v>
      </c>
      <c r="AC221" s="16">
        <v>194.35560000000001</v>
      </c>
      <c r="AD221" s="16">
        <v>194.35560000000001</v>
      </c>
      <c r="AE221" s="16">
        <v>194.35560000000001</v>
      </c>
      <c r="AF221" s="12">
        <v>43373</v>
      </c>
      <c r="AG221" s="15" t="s">
        <v>38</v>
      </c>
      <c r="AH221" s="15" t="s">
        <v>29</v>
      </c>
      <c r="AI221" s="15" t="s">
        <v>38</v>
      </c>
      <c r="AL221" s="47">
        <f t="shared" si="6"/>
        <v>0.89400000000000002</v>
      </c>
      <c r="AM221" s="47">
        <v>1.71</v>
      </c>
      <c r="AN221">
        <f t="shared" si="7"/>
        <v>0.25650000000000001</v>
      </c>
      <c r="AO221" s="18" t="s">
        <v>70</v>
      </c>
      <c r="AP221" t="s">
        <v>389</v>
      </c>
    </row>
    <row r="222" spans="1:42" hidden="1" x14ac:dyDescent="0.2">
      <c r="A222" t="s">
        <v>29</v>
      </c>
      <c r="B222" t="s">
        <v>64</v>
      </c>
      <c r="C222" t="s">
        <v>31</v>
      </c>
      <c r="D222">
        <v>503771</v>
      </c>
      <c r="E222" t="s">
        <v>29</v>
      </c>
      <c r="G222" t="s">
        <v>65</v>
      </c>
      <c r="H222" t="s">
        <v>34</v>
      </c>
      <c r="M222" s="11">
        <v>10</v>
      </c>
      <c r="N222">
        <v>1</v>
      </c>
      <c r="P222" s="12">
        <v>43204</v>
      </c>
      <c r="Q222" s="13">
        <v>12.5</v>
      </c>
      <c r="R222" s="13"/>
      <c r="S222" s="14">
        <v>217.4</v>
      </c>
      <c r="T222" s="14">
        <v>0.15</v>
      </c>
      <c r="V222" t="s">
        <v>66</v>
      </c>
      <c r="W222" t="s">
        <v>29</v>
      </c>
      <c r="X222" s="12">
        <v>43204</v>
      </c>
      <c r="Y222" s="15">
        <v>194.35560000000001</v>
      </c>
      <c r="Z222" s="16">
        <v>0</v>
      </c>
      <c r="AA222" s="16">
        <v>0</v>
      </c>
      <c r="AB222" s="16">
        <v>0</v>
      </c>
      <c r="AC222" s="16">
        <v>194.35560000000001</v>
      </c>
      <c r="AD222" s="16">
        <v>194.35560000000001</v>
      </c>
      <c r="AE222" s="16">
        <v>194.35560000000001</v>
      </c>
      <c r="AF222" s="12">
        <v>43281</v>
      </c>
      <c r="AG222" s="15" t="s">
        <v>38</v>
      </c>
      <c r="AH222" s="15" t="s">
        <v>29</v>
      </c>
      <c r="AI222" s="15" t="s">
        <v>38</v>
      </c>
      <c r="AL222" s="47">
        <f t="shared" si="6"/>
        <v>0.89400000000000002</v>
      </c>
      <c r="AM222" s="47">
        <v>1.71</v>
      </c>
      <c r="AN222">
        <f t="shared" si="7"/>
        <v>0.25650000000000001</v>
      </c>
      <c r="AO222" s="18" t="s">
        <v>70</v>
      </c>
      <c r="AP222" t="s">
        <v>389</v>
      </c>
    </row>
    <row r="223" spans="1:42" hidden="1" x14ac:dyDescent="0.2">
      <c r="A223" t="s">
        <v>29</v>
      </c>
      <c r="B223" t="s">
        <v>64</v>
      </c>
      <c r="C223" t="s">
        <v>31</v>
      </c>
      <c r="D223">
        <v>503773</v>
      </c>
      <c r="E223" t="s">
        <v>29</v>
      </c>
      <c r="G223" t="s">
        <v>65</v>
      </c>
      <c r="H223" t="s">
        <v>34</v>
      </c>
      <c r="M223" s="11">
        <v>10</v>
      </c>
      <c r="N223">
        <v>1</v>
      </c>
      <c r="P223" s="12">
        <v>43295</v>
      </c>
      <c r="Q223" s="13">
        <v>12.5</v>
      </c>
      <c r="R223" s="13"/>
      <c r="S223" s="14">
        <v>217.4</v>
      </c>
      <c r="T223" s="14">
        <v>0.15</v>
      </c>
      <c r="V223" t="s">
        <v>66</v>
      </c>
      <c r="W223" t="s">
        <v>29</v>
      </c>
      <c r="X223" s="12">
        <v>43295</v>
      </c>
      <c r="Y223" s="15">
        <v>194.35560000000001</v>
      </c>
      <c r="Z223" s="16">
        <v>0</v>
      </c>
      <c r="AA223" s="16">
        <v>0</v>
      </c>
      <c r="AB223" s="16">
        <v>0</v>
      </c>
      <c r="AC223" s="16">
        <v>194.35560000000001</v>
      </c>
      <c r="AD223" s="16">
        <v>194.35560000000001</v>
      </c>
      <c r="AE223" s="16">
        <v>194.35560000000001</v>
      </c>
      <c r="AF223" s="12">
        <v>43373</v>
      </c>
      <c r="AG223" s="15" t="s">
        <v>38</v>
      </c>
      <c r="AH223" s="15" t="s">
        <v>29</v>
      </c>
      <c r="AI223" s="15" t="s">
        <v>38</v>
      </c>
      <c r="AL223" s="47">
        <f t="shared" si="6"/>
        <v>0.89400000000000002</v>
      </c>
      <c r="AM223" s="47">
        <v>1.71</v>
      </c>
      <c r="AN223">
        <f t="shared" si="7"/>
        <v>0.25650000000000001</v>
      </c>
      <c r="AO223" s="18" t="s">
        <v>70</v>
      </c>
      <c r="AP223" t="s">
        <v>389</v>
      </c>
    </row>
    <row r="224" spans="1:42" hidden="1" x14ac:dyDescent="0.2">
      <c r="A224" t="s">
        <v>29</v>
      </c>
      <c r="B224" t="s">
        <v>64</v>
      </c>
      <c r="C224" t="s">
        <v>31</v>
      </c>
      <c r="D224">
        <v>503780</v>
      </c>
      <c r="E224" t="s">
        <v>29</v>
      </c>
      <c r="G224" t="s">
        <v>65</v>
      </c>
      <c r="H224" t="s">
        <v>34</v>
      </c>
      <c r="M224" s="11">
        <v>10</v>
      </c>
      <c r="N224">
        <v>1</v>
      </c>
      <c r="P224" s="12">
        <v>43253</v>
      </c>
      <c r="Q224" s="13">
        <v>12.5</v>
      </c>
      <c r="R224" s="13"/>
      <c r="S224" s="14">
        <v>217.4</v>
      </c>
      <c r="T224" s="14">
        <v>0.15</v>
      </c>
      <c r="V224" t="s">
        <v>66</v>
      </c>
      <c r="W224" t="s">
        <v>29</v>
      </c>
      <c r="X224" s="12">
        <v>43253</v>
      </c>
      <c r="Y224" s="15">
        <v>194.35560000000001</v>
      </c>
      <c r="Z224" s="16">
        <v>0</v>
      </c>
      <c r="AA224" s="16">
        <v>0</v>
      </c>
      <c r="AB224" s="16">
        <v>0</v>
      </c>
      <c r="AC224" s="16">
        <v>194.35560000000001</v>
      </c>
      <c r="AD224" s="16">
        <v>194.35560000000001</v>
      </c>
      <c r="AE224" s="16">
        <v>194.35560000000001</v>
      </c>
      <c r="AF224" s="12">
        <v>43281</v>
      </c>
      <c r="AG224" s="15" t="s">
        <v>38</v>
      </c>
      <c r="AH224" s="15" t="s">
        <v>29</v>
      </c>
      <c r="AI224" s="15" t="s">
        <v>38</v>
      </c>
      <c r="AL224" s="47">
        <f t="shared" si="6"/>
        <v>0.89400000000000002</v>
      </c>
      <c r="AM224" s="47">
        <v>1.71</v>
      </c>
      <c r="AN224">
        <f t="shared" si="7"/>
        <v>0.25650000000000001</v>
      </c>
      <c r="AO224" s="18" t="s">
        <v>70</v>
      </c>
      <c r="AP224" t="s">
        <v>389</v>
      </c>
    </row>
    <row r="225" spans="1:42" hidden="1" x14ac:dyDescent="0.2">
      <c r="A225" t="s">
        <v>29</v>
      </c>
      <c r="B225" t="s">
        <v>64</v>
      </c>
      <c r="C225" t="s">
        <v>31</v>
      </c>
      <c r="D225">
        <v>503813</v>
      </c>
      <c r="E225" t="s">
        <v>29</v>
      </c>
      <c r="G225" t="s">
        <v>65</v>
      </c>
      <c r="H225" t="s">
        <v>34</v>
      </c>
      <c r="M225" s="11">
        <v>10</v>
      </c>
      <c r="N225">
        <v>1</v>
      </c>
      <c r="P225" s="12">
        <v>43295</v>
      </c>
      <c r="Q225" s="13">
        <v>12.5</v>
      </c>
      <c r="R225" s="13"/>
      <c r="S225" s="14">
        <v>217.4</v>
      </c>
      <c r="T225" s="14">
        <v>0.15</v>
      </c>
      <c r="V225" t="s">
        <v>66</v>
      </c>
      <c r="W225" t="s">
        <v>29</v>
      </c>
      <c r="X225" s="12">
        <v>43295</v>
      </c>
      <c r="Y225" s="15">
        <v>194.35560000000001</v>
      </c>
      <c r="Z225" s="16">
        <v>0</v>
      </c>
      <c r="AA225" s="16">
        <v>0</v>
      </c>
      <c r="AB225" s="16">
        <v>0</v>
      </c>
      <c r="AC225" s="16">
        <v>194.35560000000001</v>
      </c>
      <c r="AD225" s="16">
        <v>194.35560000000001</v>
      </c>
      <c r="AE225" s="16">
        <v>194.35560000000001</v>
      </c>
      <c r="AF225" s="12">
        <v>43373</v>
      </c>
      <c r="AG225" s="15" t="s">
        <v>38</v>
      </c>
      <c r="AH225" s="15" t="s">
        <v>29</v>
      </c>
      <c r="AI225" s="15" t="s">
        <v>38</v>
      </c>
      <c r="AL225" s="47">
        <f t="shared" si="6"/>
        <v>0.89400000000000002</v>
      </c>
      <c r="AM225" s="47">
        <v>1.71</v>
      </c>
      <c r="AN225">
        <f t="shared" si="7"/>
        <v>0.25650000000000001</v>
      </c>
      <c r="AO225" s="18" t="s">
        <v>70</v>
      </c>
      <c r="AP225" t="s">
        <v>389</v>
      </c>
    </row>
    <row r="226" spans="1:42" hidden="1" x14ac:dyDescent="0.2">
      <c r="A226" t="s">
        <v>29</v>
      </c>
      <c r="B226" t="s">
        <v>64</v>
      </c>
      <c r="C226" t="s">
        <v>31</v>
      </c>
      <c r="D226">
        <v>503819</v>
      </c>
      <c r="E226" t="s">
        <v>29</v>
      </c>
      <c r="G226" t="s">
        <v>65</v>
      </c>
      <c r="H226" t="s">
        <v>34</v>
      </c>
      <c r="M226" s="11">
        <v>10</v>
      </c>
      <c r="N226">
        <v>1</v>
      </c>
      <c r="P226" s="12">
        <v>43205</v>
      </c>
      <c r="Q226" s="13">
        <v>12.5</v>
      </c>
      <c r="R226" s="13"/>
      <c r="S226" s="14">
        <v>217.4</v>
      </c>
      <c r="T226" s="14">
        <v>0.15</v>
      </c>
      <c r="V226" t="s">
        <v>66</v>
      </c>
      <c r="W226" t="s">
        <v>29</v>
      </c>
      <c r="X226" s="12">
        <v>43205</v>
      </c>
      <c r="Y226" s="15">
        <v>194.35560000000001</v>
      </c>
      <c r="Z226" s="16">
        <v>0</v>
      </c>
      <c r="AA226" s="16">
        <v>0</v>
      </c>
      <c r="AB226" s="16">
        <v>0</v>
      </c>
      <c r="AC226" s="16">
        <v>194.35560000000001</v>
      </c>
      <c r="AD226" s="16">
        <v>194.35560000000001</v>
      </c>
      <c r="AE226" s="16">
        <v>194.35560000000001</v>
      </c>
      <c r="AF226" s="12">
        <v>43281</v>
      </c>
      <c r="AG226" s="15" t="s">
        <v>38</v>
      </c>
      <c r="AH226" s="15" t="s">
        <v>29</v>
      </c>
      <c r="AI226" s="15" t="s">
        <v>38</v>
      </c>
      <c r="AL226" s="47">
        <f t="shared" si="6"/>
        <v>0.89400000000000002</v>
      </c>
      <c r="AM226" s="47">
        <v>1.71</v>
      </c>
      <c r="AN226">
        <f t="shared" si="7"/>
        <v>0.25650000000000001</v>
      </c>
      <c r="AO226" s="18" t="s">
        <v>70</v>
      </c>
      <c r="AP226" t="s">
        <v>389</v>
      </c>
    </row>
    <row r="227" spans="1:42" hidden="1" x14ac:dyDescent="0.2">
      <c r="A227" t="s">
        <v>29</v>
      </c>
      <c r="B227" t="s">
        <v>64</v>
      </c>
      <c r="C227" t="s">
        <v>31</v>
      </c>
      <c r="D227">
        <v>503824</v>
      </c>
      <c r="E227" t="s">
        <v>29</v>
      </c>
      <c r="G227" t="s">
        <v>65</v>
      </c>
      <c r="H227" t="s">
        <v>34</v>
      </c>
      <c r="M227" s="11">
        <v>10</v>
      </c>
      <c r="N227">
        <v>1</v>
      </c>
      <c r="P227" s="12">
        <v>43337</v>
      </c>
      <c r="Q227" s="13">
        <v>12.5</v>
      </c>
      <c r="R227" s="13"/>
      <c r="S227" s="14">
        <v>217.4</v>
      </c>
      <c r="T227" s="14">
        <v>0.15</v>
      </c>
      <c r="V227" t="s">
        <v>66</v>
      </c>
      <c r="W227" t="s">
        <v>29</v>
      </c>
      <c r="X227" s="12">
        <v>43337</v>
      </c>
      <c r="Y227" s="15">
        <v>194.35560000000001</v>
      </c>
      <c r="Z227" s="16">
        <v>0</v>
      </c>
      <c r="AA227" s="16">
        <v>0</v>
      </c>
      <c r="AB227" s="16">
        <v>0</v>
      </c>
      <c r="AC227" s="16">
        <v>194.35560000000001</v>
      </c>
      <c r="AD227" s="16">
        <v>194.35560000000001</v>
      </c>
      <c r="AE227" s="16">
        <v>194.35560000000001</v>
      </c>
      <c r="AF227" s="12">
        <v>43373</v>
      </c>
      <c r="AG227" s="15" t="s">
        <v>38</v>
      </c>
      <c r="AH227" s="15" t="s">
        <v>29</v>
      </c>
      <c r="AI227" s="15" t="s">
        <v>38</v>
      </c>
      <c r="AL227" s="47">
        <f t="shared" si="6"/>
        <v>0.89400000000000002</v>
      </c>
      <c r="AM227" s="47">
        <v>1.71</v>
      </c>
      <c r="AN227">
        <f t="shared" si="7"/>
        <v>0.25650000000000001</v>
      </c>
      <c r="AO227" s="18" t="s">
        <v>70</v>
      </c>
      <c r="AP227" t="s">
        <v>389</v>
      </c>
    </row>
    <row r="228" spans="1:42" hidden="1" x14ac:dyDescent="0.2">
      <c r="A228" t="s">
        <v>29</v>
      </c>
      <c r="B228" t="s">
        <v>64</v>
      </c>
      <c r="C228" t="s">
        <v>31</v>
      </c>
      <c r="D228">
        <v>503826</v>
      </c>
      <c r="E228" t="s">
        <v>29</v>
      </c>
      <c r="G228" t="s">
        <v>65</v>
      </c>
      <c r="H228" t="s">
        <v>34</v>
      </c>
      <c r="M228" s="11">
        <v>10</v>
      </c>
      <c r="N228">
        <v>1</v>
      </c>
      <c r="P228" s="12">
        <v>43295</v>
      </c>
      <c r="Q228" s="13">
        <v>12.5</v>
      </c>
      <c r="R228" s="13"/>
      <c r="S228" s="14">
        <v>217.4</v>
      </c>
      <c r="T228" s="14">
        <v>0.15</v>
      </c>
      <c r="V228" t="s">
        <v>66</v>
      </c>
      <c r="W228" t="s">
        <v>29</v>
      </c>
      <c r="X228" s="12">
        <v>43295</v>
      </c>
      <c r="Y228" s="15">
        <v>194.35560000000001</v>
      </c>
      <c r="Z228" s="16">
        <v>0</v>
      </c>
      <c r="AA228" s="16">
        <v>0</v>
      </c>
      <c r="AB228" s="16">
        <v>0</v>
      </c>
      <c r="AC228" s="16">
        <v>194.35560000000001</v>
      </c>
      <c r="AD228" s="16">
        <v>194.35560000000001</v>
      </c>
      <c r="AE228" s="16">
        <v>194.35560000000001</v>
      </c>
      <c r="AF228" s="12">
        <v>43373</v>
      </c>
      <c r="AG228" s="15" t="s">
        <v>38</v>
      </c>
      <c r="AH228" s="15" t="s">
        <v>29</v>
      </c>
      <c r="AI228" s="15" t="s">
        <v>38</v>
      </c>
      <c r="AL228" s="47">
        <f t="shared" si="6"/>
        <v>0.89400000000000002</v>
      </c>
      <c r="AM228" s="47">
        <v>1.71</v>
      </c>
      <c r="AN228">
        <f t="shared" si="7"/>
        <v>0.25650000000000001</v>
      </c>
      <c r="AO228" s="18" t="s">
        <v>70</v>
      </c>
      <c r="AP228" t="s">
        <v>389</v>
      </c>
    </row>
    <row r="229" spans="1:42" hidden="1" x14ac:dyDescent="0.2">
      <c r="A229" t="s">
        <v>29</v>
      </c>
      <c r="B229" t="s">
        <v>64</v>
      </c>
      <c r="C229" t="s">
        <v>31</v>
      </c>
      <c r="D229">
        <v>503859</v>
      </c>
      <c r="E229" t="s">
        <v>29</v>
      </c>
      <c r="G229" t="s">
        <v>65</v>
      </c>
      <c r="H229" t="s">
        <v>34</v>
      </c>
      <c r="M229" s="11">
        <v>10</v>
      </c>
      <c r="N229">
        <v>1</v>
      </c>
      <c r="P229" s="12">
        <v>43295</v>
      </c>
      <c r="Q229" s="13">
        <v>12.5</v>
      </c>
      <c r="R229" s="13"/>
      <c r="S229" s="14">
        <v>217.4</v>
      </c>
      <c r="T229" s="14">
        <v>0.15</v>
      </c>
      <c r="V229" t="s">
        <v>66</v>
      </c>
      <c r="W229" t="s">
        <v>29</v>
      </c>
      <c r="X229" s="12">
        <v>43295</v>
      </c>
      <c r="Y229" s="15">
        <v>194.35560000000001</v>
      </c>
      <c r="Z229" s="16">
        <v>0</v>
      </c>
      <c r="AA229" s="16">
        <v>0</v>
      </c>
      <c r="AB229" s="16">
        <v>0</v>
      </c>
      <c r="AC229" s="16">
        <v>194.35560000000001</v>
      </c>
      <c r="AD229" s="16">
        <v>194.35560000000001</v>
      </c>
      <c r="AE229" s="16">
        <v>194.35560000000001</v>
      </c>
      <c r="AF229" s="12">
        <v>43373</v>
      </c>
      <c r="AG229" s="15" t="s">
        <v>38</v>
      </c>
      <c r="AH229" s="15" t="s">
        <v>29</v>
      </c>
      <c r="AI229" s="15" t="s">
        <v>38</v>
      </c>
      <c r="AL229" s="47">
        <f t="shared" si="6"/>
        <v>0.89400000000000002</v>
      </c>
      <c r="AM229" s="47">
        <v>1.71</v>
      </c>
      <c r="AN229">
        <f t="shared" si="7"/>
        <v>0.25650000000000001</v>
      </c>
      <c r="AO229" s="18" t="s">
        <v>70</v>
      </c>
      <c r="AP229" t="s">
        <v>389</v>
      </c>
    </row>
    <row r="230" spans="1:42" hidden="1" x14ac:dyDescent="0.2">
      <c r="A230" t="s">
        <v>29</v>
      </c>
      <c r="B230" t="s">
        <v>64</v>
      </c>
      <c r="C230" t="s">
        <v>31</v>
      </c>
      <c r="D230">
        <v>503863</v>
      </c>
      <c r="E230" t="s">
        <v>29</v>
      </c>
      <c r="G230" t="s">
        <v>65</v>
      </c>
      <c r="H230" t="s">
        <v>34</v>
      </c>
      <c r="M230" s="11">
        <v>10</v>
      </c>
      <c r="N230">
        <v>1</v>
      </c>
      <c r="P230" s="12">
        <v>43295</v>
      </c>
      <c r="Q230" s="13">
        <v>12.5</v>
      </c>
      <c r="R230" s="13"/>
      <c r="S230" s="14">
        <v>217.4</v>
      </c>
      <c r="T230" s="14">
        <v>0.15</v>
      </c>
      <c r="V230" t="s">
        <v>66</v>
      </c>
      <c r="W230" t="s">
        <v>29</v>
      </c>
      <c r="X230" s="12">
        <v>43295</v>
      </c>
      <c r="Y230" s="15">
        <v>194.35560000000001</v>
      </c>
      <c r="Z230" s="16">
        <v>0</v>
      </c>
      <c r="AA230" s="16">
        <v>0</v>
      </c>
      <c r="AB230" s="16">
        <v>0</v>
      </c>
      <c r="AC230" s="16">
        <v>194.35560000000001</v>
      </c>
      <c r="AD230" s="16">
        <v>194.35560000000001</v>
      </c>
      <c r="AE230" s="16">
        <v>194.35560000000001</v>
      </c>
      <c r="AF230" s="12">
        <v>43373</v>
      </c>
      <c r="AG230" s="15" t="s">
        <v>38</v>
      </c>
      <c r="AH230" s="15" t="s">
        <v>29</v>
      </c>
      <c r="AI230" s="15" t="s">
        <v>38</v>
      </c>
      <c r="AL230" s="47">
        <f t="shared" si="6"/>
        <v>0.89400000000000002</v>
      </c>
      <c r="AM230" s="47">
        <v>1.71</v>
      </c>
      <c r="AN230">
        <f t="shared" si="7"/>
        <v>0.25650000000000001</v>
      </c>
      <c r="AO230" s="18" t="s">
        <v>70</v>
      </c>
      <c r="AP230" t="s">
        <v>389</v>
      </c>
    </row>
    <row r="231" spans="1:42" hidden="1" x14ac:dyDescent="0.2">
      <c r="A231" t="s">
        <v>29</v>
      </c>
      <c r="B231" t="s">
        <v>64</v>
      </c>
      <c r="C231" t="s">
        <v>31</v>
      </c>
      <c r="D231">
        <v>503864</v>
      </c>
      <c r="E231" t="s">
        <v>29</v>
      </c>
      <c r="G231" t="s">
        <v>65</v>
      </c>
      <c r="H231" t="s">
        <v>34</v>
      </c>
      <c r="M231" s="11">
        <v>10</v>
      </c>
      <c r="N231">
        <v>1</v>
      </c>
      <c r="P231" s="12">
        <v>43295</v>
      </c>
      <c r="Q231" s="13">
        <v>12.5</v>
      </c>
      <c r="R231" s="13"/>
      <c r="S231" s="14">
        <v>217.4</v>
      </c>
      <c r="T231" s="14">
        <v>0.15</v>
      </c>
      <c r="V231" t="s">
        <v>66</v>
      </c>
      <c r="W231" t="s">
        <v>29</v>
      </c>
      <c r="X231" s="12">
        <v>43295</v>
      </c>
      <c r="Y231" s="15">
        <v>194.35560000000001</v>
      </c>
      <c r="Z231" s="16">
        <v>0</v>
      </c>
      <c r="AA231" s="16">
        <v>0</v>
      </c>
      <c r="AB231" s="16">
        <v>0</v>
      </c>
      <c r="AC231" s="16">
        <v>194.35560000000001</v>
      </c>
      <c r="AD231" s="16">
        <v>194.35560000000001</v>
      </c>
      <c r="AE231" s="16">
        <v>194.35560000000001</v>
      </c>
      <c r="AF231" s="12">
        <v>43373</v>
      </c>
      <c r="AG231" s="15" t="s">
        <v>38</v>
      </c>
      <c r="AH231" s="15" t="s">
        <v>29</v>
      </c>
      <c r="AI231" s="15" t="s">
        <v>38</v>
      </c>
      <c r="AL231" s="47">
        <f t="shared" si="6"/>
        <v>0.89400000000000002</v>
      </c>
      <c r="AM231" s="47">
        <v>1.71</v>
      </c>
      <c r="AN231">
        <f t="shared" si="7"/>
        <v>0.25650000000000001</v>
      </c>
      <c r="AO231" s="18" t="s">
        <v>70</v>
      </c>
      <c r="AP231" t="s">
        <v>389</v>
      </c>
    </row>
    <row r="232" spans="1:42" hidden="1" x14ac:dyDescent="0.2">
      <c r="A232" t="s">
        <v>29</v>
      </c>
      <c r="B232" t="s">
        <v>64</v>
      </c>
      <c r="C232" t="s">
        <v>31</v>
      </c>
      <c r="D232">
        <v>503867</v>
      </c>
      <c r="E232" t="s">
        <v>29</v>
      </c>
      <c r="G232" t="s">
        <v>65</v>
      </c>
      <c r="H232" t="s">
        <v>34</v>
      </c>
      <c r="M232" s="11">
        <v>10</v>
      </c>
      <c r="N232">
        <v>1</v>
      </c>
      <c r="P232" s="12">
        <v>43253</v>
      </c>
      <c r="Q232" s="13">
        <v>12.5</v>
      </c>
      <c r="R232" s="13"/>
      <c r="S232" s="14">
        <v>217.4</v>
      </c>
      <c r="T232" s="14">
        <v>0.15</v>
      </c>
      <c r="V232" t="s">
        <v>66</v>
      </c>
      <c r="W232" t="s">
        <v>29</v>
      </c>
      <c r="X232" s="12">
        <v>43253</v>
      </c>
      <c r="Y232" s="15">
        <v>194.35560000000001</v>
      </c>
      <c r="Z232" s="16">
        <v>0</v>
      </c>
      <c r="AA232" s="16">
        <v>0</v>
      </c>
      <c r="AB232" s="16">
        <v>0</v>
      </c>
      <c r="AC232" s="16">
        <v>194.35560000000001</v>
      </c>
      <c r="AD232" s="16">
        <v>194.35560000000001</v>
      </c>
      <c r="AE232" s="16">
        <v>194.35560000000001</v>
      </c>
      <c r="AF232" s="12">
        <v>43281</v>
      </c>
      <c r="AG232" s="15" t="s">
        <v>38</v>
      </c>
      <c r="AH232" s="15" t="s">
        <v>29</v>
      </c>
      <c r="AI232" s="15" t="s">
        <v>38</v>
      </c>
      <c r="AL232" s="47">
        <f t="shared" si="6"/>
        <v>0.89400000000000002</v>
      </c>
      <c r="AM232" s="47">
        <v>1.71</v>
      </c>
      <c r="AN232">
        <f t="shared" si="7"/>
        <v>0.25650000000000001</v>
      </c>
      <c r="AO232" s="18" t="s">
        <v>70</v>
      </c>
      <c r="AP232" t="s">
        <v>389</v>
      </c>
    </row>
    <row r="233" spans="1:42" hidden="1" x14ac:dyDescent="0.2">
      <c r="A233" t="s">
        <v>29</v>
      </c>
      <c r="B233" t="s">
        <v>64</v>
      </c>
      <c r="C233" t="s">
        <v>31</v>
      </c>
      <c r="D233">
        <v>503887</v>
      </c>
      <c r="E233" t="s">
        <v>29</v>
      </c>
      <c r="G233" t="s">
        <v>65</v>
      </c>
      <c r="H233" t="s">
        <v>34</v>
      </c>
      <c r="M233" s="11">
        <v>10</v>
      </c>
      <c r="N233">
        <v>1</v>
      </c>
      <c r="P233" s="12">
        <v>43295</v>
      </c>
      <c r="Q233" s="13">
        <v>12.5</v>
      </c>
      <c r="R233" s="13"/>
      <c r="S233" s="14">
        <v>217.4</v>
      </c>
      <c r="T233" s="14">
        <v>0.15</v>
      </c>
      <c r="V233" t="s">
        <v>66</v>
      </c>
      <c r="W233" t="s">
        <v>29</v>
      </c>
      <c r="X233" s="12">
        <v>43295</v>
      </c>
      <c r="Y233" s="15">
        <v>194.35560000000001</v>
      </c>
      <c r="Z233" s="16">
        <v>0</v>
      </c>
      <c r="AA233" s="16">
        <v>0</v>
      </c>
      <c r="AB233" s="16">
        <v>0</v>
      </c>
      <c r="AC233" s="16">
        <v>194.35560000000001</v>
      </c>
      <c r="AD233" s="16">
        <v>194.35560000000001</v>
      </c>
      <c r="AE233" s="16">
        <v>194.35560000000001</v>
      </c>
      <c r="AF233" s="12">
        <v>43373</v>
      </c>
      <c r="AG233" s="15" t="s">
        <v>38</v>
      </c>
      <c r="AH233" s="15" t="s">
        <v>29</v>
      </c>
      <c r="AI233" s="15" t="s">
        <v>38</v>
      </c>
      <c r="AL233" s="47">
        <f t="shared" si="6"/>
        <v>0.89400000000000002</v>
      </c>
      <c r="AM233" s="47">
        <v>1.71</v>
      </c>
      <c r="AN233">
        <f t="shared" si="7"/>
        <v>0.25650000000000001</v>
      </c>
      <c r="AO233" s="18" t="s">
        <v>70</v>
      </c>
      <c r="AP233" t="s">
        <v>389</v>
      </c>
    </row>
    <row r="234" spans="1:42" hidden="1" x14ac:dyDescent="0.2">
      <c r="A234" t="s">
        <v>29</v>
      </c>
      <c r="B234" t="s">
        <v>64</v>
      </c>
      <c r="C234" t="s">
        <v>31</v>
      </c>
      <c r="D234">
        <v>503908</v>
      </c>
      <c r="E234" t="s">
        <v>29</v>
      </c>
      <c r="G234" t="s">
        <v>65</v>
      </c>
      <c r="H234" t="s">
        <v>34</v>
      </c>
      <c r="M234" s="11">
        <v>10</v>
      </c>
      <c r="N234">
        <v>1</v>
      </c>
      <c r="P234" s="12">
        <v>43253</v>
      </c>
      <c r="Q234" s="13">
        <v>12.5</v>
      </c>
      <c r="R234" s="13"/>
      <c r="S234" s="14">
        <v>217.4</v>
      </c>
      <c r="T234" s="14">
        <v>0.15</v>
      </c>
      <c r="V234" t="s">
        <v>66</v>
      </c>
      <c r="W234" t="s">
        <v>29</v>
      </c>
      <c r="X234" s="12">
        <v>43253</v>
      </c>
      <c r="Y234" s="15">
        <v>194.35560000000001</v>
      </c>
      <c r="Z234" s="16">
        <v>0</v>
      </c>
      <c r="AA234" s="16">
        <v>0</v>
      </c>
      <c r="AB234" s="16">
        <v>0</v>
      </c>
      <c r="AC234" s="16">
        <v>194.35560000000001</v>
      </c>
      <c r="AD234" s="16">
        <v>194.35560000000001</v>
      </c>
      <c r="AE234" s="16">
        <v>194.35560000000001</v>
      </c>
      <c r="AF234" s="12">
        <v>43281</v>
      </c>
      <c r="AG234" s="15" t="s">
        <v>38</v>
      </c>
      <c r="AH234" s="15" t="s">
        <v>29</v>
      </c>
      <c r="AI234" s="15" t="s">
        <v>38</v>
      </c>
      <c r="AL234" s="47">
        <f t="shared" si="6"/>
        <v>0.89400000000000002</v>
      </c>
      <c r="AM234" s="47">
        <v>1.71</v>
      </c>
      <c r="AN234">
        <f t="shared" si="7"/>
        <v>0.25650000000000001</v>
      </c>
      <c r="AO234" s="18" t="s">
        <v>70</v>
      </c>
      <c r="AP234" t="s">
        <v>389</v>
      </c>
    </row>
    <row r="235" spans="1:42" hidden="1" x14ac:dyDescent="0.2">
      <c r="A235" t="s">
        <v>29</v>
      </c>
      <c r="B235" t="s">
        <v>64</v>
      </c>
      <c r="C235" t="s">
        <v>31</v>
      </c>
      <c r="D235">
        <v>503946</v>
      </c>
      <c r="E235" t="s">
        <v>29</v>
      </c>
      <c r="G235" t="s">
        <v>65</v>
      </c>
      <c r="H235" t="s">
        <v>34</v>
      </c>
      <c r="M235" s="11">
        <v>10</v>
      </c>
      <c r="N235">
        <v>1</v>
      </c>
      <c r="P235" s="12">
        <v>43253</v>
      </c>
      <c r="Q235" s="13">
        <v>12.5</v>
      </c>
      <c r="R235" s="13"/>
      <c r="S235" s="14">
        <v>217.4</v>
      </c>
      <c r="T235" s="14">
        <v>0.15</v>
      </c>
      <c r="V235" t="s">
        <v>66</v>
      </c>
      <c r="W235" t="s">
        <v>29</v>
      </c>
      <c r="X235" s="12">
        <v>43253</v>
      </c>
      <c r="Y235" s="15">
        <v>194.35560000000001</v>
      </c>
      <c r="Z235" s="16">
        <v>0</v>
      </c>
      <c r="AA235" s="16">
        <v>0</v>
      </c>
      <c r="AB235" s="16">
        <v>0</v>
      </c>
      <c r="AC235" s="16">
        <v>194.35560000000001</v>
      </c>
      <c r="AD235" s="16">
        <v>194.35560000000001</v>
      </c>
      <c r="AE235" s="16">
        <v>194.35560000000001</v>
      </c>
      <c r="AF235" s="12">
        <v>43281</v>
      </c>
      <c r="AG235" s="15" t="s">
        <v>38</v>
      </c>
      <c r="AH235" s="15" t="s">
        <v>29</v>
      </c>
      <c r="AI235" s="15" t="s">
        <v>38</v>
      </c>
      <c r="AL235" s="47">
        <f t="shared" si="6"/>
        <v>0.89400000000000002</v>
      </c>
      <c r="AM235" s="47">
        <v>1.71</v>
      </c>
      <c r="AN235">
        <f t="shared" si="7"/>
        <v>0.25650000000000001</v>
      </c>
      <c r="AO235" s="18" t="s">
        <v>70</v>
      </c>
      <c r="AP235" t="s">
        <v>389</v>
      </c>
    </row>
    <row r="236" spans="1:42" hidden="1" x14ac:dyDescent="0.2">
      <c r="A236" t="s">
        <v>29</v>
      </c>
      <c r="B236" t="s">
        <v>64</v>
      </c>
      <c r="C236" t="s">
        <v>31</v>
      </c>
      <c r="D236">
        <v>503971</v>
      </c>
      <c r="E236" t="s">
        <v>29</v>
      </c>
      <c r="G236" t="s">
        <v>65</v>
      </c>
      <c r="H236" t="s">
        <v>34</v>
      </c>
      <c r="M236" s="11">
        <v>10</v>
      </c>
      <c r="N236">
        <v>1</v>
      </c>
      <c r="P236" s="12">
        <v>43253</v>
      </c>
      <c r="Q236" s="13">
        <v>12.5</v>
      </c>
      <c r="R236" s="13"/>
      <c r="S236" s="14">
        <v>217.4</v>
      </c>
      <c r="T236" s="14">
        <v>0.15</v>
      </c>
      <c r="V236" t="s">
        <v>66</v>
      </c>
      <c r="W236" t="s">
        <v>29</v>
      </c>
      <c r="X236" s="12">
        <v>43253</v>
      </c>
      <c r="Y236" s="15">
        <v>194.35560000000001</v>
      </c>
      <c r="Z236" s="16">
        <v>0</v>
      </c>
      <c r="AA236" s="16">
        <v>0</v>
      </c>
      <c r="AB236" s="16">
        <v>0</v>
      </c>
      <c r="AC236" s="16">
        <v>194.35560000000001</v>
      </c>
      <c r="AD236" s="16">
        <v>194.35560000000001</v>
      </c>
      <c r="AE236" s="16">
        <v>194.35560000000001</v>
      </c>
      <c r="AF236" s="12">
        <v>43281</v>
      </c>
      <c r="AG236" s="15" t="s">
        <v>38</v>
      </c>
      <c r="AH236" s="15" t="s">
        <v>29</v>
      </c>
      <c r="AI236" s="15" t="s">
        <v>38</v>
      </c>
      <c r="AL236" s="47">
        <f t="shared" si="6"/>
        <v>0.89400000000000002</v>
      </c>
      <c r="AM236" s="47">
        <v>1.71</v>
      </c>
      <c r="AN236">
        <f t="shared" si="7"/>
        <v>0.25650000000000001</v>
      </c>
      <c r="AO236" s="18" t="s">
        <v>70</v>
      </c>
      <c r="AP236" t="s">
        <v>389</v>
      </c>
    </row>
    <row r="237" spans="1:42" hidden="1" x14ac:dyDescent="0.2">
      <c r="A237" t="s">
        <v>29</v>
      </c>
      <c r="B237" t="s">
        <v>64</v>
      </c>
      <c r="C237" t="s">
        <v>31</v>
      </c>
      <c r="D237">
        <v>503977</v>
      </c>
      <c r="E237" t="s">
        <v>29</v>
      </c>
      <c r="G237" t="s">
        <v>65</v>
      </c>
      <c r="H237" t="s">
        <v>34</v>
      </c>
      <c r="M237" s="11">
        <v>10</v>
      </c>
      <c r="N237">
        <v>1</v>
      </c>
      <c r="P237" s="12">
        <v>43253</v>
      </c>
      <c r="Q237" s="13">
        <v>12.5</v>
      </c>
      <c r="R237" s="13"/>
      <c r="S237" s="14">
        <v>217.4</v>
      </c>
      <c r="T237" s="14">
        <v>0.15</v>
      </c>
      <c r="V237" t="s">
        <v>66</v>
      </c>
      <c r="W237" t="s">
        <v>29</v>
      </c>
      <c r="X237" s="12">
        <v>43253</v>
      </c>
      <c r="Y237" s="15">
        <v>194.35560000000001</v>
      </c>
      <c r="Z237" s="16">
        <v>0</v>
      </c>
      <c r="AA237" s="16">
        <v>0</v>
      </c>
      <c r="AB237" s="16">
        <v>0</v>
      </c>
      <c r="AC237" s="16">
        <v>194.35560000000001</v>
      </c>
      <c r="AD237" s="16">
        <v>194.35560000000001</v>
      </c>
      <c r="AE237" s="16">
        <v>194.35560000000001</v>
      </c>
      <c r="AF237" s="12">
        <v>43281</v>
      </c>
      <c r="AG237" s="15" t="s">
        <v>38</v>
      </c>
      <c r="AH237" s="15" t="s">
        <v>29</v>
      </c>
      <c r="AI237" s="15" t="s">
        <v>38</v>
      </c>
      <c r="AL237" s="47">
        <f t="shared" si="6"/>
        <v>0.89400000000000002</v>
      </c>
      <c r="AM237" s="47">
        <v>1.71</v>
      </c>
      <c r="AN237">
        <f t="shared" si="7"/>
        <v>0.25650000000000001</v>
      </c>
      <c r="AO237" s="18" t="s">
        <v>70</v>
      </c>
      <c r="AP237" t="s">
        <v>389</v>
      </c>
    </row>
    <row r="238" spans="1:42" hidden="1" x14ac:dyDescent="0.2">
      <c r="A238" t="s">
        <v>29</v>
      </c>
      <c r="B238" t="s">
        <v>64</v>
      </c>
      <c r="C238" t="s">
        <v>31</v>
      </c>
      <c r="D238">
        <v>503978</v>
      </c>
      <c r="E238" t="s">
        <v>29</v>
      </c>
      <c r="G238" t="s">
        <v>65</v>
      </c>
      <c r="H238" t="s">
        <v>34</v>
      </c>
      <c r="M238" s="11">
        <v>10</v>
      </c>
      <c r="N238">
        <v>1</v>
      </c>
      <c r="P238" s="12">
        <v>43253</v>
      </c>
      <c r="Q238" s="13">
        <v>12.5</v>
      </c>
      <c r="R238" s="13"/>
      <c r="S238" s="14">
        <v>217.4</v>
      </c>
      <c r="T238" s="14">
        <v>0.15</v>
      </c>
      <c r="V238" t="s">
        <v>66</v>
      </c>
      <c r="W238" t="s">
        <v>29</v>
      </c>
      <c r="X238" s="12">
        <v>43253</v>
      </c>
      <c r="Y238" s="15">
        <v>194.35560000000001</v>
      </c>
      <c r="Z238" s="16">
        <v>0</v>
      </c>
      <c r="AA238" s="16">
        <v>0</v>
      </c>
      <c r="AB238" s="16">
        <v>0</v>
      </c>
      <c r="AC238" s="16">
        <v>194.35560000000001</v>
      </c>
      <c r="AD238" s="16">
        <v>194.35560000000001</v>
      </c>
      <c r="AE238" s="16">
        <v>194.35560000000001</v>
      </c>
      <c r="AF238" s="12">
        <v>43281</v>
      </c>
      <c r="AG238" s="15" t="s">
        <v>38</v>
      </c>
      <c r="AH238" s="15" t="s">
        <v>29</v>
      </c>
      <c r="AI238" s="15" t="s">
        <v>38</v>
      </c>
      <c r="AL238" s="47">
        <f t="shared" si="6"/>
        <v>0.89400000000000002</v>
      </c>
      <c r="AM238" s="47">
        <v>1.71</v>
      </c>
      <c r="AN238">
        <f t="shared" si="7"/>
        <v>0.25650000000000001</v>
      </c>
      <c r="AO238" s="18" t="s">
        <v>70</v>
      </c>
      <c r="AP238" t="s">
        <v>389</v>
      </c>
    </row>
    <row r="239" spans="1:42" hidden="1" x14ac:dyDescent="0.2">
      <c r="A239" t="s">
        <v>29</v>
      </c>
      <c r="B239" t="s">
        <v>64</v>
      </c>
      <c r="C239" t="s">
        <v>31</v>
      </c>
      <c r="D239">
        <v>503988</v>
      </c>
      <c r="E239" t="s">
        <v>29</v>
      </c>
      <c r="G239" t="s">
        <v>65</v>
      </c>
      <c r="H239" t="s">
        <v>34</v>
      </c>
      <c r="M239" s="11">
        <v>10</v>
      </c>
      <c r="N239">
        <v>1</v>
      </c>
      <c r="P239" s="12">
        <v>43295</v>
      </c>
      <c r="Q239" s="13">
        <v>12.5</v>
      </c>
      <c r="R239" s="13"/>
      <c r="S239" s="14">
        <v>217.4</v>
      </c>
      <c r="T239" s="14">
        <v>0.15</v>
      </c>
      <c r="V239" t="s">
        <v>66</v>
      </c>
      <c r="W239" t="s">
        <v>29</v>
      </c>
      <c r="X239" s="12">
        <v>43295</v>
      </c>
      <c r="Y239" s="15">
        <v>194.35560000000001</v>
      </c>
      <c r="Z239" s="16">
        <v>0</v>
      </c>
      <c r="AA239" s="16">
        <v>0</v>
      </c>
      <c r="AB239" s="16">
        <v>0</v>
      </c>
      <c r="AC239" s="16">
        <v>194.35560000000001</v>
      </c>
      <c r="AD239" s="16">
        <v>194.35560000000001</v>
      </c>
      <c r="AE239" s="16">
        <v>194.35560000000001</v>
      </c>
      <c r="AF239" s="12">
        <v>43373</v>
      </c>
      <c r="AG239" s="15" t="s">
        <v>38</v>
      </c>
      <c r="AH239" s="15" t="s">
        <v>29</v>
      </c>
      <c r="AI239" s="15" t="s">
        <v>38</v>
      </c>
      <c r="AL239" s="47">
        <f t="shared" si="6"/>
        <v>0.89400000000000002</v>
      </c>
      <c r="AM239" s="47">
        <v>1.71</v>
      </c>
      <c r="AN239">
        <f t="shared" si="7"/>
        <v>0.25650000000000001</v>
      </c>
      <c r="AO239" s="18" t="s">
        <v>70</v>
      </c>
      <c r="AP239" t="s">
        <v>389</v>
      </c>
    </row>
    <row r="240" spans="1:42" hidden="1" x14ac:dyDescent="0.2">
      <c r="A240" t="s">
        <v>29</v>
      </c>
      <c r="B240" t="s">
        <v>64</v>
      </c>
      <c r="C240" t="s">
        <v>31</v>
      </c>
      <c r="D240">
        <v>503997</v>
      </c>
      <c r="E240" t="s">
        <v>29</v>
      </c>
      <c r="G240" t="s">
        <v>65</v>
      </c>
      <c r="H240" t="s">
        <v>34</v>
      </c>
      <c r="M240" s="11">
        <v>10</v>
      </c>
      <c r="N240">
        <v>1</v>
      </c>
      <c r="P240" s="12">
        <v>43255</v>
      </c>
      <c r="Q240" s="13">
        <v>12.5</v>
      </c>
      <c r="R240" s="13"/>
      <c r="S240" s="14">
        <v>217.4</v>
      </c>
      <c r="T240" s="14">
        <v>0.15</v>
      </c>
      <c r="V240" t="s">
        <v>66</v>
      </c>
      <c r="W240" t="s">
        <v>29</v>
      </c>
      <c r="X240" s="12">
        <v>43255</v>
      </c>
      <c r="Y240" s="15">
        <v>194.35560000000001</v>
      </c>
      <c r="Z240" s="16">
        <v>0</v>
      </c>
      <c r="AA240" s="16">
        <v>0</v>
      </c>
      <c r="AB240" s="16">
        <v>0</v>
      </c>
      <c r="AC240" s="16">
        <v>194.35560000000001</v>
      </c>
      <c r="AD240" s="16">
        <v>194.35560000000001</v>
      </c>
      <c r="AE240" s="16">
        <v>194.35560000000001</v>
      </c>
      <c r="AF240" s="12">
        <v>43281</v>
      </c>
      <c r="AG240" s="15" t="s">
        <v>38</v>
      </c>
      <c r="AH240" s="15" t="s">
        <v>29</v>
      </c>
      <c r="AI240" s="15" t="s">
        <v>38</v>
      </c>
      <c r="AL240" s="47">
        <f t="shared" si="6"/>
        <v>0.89400000000000002</v>
      </c>
      <c r="AM240" s="47">
        <v>1.71</v>
      </c>
      <c r="AN240">
        <f t="shared" si="7"/>
        <v>0.25650000000000001</v>
      </c>
      <c r="AO240" s="18" t="s">
        <v>70</v>
      </c>
      <c r="AP240" t="s">
        <v>389</v>
      </c>
    </row>
    <row r="241" spans="1:42" hidden="1" x14ac:dyDescent="0.2">
      <c r="A241" t="s">
        <v>29</v>
      </c>
      <c r="B241" t="s">
        <v>64</v>
      </c>
      <c r="C241" t="s">
        <v>31</v>
      </c>
      <c r="D241">
        <v>503999</v>
      </c>
      <c r="E241" t="s">
        <v>29</v>
      </c>
      <c r="G241" t="s">
        <v>65</v>
      </c>
      <c r="H241" t="s">
        <v>34</v>
      </c>
      <c r="M241" s="11">
        <v>10</v>
      </c>
      <c r="N241">
        <v>1</v>
      </c>
      <c r="P241" s="12">
        <v>43204</v>
      </c>
      <c r="Q241" s="13">
        <v>12.5</v>
      </c>
      <c r="R241" s="13"/>
      <c r="S241" s="14">
        <v>217.4</v>
      </c>
      <c r="T241" s="14">
        <v>0.15</v>
      </c>
      <c r="V241" t="s">
        <v>66</v>
      </c>
      <c r="W241" t="s">
        <v>29</v>
      </c>
      <c r="X241" s="12">
        <v>43204</v>
      </c>
      <c r="Y241" s="15">
        <v>194.35560000000001</v>
      </c>
      <c r="Z241" s="16">
        <v>0</v>
      </c>
      <c r="AA241" s="16">
        <v>0</v>
      </c>
      <c r="AB241" s="16">
        <v>0</v>
      </c>
      <c r="AC241" s="16">
        <v>194.35560000000001</v>
      </c>
      <c r="AD241" s="16">
        <v>194.35560000000001</v>
      </c>
      <c r="AE241" s="16">
        <v>194.35560000000001</v>
      </c>
      <c r="AF241" s="12">
        <v>43281</v>
      </c>
      <c r="AG241" s="15" t="s">
        <v>38</v>
      </c>
      <c r="AH241" s="15" t="s">
        <v>29</v>
      </c>
      <c r="AI241" s="15" t="s">
        <v>38</v>
      </c>
      <c r="AL241" s="47">
        <f t="shared" si="6"/>
        <v>0.89400000000000002</v>
      </c>
      <c r="AM241" s="47">
        <v>1.71</v>
      </c>
      <c r="AN241">
        <f t="shared" si="7"/>
        <v>0.25650000000000001</v>
      </c>
      <c r="AO241" s="18" t="s">
        <v>70</v>
      </c>
      <c r="AP241" t="s">
        <v>389</v>
      </c>
    </row>
    <row r="242" spans="1:42" hidden="1" x14ac:dyDescent="0.2">
      <c r="A242" t="s">
        <v>29</v>
      </c>
      <c r="B242" t="s">
        <v>64</v>
      </c>
      <c r="C242" t="s">
        <v>31</v>
      </c>
      <c r="D242">
        <v>504025</v>
      </c>
      <c r="E242" t="s">
        <v>29</v>
      </c>
      <c r="G242" t="s">
        <v>65</v>
      </c>
      <c r="H242" t="s">
        <v>34</v>
      </c>
      <c r="M242" s="11">
        <v>10</v>
      </c>
      <c r="N242">
        <v>1</v>
      </c>
      <c r="P242" s="12">
        <v>43205</v>
      </c>
      <c r="Q242" s="13">
        <v>12.5</v>
      </c>
      <c r="R242" s="13"/>
      <c r="S242" s="14">
        <v>217.4</v>
      </c>
      <c r="T242" s="14">
        <v>0.15</v>
      </c>
      <c r="V242" t="s">
        <v>66</v>
      </c>
      <c r="W242" t="s">
        <v>29</v>
      </c>
      <c r="X242" s="12">
        <v>43205</v>
      </c>
      <c r="Y242" s="15">
        <v>194.35560000000001</v>
      </c>
      <c r="Z242" s="16">
        <v>0</v>
      </c>
      <c r="AA242" s="16">
        <v>0</v>
      </c>
      <c r="AB242" s="16">
        <v>0</v>
      </c>
      <c r="AC242" s="16">
        <v>194.35560000000001</v>
      </c>
      <c r="AD242" s="16">
        <v>194.35560000000001</v>
      </c>
      <c r="AE242" s="16">
        <v>194.35560000000001</v>
      </c>
      <c r="AF242" s="12">
        <v>43281</v>
      </c>
      <c r="AG242" s="15" t="s">
        <v>38</v>
      </c>
      <c r="AH242" s="15" t="s">
        <v>29</v>
      </c>
      <c r="AI242" s="15" t="s">
        <v>38</v>
      </c>
      <c r="AL242" s="47">
        <f t="shared" si="6"/>
        <v>0.89400000000000002</v>
      </c>
      <c r="AM242" s="47">
        <v>1.71</v>
      </c>
      <c r="AN242">
        <f t="shared" si="7"/>
        <v>0.25650000000000001</v>
      </c>
      <c r="AO242" s="18" t="s">
        <v>70</v>
      </c>
      <c r="AP242" t="s">
        <v>389</v>
      </c>
    </row>
    <row r="243" spans="1:42" hidden="1" x14ac:dyDescent="0.2">
      <c r="A243" t="s">
        <v>29</v>
      </c>
      <c r="B243" t="s">
        <v>64</v>
      </c>
      <c r="C243" t="s">
        <v>31</v>
      </c>
      <c r="D243">
        <v>504028</v>
      </c>
      <c r="E243" t="s">
        <v>29</v>
      </c>
      <c r="G243" t="s">
        <v>65</v>
      </c>
      <c r="H243" t="s">
        <v>34</v>
      </c>
      <c r="M243" s="11">
        <v>10</v>
      </c>
      <c r="N243">
        <v>1</v>
      </c>
      <c r="P243" s="12">
        <v>43253</v>
      </c>
      <c r="Q243" s="13">
        <v>12.5</v>
      </c>
      <c r="R243" s="13"/>
      <c r="S243" s="14">
        <v>217.4</v>
      </c>
      <c r="T243" s="14">
        <v>0.15</v>
      </c>
      <c r="V243" t="s">
        <v>66</v>
      </c>
      <c r="W243" t="s">
        <v>29</v>
      </c>
      <c r="X243" s="12">
        <v>43253</v>
      </c>
      <c r="Y243" s="15">
        <v>194.35560000000001</v>
      </c>
      <c r="Z243" s="16">
        <v>0</v>
      </c>
      <c r="AA243" s="16">
        <v>0</v>
      </c>
      <c r="AB243" s="16">
        <v>0</v>
      </c>
      <c r="AC243" s="16">
        <v>194.35560000000001</v>
      </c>
      <c r="AD243" s="16">
        <v>194.35560000000001</v>
      </c>
      <c r="AE243" s="16">
        <v>194.35560000000001</v>
      </c>
      <c r="AF243" s="12">
        <v>43281</v>
      </c>
      <c r="AG243" s="15" t="s">
        <v>38</v>
      </c>
      <c r="AH243" s="15" t="s">
        <v>29</v>
      </c>
      <c r="AI243" s="15" t="s">
        <v>38</v>
      </c>
      <c r="AL243" s="47">
        <f t="shared" si="6"/>
        <v>0.89400000000000002</v>
      </c>
      <c r="AM243" s="47">
        <v>1.71</v>
      </c>
      <c r="AN243">
        <f t="shared" si="7"/>
        <v>0.25650000000000001</v>
      </c>
      <c r="AO243" s="18" t="s">
        <v>70</v>
      </c>
      <c r="AP243" t="s">
        <v>389</v>
      </c>
    </row>
    <row r="244" spans="1:42" hidden="1" x14ac:dyDescent="0.2">
      <c r="A244" t="s">
        <v>29</v>
      </c>
      <c r="B244" t="s">
        <v>64</v>
      </c>
      <c r="C244" t="s">
        <v>31</v>
      </c>
      <c r="D244">
        <v>504029</v>
      </c>
      <c r="E244" t="s">
        <v>29</v>
      </c>
      <c r="G244" t="s">
        <v>65</v>
      </c>
      <c r="H244" t="s">
        <v>34</v>
      </c>
      <c r="M244" s="11">
        <v>10</v>
      </c>
      <c r="N244">
        <v>1</v>
      </c>
      <c r="P244" s="12">
        <v>43295</v>
      </c>
      <c r="Q244" s="13">
        <v>12.5</v>
      </c>
      <c r="R244" s="13"/>
      <c r="S244" s="14">
        <v>217.4</v>
      </c>
      <c r="T244" s="14">
        <v>0.15</v>
      </c>
      <c r="V244" t="s">
        <v>66</v>
      </c>
      <c r="W244" t="s">
        <v>29</v>
      </c>
      <c r="X244" s="12">
        <v>43295</v>
      </c>
      <c r="Y244" s="15">
        <v>194.35560000000001</v>
      </c>
      <c r="Z244" s="16">
        <v>0</v>
      </c>
      <c r="AA244" s="16">
        <v>0</v>
      </c>
      <c r="AB244" s="16">
        <v>0</v>
      </c>
      <c r="AC244" s="16">
        <v>194.35560000000001</v>
      </c>
      <c r="AD244" s="16">
        <v>194.35560000000001</v>
      </c>
      <c r="AE244" s="16">
        <v>194.35560000000001</v>
      </c>
      <c r="AF244" s="12">
        <v>43373</v>
      </c>
      <c r="AG244" s="15" t="s">
        <v>38</v>
      </c>
      <c r="AH244" s="15" t="s">
        <v>29</v>
      </c>
      <c r="AI244" s="15" t="s">
        <v>38</v>
      </c>
      <c r="AL244" s="47">
        <f t="shared" si="6"/>
        <v>0.89400000000000002</v>
      </c>
      <c r="AM244" s="47">
        <v>1.71</v>
      </c>
      <c r="AN244">
        <f t="shared" si="7"/>
        <v>0.25650000000000001</v>
      </c>
      <c r="AO244" s="18" t="s">
        <v>70</v>
      </c>
      <c r="AP244" t="s">
        <v>389</v>
      </c>
    </row>
    <row r="245" spans="1:42" hidden="1" x14ac:dyDescent="0.2">
      <c r="A245" t="s">
        <v>29</v>
      </c>
      <c r="B245" t="s">
        <v>64</v>
      </c>
      <c r="C245" t="s">
        <v>31</v>
      </c>
      <c r="D245">
        <v>504050</v>
      </c>
      <c r="E245" t="s">
        <v>29</v>
      </c>
      <c r="G245" t="s">
        <v>65</v>
      </c>
      <c r="H245" t="s">
        <v>34</v>
      </c>
      <c r="M245" s="11">
        <v>10</v>
      </c>
      <c r="N245">
        <v>1</v>
      </c>
      <c r="P245" s="12">
        <v>43314</v>
      </c>
      <c r="Q245" s="13">
        <v>12.5</v>
      </c>
      <c r="R245" s="13"/>
      <c r="S245" s="14">
        <v>217.4</v>
      </c>
      <c r="T245" s="14">
        <v>0.15</v>
      </c>
      <c r="V245" t="s">
        <v>66</v>
      </c>
      <c r="W245" t="s">
        <v>29</v>
      </c>
      <c r="X245" s="12">
        <v>43314</v>
      </c>
      <c r="Y245" s="15">
        <v>194.35560000000001</v>
      </c>
      <c r="Z245" s="16">
        <v>0</v>
      </c>
      <c r="AA245" s="16">
        <v>0</v>
      </c>
      <c r="AB245" s="16">
        <v>0</v>
      </c>
      <c r="AC245" s="16">
        <v>194.35560000000001</v>
      </c>
      <c r="AD245" s="16">
        <v>194.35560000000001</v>
      </c>
      <c r="AE245" s="16">
        <v>194.35560000000001</v>
      </c>
      <c r="AF245" s="12">
        <v>43373</v>
      </c>
      <c r="AG245" s="15" t="s">
        <v>38</v>
      </c>
      <c r="AH245" s="15" t="s">
        <v>29</v>
      </c>
      <c r="AI245" s="15" t="s">
        <v>38</v>
      </c>
      <c r="AL245" s="47">
        <f t="shared" si="6"/>
        <v>0.89400000000000002</v>
      </c>
      <c r="AM245" s="47">
        <v>1.71</v>
      </c>
      <c r="AN245">
        <f t="shared" si="7"/>
        <v>0.25650000000000001</v>
      </c>
      <c r="AO245" s="18" t="s">
        <v>70</v>
      </c>
      <c r="AP245" t="s">
        <v>389</v>
      </c>
    </row>
    <row r="246" spans="1:42" hidden="1" x14ac:dyDescent="0.2">
      <c r="A246" t="s">
        <v>29</v>
      </c>
      <c r="B246" t="s">
        <v>64</v>
      </c>
      <c r="C246" t="s">
        <v>31</v>
      </c>
      <c r="D246">
        <v>504061</v>
      </c>
      <c r="E246" t="s">
        <v>29</v>
      </c>
      <c r="G246" t="s">
        <v>65</v>
      </c>
      <c r="H246" t="s">
        <v>34</v>
      </c>
      <c r="M246" s="11">
        <v>10</v>
      </c>
      <c r="N246">
        <v>1</v>
      </c>
      <c r="P246" s="12">
        <v>43314</v>
      </c>
      <c r="Q246" s="13">
        <v>12.5</v>
      </c>
      <c r="R246" s="13"/>
      <c r="S246" s="14">
        <v>217.4</v>
      </c>
      <c r="T246" s="14">
        <v>0.15</v>
      </c>
      <c r="V246" t="s">
        <v>66</v>
      </c>
      <c r="W246" t="s">
        <v>29</v>
      </c>
      <c r="X246" s="12">
        <v>43314</v>
      </c>
      <c r="Y246" s="15">
        <v>194.35560000000001</v>
      </c>
      <c r="Z246" s="16">
        <v>0</v>
      </c>
      <c r="AA246" s="16">
        <v>0</v>
      </c>
      <c r="AB246" s="16">
        <v>0</v>
      </c>
      <c r="AC246" s="16">
        <v>194.35560000000001</v>
      </c>
      <c r="AD246" s="16">
        <v>194.35560000000001</v>
      </c>
      <c r="AE246" s="16">
        <v>194.35560000000001</v>
      </c>
      <c r="AF246" s="12">
        <v>43373</v>
      </c>
      <c r="AG246" s="15" t="s">
        <v>38</v>
      </c>
      <c r="AH246" s="15" t="s">
        <v>29</v>
      </c>
      <c r="AI246" s="15" t="s">
        <v>38</v>
      </c>
      <c r="AL246" s="47">
        <f t="shared" si="6"/>
        <v>0.89400000000000002</v>
      </c>
      <c r="AM246" s="47">
        <v>1.71</v>
      </c>
      <c r="AN246">
        <f t="shared" si="7"/>
        <v>0.25650000000000001</v>
      </c>
      <c r="AO246" s="18" t="s">
        <v>70</v>
      </c>
      <c r="AP246" t="s">
        <v>389</v>
      </c>
    </row>
    <row r="247" spans="1:42" hidden="1" x14ac:dyDescent="0.2">
      <c r="A247" t="s">
        <v>29</v>
      </c>
      <c r="B247" t="s">
        <v>64</v>
      </c>
      <c r="C247" t="s">
        <v>31</v>
      </c>
      <c r="D247">
        <v>504093</v>
      </c>
      <c r="E247" t="s">
        <v>29</v>
      </c>
      <c r="G247" t="s">
        <v>65</v>
      </c>
      <c r="H247" t="s">
        <v>34</v>
      </c>
      <c r="M247" s="11">
        <v>10</v>
      </c>
      <c r="N247">
        <v>1</v>
      </c>
      <c r="P247" s="12">
        <v>43314</v>
      </c>
      <c r="Q247" s="13">
        <v>12.5</v>
      </c>
      <c r="R247" s="13"/>
      <c r="S247" s="14">
        <v>217.4</v>
      </c>
      <c r="T247" s="14">
        <v>0.15</v>
      </c>
      <c r="V247" t="s">
        <v>66</v>
      </c>
      <c r="W247" t="s">
        <v>29</v>
      </c>
      <c r="X247" s="12">
        <v>43314</v>
      </c>
      <c r="Y247" s="15">
        <v>194.35560000000001</v>
      </c>
      <c r="Z247" s="16">
        <v>0</v>
      </c>
      <c r="AA247" s="16">
        <v>0</v>
      </c>
      <c r="AB247" s="16">
        <v>0</v>
      </c>
      <c r="AC247" s="16">
        <v>194.35560000000001</v>
      </c>
      <c r="AD247" s="16">
        <v>194.35560000000001</v>
      </c>
      <c r="AE247" s="16">
        <v>194.35560000000001</v>
      </c>
      <c r="AF247" s="12">
        <v>43373</v>
      </c>
      <c r="AG247" s="15" t="s">
        <v>38</v>
      </c>
      <c r="AH247" s="15" t="s">
        <v>29</v>
      </c>
      <c r="AI247" s="15" t="s">
        <v>38</v>
      </c>
      <c r="AL247" s="47">
        <f t="shared" si="6"/>
        <v>0.89400000000000002</v>
      </c>
      <c r="AM247" s="47">
        <v>1.71</v>
      </c>
      <c r="AN247">
        <f t="shared" si="7"/>
        <v>0.25650000000000001</v>
      </c>
      <c r="AO247" s="18" t="s">
        <v>70</v>
      </c>
      <c r="AP247" t="s">
        <v>389</v>
      </c>
    </row>
    <row r="248" spans="1:42" hidden="1" x14ac:dyDescent="0.2">
      <c r="A248" t="s">
        <v>29</v>
      </c>
      <c r="B248" t="s">
        <v>64</v>
      </c>
      <c r="C248" t="s">
        <v>31</v>
      </c>
      <c r="D248">
        <v>504120</v>
      </c>
      <c r="E248" t="s">
        <v>29</v>
      </c>
      <c r="G248" t="s">
        <v>65</v>
      </c>
      <c r="H248" t="s">
        <v>34</v>
      </c>
      <c r="M248" s="11">
        <v>10</v>
      </c>
      <c r="N248">
        <v>1</v>
      </c>
      <c r="P248" s="12">
        <v>43255</v>
      </c>
      <c r="Q248" s="13">
        <v>12.5</v>
      </c>
      <c r="R248" s="13"/>
      <c r="S248" s="14">
        <v>217.4</v>
      </c>
      <c r="T248" s="14">
        <v>0.15</v>
      </c>
      <c r="V248" t="s">
        <v>66</v>
      </c>
      <c r="W248" t="s">
        <v>29</v>
      </c>
      <c r="X248" s="12">
        <v>43255</v>
      </c>
      <c r="Y248" s="15">
        <v>194.35560000000001</v>
      </c>
      <c r="Z248" s="16">
        <v>0</v>
      </c>
      <c r="AA248" s="16">
        <v>0</v>
      </c>
      <c r="AB248" s="16">
        <v>0</v>
      </c>
      <c r="AC248" s="16">
        <v>194.35560000000001</v>
      </c>
      <c r="AD248" s="16">
        <v>194.35560000000001</v>
      </c>
      <c r="AE248" s="16">
        <v>194.35560000000001</v>
      </c>
      <c r="AF248" s="12">
        <v>43281</v>
      </c>
      <c r="AG248" s="15" t="s">
        <v>38</v>
      </c>
      <c r="AH248" s="15" t="s">
        <v>29</v>
      </c>
      <c r="AI248" s="15" t="s">
        <v>38</v>
      </c>
      <c r="AL248" s="47">
        <f t="shared" si="6"/>
        <v>0.89400000000000002</v>
      </c>
      <c r="AM248" s="47">
        <v>1.71</v>
      </c>
      <c r="AN248">
        <f t="shared" si="7"/>
        <v>0.25650000000000001</v>
      </c>
      <c r="AO248" s="18" t="s">
        <v>70</v>
      </c>
      <c r="AP248" t="s">
        <v>389</v>
      </c>
    </row>
    <row r="249" spans="1:42" hidden="1" x14ac:dyDescent="0.2">
      <c r="A249" t="s">
        <v>29</v>
      </c>
      <c r="B249" t="s">
        <v>64</v>
      </c>
      <c r="C249" t="s">
        <v>31</v>
      </c>
      <c r="D249">
        <v>504236</v>
      </c>
      <c r="E249" t="s">
        <v>29</v>
      </c>
      <c r="G249" t="s">
        <v>65</v>
      </c>
      <c r="H249" t="s">
        <v>34</v>
      </c>
      <c r="M249" s="11">
        <v>10</v>
      </c>
      <c r="N249">
        <v>1</v>
      </c>
      <c r="P249" s="12">
        <v>43255</v>
      </c>
      <c r="Q249" s="13">
        <v>12.5</v>
      </c>
      <c r="R249" s="13"/>
      <c r="S249" s="14">
        <v>217.4</v>
      </c>
      <c r="T249" s="14">
        <v>0.15</v>
      </c>
      <c r="V249" t="s">
        <v>66</v>
      </c>
      <c r="W249" t="s">
        <v>29</v>
      </c>
      <c r="X249" s="12">
        <v>43255</v>
      </c>
      <c r="Y249" s="15">
        <v>194.35560000000001</v>
      </c>
      <c r="Z249" s="16">
        <v>0</v>
      </c>
      <c r="AA249" s="16">
        <v>0</v>
      </c>
      <c r="AB249" s="16">
        <v>0</v>
      </c>
      <c r="AC249" s="16">
        <v>194.35560000000001</v>
      </c>
      <c r="AD249" s="16">
        <v>194.35560000000001</v>
      </c>
      <c r="AE249" s="16">
        <v>194.35560000000001</v>
      </c>
      <c r="AF249" s="12">
        <v>43281</v>
      </c>
      <c r="AG249" s="15" t="s">
        <v>38</v>
      </c>
      <c r="AH249" s="15" t="s">
        <v>29</v>
      </c>
      <c r="AI249" s="15" t="s">
        <v>38</v>
      </c>
      <c r="AL249" s="47">
        <f t="shared" si="6"/>
        <v>0.89400000000000002</v>
      </c>
      <c r="AM249" s="47">
        <v>1.71</v>
      </c>
      <c r="AN249">
        <f t="shared" si="7"/>
        <v>0.25650000000000001</v>
      </c>
      <c r="AO249" s="18" t="s">
        <v>70</v>
      </c>
      <c r="AP249" t="s">
        <v>389</v>
      </c>
    </row>
    <row r="250" spans="1:42" hidden="1" x14ac:dyDescent="0.2">
      <c r="A250" t="s">
        <v>29</v>
      </c>
      <c r="B250" t="s">
        <v>64</v>
      </c>
      <c r="C250" t="s">
        <v>31</v>
      </c>
      <c r="D250">
        <v>504251</v>
      </c>
      <c r="E250" t="s">
        <v>29</v>
      </c>
      <c r="G250" t="s">
        <v>65</v>
      </c>
      <c r="H250" t="s">
        <v>34</v>
      </c>
      <c r="M250" s="11">
        <v>10</v>
      </c>
      <c r="N250">
        <v>1</v>
      </c>
      <c r="P250" s="12">
        <v>43253</v>
      </c>
      <c r="Q250" s="13">
        <v>12.5</v>
      </c>
      <c r="R250" s="13"/>
      <c r="S250" s="14">
        <v>217.4</v>
      </c>
      <c r="T250" s="14">
        <v>0.15</v>
      </c>
      <c r="V250" t="s">
        <v>66</v>
      </c>
      <c r="W250" t="s">
        <v>29</v>
      </c>
      <c r="X250" s="12">
        <v>43253</v>
      </c>
      <c r="Y250" s="15">
        <v>194.35560000000001</v>
      </c>
      <c r="Z250" s="16">
        <v>0</v>
      </c>
      <c r="AA250" s="16">
        <v>0</v>
      </c>
      <c r="AB250" s="16">
        <v>0</v>
      </c>
      <c r="AC250" s="16">
        <v>194.35560000000001</v>
      </c>
      <c r="AD250" s="16">
        <v>194.35560000000001</v>
      </c>
      <c r="AE250" s="16">
        <v>194.35560000000001</v>
      </c>
      <c r="AF250" s="12">
        <v>43281</v>
      </c>
      <c r="AG250" s="15" t="s">
        <v>38</v>
      </c>
      <c r="AH250" s="15" t="s">
        <v>29</v>
      </c>
      <c r="AI250" s="15" t="s">
        <v>38</v>
      </c>
      <c r="AL250" s="47">
        <f t="shared" si="6"/>
        <v>0.89400000000000002</v>
      </c>
      <c r="AM250" s="47">
        <v>1.71</v>
      </c>
      <c r="AN250">
        <f t="shared" si="7"/>
        <v>0.25650000000000001</v>
      </c>
      <c r="AO250" s="18" t="s">
        <v>70</v>
      </c>
      <c r="AP250" t="s">
        <v>389</v>
      </c>
    </row>
    <row r="251" spans="1:42" hidden="1" x14ac:dyDescent="0.2">
      <c r="A251" t="s">
        <v>29</v>
      </c>
      <c r="B251" t="s">
        <v>64</v>
      </c>
      <c r="C251" t="s">
        <v>31</v>
      </c>
      <c r="D251">
        <v>504253</v>
      </c>
      <c r="E251" t="s">
        <v>29</v>
      </c>
      <c r="G251" t="s">
        <v>65</v>
      </c>
      <c r="H251" t="s">
        <v>34</v>
      </c>
      <c r="M251" s="11">
        <v>10</v>
      </c>
      <c r="N251">
        <v>1</v>
      </c>
      <c r="P251" s="12">
        <v>43253</v>
      </c>
      <c r="Q251" s="13">
        <v>12.5</v>
      </c>
      <c r="R251" s="13"/>
      <c r="S251" s="14">
        <v>217.4</v>
      </c>
      <c r="T251" s="14">
        <v>0.15</v>
      </c>
      <c r="V251" t="s">
        <v>66</v>
      </c>
      <c r="W251" t="s">
        <v>29</v>
      </c>
      <c r="X251" s="12">
        <v>43253</v>
      </c>
      <c r="Y251" s="15">
        <v>194.35560000000001</v>
      </c>
      <c r="Z251" s="16">
        <v>0</v>
      </c>
      <c r="AA251" s="16">
        <v>0</v>
      </c>
      <c r="AB251" s="16">
        <v>0</v>
      </c>
      <c r="AC251" s="16">
        <v>194.35560000000001</v>
      </c>
      <c r="AD251" s="16">
        <v>194.35560000000001</v>
      </c>
      <c r="AE251" s="16">
        <v>194.35560000000001</v>
      </c>
      <c r="AF251" s="12">
        <v>43281</v>
      </c>
      <c r="AG251" s="15" t="s">
        <v>38</v>
      </c>
      <c r="AH251" s="15" t="s">
        <v>29</v>
      </c>
      <c r="AI251" s="15" t="s">
        <v>38</v>
      </c>
      <c r="AL251" s="47">
        <f t="shared" si="6"/>
        <v>0.89400000000000002</v>
      </c>
      <c r="AM251" s="47">
        <v>1.71</v>
      </c>
      <c r="AN251">
        <f t="shared" si="7"/>
        <v>0.25650000000000001</v>
      </c>
      <c r="AO251" s="18" t="s">
        <v>70</v>
      </c>
      <c r="AP251" t="s">
        <v>389</v>
      </c>
    </row>
    <row r="252" spans="1:42" hidden="1" x14ac:dyDescent="0.2">
      <c r="A252" t="s">
        <v>29</v>
      </c>
      <c r="B252" t="s">
        <v>64</v>
      </c>
      <c r="C252" t="s">
        <v>31</v>
      </c>
      <c r="D252">
        <v>504274</v>
      </c>
      <c r="E252" t="s">
        <v>29</v>
      </c>
      <c r="G252" t="s">
        <v>65</v>
      </c>
      <c r="H252" t="s">
        <v>34</v>
      </c>
      <c r="M252" s="11">
        <v>10</v>
      </c>
      <c r="N252">
        <v>1</v>
      </c>
      <c r="P252" s="12">
        <v>43204</v>
      </c>
      <c r="Q252" s="13">
        <v>12.5</v>
      </c>
      <c r="R252" s="13"/>
      <c r="S252" s="14">
        <v>217.4</v>
      </c>
      <c r="T252" s="14">
        <v>0.15</v>
      </c>
      <c r="V252" t="s">
        <v>66</v>
      </c>
      <c r="W252" t="s">
        <v>29</v>
      </c>
      <c r="X252" s="12">
        <v>43204</v>
      </c>
      <c r="Y252" s="15">
        <v>194.35560000000001</v>
      </c>
      <c r="Z252" s="16">
        <v>0</v>
      </c>
      <c r="AA252" s="16">
        <v>0</v>
      </c>
      <c r="AB252" s="16">
        <v>0</v>
      </c>
      <c r="AC252" s="16">
        <v>194.35560000000001</v>
      </c>
      <c r="AD252" s="16">
        <v>194.35560000000001</v>
      </c>
      <c r="AE252" s="16">
        <v>194.35560000000001</v>
      </c>
      <c r="AF252" s="12">
        <v>43281</v>
      </c>
      <c r="AG252" s="15" t="s">
        <v>38</v>
      </c>
      <c r="AH252" s="15" t="s">
        <v>29</v>
      </c>
      <c r="AI252" s="15" t="s">
        <v>38</v>
      </c>
      <c r="AL252" s="47">
        <f t="shared" si="6"/>
        <v>0.89400000000000002</v>
      </c>
      <c r="AM252" s="47">
        <v>1.71</v>
      </c>
      <c r="AN252">
        <f t="shared" si="7"/>
        <v>0.25650000000000001</v>
      </c>
      <c r="AO252" s="18" t="s">
        <v>70</v>
      </c>
      <c r="AP252" t="s">
        <v>389</v>
      </c>
    </row>
    <row r="253" spans="1:42" hidden="1" x14ac:dyDescent="0.2">
      <c r="A253" t="s">
        <v>29</v>
      </c>
      <c r="B253" t="s">
        <v>64</v>
      </c>
      <c r="C253" t="s">
        <v>31</v>
      </c>
      <c r="D253">
        <v>504284</v>
      </c>
      <c r="E253" t="s">
        <v>29</v>
      </c>
      <c r="G253" t="s">
        <v>65</v>
      </c>
      <c r="H253" t="s">
        <v>34</v>
      </c>
      <c r="M253" s="11">
        <v>10</v>
      </c>
      <c r="N253">
        <v>1</v>
      </c>
      <c r="P253" s="12">
        <v>43246</v>
      </c>
      <c r="Q253" s="13">
        <v>12.5</v>
      </c>
      <c r="R253" s="13"/>
      <c r="S253" s="14">
        <v>217.4</v>
      </c>
      <c r="T253" s="14">
        <v>0.15</v>
      </c>
      <c r="V253" t="s">
        <v>66</v>
      </c>
      <c r="W253" t="s">
        <v>29</v>
      </c>
      <c r="X253" s="12">
        <v>43246</v>
      </c>
      <c r="Y253" s="15">
        <v>194.35560000000001</v>
      </c>
      <c r="Z253" s="16">
        <v>0</v>
      </c>
      <c r="AA253" s="16">
        <v>0</v>
      </c>
      <c r="AB253" s="16">
        <v>0</v>
      </c>
      <c r="AC253" s="16">
        <v>194.35560000000001</v>
      </c>
      <c r="AD253" s="16">
        <v>194.35560000000001</v>
      </c>
      <c r="AE253" s="16">
        <v>194.35560000000001</v>
      </c>
      <c r="AF253" s="12">
        <v>43281</v>
      </c>
      <c r="AG253" s="15" t="s">
        <v>38</v>
      </c>
      <c r="AH253" s="15" t="s">
        <v>29</v>
      </c>
      <c r="AI253" s="15" t="s">
        <v>38</v>
      </c>
      <c r="AL253" s="47">
        <f t="shared" si="6"/>
        <v>0.89400000000000002</v>
      </c>
      <c r="AM253" s="47">
        <v>1.71</v>
      </c>
      <c r="AN253">
        <f t="shared" si="7"/>
        <v>0.25650000000000001</v>
      </c>
      <c r="AO253" s="18" t="s">
        <v>70</v>
      </c>
      <c r="AP253" t="s">
        <v>389</v>
      </c>
    </row>
    <row r="254" spans="1:42" hidden="1" x14ac:dyDescent="0.2">
      <c r="A254" t="s">
        <v>29</v>
      </c>
      <c r="B254" t="s">
        <v>64</v>
      </c>
      <c r="C254" t="s">
        <v>31</v>
      </c>
      <c r="D254">
        <v>504383</v>
      </c>
      <c r="E254" t="s">
        <v>29</v>
      </c>
      <c r="G254" t="s">
        <v>65</v>
      </c>
      <c r="H254" t="s">
        <v>34</v>
      </c>
      <c r="M254" s="11">
        <v>10</v>
      </c>
      <c r="N254">
        <v>1</v>
      </c>
      <c r="P254" s="12">
        <v>43246</v>
      </c>
      <c r="Q254" s="13">
        <v>12.5</v>
      </c>
      <c r="R254" s="13"/>
      <c r="S254" s="14">
        <v>217.4</v>
      </c>
      <c r="T254" s="14">
        <v>0.15</v>
      </c>
      <c r="V254" t="s">
        <v>66</v>
      </c>
      <c r="W254" t="s">
        <v>29</v>
      </c>
      <c r="X254" s="12">
        <v>43246</v>
      </c>
      <c r="Y254" s="15">
        <v>194.35560000000001</v>
      </c>
      <c r="Z254" s="16">
        <v>0</v>
      </c>
      <c r="AA254" s="16">
        <v>0</v>
      </c>
      <c r="AB254" s="16">
        <v>0</v>
      </c>
      <c r="AC254" s="16">
        <v>194.35560000000001</v>
      </c>
      <c r="AD254" s="16">
        <v>194.35560000000001</v>
      </c>
      <c r="AE254" s="16">
        <v>194.35560000000001</v>
      </c>
      <c r="AF254" s="12">
        <v>43281</v>
      </c>
      <c r="AG254" s="15" t="s">
        <v>38</v>
      </c>
      <c r="AH254" s="15" t="s">
        <v>29</v>
      </c>
      <c r="AI254" s="15" t="s">
        <v>38</v>
      </c>
      <c r="AL254" s="47">
        <f t="shared" si="6"/>
        <v>0.89400000000000002</v>
      </c>
      <c r="AM254" s="47">
        <v>1.71</v>
      </c>
      <c r="AN254">
        <f t="shared" si="7"/>
        <v>0.25650000000000001</v>
      </c>
      <c r="AO254" s="18" t="s">
        <v>70</v>
      </c>
      <c r="AP254" t="s">
        <v>389</v>
      </c>
    </row>
    <row r="255" spans="1:42" hidden="1" x14ac:dyDescent="0.2">
      <c r="A255" t="s">
        <v>29</v>
      </c>
      <c r="B255" t="s">
        <v>64</v>
      </c>
      <c r="C255" t="s">
        <v>31</v>
      </c>
      <c r="D255">
        <v>504426</v>
      </c>
      <c r="E255" t="s">
        <v>29</v>
      </c>
      <c r="G255" t="s">
        <v>65</v>
      </c>
      <c r="H255" t="s">
        <v>34</v>
      </c>
      <c r="M255" s="11">
        <v>10</v>
      </c>
      <c r="N255">
        <v>1</v>
      </c>
      <c r="P255" s="12">
        <v>43314</v>
      </c>
      <c r="Q255" s="13">
        <v>12.5</v>
      </c>
      <c r="R255" s="13"/>
      <c r="S255" s="14">
        <v>217.4</v>
      </c>
      <c r="T255" s="14">
        <v>0.15</v>
      </c>
      <c r="V255" t="s">
        <v>66</v>
      </c>
      <c r="W255" t="s">
        <v>29</v>
      </c>
      <c r="X255" s="12">
        <v>43314</v>
      </c>
      <c r="Y255" s="15">
        <v>194.35560000000001</v>
      </c>
      <c r="Z255" s="16">
        <v>0</v>
      </c>
      <c r="AA255" s="16">
        <v>0</v>
      </c>
      <c r="AB255" s="16">
        <v>0</v>
      </c>
      <c r="AC255" s="16">
        <v>194.35560000000001</v>
      </c>
      <c r="AD255" s="16">
        <v>194.35560000000001</v>
      </c>
      <c r="AE255" s="16">
        <v>194.35560000000001</v>
      </c>
      <c r="AF255" s="12">
        <v>43373</v>
      </c>
      <c r="AG255" s="15" t="s">
        <v>38</v>
      </c>
      <c r="AH255" s="15" t="s">
        <v>29</v>
      </c>
      <c r="AI255" s="15" t="s">
        <v>38</v>
      </c>
      <c r="AL255" s="47">
        <f t="shared" si="6"/>
        <v>0.89400000000000002</v>
      </c>
      <c r="AM255" s="47">
        <v>1.71</v>
      </c>
      <c r="AN255">
        <f t="shared" si="7"/>
        <v>0.25650000000000001</v>
      </c>
      <c r="AO255" s="18" t="s">
        <v>70</v>
      </c>
      <c r="AP255" t="s">
        <v>389</v>
      </c>
    </row>
    <row r="256" spans="1:42" hidden="1" x14ac:dyDescent="0.2">
      <c r="A256" t="s">
        <v>29</v>
      </c>
      <c r="B256" t="s">
        <v>64</v>
      </c>
      <c r="C256" t="s">
        <v>31</v>
      </c>
      <c r="D256">
        <v>504443</v>
      </c>
      <c r="E256" t="s">
        <v>29</v>
      </c>
      <c r="G256" t="s">
        <v>65</v>
      </c>
      <c r="H256" t="s">
        <v>34</v>
      </c>
      <c r="M256" s="11">
        <v>10</v>
      </c>
      <c r="N256">
        <v>1</v>
      </c>
      <c r="P256" s="12">
        <v>43204</v>
      </c>
      <c r="Q256" s="13">
        <v>12.5</v>
      </c>
      <c r="R256" s="13"/>
      <c r="S256" s="14">
        <v>217.4</v>
      </c>
      <c r="T256" s="14">
        <v>0.15</v>
      </c>
      <c r="V256" t="s">
        <v>66</v>
      </c>
      <c r="W256" t="s">
        <v>29</v>
      </c>
      <c r="X256" s="12">
        <v>43204</v>
      </c>
      <c r="Y256" s="15">
        <v>194.35560000000001</v>
      </c>
      <c r="Z256" s="16">
        <v>0</v>
      </c>
      <c r="AA256" s="16">
        <v>0</v>
      </c>
      <c r="AB256" s="16">
        <v>0</v>
      </c>
      <c r="AC256" s="16">
        <v>194.35560000000001</v>
      </c>
      <c r="AD256" s="16">
        <v>194.35560000000001</v>
      </c>
      <c r="AE256" s="16">
        <v>194.35560000000001</v>
      </c>
      <c r="AF256" s="12">
        <v>43281</v>
      </c>
      <c r="AG256" s="15" t="s">
        <v>38</v>
      </c>
      <c r="AH256" s="15" t="s">
        <v>29</v>
      </c>
      <c r="AI256" s="15" t="s">
        <v>38</v>
      </c>
      <c r="AL256" s="47">
        <f t="shared" si="6"/>
        <v>0.89400000000000002</v>
      </c>
      <c r="AM256" s="47">
        <v>1.71</v>
      </c>
      <c r="AN256">
        <f t="shared" si="7"/>
        <v>0.25650000000000001</v>
      </c>
      <c r="AO256" s="18" t="s">
        <v>70</v>
      </c>
      <c r="AP256" t="s">
        <v>389</v>
      </c>
    </row>
    <row r="257" spans="1:42" hidden="1" x14ac:dyDescent="0.2">
      <c r="A257" t="s">
        <v>29</v>
      </c>
      <c r="B257" t="s">
        <v>64</v>
      </c>
      <c r="C257" t="s">
        <v>31</v>
      </c>
      <c r="D257">
        <v>504470</v>
      </c>
      <c r="E257" t="s">
        <v>29</v>
      </c>
      <c r="G257" t="s">
        <v>65</v>
      </c>
      <c r="H257" t="s">
        <v>34</v>
      </c>
      <c r="M257" s="11">
        <v>10</v>
      </c>
      <c r="N257">
        <v>1</v>
      </c>
      <c r="P257" s="12">
        <v>43246</v>
      </c>
      <c r="Q257" s="13">
        <v>12.5</v>
      </c>
      <c r="R257" s="13"/>
      <c r="S257" s="14">
        <v>217.4</v>
      </c>
      <c r="T257" s="14">
        <v>0.15</v>
      </c>
      <c r="V257" t="s">
        <v>66</v>
      </c>
      <c r="W257" t="s">
        <v>29</v>
      </c>
      <c r="X257" s="12">
        <v>43246</v>
      </c>
      <c r="Y257" s="15">
        <v>194.35560000000001</v>
      </c>
      <c r="Z257" s="16">
        <v>0</v>
      </c>
      <c r="AA257" s="16">
        <v>0</v>
      </c>
      <c r="AB257" s="16">
        <v>0</v>
      </c>
      <c r="AC257" s="16">
        <v>194.35560000000001</v>
      </c>
      <c r="AD257" s="16">
        <v>194.35560000000001</v>
      </c>
      <c r="AE257" s="16">
        <v>194.35560000000001</v>
      </c>
      <c r="AF257" s="12">
        <v>43281</v>
      </c>
      <c r="AG257" s="15" t="s">
        <v>38</v>
      </c>
      <c r="AH257" s="15" t="s">
        <v>29</v>
      </c>
      <c r="AI257" s="15" t="s">
        <v>38</v>
      </c>
      <c r="AL257" s="47">
        <f t="shared" si="6"/>
        <v>0.89400000000000002</v>
      </c>
      <c r="AM257" s="47">
        <v>1.71</v>
      </c>
      <c r="AN257">
        <f t="shared" si="7"/>
        <v>0.25650000000000001</v>
      </c>
      <c r="AO257" s="18" t="s">
        <v>70</v>
      </c>
      <c r="AP257" t="s">
        <v>389</v>
      </c>
    </row>
    <row r="258" spans="1:42" hidden="1" x14ac:dyDescent="0.2">
      <c r="A258" t="s">
        <v>29</v>
      </c>
      <c r="B258" t="s">
        <v>64</v>
      </c>
      <c r="C258" t="s">
        <v>31</v>
      </c>
      <c r="D258">
        <v>504476</v>
      </c>
      <c r="E258" t="s">
        <v>29</v>
      </c>
      <c r="G258" t="s">
        <v>65</v>
      </c>
      <c r="H258" t="s">
        <v>34</v>
      </c>
      <c r="M258" s="11">
        <v>10</v>
      </c>
      <c r="N258">
        <v>1</v>
      </c>
      <c r="P258" s="12">
        <v>43205</v>
      </c>
      <c r="Q258" s="13">
        <v>12.5</v>
      </c>
      <c r="R258" s="13"/>
      <c r="S258" s="14">
        <v>217.4</v>
      </c>
      <c r="T258" s="14">
        <v>0.15</v>
      </c>
      <c r="V258" t="s">
        <v>66</v>
      </c>
      <c r="W258" t="s">
        <v>29</v>
      </c>
      <c r="X258" s="12">
        <v>43205</v>
      </c>
      <c r="Y258" s="15">
        <v>194.35560000000001</v>
      </c>
      <c r="Z258" s="16">
        <v>0</v>
      </c>
      <c r="AA258" s="16">
        <v>0</v>
      </c>
      <c r="AB258" s="16">
        <v>0</v>
      </c>
      <c r="AC258" s="16">
        <v>194.35560000000001</v>
      </c>
      <c r="AD258" s="16">
        <v>194.35560000000001</v>
      </c>
      <c r="AE258" s="16">
        <v>194.35560000000001</v>
      </c>
      <c r="AF258" s="12">
        <v>43281</v>
      </c>
      <c r="AG258" s="15" t="s">
        <v>38</v>
      </c>
      <c r="AH258" s="15" t="s">
        <v>29</v>
      </c>
      <c r="AI258" s="15" t="s">
        <v>38</v>
      </c>
      <c r="AL258" s="47">
        <f t="shared" si="6"/>
        <v>0.89400000000000002</v>
      </c>
      <c r="AM258" s="47">
        <v>1.71</v>
      </c>
      <c r="AN258">
        <f t="shared" si="7"/>
        <v>0.25650000000000001</v>
      </c>
      <c r="AO258" s="18" t="s">
        <v>70</v>
      </c>
      <c r="AP258" t="s">
        <v>389</v>
      </c>
    </row>
    <row r="259" spans="1:42" hidden="1" x14ac:dyDescent="0.2">
      <c r="A259" t="s">
        <v>29</v>
      </c>
      <c r="B259" t="s">
        <v>64</v>
      </c>
      <c r="C259" t="s">
        <v>31</v>
      </c>
      <c r="D259">
        <v>504484</v>
      </c>
      <c r="E259" t="s">
        <v>29</v>
      </c>
      <c r="G259" t="s">
        <v>65</v>
      </c>
      <c r="H259" t="s">
        <v>34</v>
      </c>
      <c r="M259" s="11">
        <v>10</v>
      </c>
      <c r="N259">
        <v>1</v>
      </c>
      <c r="P259" s="12">
        <v>43253</v>
      </c>
      <c r="Q259" s="13">
        <v>12.5</v>
      </c>
      <c r="R259" s="13"/>
      <c r="S259" s="14">
        <v>217.4</v>
      </c>
      <c r="T259" s="14">
        <v>0.15</v>
      </c>
      <c r="V259" t="s">
        <v>66</v>
      </c>
      <c r="W259" t="s">
        <v>29</v>
      </c>
      <c r="X259" s="12">
        <v>43253</v>
      </c>
      <c r="Y259" s="15">
        <v>194.35560000000001</v>
      </c>
      <c r="Z259" s="16">
        <v>0</v>
      </c>
      <c r="AA259" s="16">
        <v>0</v>
      </c>
      <c r="AB259" s="16">
        <v>0</v>
      </c>
      <c r="AC259" s="16">
        <v>194.35560000000001</v>
      </c>
      <c r="AD259" s="16">
        <v>194.35560000000001</v>
      </c>
      <c r="AE259" s="16">
        <v>194.35560000000001</v>
      </c>
      <c r="AF259" s="12">
        <v>43281</v>
      </c>
      <c r="AG259" s="15" t="s">
        <v>38</v>
      </c>
      <c r="AH259" s="15" t="s">
        <v>29</v>
      </c>
      <c r="AI259" s="15" t="s">
        <v>38</v>
      </c>
      <c r="AL259" s="47">
        <f t="shared" ref="AL259:AL322" si="8">Y259/S259</f>
        <v>0.89400000000000002</v>
      </c>
      <c r="AM259" s="47">
        <v>1.71</v>
      </c>
      <c r="AN259">
        <f t="shared" ref="AN259:AN322" si="9">T259*AM259</f>
        <v>0.25650000000000001</v>
      </c>
      <c r="AO259" s="18" t="s">
        <v>70</v>
      </c>
      <c r="AP259" t="s">
        <v>389</v>
      </c>
    </row>
    <row r="260" spans="1:42" hidden="1" x14ac:dyDescent="0.2">
      <c r="A260" t="s">
        <v>29</v>
      </c>
      <c r="B260" t="s">
        <v>64</v>
      </c>
      <c r="C260" t="s">
        <v>31</v>
      </c>
      <c r="D260">
        <v>504499</v>
      </c>
      <c r="E260" t="s">
        <v>29</v>
      </c>
      <c r="G260" t="s">
        <v>65</v>
      </c>
      <c r="H260" t="s">
        <v>34</v>
      </c>
      <c r="M260" s="11">
        <v>10</v>
      </c>
      <c r="N260">
        <v>1</v>
      </c>
      <c r="P260" s="12">
        <v>43205</v>
      </c>
      <c r="Q260" s="13">
        <v>12.5</v>
      </c>
      <c r="R260" s="13"/>
      <c r="S260" s="14">
        <v>217.4</v>
      </c>
      <c r="T260" s="14">
        <v>0.15</v>
      </c>
      <c r="V260" t="s">
        <v>66</v>
      </c>
      <c r="W260" t="s">
        <v>29</v>
      </c>
      <c r="X260" s="12">
        <v>43205</v>
      </c>
      <c r="Y260" s="15">
        <v>194.35560000000001</v>
      </c>
      <c r="Z260" s="16">
        <v>0</v>
      </c>
      <c r="AA260" s="16">
        <v>0</v>
      </c>
      <c r="AB260" s="16">
        <v>0</v>
      </c>
      <c r="AC260" s="16">
        <v>194.35560000000001</v>
      </c>
      <c r="AD260" s="16">
        <v>194.35560000000001</v>
      </c>
      <c r="AE260" s="16">
        <v>194.35560000000001</v>
      </c>
      <c r="AF260" s="12">
        <v>43281</v>
      </c>
      <c r="AG260" s="15" t="s">
        <v>38</v>
      </c>
      <c r="AH260" s="15" t="s">
        <v>29</v>
      </c>
      <c r="AI260" s="15" t="s">
        <v>38</v>
      </c>
      <c r="AL260" s="47">
        <f t="shared" si="8"/>
        <v>0.89400000000000002</v>
      </c>
      <c r="AM260" s="47">
        <v>1.71</v>
      </c>
      <c r="AN260">
        <f t="shared" si="9"/>
        <v>0.25650000000000001</v>
      </c>
      <c r="AO260" s="18" t="s">
        <v>70</v>
      </c>
      <c r="AP260" t="s">
        <v>389</v>
      </c>
    </row>
    <row r="261" spans="1:42" hidden="1" x14ac:dyDescent="0.2">
      <c r="A261" t="s">
        <v>29</v>
      </c>
      <c r="B261" t="s">
        <v>64</v>
      </c>
      <c r="C261" t="s">
        <v>31</v>
      </c>
      <c r="D261">
        <v>504506</v>
      </c>
      <c r="E261" t="s">
        <v>29</v>
      </c>
      <c r="G261" t="s">
        <v>65</v>
      </c>
      <c r="H261" t="s">
        <v>34</v>
      </c>
      <c r="M261" s="11">
        <v>10</v>
      </c>
      <c r="N261">
        <v>1</v>
      </c>
      <c r="P261" s="12">
        <v>43204</v>
      </c>
      <c r="Q261" s="13">
        <v>12.5</v>
      </c>
      <c r="R261" s="13"/>
      <c r="S261" s="14">
        <v>217.4</v>
      </c>
      <c r="T261" s="14">
        <v>0.15</v>
      </c>
      <c r="V261" t="s">
        <v>66</v>
      </c>
      <c r="W261" t="s">
        <v>29</v>
      </c>
      <c r="X261" s="12">
        <v>43204</v>
      </c>
      <c r="Y261" s="15">
        <v>194.35560000000001</v>
      </c>
      <c r="Z261" s="16">
        <v>0</v>
      </c>
      <c r="AA261" s="16">
        <v>0</v>
      </c>
      <c r="AB261" s="16">
        <v>0</v>
      </c>
      <c r="AC261" s="16">
        <v>194.35560000000001</v>
      </c>
      <c r="AD261" s="16">
        <v>194.35560000000001</v>
      </c>
      <c r="AE261" s="16">
        <v>194.35560000000001</v>
      </c>
      <c r="AF261" s="12">
        <v>43281</v>
      </c>
      <c r="AG261" s="15" t="s">
        <v>38</v>
      </c>
      <c r="AH261" s="15" t="s">
        <v>29</v>
      </c>
      <c r="AI261" s="15" t="s">
        <v>38</v>
      </c>
      <c r="AL261" s="47">
        <f t="shared" si="8"/>
        <v>0.89400000000000002</v>
      </c>
      <c r="AM261" s="47">
        <v>1.71</v>
      </c>
      <c r="AN261">
        <f t="shared" si="9"/>
        <v>0.25650000000000001</v>
      </c>
      <c r="AO261" s="18" t="s">
        <v>70</v>
      </c>
      <c r="AP261" t="s">
        <v>389</v>
      </c>
    </row>
    <row r="262" spans="1:42" hidden="1" x14ac:dyDescent="0.2">
      <c r="A262" t="s">
        <v>29</v>
      </c>
      <c r="B262" t="s">
        <v>64</v>
      </c>
      <c r="C262" t="s">
        <v>31</v>
      </c>
      <c r="D262">
        <v>504527</v>
      </c>
      <c r="E262" t="s">
        <v>29</v>
      </c>
      <c r="G262" t="s">
        <v>65</v>
      </c>
      <c r="H262" t="s">
        <v>34</v>
      </c>
      <c r="M262" s="11">
        <v>10</v>
      </c>
      <c r="N262">
        <v>1</v>
      </c>
      <c r="P262" s="12">
        <v>43295</v>
      </c>
      <c r="Q262" s="13">
        <v>12.5</v>
      </c>
      <c r="R262" s="13"/>
      <c r="S262" s="14">
        <v>217.4</v>
      </c>
      <c r="T262" s="14">
        <v>0.15</v>
      </c>
      <c r="V262" t="s">
        <v>66</v>
      </c>
      <c r="W262" t="s">
        <v>29</v>
      </c>
      <c r="X262" s="12">
        <v>43295</v>
      </c>
      <c r="Y262" s="15">
        <v>194.35560000000001</v>
      </c>
      <c r="Z262" s="16">
        <v>0</v>
      </c>
      <c r="AA262" s="16">
        <v>0</v>
      </c>
      <c r="AB262" s="16">
        <v>0</v>
      </c>
      <c r="AC262" s="16">
        <v>194.35560000000001</v>
      </c>
      <c r="AD262" s="16">
        <v>194.35560000000001</v>
      </c>
      <c r="AE262" s="16">
        <v>194.35560000000001</v>
      </c>
      <c r="AF262" s="12">
        <v>43373</v>
      </c>
      <c r="AG262" s="15" t="s">
        <v>38</v>
      </c>
      <c r="AH262" s="15" t="s">
        <v>29</v>
      </c>
      <c r="AI262" s="15" t="s">
        <v>38</v>
      </c>
      <c r="AL262" s="47">
        <f t="shared" si="8"/>
        <v>0.89400000000000002</v>
      </c>
      <c r="AM262" s="47">
        <v>1.71</v>
      </c>
      <c r="AN262">
        <f t="shared" si="9"/>
        <v>0.25650000000000001</v>
      </c>
      <c r="AO262" s="18" t="s">
        <v>70</v>
      </c>
      <c r="AP262" t="s">
        <v>389</v>
      </c>
    </row>
    <row r="263" spans="1:42" hidden="1" x14ac:dyDescent="0.2">
      <c r="A263" t="s">
        <v>29</v>
      </c>
      <c r="B263" t="s">
        <v>64</v>
      </c>
      <c r="C263" t="s">
        <v>31</v>
      </c>
      <c r="D263">
        <v>504547</v>
      </c>
      <c r="E263" t="s">
        <v>29</v>
      </c>
      <c r="G263" t="s">
        <v>65</v>
      </c>
      <c r="H263" t="s">
        <v>34</v>
      </c>
      <c r="M263" s="11">
        <v>10</v>
      </c>
      <c r="N263">
        <v>1</v>
      </c>
      <c r="P263" s="12">
        <v>43246</v>
      </c>
      <c r="Q263" s="13">
        <v>12.5</v>
      </c>
      <c r="R263" s="13"/>
      <c r="S263" s="14">
        <v>217.4</v>
      </c>
      <c r="T263" s="14">
        <v>0.15</v>
      </c>
      <c r="V263" t="s">
        <v>66</v>
      </c>
      <c r="W263" t="s">
        <v>29</v>
      </c>
      <c r="X263" s="12">
        <v>43246</v>
      </c>
      <c r="Y263" s="15">
        <v>194.35560000000001</v>
      </c>
      <c r="Z263" s="16">
        <v>0</v>
      </c>
      <c r="AA263" s="16">
        <v>0</v>
      </c>
      <c r="AB263" s="16">
        <v>0</v>
      </c>
      <c r="AC263" s="16">
        <v>194.35560000000001</v>
      </c>
      <c r="AD263" s="16">
        <v>194.35560000000001</v>
      </c>
      <c r="AE263" s="16">
        <v>194.35560000000001</v>
      </c>
      <c r="AF263" s="12">
        <v>43281</v>
      </c>
      <c r="AG263" s="15" t="s">
        <v>38</v>
      </c>
      <c r="AH263" s="15" t="s">
        <v>29</v>
      </c>
      <c r="AI263" s="15" t="s">
        <v>38</v>
      </c>
      <c r="AL263" s="47">
        <f t="shared" si="8"/>
        <v>0.89400000000000002</v>
      </c>
      <c r="AM263" s="47">
        <v>1.71</v>
      </c>
      <c r="AN263">
        <f t="shared" si="9"/>
        <v>0.25650000000000001</v>
      </c>
      <c r="AO263" s="18" t="s">
        <v>70</v>
      </c>
      <c r="AP263" t="s">
        <v>389</v>
      </c>
    </row>
    <row r="264" spans="1:42" hidden="1" x14ac:dyDescent="0.2">
      <c r="A264" t="s">
        <v>29</v>
      </c>
      <c r="B264" t="s">
        <v>64</v>
      </c>
      <c r="C264" t="s">
        <v>31</v>
      </c>
      <c r="D264">
        <v>504553</v>
      </c>
      <c r="E264" t="s">
        <v>29</v>
      </c>
      <c r="G264" t="s">
        <v>65</v>
      </c>
      <c r="H264" t="s">
        <v>34</v>
      </c>
      <c r="M264" s="11">
        <v>10</v>
      </c>
      <c r="N264">
        <v>1</v>
      </c>
      <c r="P264" s="12">
        <v>43204</v>
      </c>
      <c r="Q264" s="13">
        <v>12.5</v>
      </c>
      <c r="R264" s="13"/>
      <c r="S264" s="14">
        <v>217.4</v>
      </c>
      <c r="T264" s="14">
        <v>0.15</v>
      </c>
      <c r="V264" t="s">
        <v>66</v>
      </c>
      <c r="W264" t="s">
        <v>29</v>
      </c>
      <c r="X264" s="12">
        <v>43204</v>
      </c>
      <c r="Y264" s="15">
        <v>194.35560000000001</v>
      </c>
      <c r="Z264" s="16">
        <v>0</v>
      </c>
      <c r="AA264" s="16">
        <v>0</v>
      </c>
      <c r="AB264" s="16">
        <v>0</v>
      </c>
      <c r="AC264" s="16">
        <v>194.35560000000001</v>
      </c>
      <c r="AD264" s="16">
        <v>194.35560000000001</v>
      </c>
      <c r="AE264" s="16">
        <v>194.35560000000001</v>
      </c>
      <c r="AF264" s="12">
        <v>43281</v>
      </c>
      <c r="AG264" s="15" t="s">
        <v>38</v>
      </c>
      <c r="AH264" s="15" t="s">
        <v>29</v>
      </c>
      <c r="AI264" s="15" t="s">
        <v>38</v>
      </c>
      <c r="AL264" s="47">
        <f t="shared" si="8"/>
        <v>0.89400000000000002</v>
      </c>
      <c r="AM264" s="47">
        <v>1.71</v>
      </c>
      <c r="AN264">
        <f t="shared" si="9"/>
        <v>0.25650000000000001</v>
      </c>
      <c r="AO264" s="18" t="s">
        <v>70</v>
      </c>
      <c r="AP264" t="s">
        <v>389</v>
      </c>
    </row>
    <row r="265" spans="1:42" hidden="1" x14ac:dyDescent="0.2">
      <c r="A265" t="s">
        <v>29</v>
      </c>
      <c r="B265" t="s">
        <v>64</v>
      </c>
      <c r="C265" t="s">
        <v>31</v>
      </c>
      <c r="D265">
        <v>504569</v>
      </c>
      <c r="E265" t="s">
        <v>29</v>
      </c>
      <c r="G265" t="s">
        <v>65</v>
      </c>
      <c r="H265" t="s">
        <v>34</v>
      </c>
      <c r="M265" s="11">
        <v>10</v>
      </c>
      <c r="N265">
        <v>1</v>
      </c>
      <c r="P265" s="12">
        <v>43204</v>
      </c>
      <c r="Q265" s="13">
        <v>12.5</v>
      </c>
      <c r="R265" s="13"/>
      <c r="S265" s="14">
        <v>217.4</v>
      </c>
      <c r="T265" s="14">
        <v>0.15</v>
      </c>
      <c r="V265" t="s">
        <v>66</v>
      </c>
      <c r="W265" t="s">
        <v>29</v>
      </c>
      <c r="X265" s="12">
        <v>43204</v>
      </c>
      <c r="Y265" s="15">
        <v>194.35560000000001</v>
      </c>
      <c r="Z265" s="16">
        <v>0</v>
      </c>
      <c r="AA265" s="16">
        <v>0</v>
      </c>
      <c r="AB265" s="16">
        <v>0</v>
      </c>
      <c r="AC265" s="16">
        <v>194.35560000000001</v>
      </c>
      <c r="AD265" s="16">
        <v>194.35560000000001</v>
      </c>
      <c r="AE265" s="16">
        <v>194.35560000000001</v>
      </c>
      <c r="AF265" s="12">
        <v>43281</v>
      </c>
      <c r="AG265" s="15" t="s">
        <v>38</v>
      </c>
      <c r="AH265" s="15" t="s">
        <v>29</v>
      </c>
      <c r="AI265" s="15" t="s">
        <v>38</v>
      </c>
      <c r="AL265" s="47">
        <f t="shared" si="8"/>
        <v>0.89400000000000002</v>
      </c>
      <c r="AM265" s="47">
        <v>1.71</v>
      </c>
      <c r="AN265">
        <f t="shared" si="9"/>
        <v>0.25650000000000001</v>
      </c>
      <c r="AO265" s="18" t="s">
        <v>70</v>
      </c>
      <c r="AP265" t="s">
        <v>389</v>
      </c>
    </row>
    <row r="266" spans="1:42" hidden="1" x14ac:dyDescent="0.2">
      <c r="A266" t="s">
        <v>29</v>
      </c>
      <c r="B266" t="s">
        <v>64</v>
      </c>
      <c r="C266" t="s">
        <v>31</v>
      </c>
      <c r="D266">
        <v>504621</v>
      </c>
      <c r="E266" t="s">
        <v>29</v>
      </c>
      <c r="G266" t="s">
        <v>65</v>
      </c>
      <c r="H266" t="s">
        <v>34</v>
      </c>
      <c r="M266" s="11">
        <v>10</v>
      </c>
      <c r="N266">
        <v>1</v>
      </c>
      <c r="P266" s="12">
        <v>43255</v>
      </c>
      <c r="Q266" s="13">
        <v>12.5</v>
      </c>
      <c r="R266" s="13"/>
      <c r="S266" s="14">
        <v>217.4</v>
      </c>
      <c r="T266" s="14">
        <v>0.15</v>
      </c>
      <c r="V266" t="s">
        <v>66</v>
      </c>
      <c r="W266" t="s">
        <v>29</v>
      </c>
      <c r="X266" s="12">
        <v>43255</v>
      </c>
      <c r="Y266" s="15">
        <v>194.35560000000001</v>
      </c>
      <c r="Z266" s="16">
        <v>0</v>
      </c>
      <c r="AA266" s="16">
        <v>0</v>
      </c>
      <c r="AB266" s="16">
        <v>0</v>
      </c>
      <c r="AC266" s="16">
        <v>194.35560000000001</v>
      </c>
      <c r="AD266" s="16">
        <v>194.35560000000001</v>
      </c>
      <c r="AE266" s="16">
        <v>194.35560000000001</v>
      </c>
      <c r="AF266" s="12">
        <v>43281</v>
      </c>
      <c r="AG266" s="15" t="s">
        <v>38</v>
      </c>
      <c r="AH266" s="15" t="s">
        <v>29</v>
      </c>
      <c r="AI266" s="15" t="s">
        <v>38</v>
      </c>
      <c r="AL266" s="47">
        <f t="shared" si="8"/>
        <v>0.89400000000000002</v>
      </c>
      <c r="AM266" s="47">
        <v>1.71</v>
      </c>
      <c r="AN266">
        <f t="shared" si="9"/>
        <v>0.25650000000000001</v>
      </c>
      <c r="AO266" s="18" t="s">
        <v>70</v>
      </c>
      <c r="AP266" t="s">
        <v>389</v>
      </c>
    </row>
    <row r="267" spans="1:42" hidden="1" x14ac:dyDescent="0.2">
      <c r="A267" t="s">
        <v>29</v>
      </c>
      <c r="B267" t="s">
        <v>64</v>
      </c>
      <c r="C267" t="s">
        <v>31</v>
      </c>
      <c r="D267">
        <v>504632</v>
      </c>
      <c r="E267" t="s">
        <v>29</v>
      </c>
      <c r="G267" t="s">
        <v>65</v>
      </c>
      <c r="H267" t="s">
        <v>34</v>
      </c>
      <c r="M267" s="11">
        <v>10</v>
      </c>
      <c r="N267">
        <v>1</v>
      </c>
      <c r="P267" s="12">
        <v>43204</v>
      </c>
      <c r="Q267" s="13">
        <v>12.5</v>
      </c>
      <c r="R267" s="13"/>
      <c r="S267" s="14">
        <v>217.4</v>
      </c>
      <c r="T267" s="14">
        <v>0.15</v>
      </c>
      <c r="V267" t="s">
        <v>66</v>
      </c>
      <c r="W267" t="s">
        <v>29</v>
      </c>
      <c r="X267" s="12">
        <v>43204</v>
      </c>
      <c r="Y267" s="15">
        <v>194.35560000000001</v>
      </c>
      <c r="Z267" s="16">
        <v>0</v>
      </c>
      <c r="AA267" s="16">
        <v>0</v>
      </c>
      <c r="AB267" s="16">
        <v>0</v>
      </c>
      <c r="AC267" s="16">
        <v>194.35560000000001</v>
      </c>
      <c r="AD267" s="16">
        <v>194.35560000000001</v>
      </c>
      <c r="AE267" s="16">
        <v>194.35560000000001</v>
      </c>
      <c r="AF267" s="12">
        <v>43281</v>
      </c>
      <c r="AG267" s="15" t="s">
        <v>38</v>
      </c>
      <c r="AH267" s="15" t="s">
        <v>29</v>
      </c>
      <c r="AI267" s="15" t="s">
        <v>38</v>
      </c>
      <c r="AL267" s="47">
        <f t="shared" si="8"/>
        <v>0.89400000000000002</v>
      </c>
      <c r="AM267" s="47">
        <v>1.71</v>
      </c>
      <c r="AN267">
        <f t="shared" si="9"/>
        <v>0.25650000000000001</v>
      </c>
      <c r="AO267" s="18" t="s">
        <v>70</v>
      </c>
      <c r="AP267" t="s">
        <v>389</v>
      </c>
    </row>
    <row r="268" spans="1:42" hidden="1" x14ac:dyDescent="0.2">
      <c r="A268" t="s">
        <v>29</v>
      </c>
      <c r="B268" t="s">
        <v>64</v>
      </c>
      <c r="C268" t="s">
        <v>31</v>
      </c>
      <c r="D268">
        <v>504635</v>
      </c>
      <c r="E268" t="s">
        <v>29</v>
      </c>
      <c r="G268" t="s">
        <v>65</v>
      </c>
      <c r="H268" t="s">
        <v>34</v>
      </c>
      <c r="M268" s="11">
        <v>10</v>
      </c>
      <c r="N268">
        <v>1</v>
      </c>
      <c r="P268" s="12">
        <v>43314</v>
      </c>
      <c r="Q268" s="13">
        <v>12.5</v>
      </c>
      <c r="R268" s="13"/>
      <c r="S268" s="14">
        <v>217.4</v>
      </c>
      <c r="T268" s="14">
        <v>0.15</v>
      </c>
      <c r="V268" t="s">
        <v>66</v>
      </c>
      <c r="W268" t="s">
        <v>29</v>
      </c>
      <c r="X268" s="12">
        <v>43314</v>
      </c>
      <c r="Y268" s="15">
        <v>194.35560000000001</v>
      </c>
      <c r="Z268" s="16">
        <v>0</v>
      </c>
      <c r="AA268" s="16">
        <v>0</v>
      </c>
      <c r="AB268" s="16">
        <v>0</v>
      </c>
      <c r="AC268" s="16">
        <v>194.35560000000001</v>
      </c>
      <c r="AD268" s="16">
        <v>194.35560000000001</v>
      </c>
      <c r="AE268" s="16">
        <v>194.35560000000001</v>
      </c>
      <c r="AF268" s="12">
        <v>43373</v>
      </c>
      <c r="AG268" s="15" t="s">
        <v>38</v>
      </c>
      <c r="AH268" s="15" t="s">
        <v>29</v>
      </c>
      <c r="AI268" s="15" t="s">
        <v>38</v>
      </c>
      <c r="AL268" s="47">
        <f t="shared" si="8"/>
        <v>0.89400000000000002</v>
      </c>
      <c r="AM268" s="47">
        <v>1.71</v>
      </c>
      <c r="AN268">
        <f t="shared" si="9"/>
        <v>0.25650000000000001</v>
      </c>
      <c r="AO268" s="18" t="s">
        <v>70</v>
      </c>
      <c r="AP268" t="s">
        <v>389</v>
      </c>
    </row>
    <row r="269" spans="1:42" hidden="1" x14ac:dyDescent="0.2">
      <c r="A269" t="s">
        <v>29</v>
      </c>
      <c r="B269" t="s">
        <v>64</v>
      </c>
      <c r="C269" t="s">
        <v>31</v>
      </c>
      <c r="D269">
        <v>504639</v>
      </c>
      <c r="E269" t="s">
        <v>29</v>
      </c>
      <c r="G269" t="s">
        <v>65</v>
      </c>
      <c r="H269" t="s">
        <v>34</v>
      </c>
      <c r="M269" s="11">
        <v>10</v>
      </c>
      <c r="N269">
        <v>1</v>
      </c>
      <c r="P269" s="12">
        <v>43205</v>
      </c>
      <c r="Q269" s="13">
        <v>12.5</v>
      </c>
      <c r="R269" s="13"/>
      <c r="S269" s="14">
        <v>217.4</v>
      </c>
      <c r="T269" s="14">
        <v>0.15</v>
      </c>
      <c r="V269" t="s">
        <v>66</v>
      </c>
      <c r="W269" t="s">
        <v>29</v>
      </c>
      <c r="X269" s="12">
        <v>43205</v>
      </c>
      <c r="Y269" s="15">
        <v>194.35560000000001</v>
      </c>
      <c r="Z269" s="16">
        <v>0</v>
      </c>
      <c r="AA269" s="16">
        <v>0</v>
      </c>
      <c r="AB269" s="16">
        <v>0</v>
      </c>
      <c r="AC269" s="16">
        <v>194.35560000000001</v>
      </c>
      <c r="AD269" s="16">
        <v>194.35560000000001</v>
      </c>
      <c r="AE269" s="16">
        <v>194.35560000000001</v>
      </c>
      <c r="AF269" s="12">
        <v>43281</v>
      </c>
      <c r="AG269" s="15" t="s">
        <v>38</v>
      </c>
      <c r="AH269" s="15" t="s">
        <v>29</v>
      </c>
      <c r="AI269" s="15" t="s">
        <v>38</v>
      </c>
      <c r="AL269" s="47">
        <f t="shared" si="8"/>
        <v>0.89400000000000002</v>
      </c>
      <c r="AM269" s="47">
        <v>1.71</v>
      </c>
      <c r="AN269">
        <f t="shared" si="9"/>
        <v>0.25650000000000001</v>
      </c>
      <c r="AO269" s="18" t="s">
        <v>70</v>
      </c>
      <c r="AP269" t="s">
        <v>389</v>
      </c>
    </row>
    <row r="270" spans="1:42" hidden="1" x14ac:dyDescent="0.2">
      <c r="A270" t="s">
        <v>29</v>
      </c>
      <c r="B270" t="s">
        <v>64</v>
      </c>
      <c r="C270" t="s">
        <v>31</v>
      </c>
      <c r="D270">
        <v>504656</v>
      </c>
      <c r="E270" t="s">
        <v>29</v>
      </c>
      <c r="G270" t="s">
        <v>65</v>
      </c>
      <c r="H270" t="s">
        <v>34</v>
      </c>
      <c r="M270" s="11">
        <v>10</v>
      </c>
      <c r="N270">
        <v>1</v>
      </c>
      <c r="P270" s="12">
        <v>43204</v>
      </c>
      <c r="Q270" s="13">
        <v>12.5</v>
      </c>
      <c r="R270" s="13"/>
      <c r="S270" s="14">
        <v>217.4</v>
      </c>
      <c r="T270" s="14">
        <v>0.15</v>
      </c>
      <c r="V270" t="s">
        <v>66</v>
      </c>
      <c r="W270" t="s">
        <v>29</v>
      </c>
      <c r="X270" s="12">
        <v>43204</v>
      </c>
      <c r="Y270" s="15">
        <v>194.35560000000001</v>
      </c>
      <c r="Z270" s="16">
        <v>0</v>
      </c>
      <c r="AA270" s="16">
        <v>0</v>
      </c>
      <c r="AB270" s="16">
        <v>0</v>
      </c>
      <c r="AC270" s="16">
        <v>194.35560000000001</v>
      </c>
      <c r="AD270" s="16">
        <v>194.35560000000001</v>
      </c>
      <c r="AE270" s="16">
        <v>194.35560000000001</v>
      </c>
      <c r="AF270" s="12">
        <v>43281</v>
      </c>
      <c r="AG270" s="15" t="s">
        <v>38</v>
      </c>
      <c r="AH270" s="15" t="s">
        <v>29</v>
      </c>
      <c r="AI270" s="15" t="s">
        <v>38</v>
      </c>
      <c r="AL270" s="47">
        <f t="shared" si="8"/>
        <v>0.89400000000000002</v>
      </c>
      <c r="AM270" s="47">
        <v>1.71</v>
      </c>
      <c r="AN270">
        <f t="shared" si="9"/>
        <v>0.25650000000000001</v>
      </c>
      <c r="AO270" s="18" t="s">
        <v>70</v>
      </c>
      <c r="AP270" t="s">
        <v>389</v>
      </c>
    </row>
    <row r="271" spans="1:42" hidden="1" x14ac:dyDescent="0.2">
      <c r="A271" t="s">
        <v>29</v>
      </c>
      <c r="B271" t="s">
        <v>64</v>
      </c>
      <c r="C271" t="s">
        <v>31</v>
      </c>
      <c r="D271">
        <v>504660</v>
      </c>
      <c r="E271" t="s">
        <v>29</v>
      </c>
      <c r="G271" t="s">
        <v>65</v>
      </c>
      <c r="H271" t="s">
        <v>34</v>
      </c>
      <c r="M271" s="11">
        <v>10</v>
      </c>
      <c r="N271">
        <v>1</v>
      </c>
      <c r="P271" s="12">
        <v>43295</v>
      </c>
      <c r="Q271" s="13">
        <v>12.5</v>
      </c>
      <c r="R271" s="13"/>
      <c r="S271" s="14">
        <v>217.4</v>
      </c>
      <c r="T271" s="14">
        <v>0.15</v>
      </c>
      <c r="V271" t="s">
        <v>66</v>
      </c>
      <c r="W271" t="s">
        <v>29</v>
      </c>
      <c r="X271" s="12">
        <v>43295</v>
      </c>
      <c r="Y271" s="15">
        <v>194.35560000000001</v>
      </c>
      <c r="Z271" s="16">
        <v>0</v>
      </c>
      <c r="AA271" s="16">
        <v>0</v>
      </c>
      <c r="AB271" s="16">
        <v>0</v>
      </c>
      <c r="AC271" s="16">
        <v>194.35560000000001</v>
      </c>
      <c r="AD271" s="16">
        <v>194.35560000000001</v>
      </c>
      <c r="AE271" s="16">
        <v>194.35560000000001</v>
      </c>
      <c r="AF271" s="12">
        <v>43373</v>
      </c>
      <c r="AG271" s="15" t="s">
        <v>38</v>
      </c>
      <c r="AH271" s="15" t="s">
        <v>29</v>
      </c>
      <c r="AI271" s="15" t="s">
        <v>38</v>
      </c>
      <c r="AL271" s="47">
        <f t="shared" si="8"/>
        <v>0.89400000000000002</v>
      </c>
      <c r="AM271" s="47">
        <v>1.71</v>
      </c>
      <c r="AN271">
        <f t="shared" si="9"/>
        <v>0.25650000000000001</v>
      </c>
      <c r="AO271" s="18" t="s">
        <v>70</v>
      </c>
      <c r="AP271" t="s">
        <v>389</v>
      </c>
    </row>
    <row r="272" spans="1:42" hidden="1" x14ac:dyDescent="0.2">
      <c r="A272" t="s">
        <v>29</v>
      </c>
      <c r="B272" t="s">
        <v>64</v>
      </c>
      <c r="C272" t="s">
        <v>31</v>
      </c>
      <c r="D272">
        <v>504682</v>
      </c>
      <c r="E272" t="s">
        <v>29</v>
      </c>
      <c r="G272" t="s">
        <v>65</v>
      </c>
      <c r="H272" t="s">
        <v>34</v>
      </c>
      <c r="M272" s="11">
        <v>10</v>
      </c>
      <c r="N272">
        <v>1</v>
      </c>
      <c r="P272" s="12">
        <v>43246</v>
      </c>
      <c r="Q272" s="13">
        <v>12.5</v>
      </c>
      <c r="R272" s="13"/>
      <c r="S272" s="14">
        <v>217.4</v>
      </c>
      <c r="T272" s="14">
        <v>0.15</v>
      </c>
      <c r="V272" t="s">
        <v>66</v>
      </c>
      <c r="W272" t="s">
        <v>29</v>
      </c>
      <c r="X272" s="12">
        <v>43246</v>
      </c>
      <c r="Y272" s="15">
        <v>194.35560000000001</v>
      </c>
      <c r="Z272" s="16">
        <v>0</v>
      </c>
      <c r="AA272" s="16">
        <v>0</v>
      </c>
      <c r="AB272" s="16">
        <v>0</v>
      </c>
      <c r="AC272" s="16">
        <v>194.35560000000001</v>
      </c>
      <c r="AD272" s="16">
        <v>194.35560000000001</v>
      </c>
      <c r="AE272" s="16">
        <v>194.35560000000001</v>
      </c>
      <c r="AF272" s="12">
        <v>43281</v>
      </c>
      <c r="AG272" s="15" t="s">
        <v>38</v>
      </c>
      <c r="AH272" s="15" t="s">
        <v>29</v>
      </c>
      <c r="AI272" s="15" t="s">
        <v>38</v>
      </c>
      <c r="AL272" s="47">
        <f t="shared" si="8"/>
        <v>0.89400000000000002</v>
      </c>
      <c r="AM272" s="47">
        <v>1.71</v>
      </c>
      <c r="AN272">
        <f t="shared" si="9"/>
        <v>0.25650000000000001</v>
      </c>
      <c r="AO272" s="18" t="s">
        <v>70</v>
      </c>
      <c r="AP272" t="s">
        <v>389</v>
      </c>
    </row>
    <row r="273" spans="1:42" hidden="1" x14ac:dyDescent="0.2">
      <c r="A273" t="s">
        <v>29</v>
      </c>
      <c r="B273" t="s">
        <v>64</v>
      </c>
      <c r="C273" t="s">
        <v>31</v>
      </c>
      <c r="D273">
        <v>504709</v>
      </c>
      <c r="E273" t="s">
        <v>29</v>
      </c>
      <c r="G273" t="s">
        <v>65</v>
      </c>
      <c r="H273" t="s">
        <v>34</v>
      </c>
      <c r="M273" s="11">
        <v>10</v>
      </c>
      <c r="N273">
        <v>1</v>
      </c>
      <c r="P273" s="12">
        <v>43204</v>
      </c>
      <c r="Q273" s="13">
        <v>12.5</v>
      </c>
      <c r="R273" s="13"/>
      <c r="S273" s="14">
        <v>217.4</v>
      </c>
      <c r="T273" s="14">
        <v>0.15</v>
      </c>
      <c r="V273" t="s">
        <v>66</v>
      </c>
      <c r="W273" t="s">
        <v>29</v>
      </c>
      <c r="X273" s="12">
        <v>43204</v>
      </c>
      <c r="Y273" s="15">
        <v>194.35560000000001</v>
      </c>
      <c r="Z273" s="16">
        <v>0</v>
      </c>
      <c r="AA273" s="16">
        <v>0</v>
      </c>
      <c r="AB273" s="16">
        <v>0</v>
      </c>
      <c r="AC273" s="16">
        <v>194.35560000000001</v>
      </c>
      <c r="AD273" s="16">
        <v>194.35560000000001</v>
      </c>
      <c r="AE273" s="16">
        <v>194.35560000000001</v>
      </c>
      <c r="AF273" s="12">
        <v>43281</v>
      </c>
      <c r="AG273" s="15" t="s">
        <v>38</v>
      </c>
      <c r="AH273" s="15" t="s">
        <v>29</v>
      </c>
      <c r="AI273" s="15" t="s">
        <v>38</v>
      </c>
      <c r="AL273" s="47">
        <f t="shared" si="8"/>
        <v>0.89400000000000002</v>
      </c>
      <c r="AM273" s="47">
        <v>1.71</v>
      </c>
      <c r="AN273">
        <f t="shared" si="9"/>
        <v>0.25650000000000001</v>
      </c>
      <c r="AO273" s="18" t="s">
        <v>70</v>
      </c>
      <c r="AP273" t="s">
        <v>389</v>
      </c>
    </row>
    <row r="274" spans="1:42" hidden="1" x14ac:dyDescent="0.2">
      <c r="A274" t="s">
        <v>29</v>
      </c>
      <c r="B274" t="s">
        <v>64</v>
      </c>
      <c r="C274" t="s">
        <v>31</v>
      </c>
      <c r="D274">
        <v>504714</v>
      </c>
      <c r="E274" t="s">
        <v>29</v>
      </c>
      <c r="G274" t="s">
        <v>65</v>
      </c>
      <c r="H274" t="s">
        <v>34</v>
      </c>
      <c r="M274" s="11">
        <v>10</v>
      </c>
      <c r="N274">
        <v>1</v>
      </c>
      <c r="P274" s="12">
        <v>43204</v>
      </c>
      <c r="Q274" s="13">
        <v>12.5</v>
      </c>
      <c r="R274" s="13"/>
      <c r="S274" s="14">
        <v>217.4</v>
      </c>
      <c r="T274" s="14">
        <v>0.15</v>
      </c>
      <c r="V274" t="s">
        <v>66</v>
      </c>
      <c r="W274" t="s">
        <v>29</v>
      </c>
      <c r="X274" s="12">
        <v>43204</v>
      </c>
      <c r="Y274" s="15">
        <v>194.35560000000001</v>
      </c>
      <c r="Z274" s="16">
        <v>0</v>
      </c>
      <c r="AA274" s="16">
        <v>0</v>
      </c>
      <c r="AB274" s="16">
        <v>0</v>
      </c>
      <c r="AC274" s="16">
        <v>194.35560000000001</v>
      </c>
      <c r="AD274" s="16">
        <v>194.35560000000001</v>
      </c>
      <c r="AE274" s="16">
        <v>194.35560000000001</v>
      </c>
      <c r="AF274" s="12">
        <v>43281</v>
      </c>
      <c r="AG274" s="15" t="s">
        <v>38</v>
      </c>
      <c r="AH274" s="15" t="s">
        <v>29</v>
      </c>
      <c r="AI274" s="15" t="s">
        <v>38</v>
      </c>
      <c r="AL274" s="47">
        <f t="shared" si="8"/>
        <v>0.89400000000000002</v>
      </c>
      <c r="AM274" s="47">
        <v>1.71</v>
      </c>
      <c r="AN274">
        <f t="shared" si="9"/>
        <v>0.25650000000000001</v>
      </c>
      <c r="AO274" s="18" t="s">
        <v>70</v>
      </c>
      <c r="AP274" t="s">
        <v>389</v>
      </c>
    </row>
    <row r="275" spans="1:42" hidden="1" x14ac:dyDescent="0.2">
      <c r="A275" t="s">
        <v>29</v>
      </c>
      <c r="B275" t="s">
        <v>64</v>
      </c>
      <c r="C275" t="s">
        <v>31</v>
      </c>
      <c r="D275">
        <v>504730</v>
      </c>
      <c r="E275" t="s">
        <v>29</v>
      </c>
      <c r="G275" t="s">
        <v>65</v>
      </c>
      <c r="H275" t="s">
        <v>34</v>
      </c>
      <c r="M275" s="11">
        <v>10</v>
      </c>
      <c r="N275">
        <v>1</v>
      </c>
      <c r="P275" s="12">
        <v>43255</v>
      </c>
      <c r="Q275" s="13">
        <v>12.5</v>
      </c>
      <c r="R275" s="13"/>
      <c r="S275" s="14">
        <v>217.4</v>
      </c>
      <c r="T275" s="14">
        <v>0.15</v>
      </c>
      <c r="V275" t="s">
        <v>66</v>
      </c>
      <c r="W275" t="s">
        <v>29</v>
      </c>
      <c r="X275" s="12">
        <v>43255</v>
      </c>
      <c r="Y275" s="15">
        <v>194.35560000000001</v>
      </c>
      <c r="Z275" s="16">
        <v>0</v>
      </c>
      <c r="AA275" s="16">
        <v>0</v>
      </c>
      <c r="AB275" s="16">
        <v>0</v>
      </c>
      <c r="AC275" s="16">
        <v>194.35560000000001</v>
      </c>
      <c r="AD275" s="16">
        <v>194.35560000000001</v>
      </c>
      <c r="AE275" s="16">
        <v>194.35560000000001</v>
      </c>
      <c r="AF275" s="12">
        <v>43281</v>
      </c>
      <c r="AG275" s="15" t="s">
        <v>38</v>
      </c>
      <c r="AH275" s="15" t="s">
        <v>29</v>
      </c>
      <c r="AI275" s="15" t="s">
        <v>38</v>
      </c>
      <c r="AL275" s="47">
        <f t="shared" si="8"/>
        <v>0.89400000000000002</v>
      </c>
      <c r="AM275" s="47">
        <v>1.71</v>
      </c>
      <c r="AN275">
        <f t="shared" si="9"/>
        <v>0.25650000000000001</v>
      </c>
      <c r="AO275" s="18" t="s">
        <v>70</v>
      </c>
      <c r="AP275" t="s">
        <v>389</v>
      </c>
    </row>
    <row r="276" spans="1:42" hidden="1" x14ac:dyDescent="0.2">
      <c r="A276" t="s">
        <v>29</v>
      </c>
      <c r="B276" t="s">
        <v>64</v>
      </c>
      <c r="C276" t="s">
        <v>31</v>
      </c>
      <c r="D276">
        <v>504739</v>
      </c>
      <c r="E276" t="s">
        <v>29</v>
      </c>
      <c r="G276" t="s">
        <v>65</v>
      </c>
      <c r="H276" t="s">
        <v>34</v>
      </c>
      <c r="M276" s="11">
        <v>10</v>
      </c>
      <c r="N276">
        <v>1</v>
      </c>
      <c r="P276" s="12">
        <v>43246</v>
      </c>
      <c r="Q276" s="13">
        <v>12.5</v>
      </c>
      <c r="R276" s="13"/>
      <c r="S276" s="14">
        <v>217.4</v>
      </c>
      <c r="T276" s="14">
        <v>0.15</v>
      </c>
      <c r="V276" t="s">
        <v>66</v>
      </c>
      <c r="W276" t="s">
        <v>29</v>
      </c>
      <c r="X276" s="12">
        <v>43246</v>
      </c>
      <c r="Y276" s="15">
        <v>194.35560000000001</v>
      </c>
      <c r="Z276" s="16">
        <v>0</v>
      </c>
      <c r="AA276" s="16">
        <v>0</v>
      </c>
      <c r="AB276" s="16">
        <v>0</v>
      </c>
      <c r="AC276" s="16">
        <v>194.35560000000001</v>
      </c>
      <c r="AD276" s="16">
        <v>194.35560000000001</v>
      </c>
      <c r="AE276" s="16">
        <v>194.35560000000001</v>
      </c>
      <c r="AF276" s="12">
        <v>43281</v>
      </c>
      <c r="AG276" s="15" t="s">
        <v>38</v>
      </c>
      <c r="AH276" s="15" t="s">
        <v>29</v>
      </c>
      <c r="AI276" s="15" t="s">
        <v>38</v>
      </c>
      <c r="AL276" s="47">
        <f t="shared" si="8"/>
        <v>0.89400000000000002</v>
      </c>
      <c r="AM276" s="47">
        <v>1.71</v>
      </c>
      <c r="AN276">
        <f t="shared" si="9"/>
        <v>0.25650000000000001</v>
      </c>
      <c r="AO276" s="18" t="s">
        <v>70</v>
      </c>
      <c r="AP276" t="s">
        <v>389</v>
      </c>
    </row>
    <row r="277" spans="1:42" hidden="1" x14ac:dyDescent="0.2">
      <c r="A277" t="s">
        <v>29</v>
      </c>
      <c r="B277" t="s">
        <v>64</v>
      </c>
      <c r="C277" t="s">
        <v>31</v>
      </c>
      <c r="D277">
        <v>504764</v>
      </c>
      <c r="E277" t="s">
        <v>29</v>
      </c>
      <c r="G277" t="s">
        <v>65</v>
      </c>
      <c r="H277" t="s">
        <v>34</v>
      </c>
      <c r="M277" s="11">
        <v>10</v>
      </c>
      <c r="N277">
        <v>1</v>
      </c>
      <c r="P277" s="12">
        <v>43205</v>
      </c>
      <c r="Q277" s="13">
        <v>12.5</v>
      </c>
      <c r="R277" s="13"/>
      <c r="S277" s="14">
        <v>217.4</v>
      </c>
      <c r="T277" s="14">
        <v>0.15</v>
      </c>
      <c r="V277" t="s">
        <v>66</v>
      </c>
      <c r="W277" t="s">
        <v>29</v>
      </c>
      <c r="X277" s="12">
        <v>43205</v>
      </c>
      <c r="Y277" s="15">
        <v>194.35560000000001</v>
      </c>
      <c r="Z277" s="16">
        <v>0</v>
      </c>
      <c r="AA277" s="16">
        <v>0</v>
      </c>
      <c r="AB277" s="16">
        <v>0</v>
      </c>
      <c r="AC277" s="16">
        <v>194.35560000000001</v>
      </c>
      <c r="AD277" s="16">
        <v>194.35560000000001</v>
      </c>
      <c r="AE277" s="16">
        <v>194.35560000000001</v>
      </c>
      <c r="AF277" s="12">
        <v>43281</v>
      </c>
      <c r="AG277" s="15" t="s">
        <v>38</v>
      </c>
      <c r="AH277" s="15" t="s">
        <v>29</v>
      </c>
      <c r="AI277" s="15" t="s">
        <v>38</v>
      </c>
      <c r="AL277" s="47">
        <f t="shared" si="8"/>
        <v>0.89400000000000002</v>
      </c>
      <c r="AM277" s="47">
        <v>1.71</v>
      </c>
      <c r="AN277">
        <f t="shared" si="9"/>
        <v>0.25650000000000001</v>
      </c>
      <c r="AO277" s="18" t="s">
        <v>70</v>
      </c>
      <c r="AP277" t="s">
        <v>389</v>
      </c>
    </row>
    <row r="278" spans="1:42" hidden="1" x14ac:dyDescent="0.2">
      <c r="A278" t="s">
        <v>29</v>
      </c>
      <c r="B278" t="s">
        <v>64</v>
      </c>
      <c r="C278" t="s">
        <v>31</v>
      </c>
      <c r="D278">
        <v>504804</v>
      </c>
      <c r="E278" t="s">
        <v>29</v>
      </c>
      <c r="G278" t="s">
        <v>65</v>
      </c>
      <c r="H278" t="s">
        <v>34</v>
      </c>
      <c r="M278" s="11">
        <v>10</v>
      </c>
      <c r="N278">
        <v>1</v>
      </c>
      <c r="P278" s="12">
        <v>43314</v>
      </c>
      <c r="Q278" s="13">
        <v>12.5</v>
      </c>
      <c r="R278" s="13"/>
      <c r="S278" s="14">
        <v>217.4</v>
      </c>
      <c r="T278" s="14">
        <v>0.15</v>
      </c>
      <c r="V278" t="s">
        <v>66</v>
      </c>
      <c r="W278" t="s">
        <v>29</v>
      </c>
      <c r="X278" s="12">
        <v>43314</v>
      </c>
      <c r="Y278" s="15">
        <v>194.35560000000001</v>
      </c>
      <c r="Z278" s="16">
        <v>0</v>
      </c>
      <c r="AA278" s="16">
        <v>0</v>
      </c>
      <c r="AB278" s="16">
        <v>0</v>
      </c>
      <c r="AC278" s="16">
        <v>194.35560000000001</v>
      </c>
      <c r="AD278" s="16">
        <v>194.35560000000001</v>
      </c>
      <c r="AE278" s="16">
        <v>194.35560000000001</v>
      </c>
      <c r="AF278" s="12">
        <v>43373</v>
      </c>
      <c r="AG278" s="15" t="s">
        <v>38</v>
      </c>
      <c r="AH278" s="15" t="s">
        <v>29</v>
      </c>
      <c r="AI278" s="15" t="s">
        <v>38</v>
      </c>
      <c r="AL278" s="47">
        <f t="shared" si="8"/>
        <v>0.89400000000000002</v>
      </c>
      <c r="AM278" s="47">
        <v>1.71</v>
      </c>
      <c r="AN278">
        <f t="shared" si="9"/>
        <v>0.25650000000000001</v>
      </c>
      <c r="AO278" s="18" t="s">
        <v>70</v>
      </c>
      <c r="AP278" t="s">
        <v>389</v>
      </c>
    </row>
    <row r="279" spans="1:42" hidden="1" x14ac:dyDescent="0.2">
      <c r="A279" t="s">
        <v>29</v>
      </c>
      <c r="B279" t="s">
        <v>64</v>
      </c>
      <c r="C279" t="s">
        <v>31</v>
      </c>
      <c r="D279">
        <v>504815</v>
      </c>
      <c r="E279" t="s">
        <v>29</v>
      </c>
      <c r="G279" t="s">
        <v>65</v>
      </c>
      <c r="H279" t="s">
        <v>34</v>
      </c>
      <c r="M279" s="11">
        <v>10</v>
      </c>
      <c r="N279">
        <v>1</v>
      </c>
      <c r="P279" s="12">
        <v>43253</v>
      </c>
      <c r="Q279" s="13">
        <v>12.5</v>
      </c>
      <c r="R279" s="13"/>
      <c r="S279" s="14">
        <v>217.4</v>
      </c>
      <c r="T279" s="14">
        <v>0.15</v>
      </c>
      <c r="V279" t="s">
        <v>66</v>
      </c>
      <c r="W279" t="s">
        <v>29</v>
      </c>
      <c r="X279" s="12">
        <v>43253</v>
      </c>
      <c r="Y279" s="15">
        <v>194.35560000000001</v>
      </c>
      <c r="Z279" s="16">
        <v>0</v>
      </c>
      <c r="AA279" s="16">
        <v>0</v>
      </c>
      <c r="AB279" s="16">
        <v>0</v>
      </c>
      <c r="AC279" s="16">
        <v>194.35560000000001</v>
      </c>
      <c r="AD279" s="16">
        <v>194.35560000000001</v>
      </c>
      <c r="AE279" s="16">
        <v>194.35560000000001</v>
      </c>
      <c r="AF279" s="12">
        <v>43281</v>
      </c>
      <c r="AG279" s="15" t="s">
        <v>38</v>
      </c>
      <c r="AH279" s="15" t="s">
        <v>29</v>
      </c>
      <c r="AI279" s="15" t="s">
        <v>38</v>
      </c>
      <c r="AL279" s="47">
        <f t="shared" si="8"/>
        <v>0.89400000000000002</v>
      </c>
      <c r="AM279" s="47">
        <v>1.71</v>
      </c>
      <c r="AN279">
        <f t="shared" si="9"/>
        <v>0.25650000000000001</v>
      </c>
      <c r="AO279" s="18" t="s">
        <v>70</v>
      </c>
      <c r="AP279" t="s">
        <v>389</v>
      </c>
    </row>
    <row r="280" spans="1:42" hidden="1" x14ac:dyDescent="0.2">
      <c r="A280" t="s">
        <v>29</v>
      </c>
      <c r="B280" t="s">
        <v>64</v>
      </c>
      <c r="C280" t="s">
        <v>31</v>
      </c>
      <c r="D280">
        <v>504820</v>
      </c>
      <c r="E280" t="s">
        <v>29</v>
      </c>
      <c r="G280" t="s">
        <v>65</v>
      </c>
      <c r="H280" t="s">
        <v>34</v>
      </c>
      <c r="M280" s="11">
        <v>10</v>
      </c>
      <c r="N280">
        <v>1</v>
      </c>
      <c r="P280" s="12">
        <v>43295</v>
      </c>
      <c r="Q280" s="13">
        <v>12.5</v>
      </c>
      <c r="R280" s="13"/>
      <c r="S280" s="14">
        <v>217.4</v>
      </c>
      <c r="T280" s="14">
        <v>0.15</v>
      </c>
      <c r="V280" t="s">
        <v>66</v>
      </c>
      <c r="W280" t="s">
        <v>29</v>
      </c>
      <c r="X280" s="12">
        <v>43295</v>
      </c>
      <c r="Y280" s="15">
        <v>194.35560000000001</v>
      </c>
      <c r="Z280" s="16">
        <v>0</v>
      </c>
      <c r="AA280" s="16">
        <v>0</v>
      </c>
      <c r="AB280" s="16">
        <v>0</v>
      </c>
      <c r="AC280" s="16">
        <v>194.35560000000001</v>
      </c>
      <c r="AD280" s="16">
        <v>194.35560000000001</v>
      </c>
      <c r="AE280" s="16">
        <v>194.35560000000001</v>
      </c>
      <c r="AF280" s="12">
        <v>43373</v>
      </c>
      <c r="AG280" s="15" t="s">
        <v>38</v>
      </c>
      <c r="AH280" s="15" t="s">
        <v>29</v>
      </c>
      <c r="AI280" s="15" t="s">
        <v>38</v>
      </c>
      <c r="AL280" s="47">
        <f t="shared" si="8"/>
        <v>0.89400000000000002</v>
      </c>
      <c r="AM280" s="47">
        <v>1.71</v>
      </c>
      <c r="AN280">
        <f t="shared" si="9"/>
        <v>0.25650000000000001</v>
      </c>
      <c r="AO280" s="18" t="s">
        <v>70</v>
      </c>
      <c r="AP280" t="s">
        <v>389</v>
      </c>
    </row>
    <row r="281" spans="1:42" hidden="1" x14ac:dyDescent="0.2">
      <c r="A281" t="s">
        <v>29</v>
      </c>
      <c r="B281" t="s">
        <v>64</v>
      </c>
      <c r="C281" t="s">
        <v>31</v>
      </c>
      <c r="D281">
        <v>504824</v>
      </c>
      <c r="E281" t="s">
        <v>29</v>
      </c>
      <c r="G281" t="s">
        <v>65</v>
      </c>
      <c r="H281" t="s">
        <v>34</v>
      </c>
      <c r="M281" s="11">
        <v>10</v>
      </c>
      <c r="N281">
        <v>1</v>
      </c>
      <c r="P281" s="12">
        <v>43246</v>
      </c>
      <c r="Q281" s="13">
        <v>12.5</v>
      </c>
      <c r="R281" s="13"/>
      <c r="S281" s="14">
        <v>217.4</v>
      </c>
      <c r="T281" s="14">
        <v>0.15</v>
      </c>
      <c r="V281" t="s">
        <v>66</v>
      </c>
      <c r="W281" t="s">
        <v>29</v>
      </c>
      <c r="X281" s="12">
        <v>43246</v>
      </c>
      <c r="Y281" s="15">
        <v>194.35560000000001</v>
      </c>
      <c r="Z281" s="16">
        <v>0</v>
      </c>
      <c r="AA281" s="16">
        <v>0</v>
      </c>
      <c r="AB281" s="16">
        <v>0</v>
      </c>
      <c r="AC281" s="16">
        <v>194.35560000000001</v>
      </c>
      <c r="AD281" s="16">
        <v>194.35560000000001</v>
      </c>
      <c r="AE281" s="16">
        <v>194.35560000000001</v>
      </c>
      <c r="AF281" s="12">
        <v>43281</v>
      </c>
      <c r="AG281" s="15" t="s">
        <v>38</v>
      </c>
      <c r="AH281" s="15" t="s">
        <v>29</v>
      </c>
      <c r="AI281" s="15" t="s">
        <v>38</v>
      </c>
      <c r="AL281" s="47">
        <f t="shared" si="8"/>
        <v>0.89400000000000002</v>
      </c>
      <c r="AM281" s="47">
        <v>1.71</v>
      </c>
      <c r="AN281">
        <f t="shared" si="9"/>
        <v>0.25650000000000001</v>
      </c>
      <c r="AO281" s="18" t="s">
        <v>70</v>
      </c>
      <c r="AP281" t="s">
        <v>389</v>
      </c>
    </row>
    <row r="282" spans="1:42" hidden="1" x14ac:dyDescent="0.2">
      <c r="A282" t="s">
        <v>29</v>
      </c>
      <c r="B282" t="s">
        <v>64</v>
      </c>
      <c r="C282" t="s">
        <v>31</v>
      </c>
      <c r="D282">
        <v>504859</v>
      </c>
      <c r="E282" t="s">
        <v>29</v>
      </c>
      <c r="G282" t="s">
        <v>65</v>
      </c>
      <c r="H282" t="s">
        <v>34</v>
      </c>
      <c r="M282" s="11">
        <v>10</v>
      </c>
      <c r="N282">
        <v>1</v>
      </c>
      <c r="P282" s="12">
        <v>43205</v>
      </c>
      <c r="Q282" s="13">
        <v>12.5</v>
      </c>
      <c r="R282" s="13"/>
      <c r="S282" s="14">
        <v>217.4</v>
      </c>
      <c r="T282" s="14">
        <v>0.15</v>
      </c>
      <c r="V282" t="s">
        <v>66</v>
      </c>
      <c r="W282" t="s">
        <v>29</v>
      </c>
      <c r="X282" s="12">
        <v>43205</v>
      </c>
      <c r="Y282" s="15">
        <v>194.35560000000001</v>
      </c>
      <c r="Z282" s="16">
        <v>0</v>
      </c>
      <c r="AA282" s="16">
        <v>0</v>
      </c>
      <c r="AB282" s="16">
        <v>0</v>
      </c>
      <c r="AC282" s="16">
        <v>194.35560000000001</v>
      </c>
      <c r="AD282" s="16">
        <v>194.35560000000001</v>
      </c>
      <c r="AE282" s="16">
        <v>194.35560000000001</v>
      </c>
      <c r="AF282" s="12">
        <v>43281</v>
      </c>
      <c r="AG282" s="15" t="s">
        <v>38</v>
      </c>
      <c r="AH282" s="15" t="s">
        <v>29</v>
      </c>
      <c r="AI282" s="15" t="s">
        <v>38</v>
      </c>
      <c r="AL282" s="47">
        <f t="shared" si="8"/>
        <v>0.89400000000000002</v>
      </c>
      <c r="AM282" s="47">
        <v>1.71</v>
      </c>
      <c r="AN282">
        <f t="shared" si="9"/>
        <v>0.25650000000000001</v>
      </c>
      <c r="AO282" s="18" t="s">
        <v>70</v>
      </c>
      <c r="AP282" t="s">
        <v>389</v>
      </c>
    </row>
    <row r="283" spans="1:42" hidden="1" x14ac:dyDescent="0.2">
      <c r="A283" t="s">
        <v>29</v>
      </c>
      <c r="B283" t="s">
        <v>64</v>
      </c>
      <c r="C283" t="s">
        <v>31</v>
      </c>
      <c r="D283">
        <v>504885</v>
      </c>
      <c r="E283" t="s">
        <v>29</v>
      </c>
      <c r="G283" t="s">
        <v>65</v>
      </c>
      <c r="H283" t="s">
        <v>34</v>
      </c>
      <c r="M283" s="11">
        <v>10</v>
      </c>
      <c r="N283">
        <v>1</v>
      </c>
      <c r="P283" s="12">
        <v>43205</v>
      </c>
      <c r="Q283" s="13">
        <v>12.5</v>
      </c>
      <c r="R283" s="13"/>
      <c r="S283" s="14">
        <v>217.4</v>
      </c>
      <c r="T283" s="14">
        <v>0.15</v>
      </c>
      <c r="V283" t="s">
        <v>66</v>
      </c>
      <c r="W283" t="s">
        <v>29</v>
      </c>
      <c r="X283" s="12">
        <v>43205</v>
      </c>
      <c r="Y283" s="15">
        <v>194.35560000000001</v>
      </c>
      <c r="Z283" s="16">
        <v>0</v>
      </c>
      <c r="AA283" s="16">
        <v>0</v>
      </c>
      <c r="AB283" s="16">
        <v>0</v>
      </c>
      <c r="AC283" s="16">
        <v>194.35560000000001</v>
      </c>
      <c r="AD283" s="16">
        <v>194.35560000000001</v>
      </c>
      <c r="AE283" s="16">
        <v>194.35560000000001</v>
      </c>
      <c r="AF283" s="12">
        <v>43281</v>
      </c>
      <c r="AG283" s="15" t="s">
        <v>38</v>
      </c>
      <c r="AH283" s="15" t="s">
        <v>29</v>
      </c>
      <c r="AI283" s="15" t="s">
        <v>38</v>
      </c>
      <c r="AL283" s="47">
        <f t="shared" si="8"/>
        <v>0.89400000000000002</v>
      </c>
      <c r="AM283" s="47">
        <v>1.71</v>
      </c>
      <c r="AN283">
        <f t="shared" si="9"/>
        <v>0.25650000000000001</v>
      </c>
      <c r="AO283" s="18" t="s">
        <v>70</v>
      </c>
      <c r="AP283" t="s">
        <v>389</v>
      </c>
    </row>
    <row r="284" spans="1:42" hidden="1" x14ac:dyDescent="0.2">
      <c r="A284" t="s">
        <v>29</v>
      </c>
      <c r="B284" t="s">
        <v>64</v>
      </c>
      <c r="C284" t="s">
        <v>31</v>
      </c>
      <c r="D284">
        <v>504924</v>
      </c>
      <c r="E284" t="s">
        <v>29</v>
      </c>
      <c r="G284" t="s">
        <v>65</v>
      </c>
      <c r="H284" t="s">
        <v>34</v>
      </c>
      <c r="M284" s="11">
        <v>10</v>
      </c>
      <c r="N284">
        <v>1</v>
      </c>
      <c r="P284" s="12">
        <v>43314</v>
      </c>
      <c r="Q284" s="13">
        <v>12.5</v>
      </c>
      <c r="R284" s="13"/>
      <c r="S284" s="14">
        <v>217.4</v>
      </c>
      <c r="T284" s="14">
        <v>0.15</v>
      </c>
      <c r="V284" t="s">
        <v>66</v>
      </c>
      <c r="W284" t="s">
        <v>29</v>
      </c>
      <c r="X284" s="12">
        <v>43314</v>
      </c>
      <c r="Y284" s="15">
        <v>194.35560000000001</v>
      </c>
      <c r="Z284" s="16">
        <v>0</v>
      </c>
      <c r="AA284" s="16">
        <v>0</v>
      </c>
      <c r="AB284" s="16">
        <v>0</v>
      </c>
      <c r="AC284" s="16">
        <v>194.35560000000001</v>
      </c>
      <c r="AD284" s="16">
        <v>194.35560000000001</v>
      </c>
      <c r="AE284" s="16">
        <v>194.35560000000001</v>
      </c>
      <c r="AF284" s="12">
        <v>43373</v>
      </c>
      <c r="AG284" s="15" t="s">
        <v>38</v>
      </c>
      <c r="AH284" s="15" t="s">
        <v>29</v>
      </c>
      <c r="AI284" s="15" t="s">
        <v>38</v>
      </c>
      <c r="AL284" s="47">
        <f t="shared" si="8"/>
        <v>0.89400000000000002</v>
      </c>
      <c r="AM284" s="47">
        <v>1.71</v>
      </c>
      <c r="AN284">
        <f t="shared" si="9"/>
        <v>0.25650000000000001</v>
      </c>
      <c r="AO284" s="18" t="s">
        <v>70</v>
      </c>
      <c r="AP284" t="s">
        <v>389</v>
      </c>
    </row>
    <row r="285" spans="1:42" hidden="1" x14ac:dyDescent="0.2">
      <c r="A285" t="s">
        <v>29</v>
      </c>
      <c r="B285" t="s">
        <v>64</v>
      </c>
      <c r="C285" t="s">
        <v>31</v>
      </c>
      <c r="D285">
        <v>504942</v>
      </c>
      <c r="E285" t="s">
        <v>29</v>
      </c>
      <c r="G285" t="s">
        <v>65</v>
      </c>
      <c r="H285" t="s">
        <v>34</v>
      </c>
      <c r="M285" s="11">
        <v>10</v>
      </c>
      <c r="N285">
        <v>1</v>
      </c>
      <c r="P285" s="12">
        <v>43203</v>
      </c>
      <c r="Q285" s="13">
        <v>12.5</v>
      </c>
      <c r="R285" s="13"/>
      <c r="S285" s="14">
        <v>217.4</v>
      </c>
      <c r="T285" s="14">
        <v>0.15</v>
      </c>
      <c r="V285" t="s">
        <v>66</v>
      </c>
      <c r="W285" t="s">
        <v>29</v>
      </c>
      <c r="X285" s="12">
        <v>43203</v>
      </c>
      <c r="Y285" s="15">
        <v>194.35560000000001</v>
      </c>
      <c r="Z285" s="16">
        <v>0</v>
      </c>
      <c r="AA285" s="16">
        <v>0</v>
      </c>
      <c r="AB285" s="16">
        <v>0</v>
      </c>
      <c r="AC285" s="16">
        <v>194.35560000000001</v>
      </c>
      <c r="AD285" s="16">
        <v>194.35560000000001</v>
      </c>
      <c r="AE285" s="16">
        <v>194.35560000000001</v>
      </c>
      <c r="AF285" s="12">
        <v>43281</v>
      </c>
      <c r="AG285" s="15" t="s">
        <v>38</v>
      </c>
      <c r="AH285" s="15" t="s">
        <v>29</v>
      </c>
      <c r="AI285" s="15" t="s">
        <v>38</v>
      </c>
      <c r="AL285" s="47">
        <f t="shared" si="8"/>
        <v>0.89400000000000002</v>
      </c>
      <c r="AM285" s="47">
        <v>1.71</v>
      </c>
      <c r="AN285">
        <f t="shared" si="9"/>
        <v>0.25650000000000001</v>
      </c>
      <c r="AO285" s="18" t="s">
        <v>70</v>
      </c>
      <c r="AP285" t="s">
        <v>389</v>
      </c>
    </row>
    <row r="286" spans="1:42" hidden="1" x14ac:dyDescent="0.2">
      <c r="A286" t="s">
        <v>29</v>
      </c>
      <c r="B286" t="s">
        <v>64</v>
      </c>
      <c r="C286" t="s">
        <v>31</v>
      </c>
      <c r="D286">
        <v>504956</v>
      </c>
      <c r="E286" t="s">
        <v>29</v>
      </c>
      <c r="G286" t="s">
        <v>65</v>
      </c>
      <c r="H286" t="s">
        <v>34</v>
      </c>
      <c r="M286" s="11">
        <v>10</v>
      </c>
      <c r="N286">
        <v>1</v>
      </c>
      <c r="P286" s="12">
        <v>43253</v>
      </c>
      <c r="Q286" s="13">
        <v>12.5</v>
      </c>
      <c r="R286" s="13"/>
      <c r="S286" s="14">
        <v>217.4</v>
      </c>
      <c r="T286" s="14">
        <v>0.15</v>
      </c>
      <c r="V286" t="s">
        <v>66</v>
      </c>
      <c r="W286" t="s">
        <v>29</v>
      </c>
      <c r="X286" s="12">
        <v>43253</v>
      </c>
      <c r="Y286" s="15">
        <v>194.35560000000001</v>
      </c>
      <c r="Z286" s="16">
        <v>0</v>
      </c>
      <c r="AA286" s="16">
        <v>0</v>
      </c>
      <c r="AB286" s="16">
        <v>0</v>
      </c>
      <c r="AC286" s="16">
        <v>194.35560000000001</v>
      </c>
      <c r="AD286" s="16">
        <v>194.35560000000001</v>
      </c>
      <c r="AE286" s="16">
        <v>194.35560000000001</v>
      </c>
      <c r="AF286" s="12">
        <v>43281</v>
      </c>
      <c r="AG286" s="15" t="s">
        <v>38</v>
      </c>
      <c r="AH286" s="15" t="s">
        <v>29</v>
      </c>
      <c r="AI286" s="15" t="s">
        <v>38</v>
      </c>
      <c r="AL286" s="47">
        <f t="shared" si="8"/>
        <v>0.89400000000000002</v>
      </c>
      <c r="AM286" s="47">
        <v>1.71</v>
      </c>
      <c r="AN286">
        <f t="shared" si="9"/>
        <v>0.25650000000000001</v>
      </c>
      <c r="AO286" s="18" t="s">
        <v>70</v>
      </c>
      <c r="AP286" t="s">
        <v>389</v>
      </c>
    </row>
    <row r="287" spans="1:42" hidden="1" x14ac:dyDescent="0.2">
      <c r="A287" t="s">
        <v>29</v>
      </c>
      <c r="B287" t="s">
        <v>64</v>
      </c>
      <c r="C287" t="s">
        <v>31</v>
      </c>
      <c r="D287">
        <v>505034</v>
      </c>
      <c r="E287" t="s">
        <v>29</v>
      </c>
      <c r="G287" t="s">
        <v>65</v>
      </c>
      <c r="H287" t="s">
        <v>34</v>
      </c>
      <c r="M287" s="11">
        <v>10</v>
      </c>
      <c r="N287">
        <v>1</v>
      </c>
      <c r="P287" s="12">
        <v>43314</v>
      </c>
      <c r="Q287" s="13">
        <v>12.5</v>
      </c>
      <c r="R287" s="13"/>
      <c r="S287" s="14">
        <v>217.4</v>
      </c>
      <c r="T287" s="14">
        <v>0.15</v>
      </c>
      <c r="V287" t="s">
        <v>66</v>
      </c>
      <c r="W287" t="s">
        <v>29</v>
      </c>
      <c r="X287" s="12">
        <v>43314</v>
      </c>
      <c r="Y287" s="15">
        <v>194.35560000000001</v>
      </c>
      <c r="Z287" s="16">
        <v>0</v>
      </c>
      <c r="AA287" s="16">
        <v>0</v>
      </c>
      <c r="AB287" s="16">
        <v>0</v>
      </c>
      <c r="AC287" s="16">
        <v>194.35560000000001</v>
      </c>
      <c r="AD287" s="16">
        <v>194.35560000000001</v>
      </c>
      <c r="AE287" s="16">
        <v>194.35560000000001</v>
      </c>
      <c r="AF287" s="12">
        <v>43373</v>
      </c>
      <c r="AG287" s="15" t="s">
        <v>38</v>
      </c>
      <c r="AH287" s="15" t="s">
        <v>29</v>
      </c>
      <c r="AI287" s="15" t="s">
        <v>38</v>
      </c>
      <c r="AL287" s="47">
        <f t="shared" si="8"/>
        <v>0.89400000000000002</v>
      </c>
      <c r="AM287" s="47">
        <v>1.71</v>
      </c>
      <c r="AN287">
        <f t="shared" si="9"/>
        <v>0.25650000000000001</v>
      </c>
      <c r="AO287" s="18" t="s">
        <v>70</v>
      </c>
      <c r="AP287" t="s">
        <v>389</v>
      </c>
    </row>
    <row r="288" spans="1:42" hidden="1" x14ac:dyDescent="0.2">
      <c r="A288" t="s">
        <v>29</v>
      </c>
      <c r="B288" t="s">
        <v>64</v>
      </c>
      <c r="C288" t="s">
        <v>31</v>
      </c>
      <c r="D288">
        <v>505052</v>
      </c>
      <c r="E288" t="s">
        <v>29</v>
      </c>
      <c r="G288" t="s">
        <v>65</v>
      </c>
      <c r="H288" t="s">
        <v>34</v>
      </c>
      <c r="M288" s="11">
        <v>10</v>
      </c>
      <c r="N288">
        <v>1</v>
      </c>
      <c r="P288" s="12">
        <v>43295</v>
      </c>
      <c r="Q288" s="13">
        <v>12.5</v>
      </c>
      <c r="R288" s="13"/>
      <c r="S288" s="14">
        <v>217.4</v>
      </c>
      <c r="T288" s="14">
        <v>0.15</v>
      </c>
      <c r="V288" t="s">
        <v>66</v>
      </c>
      <c r="W288" t="s">
        <v>29</v>
      </c>
      <c r="X288" s="12">
        <v>43295</v>
      </c>
      <c r="Y288" s="15">
        <v>194.35560000000001</v>
      </c>
      <c r="Z288" s="16">
        <v>0</v>
      </c>
      <c r="AA288" s="16">
        <v>0</v>
      </c>
      <c r="AB288" s="16">
        <v>0</v>
      </c>
      <c r="AC288" s="16">
        <v>194.35560000000001</v>
      </c>
      <c r="AD288" s="16">
        <v>194.35560000000001</v>
      </c>
      <c r="AE288" s="16">
        <v>194.35560000000001</v>
      </c>
      <c r="AF288" s="12">
        <v>43373</v>
      </c>
      <c r="AG288" s="15" t="s">
        <v>38</v>
      </c>
      <c r="AH288" s="15" t="s">
        <v>29</v>
      </c>
      <c r="AI288" s="15" t="s">
        <v>38</v>
      </c>
      <c r="AL288" s="47">
        <f t="shared" si="8"/>
        <v>0.89400000000000002</v>
      </c>
      <c r="AM288" s="47">
        <v>1.71</v>
      </c>
      <c r="AN288">
        <f t="shared" si="9"/>
        <v>0.25650000000000001</v>
      </c>
      <c r="AO288" s="18" t="s">
        <v>70</v>
      </c>
      <c r="AP288" t="s">
        <v>389</v>
      </c>
    </row>
    <row r="289" spans="1:42" hidden="1" x14ac:dyDescent="0.2">
      <c r="A289" t="s">
        <v>29</v>
      </c>
      <c r="B289" t="s">
        <v>64</v>
      </c>
      <c r="C289" t="s">
        <v>31</v>
      </c>
      <c r="D289">
        <v>505059</v>
      </c>
      <c r="E289" t="s">
        <v>29</v>
      </c>
      <c r="G289" t="s">
        <v>65</v>
      </c>
      <c r="H289" t="s">
        <v>34</v>
      </c>
      <c r="M289" s="11">
        <v>10</v>
      </c>
      <c r="N289">
        <v>1</v>
      </c>
      <c r="P289" s="12">
        <v>43246</v>
      </c>
      <c r="Q289" s="13">
        <v>12.5</v>
      </c>
      <c r="R289" s="13"/>
      <c r="S289" s="14">
        <v>217.4</v>
      </c>
      <c r="T289" s="14">
        <v>0.15</v>
      </c>
      <c r="V289" t="s">
        <v>66</v>
      </c>
      <c r="W289" t="s">
        <v>29</v>
      </c>
      <c r="X289" s="12">
        <v>43246</v>
      </c>
      <c r="Y289" s="15">
        <v>194.35560000000001</v>
      </c>
      <c r="Z289" s="16">
        <v>0</v>
      </c>
      <c r="AA289" s="16">
        <v>0</v>
      </c>
      <c r="AB289" s="16">
        <v>0</v>
      </c>
      <c r="AC289" s="16">
        <v>194.35560000000001</v>
      </c>
      <c r="AD289" s="16">
        <v>194.35560000000001</v>
      </c>
      <c r="AE289" s="16">
        <v>194.35560000000001</v>
      </c>
      <c r="AF289" s="12">
        <v>43281</v>
      </c>
      <c r="AG289" s="15" t="s">
        <v>38</v>
      </c>
      <c r="AH289" s="15" t="s">
        <v>29</v>
      </c>
      <c r="AI289" s="15" t="s">
        <v>38</v>
      </c>
      <c r="AL289" s="47">
        <f t="shared" si="8"/>
        <v>0.89400000000000002</v>
      </c>
      <c r="AM289" s="47">
        <v>1.71</v>
      </c>
      <c r="AN289">
        <f t="shared" si="9"/>
        <v>0.25650000000000001</v>
      </c>
      <c r="AO289" s="18" t="s">
        <v>70</v>
      </c>
      <c r="AP289" t="s">
        <v>389</v>
      </c>
    </row>
    <row r="290" spans="1:42" hidden="1" x14ac:dyDescent="0.2">
      <c r="A290" t="s">
        <v>29</v>
      </c>
      <c r="B290" t="s">
        <v>64</v>
      </c>
      <c r="C290" t="s">
        <v>31</v>
      </c>
      <c r="D290">
        <v>505061</v>
      </c>
      <c r="E290" t="s">
        <v>29</v>
      </c>
      <c r="G290" t="s">
        <v>65</v>
      </c>
      <c r="H290" t="s">
        <v>34</v>
      </c>
      <c r="M290" s="11">
        <v>10</v>
      </c>
      <c r="N290">
        <v>1</v>
      </c>
      <c r="P290" s="12">
        <v>43314</v>
      </c>
      <c r="Q290" s="13">
        <v>12.5</v>
      </c>
      <c r="R290" s="13"/>
      <c r="S290" s="14">
        <v>217.4</v>
      </c>
      <c r="T290" s="14">
        <v>0.15</v>
      </c>
      <c r="V290" t="s">
        <v>66</v>
      </c>
      <c r="W290" t="s">
        <v>29</v>
      </c>
      <c r="X290" s="12">
        <v>43314</v>
      </c>
      <c r="Y290" s="15">
        <v>194.35560000000001</v>
      </c>
      <c r="Z290" s="16">
        <v>0</v>
      </c>
      <c r="AA290" s="16">
        <v>0</v>
      </c>
      <c r="AB290" s="16">
        <v>0</v>
      </c>
      <c r="AC290" s="16">
        <v>194.35560000000001</v>
      </c>
      <c r="AD290" s="16">
        <v>194.35560000000001</v>
      </c>
      <c r="AE290" s="16">
        <v>194.35560000000001</v>
      </c>
      <c r="AF290" s="12">
        <v>43373</v>
      </c>
      <c r="AG290" s="15" t="s">
        <v>38</v>
      </c>
      <c r="AH290" s="15" t="s">
        <v>29</v>
      </c>
      <c r="AI290" s="15" t="s">
        <v>38</v>
      </c>
      <c r="AL290" s="47">
        <f t="shared" si="8"/>
        <v>0.89400000000000002</v>
      </c>
      <c r="AM290" s="47">
        <v>1.71</v>
      </c>
      <c r="AN290">
        <f t="shared" si="9"/>
        <v>0.25650000000000001</v>
      </c>
      <c r="AO290" s="18" t="s">
        <v>70</v>
      </c>
      <c r="AP290" t="s">
        <v>389</v>
      </c>
    </row>
    <row r="291" spans="1:42" hidden="1" x14ac:dyDescent="0.2">
      <c r="A291" t="s">
        <v>29</v>
      </c>
      <c r="B291" t="s">
        <v>64</v>
      </c>
      <c r="C291" t="s">
        <v>31</v>
      </c>
      <c r="D291">
        <v>505085</v>
      </c>
      <c r="E291" t="s">
        <v>29</v>
      </c>
      <c r="G291" t="s">
        <v>65</v>
      </c>
      <c r="H291" t="s">
        <v>34</v>
      </c>
      <c r="M291" s="11">
        <v>10</v>
      </c>
      <c r="N291">
        <v>1</v>
      </c>
      <c r="P291" s="12">
        <v>43203</v>
      </c>
      <c r="Q291" s="13">
        <v>12.5</v>
      </c>
      <c r="R291" s="13"/>
      <c r="S291" s="14">
        <v>217.4</v>
      </c>
      <c r="T291" s="14">
        <v>0.15</v>
      </c>
      <c r="V291" t="s">
        <v>66</v>
      </c>
      <c r="W291" t="s">
        <v>29</v>
      </c>
      <c r="X291" s="12">
        <v>43203</v>
      </c>
      <c r="Y291" s="15">
        <v>194.35560000000001</v>
      </c>
      <c r="Z291" s="16">
        <v>0</v>
      </c>
      <c r="AA291" s="16">
        <v>0</v>
      </c>
      <c r="AB291" s="16">
        <v>0</v>
      </c>
      <c r="AC291" s="16">
        <v>194.35560000000001</v>
      </c>
      <c r="AD291" s="16">
        <v>194.35560000000001</v>
      </c>
      <c r="AE291" s="16">
        <v>194.35560000000001</v>
      </c>
      <c r="AF291" s="12">
        <v>43281</v>
      </c>
      <c r="AG291" s="15" t="s">
        <v>38</v>
      </c>
      <c r="AH291" s="15" t="s">
        <v>29</v>
      </c>
      <c r="AI291" s="15" t="s">
        <v>38</v>
      </c>
      <c r="AL291" s="47">
        <f t="shared" si="8"/>
        <v>0.89400000000000002</v>
      </c>
      <c r="AM291" s="47">
        <v>1.71</v>
      </c>
      <c r="AN291">
        <f t="shared" si="9"/>
        <v>0.25650000000000001</v>
      </c>
      <c r="AO291" s="18" t="s">
        <v>70</v>
      </c>
      <c r="AP291" t="s">
        <v>389</v>
      </c>
    </row>
    <row r="292" spans="1:42" hidden="1" x14ac:dyDescent="0.2">
      <c r="A292" t="s">
        <v>29</v>
      </c>
      <c r="B292" t="s">
        <v>64</v>
      </c>
      <c r="C292" t="s">
        <v>31</v>
      </c>
      <c r="D292">
        <v>505093</v>
      </c>
      <c r="E292" t="s">
        <v>29</v>
      </c>
      <c r="G292" t="s">
        <v>65</v>
      </c>
      <c r="H292" t="s">
        <v>34</v>
      </c>
      <c r="M292" s="11">
        <v>10</v>
      </c>
      <c r="N292">
        <v>1</v>
      </c>
      <c r="P292" s="12">
        <v>43314</v>
      </c>
      <c r="Q292" s="13">
        <v>12.5</v>
      </c>
      <c r="R292" s="13"/>
      <c r="S292" s="14">
        <v>217.4</v>
      </c>
      <c r="T292" s="14">
        <v>0.15</v>
      </c>
      <c r="V292" t="s">
        <v>66</v>
      </c>
      <c r="W292" t="s">
        <v>29</v>
      </c>
      <c r="X292" s="12">
        <v>43314</v>
      </c>
      <c r="Y292" s="15">
        <v>194.35560000000001</v>
      </c>
      <c r="Z292" s="16">
        <v>0</v>
      </c>
      <c r="AA292" s="16">
        <v>0</v>
      </c>
      <c r="AB292" s="16">
        <v>0</v>
      </c>
      <c r="AC292" s="16">
        <v>194.35560000000001</v>
      </c>
      <c r="AD292" s="16">
        <v>194.35560000000001</v>
      </c>
      <c r="AE292" s="16">
        <v>194.35560000000001</v>
      </c>
      <c r="AF292" s="12">
        <v>43373</v>
      </c>
      <c r="AG292" s="15" t="s">
        <v>38</v>
      </c>
      <c r="AH292" s="15" t="s">
        <v>29</v>
      </c>
      <c r="AI292" s="15" t="s">
        <v>38</v>
      </c>
      <c r="AL292" s="47">
        <f t="shared" si="8"/>
        <v>0.89400000000000002</v>
      </c>
      <c r="AM292" s="47">
        <v>1.71</v>
      </c>
      <c r="AN292">
        <f t="shared" si="9"/>
        <v>0.25650000000000001</v>
      </c>
      <c r="AO292" s="18" t="s">
        <v>70</v>
      </c>
      <c r="AP292" t="s">
        <v>389</v>
      </c>
    </row>
    <row r="293" spans="1:42" hidden="1" x14ac:dyDescent="0.2">
      <c r="A293" t="s">
        <v>29</v>
      </c>
      <c r="B293" t="s">
        <v>64</v>
      </c>
      <c r="C293" t="s">
        <v>31</v>
      </c>
      <c r="D293">
        <v>505111</v>
      </c>
      <c r="E293" t="s">
        <v>29</v>
      </c>
      <c r="G293" t="s">
        <v>65</v>
      </c>
      <c r="H293" t="s">
        <v>34</v>
      </c>
      <c r="M293" s="11">
        <v>10</v>
      </c>
      <c r="N293">
        <v>1</v>
      </c>
      <c r="P293" s="12">
        <v>43253</v>
      </c>
      <c r="Q293" s="13">
        <v>12.5</v>
      </c>
      <c r="R293" s="13"/>
      <c r="S293" s="14">
        <v>217.4</v>
      </c>
      <c r="T293" s="14">
        <v>0.15</v>
      </c>
      <c r="V293" t="s">
        <v>66</v>
      </c>
      <c r="W293" t="s">
        <v>29</v>
      </c>
      <c r="X293" s="12">
        <v>43253</v>
      </c>
      <c r="Y293" s="15">
        <v>194.35560000000001</v>
      </c>
      <c r="Z293" s="16">
        <v>0</v>
      </c>
      <c r="AA293" s="16">
        <v>0</v>
      </c>
      <c r="AB293" s="16">
        <v>0</v>
      </c>
      <c r="AC293" s="16">
        <v>194.35560000000001</v>
      </c>
      <c r="AD293" s="16">
        <v>194.35560000000001</v>
      </c>
      <c r="AE293" s="16">
        <v>194.35560000000001</v>
      </c>
      <c r="AF293" s="12">
        <v>43281</v>
      </c>
      <c r="AG293" s="15" t="s">
        <v>38</v>
      </c>
      <c r="AH293" s="15" t="s">
        <v>29</v>
      </c>
      <c r="AI293" s="15" t="s">
        <v>38</v>
      </c>
      <c r="AL293" s="47">
        <f t="shared" si="8"/>
        <v>0.89400000000000002</v>
      </c>
      <c r="AM293" s="47">
        <v>1.71</v>
      </c>
      <c r="AN293">
        <f t="shared" si="9"/>
        <v>0.25650000000000001</v>
      </c>
      <c r="AO293" s="18" t="s">
        <v>70</v>
      </c>
      <c r="AP293" t="s">
        <v>389</v>
      </c>
    </row>
    <row r="294" spans="1:42" hidden="1" x14ac:dyDescent="0.2">
      <c r="A294" t="s">
        <v>29</v>
      </c>
      <c r="B294" t="s">
        <v>64</v>
      </c>
      <c r="C294" t="s">
        <v>31</v>
      </c>
      <c r="D294">
        <v>505132</v>
      </c>
      <c r="E294" t="s">
        <v>29</v>
      </c>
      <c r="G294" t="s">
        <v>65</v>
      </c>
      <c r="H294" t="s">
        <v>34</v>
      </c>
      <c r="M294" s="11">
        <v>10</v>
      </c>
      <c r="N294">
        <v>1</v>
      </c>
      <c r="P294" s="12">
        <v>43314</v>
      </c>
      <c r="Q294" s="13">
        <v>12.5</v>
      </c>
      <c r="R294" s="13"/>
      <c r="S294" s="14">
        <v>217.4</v>
      </c>
      <c r="T294" s="14">
        <v>0.15</v>
      </c>
      <c r="V294" t="s">
        <v>66</v>
      </c>
      <c r="W294" t="s">
        <v>29</v>
      </c>
      <c r="X294" s="12">
        <v>43314</v>
      </c>
      <c r="Y294" s="15">
        <v>194.35560000000001</v>
      </c>
      <c r="Z294" s="16">
        <v>0</v>
      </c>
      <c r="AA294" s="16">
        <v>0</v>
      </c>
      <c r="AB294" s="16">
        <v>0</v>
      </c>
      <c r="AC294" s="16">
        <v>194.35560000000001</v>
      </c>
      <c r="AD294" s="16">
        <v>194.35560000000001</v>
      </c>
      <c r="AE294" s="16">
        <v>194.35560000000001</v>
      </c>
      <c r="AF294" s="12">
        <v>43373</v>
      </c>
      <c r="AG294" s="15" t="s">
        <v>38</v>
      </c>
      <c r="AH294" s="15" t="s">
        <v>29</v>
      </c>
      <c r="AI294" s="15" t="s">
        <v>38</v>
      </c>
      <c r="AL294" s="47">
        <f t="shared" si="8"/>
        <v>0.89400000000000002</v>
      </c>
      <c r="AM294" s="47">
        <v>1.71</v>
      </c>
      <c r="AN294">
        <f t="shared" si="9"/>
        <v>0.25650000000000001</v>
      </c>
      <c r="AO294" s="18" t="s">
        <v>70</v>
      </c>
      <c r="AP294" t="s">
        <v>389</v>
      </c>
    </row>
    <row r="295" spans="1:42" hidden="1" x14ac:dyDescent="0.2">
      <c r="A295" t="s">
        <v>29</v>
      </c>
      <c r="B295" t="s">
        <v>64</v>
      </c>
      <c r="C295" t="s">
        <v>31</v>
      </c>
      <c r="D295">
        <v>505160</v>
      </c>
      <c r="E295" t="s">
        <v>29</v>
      </c>
      <c r="G295" t="s">
        <v>65</v>
      </c>
      <c r="H295" t="s">
        <v>34</v>
      </c>
      <c r="M295" s="11">
        <v>10</v>
      </c>
      <c r="N295">
        <v>1</v>
      </c>
      <c r="P295" s="12">
        <v>43204</v>
      </c>
      <c r="Q295" s="13">
        <v>12.5</v>
      </c>
      <c r="R295" s="13"/>
      <c r="S295" s="14">
        <v>217.4</v>
      </c>
      <c r="T295" s="14">
        <v>0.15</v>
      </c>
      <c r="V295" t="s">
        <v>66</v>
      </c>
      <c r="W295" t="s">
        <v>29</v>
      </c>
      <c r="X295" s="12">
        <v>43204</v>
      </c>
      <c r="Y295" s="15">
        <v>194.35560000000001</v>
      </c>
      <c r="Z295" s="16">
        <v>0</v>
      </c>
      <c r="AA295" s="16">
        <v>0</v>
      </c>
      <c r="AB295" s="16">
        <v>0</v>
      </c>
      <c r="AC295" s="16">
        <v>194.35560000000001</v>
      </c>
      <c r="AD295" s="16">
        <v>194.35560000000001</v>
      </c>
      <c r="AE295" s="16">
        <v>194.35560000000001</v>
      </c>
      <c r="AF295" s="12">
        <v>43281</v>
      </c>
      <c r="AG295" s="15" t="s">
        <v>38</v>
      </c>
      <c r="AH295" s="15" t="s">
        <v>29</v>
      </c>
      <c r="AI295" s="15" t="s">
        <v>38</v>
      </c>
      <c r="AL295" s="47">
        <f t="shared" si="8"/>
        <v>0.89400000000000002</v>
      </c>
      <c r="AM295" s="47">
        <v>1.71</v>
      </c>
      <c r="AN295">
        <f t="shared" si="9"/>
        <v>0.25650000000000001</v>
      </c>
      <c r="AO295" s="18" t="s">
        <v>70</v>
      </c>
      <c r="AP295" t="s">
        <v>389</v>
      </c>
    </row>
    <row r="296" spans="1:42" hidden="1" x14ac:dyDescent="0.2">
      <c r="A296" t="s">
        <v>29</v>
      </c>
      <c r="B296" t="s">
        <v>64</v>
      </c>
      <c r="C296" t="s">
        <v>31</v>
      </c>
      <c r="D296">
        <v>505168</v>
      </c>
      <c r="E296" t="s">
        <v>29</v>
      </c>
      <c r="G296" t="s">
        <v>65</v>
      </c>
      <c r="H296" t="s">
        <v>34</v>
      </c>
      <c r="M296" s="11">
        <v>10</v>
      </c>
      <c r="N296">
        <v>1</v>
      </c>
      <c r="P296" s="12">
        <v>43204</v>
      </c>
      <c r="Q296" s="13">
        <v>12.5</v>
      </c>
      <c r="R296" s="13"/>
      <c r="S296" s="14">
        <v>217.4</v>
      </c>
      <c r="T296" s="14">
        <v>0.15</v>
      </c>
      <c r="V296" t="s">
        <v>66</v>
      </c>
      <c r="W296" t="s">
        <v>29</v>
      </c>
      <c r="X296" s="12">
        <v>43204</v>
      </c>
      <c r="Y296" s="15">
        <v>194.35560000000001</v>
      </c>
      <c r="Z296" s="16">
        <v>0</v>
      </c>
      <c r="AA296" s="16">
        <v>0</v>
      </c>
      <c r="AB296" s="16">
        <v>0</v>
      </c>
      <c r="AC296" s="16">
        <v>194.35560000000001</v>
      </c>
      <c r="AD296" s="16">
        <v>194.35560000000001</v>
      </c>
      <c r="AE296" s="16">
        <v>194.35560000000001</v>
      </c>
      <c r="AF296" s="12">
        <v>43281</v>
      </c>
      <c r="AG296" s="15" t="s">
        <v>38</v>
      </c>
      <c r="AH296" s="15" t="s">
        <v>29</v>
      </c>
      <c r="AI296" s="15" t="s">
        <v>38</v>
      </c>
      <c r="AL296" s="47">
        <f t="shared" si="8"/>
        <v>0.89400000000000002</v>
      </c>
      <c r="AM296" s="47">
        <v>1.71</v>
      </c>
      <c r="AN296">
        <f t="shared" si="9"/>
        <v>0.25650000000000001</v>
      </c>
      <c r="AO296" s="18" t="s">
        <v>70</v>
      </c>
      <c r="AP296" t="s">
        <v>389</v>
      </c>
    </row>
    <row r="297" spans="1:42" hidden="1" x14ac:dyDescent="0.2">
      <c r="A297" t="s">
        <v>29</v>
      </c>
      <c r="B297" t="s">
        <v>64</v>
      </c>
      <c r="C297" t="s">
        <v>31</v>
      </c>
      <c r="D297">
        <v>505174</v>
      </c>
      <c r="E297" t="s">
        <v>29</v>
      </c>
      <c r="G297" t="s">
        <v>65</v>
      </c>
      <c r="H297" t="s">
        <v>34</v>
      </c>
      <c r="M297" s="11">
        <v>10</v>
      </c>
      <c r="N297">
        <v>1</v>
      </c>
      <c r="P297" s="12">
        <v>43295</v>
      </c>
      <c r="Q297" s="13">
        <v>12.5</v>
      </c>
      <c r="R297" s="13"/>
      <c r="S297" s="14">
        <v>217.4</v>
      </c>
      <c r="T297" s="14">
        <v>0.15</v>
      </c>
      <c r="V297" t="s">
        <v>66</v>
      </c>
      <c r="W297" t="s">
        <v>29</v>
      </c>
      <c r="X297" s="12">
        <v>43295</v>
      </c>
      <c r="Y297" s="15">
        <v>194.35560000000001</v>
      </c>
      <c r="Z297" s="16">
        <v>0</v>
      </c>
      <c r="AA297" s="16">
        <v>0</v>
      </c>
      <c r="AB297" s="16">
        <v>0</v>
      </c>
      <c r="AC297" s="16">
        <v>194.35560000000001</v>
      </c>
      <c r="AD297" s="16">
        <v>194.35560000000001</v>
      </c>
      <c r="AE297" s="16">
        <v>194.35560000000001</v>
      </c>
      <c r="AF297" s="12">
        <v>43373</v>
      </c>
      <c r="AG297" s="15" t="s">
        <v>38</v>
      </c>
      <c r="AH297" s="15" t="s">
        <v>29</v>
      </c>
      <c r="AI297" s="15" t="s">
        <v>38</v>
      </c>
      <c r="AL297" s="47">
        <f t="shared" si="8"/>
        <v>0.89400000000000002</v>
      </c>
      <c r="AM297" s="47">
        <v>1.71</v>
      </c>
      <c r="AN297">
        <f t="shared" si="9"/>
        <v>0.25650000000000001</v>
      </c>
      <c r="AO297" s="18" t="s">
        <v>70</v>
      </c>
      <c r="AP297" t="s">
        <v>389</v>
      </c>
    </row>
    <row r="298" spans="1:42" hidden="1" x14ac:dyDescent="0.2">
      <c r="A298" t="s">
        <v>29</v>
      </c>
      <c r="B298" t="s">
        <v>64</v>
      </c>
      <c r="C298" t="s">
        <v>31</v>
      </c>
      <c r="D298">
        <v>505175</v>
      </c>
      <c r="E298" t="s">
        <v>29</v>
      </c>
      <c r="G298" t="s">
        <v>65</v>
      </c>
      <c r="H298" t="s">
        <v>34</v>
      </c>
      <c r="M298" s="11">
        <v>10</v>
      </c>
      <c r="N298">
        <v>1</v>
      </c>
      <c r="P298" s="12">
        <v>43253</v>
      </c>
      <c r="Q298" s="13">
        <v>12.5</v>
      </c>
      <c r="R298" s="13"/>
      <c r="S298" s="14">
        <v>217.4</v>
      </c>
      <c r="T298" s="14">
        <v>0.15</v>
      </c>
      <c r="V298" t="s">
        <v>66</v>
      </c>
      <c r="W298" t="s">
        <v>29</v>
      </c>
      <c r="X298" s="12">
        <v>43253</v>
      </c>
      <c r="Y298" s="15">
        <v>194.35560000000001</v>
      </c>
      <c r="Z298" s="16">
        <v>0</v>
      </c>
      <c r="AA298" s="16">
        <v>0</v>
      </c>
      <c r="AB298" s="16">
        <v>0</v>
      </c>
      <c r="AC298" s="16">
        <v>194.35560000000001</v>
      </c>
      <c r="AD298" s="16">
        <v>194.35560000000001</v>
      </c>
      <c r="AE298" s="16">
        <v>194.35560000000001</v>
      </c>
      <c r="AF298" s="12">
        <v>43281</v>
      </c>
      <c r="AG298" s="15" t="s">
        <v>38</v>
      </c>
      <c r="AH298" s="15" t="s">
        <v>29</v>
      </c>
      <c r="AI298" s="15" t="s">
        <v>38</v>
      </c>
      <c r="AL298" s="47">
        <f t="shared" si="8"/>
        <v>0.89400000000000002</v>
      </c>
      <c r="AM298" s="47">
        <v>1.71</v>
      </c>
      <c r="AN298">
        <f t="shared" si="9"/>
        <v>0.25650000000000001</v>
      </c>
      <c r="AO298" s="18" t="s">
        <v>70</v>
      </c>
      <c r="AP298" t="s">
        <v>389</v>
      </c>
    </row>
    <row r="299" spans="1:42" hidden="1" x14ac:dyDescent="0.2">
      <c r="A299" t="s">
        <v>29</v>
      </c>
      <c r="B299" t="s">
        <v>64</v>
      </c>
      <c r="C299" t="s">
        <v>31</v>
      </c>
      <c r="D299">
        <v>505192</v>
      </c>
      <c r="E299" t="s">
        <v>29</v>
      </c>
      <c r="G299" t="s">
        <v>65</v>
      </c>
      <c r="H299" t="s">
        <v>34</v>
      </c>
      <c r="M299" s="11">
        <v>10</v>
      </c>
      <c r="N299">
        <v>1</v>
      </c>
      <c r="P299" s="12">
        <v>43253</v>
      </c>
      <c r="Q299" s="13">
        <v>12.5</v>
      </c>
      <c r="R299" s="13"/>
      <c r="S299" s="14">
        <v>217.4</v>
      </c>
      <c r="T299" s="14">
        <v>0.15</v>
      </c>
      <c r="V299" t="s">
        <v>66</v>
      </c>
      <c r="W299" t="s">
        <v>29</v>
      </c>
      <c r="X299" s="12">
        <v>43253</v>
      </c>
      <c r="Y299" s="15">
        <v>194.35560000000001</v>
      </c>
      <c r="Z299" s="16">
        <v>0</v>
      </c>
      <c r="AA299" s="16">
        <v>0</v>
      </c>
      <c r="AB299" s="16">
        <v>0</v>
      </c>
      <c r="AC299" s="16">
        <v>194.35560000000001</v>
      </c>
      <c r="AD299" s="16">
        <v>194.35560000000001</v>
      </c>
      <c r="AE299" s="16">
        <v>194.35560000000001</v>
      </c>
      <c r="AF299" s="12">
        <v>43281</v>
      </c>
      <c r="AG299" s="15" t="s">
        <v>38</v>
      </c>
      <c r="AH299" s="15" t="s">
        <v>29</v>
      </c>
      <c r="AI299" s="15" t="s">
        <v>38</v>
      </c>
      <c r="AL299" s="47">
        <f t="shared" si="8"/>
        <v>0.89400000000000002</v>
      </c>
      <c r="AM299" s="47">
        <v>1.71</v>
      </c>
      <c r="AN299">
        <f t="shared" si="9"/>
        <v>0.25650000000000001</v>
      </c>
      <c r="AO299" s="18" t="s">
        <v>70</v>
      </c>
      <c r="AP299" t="s">
        <v>389</v>
      </c>
    </row>
    <row r="300" spans="1:42" hidden="1" x14ac:dyDescent="0.2">
      <c r="A300" t="s">
        <v>29</v>
      </c>
      <c r="B300" t="s">
        <v>64</v>
      </c>
      <c r="C300" t="s">
        <v>31</v>
      </c>
      <c r="D300">
        <v>505196</v>
      </c>
      <c r="E300" t="s">
        <v>29</v>
      </c>
      <c r="G300" t="s">
        <v>65</v>
      </c>
      <c r="H300" t="s">
        <v>34</v>
      </c>
      <c r="M300" s="11">
        <v>10</v>
      </c>
      <c r="N300">
        <v>1</v>
      </c>
      <c r="P300" s="12">
        <v>43203</v>
      </c>
      <c r="Q300" s="13">
        <v>12.5</v>
      </c>
      <c r="R300" s="13"/>
      <c r="S300" s="14">
        <v>217.4</v>
      </c>
      <c r="T300" s="14">
        <v>0.15</v>
      </c>
      <c r="V300" t="s">
        <v>66</v>
      </c>
      <c r="W300" t="s">
        <v>29</v>
      </c>
      <c r="X300" s="12">
        <v>43203</v>
      </c>
      <c r="Y300" s="15">
        <v>194.35560000000001</v>
      </c>
      <c r="Z300" s="16">
        <v>0</v>
      </c>
      <c r="AA300" s="16">
        <v>0</v>
      </c>
      <c r="AB300" s="16">
        <v>0</v>
      </c>
      <c r="AC300" s="16">
        <v>194.35560000000001</v>
      </c>
      <c r="AD300" s="16">
        <v>194.35560000000001</v>
      </c>
      <c r="AE300" s="16">
        <v>194.35560000000001</v>
      </c>
      <c r="AF300" s="12">
        <v>43281</v>
      </c>
      <c r="AG300" s="15" t="s">
        <v>38</v>
      </c>
      <c r="AH300" s="15" t="s">
        <v>29</v>
      </c>
      <c r="AI300" s="15" t="s">
        <v>38</v>
      </c>
      <c r="AL300" s="47">
        <f t="shared" si="8"/>
        <v>0.89400000000000002</v>
      </c>
      <c r="AM300" s="47">
        <v>1.71</v>
      </c>
      <c r="AN300">
        <f t="shared" si="9"/>
        <v>0.25650000000000001</v>
      </c>
      <c r="AO300" s="18" t="s">
        <v>70</v>
      </c>
      <c r="AP300" t="s">
        <v>389</v>
      </c>
    </row>
    <row r="301" spans="1:42" hidden="1" x14ac:dyDescent="0.2">
      <c r="A301" t="s">
        <v>29</v>
      </c>
      <c r="B301" t="s">
        <v>64</v>
      </c>
      <c r="C301" t="s">
        <v>31</v>
      </c>
      <c r="D301">
        <v>505203</v>
      </c>
      <c r="E301" t="s">
        <v>29</v>
      </c>
      <c r="G301" t="s">
        <v>65</v>
      </c>
      <c r="H301" t="s">
        <v>34</v>
      </c>
      <c r="M301" s="11">
        <v>10</v>
      </c>
      <c r="N301">
        <v>1</v>
      </c>
      <c r="P301" s="12">
        <v>43204</v>
      </c>
      <c r="Q301" s="13">
        <v>12.5</v>
      </c>
      <c r="R301" s="13"/>
      <c r="S301" s="14">
        <v>217.4</v>
      </c>
      <c r="T301" s="14">
        <v>0.15</v>
      </c>
      <c r="V301" t="s">
        <v>66</v>
      </c>
      <c r="W301" t="s">
        <v>29</v>
      </c>
      <c r="X301" s="12">
        <v>43204</v>
      </c>
      <c r="Y301" s="15">
        <v>194.35560000000001</v>
      </c>
      <c r="Z301" s="16">
        <v>0</v>
      </c>
      <c r="AA301" s="16">
        <v>0</v>
      </c>
      <c r="AB301" s="16">
        <v>0</v>
      </c>
      <c r="AC301" s="16">
        <v>194.35560000000001</v>
      </c>
      <c r="AD301" s="16">
        <v>194.35560000000001</v>
      </c>
      <c r="AE301" s="16">
        <v>194.35560000000001</v>
      </c>
      <c r="AF301" s="12">
        <v>43281</v>
      </c>
      <c r="AG301" s="15" t="s">
        <v>38</v>
      </c>
      <c r="AH301" s="15" t="s">
        <v>29</v>
      </c>
      <c r="AI301" s="15" t="s">
        <v>38</v>
      </c>
      <c r="AL301" s="47">
        <f t="shared" si="8"/>
        <v>0.89400000000000002</v>
      </c>
      <c r="AM301" s="47">
        <v>1.71</v>
      </c>
      <c r="AN301">
        <f t="shared" si="9"/>
        <v>0.25650000000000001</v>
      </c>
      <c r="AO301" s="18" t="s">
        <v>70</v>
      </c>
      <c r="AP301" t="s">
        <v>389</v>
      </c>
    </row>
    <row r="302" spans="1:42" hidden="1" x14ac:dyDescent="0.2">
      <c r="A302" t="s">
        <v>29</v>
      </c>
      <c r="B302" t="s">
        <v>64</v>
      </c>
      <c r="C302" t="s">
        <v>31</v>
      </c>
      <c r="D302">
        <v>505217</v>
      </c>
      <c r="E302" t="s">
        <v>29</v>
      </c>
      <c r="G302" t="s">
        <v>65</v>
      </c>
      <c r="H302" t="s">
        <v>34</v>
      </c>
      <c r="M302" s="11">
        <v>10</v>
      </c>
      <c r="N302">
        <v>1</v>
      </c>
      <c r="P302" s="12">
        <v>43205</v>
      </c>
      <c r="Q302" s="13">
        <v>12.5</v>
      </c>
      <c r="R302" s="13"/>
      <c r="S302" s="14">
        <v>217.4</v>
      </c>
      <c r="T302" s="14">
        <v>0.15</v>
      </c>
      <c r="V302" t="s">
        <v>66</v>
      </c>
      <c r="W302" t="s">
        <v>29</v>
      </c>
      <c r="X302" s="12">
        <v>43205</v>
      </c>
      <c r="Y302" s="15">
        <v>194.35560000000001</v>
      </c>
      <c r="Z302" s="16">
        <v>0</v>
      </c>
      <c r="AA302" s="16">
        <v>0</v>
      </c>
      <c r="AB302" s="16">
        <v>0</v>
      </c>
      <c r="AC302" s="16">
        <v>194.35560000000001</v>
      </c>
      <c r="AD302" s="16">
        <v>194.35560000000001</v>
      </c>
      <c r="AE302" s="16">
        <v>194.35560000000001</v>
      </c>
      <c r="AF302" s="12">
        <v>43281</v>
      </c>
      <c r="AG302" s="15" t="s">
        <v>38</v>
      </c>
      <c r="AH302" s="15" t="s">
        <v>29</v>
      </c>
      <c r="AI302" s="15" t="s">
        <v>38</v>
      </c>
      <c r="AL302" s="47">
        <f t="shared" si="8"/>
        <v>0.89400000000000002</v>
      </c>
      <c r="AM302" s="47">
        <v>1.71</v>
      </c>
      <c r="AN302">
        <f t="shared" si="9"/>
        <v>0.25650000000000001</v>
      </c>
      <c r="AO302" s="18" t="s">
        <v>70</v>
      </c>
      <c r="AP302" t="s">
        <v>389</v>
      </c>
    </row>
    <row r="303" spans="1:42" hidden="1" x14ac:dyDescent="0.2">
      <c r="A303" t="s">
        <v>29</v>
      </c>
      <c r="B303" t="s">
        <v>64</v>
      </c>
      <c r="C303" t="s">
        <v>31</v>
      </c>
      <c r="D303">
        <v>505222</v>
      </c>
      <c r="E303" t="s">
        <v>29</v>
      </c>
      <c r="G303" t="s">
        <v>65</v>
      </c>
      <c r="H303" t="s">
        <v>34</v>
      </c>
      <c r="M303" s="11">
        <v>10</v>
      </c>
      <c r="N303">
        <v>1</v>
      </c>
      <c r="P303" s="12">
        <v>43255</v>
      </c>
      <c r="Q303" s="13">
        <v>12.5</v>
      </c>
      <c r="R303" s="13"/>
      <c r="S303" s="14">
        <v>217.4</v>
      </c>
      <c r="T303" s="14">
        <v>0.15</v>
      </c>
      <c r="V303" t="s">
        <v>66</v>
      </c>
      <c r="W303" t="s">
        <v>29</v>
      </c>
      <c r="X303" s="12">
        <v>43255</v>
      </c>
      <c r="Y303" s="15">
        <v>194.35560000000001</v>
      </c>
      <c r="Z303" s="16">
        <v>0</v>
      </c>
      <c r="AA303" s="16">
        <v>0</v>
      </c>
      <c r="AB303" s="16">
        <v>0</v>
      </c>
      <c r="AC303" s="16">
        <v>194.35560000000001</v>
      </c>
      <c r="AD303" s="16">
        <v>194.35560000000001</v>
      </c>
      <c r="AE303" s="16">
        <v>194.35560000000001</v>
      </c>
      <c r="AF303" s="12">
        <v>43281</v>
      </c>
      <c r="AG303" s="15" t="s">
        <v>38</v>
      </c>
      <c r="AH303" s="15" t="s">
        <v>29</v>
      </c>
      <c r="AI303" s="15" t="s">
        <v>38</v>
      </c>
      <c r="AL303" s="47">
        <f t="shared" si="8"/>
        <v>0.89400000000000002</v>
      </c>
      <c r="AM303" s="47">
        <v>1.71</v>
      </c>
      <c r="AN303">
        <f t="shared" si="9"/>
        <v>0.25650000000000001</v>
      </c>
      <c r="AO303" s="18" t="s">
        <v>70</v>
      </c>
      <c r="AP303" t="s">
        <v>389</v>
      </c>
    </row>
    <row r="304" spans="1:42" hidden="1" x14ac:dyDescent="0.2">
      <c r="A304" t="s">
        <v>29</v>
      </c>
      <c r="B304" t="s">
        <v>64</v>
      </c>
      <c r="C304" t="s">
        <v>31</v>
      </c>
      <c r="D304">
        <v>505260</v>
      </c>
      <c r="E304" t="s">
        <v>29</v>
      </c>
      <c r="G304" t="s">
        <v>65</v>
      </c>
      <c r="H304" t="s">
        <v>34</v>
      </c>
      <c r="M304" s="11">
        <v>10</v>
      </c>
      <c r="N304">
        <v>1</v>
      </c>
      <c r="P304" s="12">
        <v>43204</v>
      </c>
      <c r="Q304" s="13">
        <v>12.5</v>
      </c>
      <c r="R304" s="13"/>
      <c r="S304" s="14">
        <v>217.4</v>
      </c>
      <c r="T304" s="14">
        <v>0.15</v>
      </c>
      <c r="V304" t="s">
        <v>66</v>
      </c>
      <c r="W304" t="s">
        <v>29</v>
      </c>
      <c r="X304" s="12">
        <v>43204</v>
      </c>
      <c r="Y304" s="15">
        <v>194.35560000000001</v>
      </c>
      <c r="Z304" s="16">
        <v>0</v>
      </c>
      <c r="AA304" s="16">
        <v>0</v>
      </c>
      <c r="AB304" s="16">
        <v>0</v>
      </c>
      <c r="AC304" s="16">
        <v>194.35560000000001</v>
      </c>
      <c r="AD304" s="16">
        <v>194.35560000000001</v>
      </c>
      <c r="AE304" s="16">
        <v>194.35560000000001</v>
      </c>
      <c r="AF304" s="12">
        <v>43281</v>
      </c>
      <c r="AG304" s="15" t="s">
        <v>38</v>
      </c>
      <c r="AH304" s="15" t="s">
        <v>29</v>
      </c>
      <c r="AI304" s="15" t="s">
        <v>38</v>
      </c>
      <c r="AL304" s="47">
        <f t="shared" si="8"/>
        <v>0.89400000000000002</v>
      </c>
      <c r="AM304" s="47">
        <v>1.71</v>
      </c>
      <c r="AN304">
        <f t="shared" si="9"/>
        <v>0.25650000000000001</v>
      </c>
      <c r="AO304" s="18" t="s">
        <v>70</v>
      </c>
      <c r="AP304" t="s">
        <v>389</v>
      </c>
    </row>
    <row r="305" spans="1:42" hidden="1" x14ac:dyDescent="0.2">
      <c r="A305" t="s">
        <v>29</v>
      </c>
      <c r="B305" t="s">
        <v>64</v>
      </c>
      <c r="C305" t="s">
        <v>31</v>
      </c>
      <c r="D305">
        <v>505284</v>
      </c>
      <c r="E305" t="s">
        <v>29</v>
      </c>
      <c r="G305" t="s">
        <v>65</v>
      </c>
      <c r="H305" t="s">
        <v>34</v>
      </c>
      <c r="M305" s="11">
        <v>10</v>
      </c>
      <c r="N305">
        <v>1</v>
      </c>
      <c r="P305" s="12">
        <v>43204</v>
      </c>
      <c r="Q305" s="13">
        <v>12.5</v>
      </c>
      <c r="R305" s="13"/>
      <c r="S305" s="14">
        <v>217.4</v>
      </c>
      <c r="T305" s="14">
        <v>0.15</v>
      </c>
      <c r="V305" t="s">
        <v>66</v>
      </c>
      <c r="W305" t="s">
        <v>29</v>
      </c>
      <c r="X305" s="12">
        <v>43204</v>
      </c>
      <c r="Y305" s="15">
        <v>194.35560000000001</v>
      </c>
      <c r="Z305" s="16">
        <v>0</v>
      </c>
      <c r="AA305" s="16">
        <v>0</v>
      </c>
      <c r="AB305" s="16">
        <v>0</v>
      </c>
      <c r="AC305" s="16">
        <v>194.35560000000001</v>
      </c>
      <c r="AD305" s="16">
        <v>194.35560000000001</v>
      </c>
      <c r="AE305" s="16">
        <v>194.35560000000001</v>
      </c>
      <c r="AF305" s="12">
        <v>43281</v>
      </c>
      <c r="AG305" s="15" t="s">
        <v>38</v>
      </c>
      <c r="AH305" s="15" t="s">
        <v>29</v>
      </c>
      <c r="AI305" s="15" t="s">
        <v>38</v>
      </c>
      <c r="AL305" s="47">
        <f t="shared" si="8"/>
        <v>0.89400000000000002</v>
      </c>
      <c r="AM305" s="47">
        <v>1.71</v>
      </c>
      <c r="AN305">
        <f t="shared" si="9"/>
        <v>0.25650000000000001</v>
      </c>
      <c r="AO305" s="18" t="s">
        <v>70</v>
      </c>
      <c r="AP305" t="s">
        <v>389</v>
      </c>
    </row>
    <row r="306" spans="1:42" hidden="1" x14ac:dyDescent="0.2">
      <c r="A306" t="s">
        <v>29</v>
      </c>
      <c r="B306" t="s">
        <v>64</v>
      </c>
      <c r="C306" t="s">
        <v>31</v>
      </c>
      <c r="D306">
        <v>505285</v>
      </c>
      <c r="E306" t="s">
        <v>29</v>
      </c>
      <c r="G306" t="s">
        <v>65</v>
      </c>
      <c r="H306" t="s">
        <v>34</v>
      </c>
      <c r="M306" s="11">
        <v>10</v>
      </c>
      <c r="N306">
        <v>1</v>
      </c>
      <c r="P306" s="12">
        <v>43203</v>
      </c>
      <c r="Q306" s="13">
        <v>12.5</v>
      </c>
      <c r="R306" s="13"/>
      <c r="S306" s="14">
        <v>217.4</v>
      </c>
      <c r="T306" s="14">
        <v>0.15</v>
      </c>
      <c r="V306" t="s">
        <v>66</v>
      </c>
      <c r="W306" t="s">
        <v>29</v>
      </c>
      <c r="X306" s="12">
        <v>43203</v>
      </c>
      <c r="Y306" s="15">
        <v>194.35560000000001</v>
      </c>
      <c r="Z306" s="16">
        <v>0</v>
      </c>
      <c r="AA306" s="16">
        <v>0</v>
      </c>
      <c r="AB306" s="16">
        <v>0</v>
      </c>
      <c r="AC306" s="16">
        <v>194.35560000000001</v>
      </c>
      <c r="AD306" s="16">
        <v>194.35560000000001</v>
      </c>
      <c r="AE306" s="16">
        <v>194.35560000000001</v>
      </c>
      <c r="AF306" s="12">
        <v>43281</v>
      </c>
      <c r="AG306" s="15" t="s">
        <v>38</v>
      </c>
      <c r="AH306" s="15" t="s">
        <v>29</v>
      </c>
      <c r="AI306" s="15" t="s">
        <v>38</v>
      </c>
      <c r="AL306" s="47">
        <f t="shared" si="8"/>
        <v>0.89400000000000002</v>
      </c>
      <c r="AM306" s="47">
        <v>1.71</v>
      </c>
      <c r="AN306">
        <f t="shared" si="9"/>
        <v>0.25650000000000001</v>
      </c>
      <c r="AO306" s="18" t="s">
        <v>70</v>
      </c>
      <c r="AP306" t="s">
        <v>389</v>
      </c>
    </row>
    <row r="307" spans="1:42" hidden="1" x14ac:dyDescent="0.2">
      <c r="A307" t="s">
        <v>29</v>
      </c>
      <c r="B307" t="s">
        <v>64</v>
      </c>
      <c r="C307" t="s">
        <v>31</v>
      </c>
      <c r="D307">
        <v>505302</v>
      </c>
      <c r="E307" t="s">
        <v>29</v>
      </c>
      <c r="G307" t="s">
        <v>65</v>
      </c>
      <c r="H307" t="s">
        <v>34</v>
      </c>
      <c r="M307" s="11">
        <v>10</v>
      </c>
      <c r="N307">
        <v>1</v>
      </c>
      <c r="P307" s="12">
        <v>43204</v>
      </c>
      <c r="Q307" s="13">
        <v>12.5</v>
      </c>
      <c r="R307" s="13"/>
      <c r="S307" s="14">
        <v>217.4</v>
      </c>
      <c r="T307" s="14">
        <v>0.15</v>
      </c>
      <c r="V307" t="s">
        <v>66</v>
      </c>
      <c r="W307" t="s">
        <v>29</v>
      </c>
      <c r="X307" s="12">
        <v>43204</v>
      </c>
      <c r="Y307" s="15">
        <v>194.35560000000001</v>
      </c>
      <c r="Z307" s="16">
        <v>0</v>
      </c>
      <c r="AA307" s="16">
        <v>0</v>
      </c>
      <c r="AB307" s="16">
        <v>0</v>
      </c>
      <c r="AC307" s="16">
        <v>194.35560000000001</v>
      </c>
      <c r="AD307" s="16">
        <v>194.35560000000001</v>
      </c>
      <c r="AE307" s="16">
        <v>194.35560000000001</v>
      </c>
      <c r="AF307" s="12">
        <v>43281</v>
      </c>
      <c r="AG307" s="15" t="s">
        <v>38</v>
      </c>
      <c r="AH307" s="15" t="s">
        <v>29</v>
      </c>
      <c r="AI307" s="15" t="s">
        <v>38</v>
      </c>
      <c r="AL307" s="47">
        <f t="shared" si="8"/>
        <v>0.89400000000000002</v>
      </c>
      <c r="AM307" s="47">
        <v>1.71</v>
      </c>
      <c r="AN307">
        <f t="shared" si="9"/>
        <v>0.25650000000000001</v>
      </c>
      <c r="AO307" s="18" t="s">
        <v>70</v>
      </c>
      <c r="AP307" t="s">
        <v>389</v>
      </c>
    </row>
    <row r="308" spans="1:42" hidden="1" x14ac:dyDescent="0.2">
      <c r="A308" t="s">
        <v>29</v>
      </c>
      <c r="B308" t="s">
        <v>64</v>
      </c>
      <c r="C308" t="s">
        <v>31</v>
      </c>
      <c r="D308">
        <v>505379</v>
      </c>
      <c r="E308" t="s">
        <v>29</v>
      </c>
      <c r="G308" t="s">
        <v>65</v>
      </c>
      <c r="H308" t="s">
        <v>34</v>
      </c>
      <c r="M308" s="11">
        <v>10</v>
      </c>
      <c r="N308">
        <v>1</v>
      </c>
      <c r="P308" s="12">
        <v>43314</v>
      </c>
      <c r="Q308" s="13">
        <v>12.5</v>
      </c>
      <c r="R308" s="13"/>
      <c r="S308" s="14">
        <v>217.4</v>
      </c>
      <c r="T308" s="14">
        <v>0.15</v>
      </c>
      <c r="V308" t="s">
        <v>66</v>
      </c>
      <c r="W308" t="s">
        <v>29</v>
      </c>
      <c r="X308" s="12">
        <v>43314</v>
      </c>
      <c r="Y308" s="15">
        <v>194.35560000000001</v>
      </c>
      <c r="Z308" s="16">
        <v>0</v>
      </c>
      <c r="AA308" s="16">
        <v>0</v>
      </c>
      <c r="AB308" s="16">
        <v>0</v>
      </c>
      <c r="AC308" s="16">
        <v>194.35560000000001</v>
      </c>
      <c r="AD308" s="16">
        <v>194.35560000000001</v>
      </c>
      <c r="AE308" s="16">
        <v>194.35560000000001</v>
      </c>
      <c r="AF308" s="12">
        <v>43373</v>
      </c>
      <c r="AG308" s="15" t="s">
        <v>38</v>
      </c>
      <c r="AH308" s="15" t="s">
        <v>29</v>
      </c>
      <c r="AI308" s="15" t="s">
        <v>38</v>
      </c>
      <c r="AL308" s="47">
        <f t="shared" si="8"/>
        <v>0.89400000000000002</v>
      </c>
      <c r="AM308" s="47">
        <v>1.71</v>
      </c>
      <c r="AN308">
        <f t="shared" si="9"/>
        <v>0.25650000000000001</v>
      </c>
      <c r="AO308" s="18" t="s">
        <v>70</v>
      </c>
      <c r="AP308" t="s">
        <v>389</v>
      </c>
    </row>
    <row r="309" spans="1:42" hidden="1" x14ac:dyDescent="0.2">
      <c r="A309" t="s">
        <v>29</v>
      </c>
      <c r="B309" t="s">
        <v>64</v>
      </c>
      <c r="C309" t="s">
        <v>31</v>
      </c>
      <c r="D309">
        <v>505384</v>
      </c>
      <c r="E309" t="s">
        <v>29</v>
      </c>
      <c r="G309" t="s">
        <v>65</v>
      </c>
      <c r="H309" t="s">
        <v>34</v>
      </c>
      <c r="M309" s="11">
        <v>10</v>
      </c>
      <c r="N309">
        <v>1</v>
      </c>
      <c r="P309" s="12">
        <v>43337</v>
      </c>
      <c r="Q309" s="13">
        <v>12.5</v>
      </c>
      <c r="R309" s="13"/>
      <c r="S309" s="14">
        <v>217.4</v>
      </c>
      <c r="T309" s="14">
        <v>0.15</v>
      </c>
      <c r="V309" t="s">
        <v>66</v>
      </c>
      <c r="W309" t="s">
        <v>29</v>
      </c>
      <c r="X309" s="12">
        <v>43337</v>
      </c>
      <c r="Y309" s="15">
        <v>194.35560000000001</v>
      </c>
      <c r="Z309" s="16">
        <v>0</v>
      </c>
      <c r="AA309" s="16">
        <v>0</v>
      </c>
      <c r="AB309" s="16">
        <v>0</v>
      </c>
      <c r="AC309" s="16">
        <v>194.35560000000001</v>
      </c>
      <c r="AD309" s="16">
        <v>194.35560000000001</v>
      </c>
      <c r="AE309" s="16">
        <v>194.35560000000001</v>
      </c>
      <c r="AF309" s="12">
        <v>43373</v>
      </c>
      <c r="AG309" s="15" t="s">
        <v>38</v>
      </c>
      <c r="AH309" s="15" t="s">
        <v>29</v>
      </c>
      <c r="AI309" s="15" t="s">
        <v>38</v>
      </c>
      <c r="AL309" s="47">
        <f t="shared" si="8"/>
        <v>0.89400000000000002</v>
      </c>
      <c r="AM309" s="47">
        <v>1.71</v>
      </c>
      <c r="AN309">
        <f t="shared" si="9"/>
        <v>0.25650000000000001</v>
      </c>
      <c r="AO309" s="18" t="s">
        <v>70</v>
      </c>
      <c r="AP309" t="s">
        <v>389</v>
      </c>
    </row>
    <row r="310" spans="1:42" hidden="1" x14ac:dyDescent="0.2">
      <c r="A310" t="s">
        <v>29</v>
      </c>
      <c r="B310" t="s">
        <v>64</v>
      </c>
      <c r="C310" t="s">
        <v>31</v>
      </c>
      <c r="D310">
        <v>505430</v>
      </c>
      <c r="E310" t="s">
        <v>29</v>
      </c>
      <c r="G310" t="s">
        <v>65</v>
      </c>
      <c r="H310" t="s">
        <v>34</v>
      </c>
      <c r="M310" s="11">
        <v>10</v>
      </c>
      <c r="N310">
        <v>1</v>
      </c>
      <c r="P310" s="12">
        <v>43314</v>
      </c>
      <c r="Q310" s="13">
        <v>12.5</v>
      </c>
      <c r="R310" s="13"/>
      <c r="S310" s="14">
        <v>217.4</v>
      </c>
      <c r="T310" s="14">
        <v>0.15</v>
      </c>
      <c r="V310" t="s">
        <v>66</v>
      </c>
      <c r="W310" t="s">
        <v>29</v>
      </c>
      <c r="X310" s="12">
        <v>43314</v>
      </c>
      <c r="Y310" s="15">
        <v>194.35560000000001</v>
      </c>
      <c r="Z310" s="16">
        <v>0</v>
      </c>
      <c r="AA310" s="16">
        <v>0</v>
      </c>
      <c r="AB310" s="16">
        <v>0</v>
      </c>
      <c r="AC310" s="16">
        <v>194.35560000000001</v>
      </c>
      <c r="AD310" s="16">
        <v>194.35560000000001</v>
      </c>
      <c r="AE310" s="16">
        <v>194.35560000000001</v>
      </c>
      <c r="AF310" s="12">
        <v>43373</v>
      </c>
      <c r="AG310" s="15" t="s">
        <v>38</v>
      </c>
      <c r="AH310" s="15" t="s">
        <v>29</v>
      </c>
      <c r="AI310" s="15" t="s">
        <v>38</v>
      </c>
      <c r="AL310" s="47">
        <f t="shared" si="8"/>
        <v>0.89400000000000002</v>
      </c>
      <c r="AM310" s="47">
        <v>1.71</v>
      </c>
      <c r="AN310">
        <f t="shared" si="9"/>
        <v>0.25650000000000001</v>
      </c>
      <c r="AO310" s="18" t="s">
        <v>70</v>
      </c>
      <c r="AP310" t="s">
        <v>389</v>
      </c>
    </row>
    <row r="311" spans="1:42" hidden="1" x14ac:dyDescent="0.2">
      <c r="A311" t="s">
        <v>29</v>
      </c>
      <c r="B311" t="s">
        <v>64</v>
      </c>
      <c r="C311" t="s">
        <v>31</v>
      </c>
      <c r="D311">
        <v>505478</v>
      </c>
      <c r="E311" t="s">
        <v>29</v>
      </c>
      <c r="G311" t="s">
        <v>65</v>
      </c>
      <c r="H311" t="s">
        <v>34</v>
      </c>
      <c r="M311" s="11">
        <v>10</v>
      </c>
      <c r="N311">
        <v>1</v>
      </c>
      <c r="P311" s="12">
        <v>43253</v>
      </c>
      <c r="Q311" s="13">
        <v>12.5</v>
      </c>
      <c r="R311" s="13"/>
      <c r="S311" s="14">
        <v>217.4</v>
      </c>
      <c r="T311" s="14">
        <v>0.15</v>
      </c>
      <c r="V311" t="s">
        <v>66</v>
      </c>
      <c r="W311" t="s">
        <v>29</v>
      </c>
      <c r="X311" s="12">
        <v>43253</v>
      </c>
      <c r="Y311" s="15">
        <v>194.35560000000001</v>
      </c>
      <c r="Z311" s="16">
        <v>0</v>
      </c>
      <c r="AA311" s="16">
        <v>0</v>
      </c>
      <c r="AB311" s="16">
        <v>0</v>
      </c>
      <c r="AC311" s="16">
        <v>194.35560000000001</v>
      </c>
      <c r="AD311" s="16">
        <v>194.35560000000001</v>
      </c>
      <c r="AE311" s="16">
        <v>194.35560000000001</v>
      </c>
      <c r="AF311" s="12">
        <v>43281</v>
      </c>
      <c r="AG311" s="15" t="s">
        <v>38</v>
      </c>
      <c r="AH311" s="15" t="s">
        <v>29</v>
      </c>
      <c r="AI311" s="15" t="s">
        <v>38</v>
      </c>
      <c r="AL311" s="47">
        <f t="shared" si="8"/>
        <v>0.89400000000000002</v>
      </c>
      <c r="AM311" s="47">
        <v>1.71</v>
      </c>
      <c r="AN311">
        <f t="shared" si="9"/>
        <v>0.25650000000000001</v>
      </c>
      <c r="AO311" s="18" t="s">
        <v>70</v>
      </c>
      <c r="AP311" t="s">
        <v>389</v>
      </c>
    </row>
    <row r="312" spans="1:42" hidden="1" x14ac:dyDescent="0.2">
      <c r="A312" t="s">
        <v>29</v>
      </c>
      <c r="B312" t="s">
        <v>64</v>
      </c>
      <c r="C312" t="s">
        <v>31</v>
      </c>
      <c r="D312">
        <v>505533</v>
      </c>
      <c r="E312" t="s">
        <v>29</v>
      </c>
      <c r="G312" t="s">
        <v>65</v>
      </c>
      <c r="H312" t="s">
        <v>34</v>
      </c>
      <c r="M312" s="11">
        <v>10</v>
      </c>
      <c r="N312">
        <v>1</v>
      </c>
      <c r="P312" s="12">
        <v>43255</v>
      </c>
      <c r="Q312" s="13">
        <v>12.5</v>
      </c>
      <c r="R312" s="13"/>
      <c r="S312" s="14">
        <v>217.4</v>
      </c>
      <c r="T312" s="14">
        <v>0.15</v>
      </c>
      <c r="V312" t="s">
        <v>66</v>
      </c>
      <c r="W312" t="s">
        <v>29</v>
      </c>
      <c r="X312" s="12">
        <v>43255</v>
      </c>
      <c r="Y312" s="15">
        <v>194.35560000000001</v>
      </c>
      <c r="Z312" s="16">
        <v>0</v>
      </c>
      <c r="AA312" s="16">
        <v>0</v>
      </c>
      <c r="AB312" s="16">
        <v>0</v>
      </c>
      <c r="AC312" s="16">
        <v>194.35560000000001</v>
      </c>
      <c r="AD312" s="16">
        <v>194.35560000000001</v>
      </c>
      <c r="AE312" s="16">
        <v>194.35560000000001</v>
      </c>
      <c r="AF312" s="12">
        <v>43281</v>
      </c>
      <c r="AG312" s="15" t="s">
        <v>38</v>
      </c>
      <c r="AH312" s="15" t="s">
        <v>29</v>
      </c>
      <c r="AI312" s="15" t="s">
        <v>38</v>
      </c>
      <c r="AL312" s="47">
        <f t="shared" si="8"/>
        <v>0.89400000000000002</v>
      </c>
      <c r="AM312" s="47">
        <v>1.71</v>
      </c>
      <c r="AN312">
        <f t="shared" si="9"/>
        <v>0.25650000000000001</v>
      </c>
      <c r="AO312" s="18" t="s">
        <v>70</v>
      </c>
      <c r="AP312" t="s">
        <v>389</v>
      </c>
    </row>
    <row r="313" spans="1:42" hidden="1" x14ac:dyDescent="0.2">
      <c r="A313" t="s">
        <v>29</v>
      </c>
      <c r="B313" t="s">
        <v>64</v>
      </c>
      <c r="C313" t="s">
        <v>31</v>
      </c>
      <c r="D313">
        <v>505575</v>
      </c>
      <c r="E313" t="s">
        <v>29</v>
      </c>
      <c r="G313" t="s">
        <v>65</v>
      </c>
      <c r="H313" t="s">
        <v>34</v>
      </c>
      <c r="M313" s="11">
        <v>10</v>
      </c>
      <c r="N313">
        <v>1</v>
      </c>
      <c r="P313" s="12">
        <v>43255</v>
      </c>
      <c r="Q313" s="13">
        <v>12.5</v>
      </c>
      <c r="R313" s="13"/>
      <c r="S313" s="14">
        <v>217.4</v>
      </c>
      <c r="T313" s="14">
        <v>0.15</v>
      </c>
      <c r="V313" t="s">
        <v>66</v>
      </c>
      <c r="W313" t="s">
        <v>29</v>
      </c>
      <c r="X313" s="12">
        <v>43255</v>
      </c>
      <c r="Y313" s="15">
        <v>194.35560000000001</v>
      </c>
      <c r="Z313" s="16">
        <v>0</v>
      </c>
      <c r="AA313" s="16">
        <v>0</v>
      </c>
      <c r="AB313" s="16">
        <v>0</v>
      </c>
      <c r="AC313" s="16">
        <v>194.35560000000001</v>
      </c>
      <c r="AD313" s="16">
        <v>194.35560000000001</v>
      </c>
      <c r="AE313" s="16">
        <v>194.35560000000001</v>
      </c>
      <c r="AF313" s="12">
        <v>43281</v>
      </c>
      <c r="AG313" s="15" t="s">
        <v>38</v>
      </c>
      <c r="AH313" s="15" t="s">
        <v>29</v>
      </c>
      <c r="AI313" s="15" t="s">
        <v>38</v>
      </c>
      <c r="AL313" s="47">
        <f t="shared" si="8"/>
        <v>0.89400000000000002</v>
      </c>
      <c r="AM313" s="47">
        <v>1.71</v>
      </c>
      <c r="AN313">
        <f t="shared" si="9"/>
        <v>0.25650000000000001</v>
      </c>
      <c r="AO313" s="18" t="s">
        <v>70</v>
      </c>
      <c r="AP313" t="s">
        <v>389</v>
      </c>
    </row>
    <row r="314" spans="1:42" hidden="1" x14ac:dyDescent="0.2">
      <c r="A314" t="s">
        <v>29</v>
      </c>
      <c r="B314" t="s">
        <v>64</v>
      </c>
      <c r="C314" t="s">
        <v>31</v>
      </c>
      <c r="D314">
        <v>505653</v>
      </c>
      <c r="E314" t="s">
        <v>29</v>
      </c>
      <c r="G314" t="s">
        <v>65</v>
      </c>
      <c r="H314" t="s">
        <v>34</v>
      </c>
      <c r="M314" s="11">
        <v>10</v>
      </c>
      <c r="N314">
        <v>1</v>
      </c>
      <c r="P314" s="12">
        <v>43205</v>
      </c>
      <c r="Q314" s="13">
        <v>12.5</v>
      </c>
      <c r="R314" s="13"/>
      <c r="S314" s="14">
        <v>217.4</v>
      </c>
      <c r="T314" s="14">
        <v>0.15</v>
      </c>
      <c r="V314" t="s">
        <v>66</v>
      </c>
      <c r="W314" t="s">
        <v>29</v>
      </c>
      <c r="X314" s="12">
        <v>43205</v>
      </c>
      <c r="Y314" s="15">
        <v>194.35560000000001</v>
      </c>
      <c r="Z314" s="16">
        <v>0</v>
      </c>
      <c r="AA314" s="16">
        <v>0</v>
      </c>
      <c r="AB314" s="16">
        <v>0</v>
      </c>
      <c r="AC314" s="16">
        <v>194.35560000000001</v>
      </c>
      <c r="AD314" s="16">
        <v>194.35560000000001</v>
      </c>
      <c r="AE314" s="16">
        <v>194.35560000000001</v>
      </c>
      <c r="AF314" s="12">
        <v>43281</v>
      </c>
      <c r="AG314" s="15" t="s">
        <v>38</v>
      </c>
      <c r="AH314" s="15" t="s">
        <v>29</v>
      </c>
      <c r="AI314" s="15" t="s">
        <v>38</v>
      </c>
      <c r="AL314" s="47">
        <f t="shared" si="8"/>
        <v>0.89400000000000002</v>
      </c>
      <c r="AM314" s="47">
        <v>1.71</v>
      </c>
      <c r="AN314">
        <f t="shared" si="9"/>
        <v>0.25650000000000001</v>
      </c>
      <c r="AO314" s="18" t="s">
        <v>70</v>
      </c>
      <c r="AP314" t="s">
        <v>389</v>
      </c>
    </row>
    <row r="315" spans="1:42" hidden="1" x14ac:dyDescent="0.2">
      <c r="A315" t="s">
        <v>29</v>
      </c>
      <c r="B315" t="s">
        <v>64</v>
      </c>
      <c r="C315" t="s">
        <v>31</v>
      </c>
      <c r="D315">
        <v>505659</v>
      </c>
      <c r="E315" t="s">
        <v>29</v>
      </c>
      <c r="G315" t="s">
        <v>65</v>
      </c>
      <c r="H315" t="s">
        <v>34</v>
      </c>
      <c r="M315" s="11">
        <v>10</v>
      </c>
      <c r="N315">
        <v>1</v>
      </c>
      <c r="P315" s="12">
        <v>43295</v>
      </c>
      <c r="Q315" s="13">
        <v>12.5</v>
      </c>
      <c r="R315" s="13"/>
      <c r="S315" s="14">
        <v>217.4</v>
      </c>
      <c r="T315" s="14">
        <v>0.15</v>
      </c>
      <c r="V315" t="s">
        <v>66</v>
      </c>
      <c r="W315" t="s">
        <v>29</v>
      </c>
      <c r="X315" s="12">
        <v>43295</v>
      </c>
      <c r="Y315" s="15">
        <v>194.35560000000001</v>
      </c>
      <c r="Z315" s="16">
        <v>0</v>
      </c>
      <c r="AA315" s="16">
        <v>0</v>
      </c>
      <c r="AB315" s="16">
        <v>0</v>
      </c>
      <c r="AC315" s="16">
        <v>194.35560000000001</v>
      </c>
      <c r="AD315" s="16">
        <v>194.35560000000001</v>
      </c>
      <c r="AE315" s="16">
        <v>194.35560000000001</v>
      </c>
      <c r="AF315" s="12">
        <v>43373</v>
      </c>
      <c r="AG315" s="15" t="s">
        <v>38</v>
      </c>
      <c r="AH315" s="15" t="s">
        <v>29</v>
      </c>
      <c r="AI315" s="15" t="s">
        <v>38</v>
      </c>
      <c r="AL315" s="47">
        <f t="shared" si="8"/>
        <v>0.89400000000000002</v>
      </c>
      <c r="AM315" s="47">
        <v>1.71</v>
      </c>
      <c r="AN315">
        <f t="shared" si="9"/>
        <v>0.25650000000000001</v>
      </c>
      <c r="AO315" s="18" t="s">
        <v>70</v>
      </c>
      <c r="AP315" t="s">
        <v>389</v>
      </c>
    </row>
    <row r="316" spans="1:42" hidden="1" x14ac:dyDescent="0.2">
      <c r="A316" t="s">
        <v>29</v>
      </c>
      <c r="B316" t="s">
        <v>64</v>
      </c>
      <c r="C316" t="s">
        <v>31</v>
      </c>
      <c r="D316">
        <v>505692</v>
      </c>
      <c r="E316" t="s">
        <v>29</v>
      </c>
      <c r="G316" t="s">
        <v>65</v>
      </c>
      <c r="H316" t="s">
        <v>34</v>
      </c>
      <c r="M316" s="11">
        <v>10</v>
      </c>
      <c r="N316">
        <v>1</v>
      </c>
      <c r="P316" s="12">
        <v>43203</v>
      </c>
      <c r="Q316" s="13">
        <v>12.5</v>
      </c>
      <c r="R316" s="13"/>
      <c r="S316" s="14">
        <v>217.4</v>
      </c>
      <c r="T316" s="14">
        <v>0.15</v>
      </c>
      <c r="V316" t="s">
        <v>66</v>
      </c>
      <c r="W316" t="s">
        <v>29</v>
      </c>
      <c r="X316" s="12">
        <v>43203</v>
      </c>
      <c r="Y316" s="15">
        <v>194.35560000000001</v>
      </c>
      <c r="Z316" s="16">
        <v>0</v>
      </c>
      <c r="AA316" s="16">
        <v>0</v>
      </c>
      <c r="AB316" s="16">
        <v>0</v>
      </c>
      <c r="AC316" s="16">
        <v>194.35560000000001</v>
      </c>
      <c r="AD316" s="16">
        <v>194.35560000000001</v>
      </c>
      <c r="AE316" s="16">
        <v>194.35560000000001</v>
      </c>
      <c r="AF316" s="12">
        <v>43281</v>
      </c>
      <c r="AG316" s="15" t="s">
        <v>38</v>
      </c>
      <c r="AH316" s="15" t="s">
        <v>29</v>
      </c>
      <c r="AI316" s="15" t="s">
        <v>38</v>
      </c>
      <c r="AL316" s="47">
        <f t="shared" si="8"/>
        <v>0.89400000000000002</v>
      </c>
      <c r="AM316" s="47">
        <v>1.71</v>
      </c>
      <c r="AN316">
        <f t="shared" si="9"/>
        <v>0.25650000000000001</v>
      </c>
      <c r="AO316" s="18" t="s">
        <v>70</v>
      </c>
      <c r="AP316" t="s">
        <v>389</v>
      </c>
    </row>
    <row r="317" spans="1:42" hidden="1" x14ac:dyDescent="0.2">
      <c r="A317" t="s">
        <v>29</v>
      </c>
      <c r="B317" t="s">
        <v>64</v>
      </c>
      <c r="C317" t="s">
        <v>31</v>
      </c>
      <c r="D317">
        <v>505710</v>
      </c>
      <c r="E317" t="s">
        <v>29</v>
      </c>
      <c r="G317" t="s">
        <v>65</v>
      </c>
      <c r="H317" t="s">
        <v>34</v>
      </c>
      <c r="M317" s="11">
        <v>10</v>
      </c>
      <c r="N317">
        <v>1</v>
      </c>
      <c r="P317" s="12">
        <v>43203</v>
      </c>
      <c r="Q317" s="13">
        <v>12.5</v>
      </c>
      <c r="R317" s="13"/>
      <c r="S317" s="14">
        <v>217.4</v>
      </c>
      <c r="T317" s="14">
        <v>0.15</v>
      </c>
      <c r="V317" t="s">
        <v>66</v>
      </c>
      <c r="W317" t="s">
        <v>29</v>
      </c>
      <c r="X317" s="12">
        <v>43203</v>
      </c>
      <c r="Y317" s="15">
        <v>194.35560000000001</v>
      </c>
      <c r="Z317" s="16">
        <v>0</v>
      </c>
      <c r="AA317" s="16">
        <v>0</v>
      </c>
      <c r="AB317" s="16">
        <v>0</v>
      </c>
      <c r="AC317" s="16">
        <v>194.35560000000001</v>
      </c>
      <c r="AD317" s="16">
        <v>194.35560000000001</v>
      </c>
      <c r="AE317" s="16">
        <v>194.35560000000001</v>
      </c>
      <c r="AF317" s="12">
        <v>43281</v>
      </c>
      <c r="AG317" s="15" t="s">
        <v>38</v>
      </c>
      <c r="AH317" s="15" t="s">
        <v>29</v>
      </c>
      <c r="AI317" s="15" t="s">
        <v>38</v>
      </c>
      <c r="AL317" s="47">
        <f t="shared" si="8"/>
        <v>0.89400000000000002</v>
      </c>
      <c r="AM317" s="47">
        <v>1.71</v>
      </c>
      <c r="AN317">
        <f t="shared" si="9"/>
        <v>0.25650000000000001</v>
      </c>
      <c r="AO317" s="18" t="s">
        <v>70</v>
      </c>
      <c r="AP317" t="s">
        <v>389</v>
      </c>
    </row>
    <row r="318" spans="1:42" hidden="1" x14ac:dyDescent="0.2">
      <c r="A318" t="s">
        <v>29</v>
      </c>
      <c r="B318" t="s">
        <v>64</v>
      </c>
      <c r="C318" t="s">
        <v>31</v>
      </c>
      <c r="D318">
        <v>505715</v>
      </c>
      <c r="E318" t="s">
        <v>29</v>
      </c>
      <c r="G318" t="s">
        <v>65</v>
      </c>
      <c r="H318" t="s">
        <v>34</v>
      </c>
      <c r="M318" s="11">
        <v>10</v>
      </c>
      <c r="N318">
        <v>1</v>
      </c>
      <c r="P318" s="12">
        <v>43337</v>
      </c>
      <c r="Q318" s="13">
        <v>12.5</v>
      </c>
      <c r="R318" s="13"/>
      <c r="S318" s="14">
        <v>217.4</v>
      </c>
      <c r="T318" s="14">
        <v>0.15</v>
      </c>
      <c r="V318" t="s">
        <v>66</v>
      </c>
      <c r="W318" t="s">
        <v>29</v>
      </c>
      <c r="X318" s="12">
        <v>43337</v>
      </c>
      <c r="Y318" s="15">
        <v>194.35560000000001</v>
      </c>
      <c r="Z318" s="16">
        <v>0</v>
      </c>
      <c r="AA318" s="16">
        <v>0</v>
      </c>
      <c r="AB318" s="16">
        <v>0</v>
      </c>
      <c r="AC318" s="16">
        <v>194.35560000000001</v>
      </c>
      <c r="AD318" s="16">
        <v>194.35560000000001</v>
      </c>
      <c r="AE318" s="16">
        <v>194.35560000000001</v>
      </c>
      <c r="AF318" s="12">
        <v>43373</v>
      </c>
      <c r="AG318" s="15" t="s">
        <v>38</v>
      </c>
      <c r="AH318" s="15" t="s">
        <v>29</v>
      </c>
      <c r="AI318" s="15" t="s">
        <v>38</v>
      </c>
      <c r="AL318" s="47">
        <f t="shared" si="8"/>
        <v>0.89400000000000002</v>
      </c>
      <c r="AM318" s="47">
        <v>1.71</v>
      </c>
      <c r="AN318">
        <f t="shared" si="9"/>
        <v>0.25650000000000001</v>
      </c>
      <c r="AO318" s="18" t="s">
        <v>70</v>
      </c>
      <c r="AP318" t="s">
        <v>389</v>
      </c>
    </row>
    <row r="319" spans="1:42" hidden="1" x14ac:dyDescent="0.2">
      <c r="A319" t="s">
        <v>29</v>
      </c>
      <c r="B319" t="s">
        <v>64</v>
      </c>
      <c r="C319" t="s">
        <v>31</v>
      </c>
      <c r="D319">
        <v>505733</v>
      </c>
      <c r="E319" t="s">
        <v>29</v>
      </c>
      <c r="G319" t="s">
        <v>65</v>
      </c>
      <c r="H319" t="s">
        <v>34</v>
      </c>
      <c r="M319" s="11">
        <v>10</v>
      </c>
      <c r="N319">
        <v>1</v>
      </c>
      <c r="P319" s="12">
        <v>43205</v>
      </c>
      <c r="Q319" s="13">
        <v>12.5</v>
      </c>
      <c r="R319" s="13"/>
      <c r="S319" s="14">
        <v>217.4</v>
      </c>
      <c r="T319" s="14">
        <v>0.15</v>
      </c>
      <c r="V319" t="s">
        <v>66</v>
      </c>
      <c r="W319" t="s">
        <v>29</v>
      </c>
      <c r="X319" s="12">
        <v>43205</v>
      </c>
      <c r="Y319" s="15">
        <v>194.35560000000001</v>
      </c>
      <c r="Z319" s="16">
        <v>0</v>
      </c>
      <c r="AA319" s="16">
        <v>0</v>
      </c>
      <c r="AB319" s="16">
        <v>0</v>
      </c>
      <c r="AC319" s="16">
        <v>194.35560000000001</v>
      </c>
      <c r="AD319" s="16">
        <v>194.35560000000001</v>
      </c>
      <c r="AE319" s="16">
        <v>194.35560000000001</v>
      </c>
      <c r="AF319" s="12">
        <v>43281</v>
      </c>
      <c r="AG319" s="15" t="s">
        <v>38</v>
      </c>
      <c r="AH319" s="15" t="s">
        <v>29</v>
      </c>
      <c r="AI319" s="15" t="s">
        <v>38</v>
      </c>
      <c r="AL319" s="47">
        <f t="shared" si="8"/>
        <v>0.89400000000000002</v>
      </c>
      <c r="AM319" s="47">
        <v>1.71</v>
      </c>
      <c r="AN319">
        <f t="shared" si="9"/>
        <v>0.25650000000000001</v>
      </c>
      <c r="AO319" s="18" t="s">
        <v>70</v>
      </c>
      <c r="AP319" t="s">
        <v>389</v>
      </c>
    </row>
    <row r="320" spans="1:42" hidden="1" x14ac:dyDescent="0.2">
      <c r="A320" t="s">
        <v>29</v>
      </c>
      <c r="B320" t="s">
        <v>64</v>
      </c>
      <c r="C320" t="s">
        <v>31</v>
      </c>
      <c r="D320">
        <v>505755</v>
      </c>
      <c r="E320" t="s">
        <v>29</v>
      </c>
      <c r="G320" t="s">
        <v>65</v>
      </c>
      <c r="H320" t="s">
        <v>34</v>
      </c>
      <c r="M320" s="11">
        <v>10</v>
      </c>
      <c r="N320">
        <v>1</v>
      </c>
      <c r="P320" s="12">
        <v>43255</v>
      </c>
      <c r="Q320" s="13">
        <v>12.5</v>
      </c>
      <c r="R320" s="13"/>
      <c r="S320" s="14">
        <v>217.4</v>
      </c>
      <c r="T320" s="14">
        <v>0.15</v>
      </c>
      <c r="V320" t="s">
        <v>66</v>
      </c>
      <c r="W320" t="s">
        <v>29</v>
      </c>
      <c r="X320" s="12">
        <v>43255</v>
      </c>
      <c r="Y320" s="15">
        <v>194.35560000000001</v>
      </c>
      <c r="Z320" s="16">
        <v>0</v>
      </c>
      <c r="AA320" s="16">
        <v>0</v>
      </c>
      <c r="AB320" s="16">
        <v>0</v>
      </c>
      <c r="AC320" s="16">
        <v>194.35560000000001</v>
      </c>
      <c r="AD320" s="16">
        <v>194.35560000000001</v>
      </c>
      <c r="AE320" s="16">
        <v>194.35560000000001</v>
      </c>
      <c r="AF320" s="12">
        <v>43281</v>
      </c>
      <c r="AG320" s="15" t="s">
        <v>38</v>
      </c>
      <c r="AH320" s="15" t="s">
        <v>29</v>
      </c>
      <c r="AI320" s="15" t="s">
        <v>38</v>
      </c>
      <c r="AL320" s="47">
        <f t="shared" si="8"/>
        <v>0.89400000000000002</v>
      </c>
      <c r="AM320" s="47">
        <v>1.71</v>
      </c>
      <c r="AN320">
        <f t="shared" si="9"/>
        <v>0.25650000000000001</v>
      </c>
      <c r="AO320" s="18" t="s">
        <v>70</v>
      </c>
      <c r="AP320" t="s">
        <v>389</v>
      </c>
    </row>
    <row r="321" spans="1:42" hidden="1" x14ac:dyDescent="0.2">
      <c r="A321" t="s">
        <v>29</v>
      </c>
      <c r="B321" t="s">
        <v>64</v>
      </c>
      <c r="C321" t="s">
        <v>31</v>
      </c>
      <c r="D321">
        <v>505778</v>
      </c>
      <c r="E321" t="s">
        <v>29</v>
      </c>
      <c r="G321" t="s">
        <v>65</v>
      </c>
      <c r="H321" t="s">
        <v>34</v>
      </c>
      <c r="M321" s="11">
        <v>10</v>
      </c>
      <c r="N321">
        <v>1</v>
      </c>
      <c r="P321" s="12">
        <v>43314</v>
      </c>
      <c r="Q321" s="13">
        <v>12.5</v>
      </c>
      <c r="R321" s="13"/>
      <c r="S321" s="14">
        <v>217.4</v>
      </c>
      <c r="T321" s="14">
        <v>0.15</v>
      </c>
      <c r="V321" t="s">
        <v>66</v>
      </c>
      <c r="W321" t="s">
        <v>29</v>
      </c>
      <c r="X321" s="12">
        <v>43314</v>
      </c>
      <c r="Y321" s="15">
        <v>194.35560000000001</v>
      </c>
      <c r="Z321" s="16">
        <v>0</v>
      </c>
      <c r="AA321" s="16">
        <v>0</v>
      </c>
      <c r="AB321" s="16">
        <v>0</v>
      </c>
      <c r="AC321" s="16">
        <v>194.35560000000001</v>
      </c>
      <c r="AD321" s="16">
        <v>194.35560000000001</v>
      </c>
      <c r="AE321" s="16">
        <v>194.35560000000001</v>
      </c>
      <c r="AF321" s="12">
        <v>43373</v>
      </c>
      <c r="AG321" s="15" t="s">
        <v>38</v>
      </c>
      <c r="AH321" s="15" t="s">
        <v>29</v>
      </c>
      <c r="AI321" s="15" t="s">
        <v>38</v>
      </c>
      <c r="AL321" s="47">
        <f t="shared" si="8"/>
        <v>0.89400000000000002</v>
      </c>
      <c r="AM321" s="47">
        <v>1.71</v>
      </c>
      <c r="AN321">
        <f t="shared" si="9"/>
        <v>0.25650000000000001</v>
      </c>
      <c r="AO321" s="18" t="s">
        <v>70</v>
      </c>
      <c r="AP321" t="s">
        <v>389</v>
      </c>
    </row>
    <row r="322" spans="1:42" hidden="1" x14ac:dyDescent="0.2">
      <c r="A322" t="s">
        <v>29</v>
      </c>
      <c r="B322" t="s">
        <v>64</v>
      </c>
      <c r="C322" t="s">
        <v>31</v>
      </c>
      <c r="D322">
        <v>505783</v>
      </c>
      <c r="E322" t="s">
        <v>29</v>
      </c>
      <c r="G322" t="s">
        <v>65</v>
      </c>
      <c r="H322" t="s">
        <v>34</v>
      </c>
      <c r="M322" s="11">
        <v>10</v>
      </c>
      <c r="N322">
        <v>1</v>
      </c>
      <c r="P322" s="12">
        <v>43203</v>
      </c>
      <c r="Q322" s="13">
        <v>12.5</v>
      </c>
      <c r="R322" s="13"/>
      <c r="S322" s="14">
        <v>217.4</v>
      </c>
      <c r="T322" s="14">
        <v>0.15</v>
      </c>
      <c r="V322" t="s">
        <v>66</v>
      </c>
      <c r="W322" t="s">
        <v>29</v>
      </c>
      <c r="X322" s="12">
        <v>43203</v>
      </c>
      <c r="Y322" s="15">
        <v>194.35560000000001</v>
      </c>
      <c r="Z322" s="16">
        <v>0</v>
      </c>
      <c r="AA322" s="16">
        <v>0</v>
      </c>
      <c r="AB322" s="16">
        <v>0</v>
      </c>
      <c r="AC322" s="16">
        <v>194.35560000000001</v>
      </c>
      <c r="AD322" s="16">
        <v>194.35560000000001</v>
      </c>
      <c r="AE322" s="16">
        <v>194.35560000000001</v>
      </c>
      <c r="AF322" s="12">
        <v>43281</v>
      </c>
      <c r="AG322" s="15" t="s">
        <v>38</v>
      </c>
      <c r="AH322" s="15" t="s">
        <v>29</v>
      </c>
      <c r="AI322" s="15" t="s">
        <v>38</v>
      </c>
      <c r="AL322" s="47">
        <f t="shared" si="8"/>
        <v>0.89400000000000002</v>
      </c>
      <c r="AM322" s="47">
        <v>1.71</v>
      </c>
      <c r="AN322">
        <f t="shared" si="9"/>
        <v>0.25650000000000001</v>
      </c>
      <c r="AO322" s="18" t="s">
        <v>70</v>
      </c>
      <c r="AP322" t="s">
        <v>389</v>
      </c>
    </row>
    <row r="323" spans="1:42" hidden="1" x14ac:dyDescent="0.2">
      <c r="A323" t="s">
        <v>29</v>
      </c>
      <c r="B323" t="s">
        <v>64</v>
      </c>
      <c r="C323" t="s">
        <v>31</v>
      </c>
      <c r="D323">
        <v>505784</v>
      </c>
      <c r="E323" t="s">
        <v>29</v>
      </c>
      <c r="G323" t="s">
        <v>65</v>
      </c>
      <c r="H323" t="s">
        <v>34</v>
      </c>
      <c r="M323" s="11">
        <v>10</v>
      </c>
      <c r="N323">
        <v>1</v>
      </c>
      <c r="P323" s="12">
        <v>43203</v>
      </c>
      <c r="Q323" s="13">
        <v>12.5</v>
      </c>
      <c r="R323" s="13"/>
      <c r="S323" s="14">
        <v>217.4</v>
      </c>
      <c r="T323" s="14">
        <v>0.15</v>
      </c>
      <c r="V323" t="s">
        <v>66</v>
      </c>
      <c r="W323" t="s">
        <v>29</v>
      </c>
      <c r="X323" s="12">
        <v>43203</v>
      </c>
      <c r="Y323" s="15">
        <v>194.35560000000001</v>
      </c>
      <c r="Z323" s="16">
        <v>0</v>
      </c>
      <c r="AA323" s="16">
        <v>0</v>
      </c>
      <c r="AB323" s="16">
        <v>0</v>
      </c>
      <c r="AC323" s="16">
        <v>194.35560000000001</v>
      </c>
      <c r="AD323" s="16">
        <v>194.35560000000001</v>
      </c>
      <c r="AE323" s="16">
        <v>194.35560000000001</v>
      </c>
      <c r="AF323" s="12">
        <v>43281</v>
      </c>
      <c r="AG323" s="15" t="s">
        <v>38</v>
      </c>
      <c r="AH323" s="15" t="s">
        <v>29</v>
      </c>
      <c r="AI323" s="15" t="s">
        <v>38</v>
      </c>
      <c r="AL323" s="47">
        <f t="shared" ref="AL323:AL386" si="10">Y323/S323</f>
        <v>0.89400000000000002</v>
      </c>
      <c r="AM323" s="47">
        <v>1.71</v>
      </c>
      <c r="AN323">
        <f t="shared" ref="AN323:AN386" si="11">T323*AM323</f>
        <v>0.25650000000000001</v>
      </c>
      <c r="AO323" s="18" t="s">
        <v>70</v>
      </c>
      <c r="AP323" t="s">
        <v>389</v>
      </c>
    </row>
    <row r="324" spans="1:42" hidden="1" x14ac:dyDescent="0.2">
      <c r="A324" t="s">
        <v>29</v>
      </c>
      <c r="B324" t="s">
        <v>64</v>
      </c>
      <c r="C324" t="s">
        <v>31</v>
      </c>
      <c r="D324">
        <v>505792</v>
      </c>
      <c r="E324" t="s">
        <v>29</v>
      </c>
      <c r="G324" t="s">
        <v>65</v>
      </c>
      <c r="H324" t="s">
        <v>34</v>
      </c>
      <c r="M324" s="11">
        <v>10</v>
      </c>
      <c r="N324">
        <v>1</v>
      </c>
      <c r="P324" s="12">
        <v>43295</v>
      </c>
      <c r="Q324" s="13">
        <v>12.5</v>
      </c>
      <c r="R324" s="13"/>
      <c r="S324" s="14">
        <v>217.4</v>
      </c>
      <c r="T324" s="14">
        <v>0.15</v>
      </c>
      <c r="V324" t="s">
        <v>66</v>
      </c>
      <c r="W324" t="s">
        <v>29</v>
      </c>
      <c r="X324" s="12">
        <v>43295</v>
      </c>
      <c r="Y324" s="15">
        <v>194.35560000000001</v>
      </c>
      <c r="Z324" s="16">
        <v>0</v>
      </c>
      <c r="AA324" s="16">
        <v>0</v>
      </c>
      <c r="AB324" s="16">
        <v>0</v>
      </c>
      <c r="AC324" s="16">
        <v>194.35560000000001</v>
      </c>
      <c r="AD324" s="16">
        <v>194.35560000000001</v>
      </c>
      <c r="AE324" s="16">
        <v>194.35560000000001</v>
      </c>
      <c r="AF324" s="12">
        <v>43373</v>
      </c>
      <c r="AG324" s="15" t="s">
        <v>38</v>
      </c>
      <c r="AH324" s="15" t="s">
        <v>29</v>
      </c>
      <c r="AI324" s="15" t="s">
        <v>38</v>
      </c>
      <c r="AL324" s="47">
        <f t="shared" si="10"/>
        <v>0.89400000000000002</v>
      </c>
      <c r="AM324" s="47">
        <v>1.71</v>
      </c>
      <c r="AN324">
        <f t="shared" si="11"/>
        <v>0.25650000000000001</v>
      </c>
      <c r="AO324" s="18" t="s">
        <v>70</v>
      </c>
      <c r="AP324" t="s">
        <v>389</v>
      </c>
    </row>
    <row r="325" spans="1:42" hidden="1" x14ac:dyDescent="0.2">
      <c r="A325" t="s">
        <v>29</v>
      </c>
      <c r="B325" t="s">
        <v>64</v>
      </c>
      <c r="C325" t="s">
        <v>31</v>
      </c>
      <c r="D325">
        <v>505793</v>
      </c>
      <c r="E325" t="s">
        <v>29</v>
      </c>
      <c r="G325" t="s">
        <v>65</v>
      </c>
      <c r="H325" t="s">
        <v>34</v>
      </c>
      <c r="M325" s="11">
        <v>10</v>
      </c>
      <c r="N325">
        <v>1</v>
      </c>
      <c r="P325" s="12">
        <v>43205</v>
      </c>
      <c r="Q325" s="13">
        <v>12.5</v>
      </c>
      <c r="R325" s="13"/>
      <c r="S325" s="14">
        <v>217.4</v>
      </c>
      <c r="T325" s="14">
        <v>0.15</v>
      </c>
      <c r="V325" t="s">
        <v>66</v>
      </c>
      <c r="W325" t="s">
        <v>29</v>
      </c>
      <c r="X325" s="12">
        <v>43205</v>
      </c>
      <c r="Y325" s="15">
        <v>194.35560000000001</v>
      </c>
      <c r="Z325" s="16">
        <v>0</v>
      </c>
      <c r="AA325" s="16">
        <v>0</v>
      </c>
      <c r="AB325" s="16">
        <v>0</v>
      </c>
      <c r="AC325" s="16">
        <v>194.35560000000001</v>
      </c>
      <c r="AD325" s="16">
        <v>194.35560000000001</v>
      </c>
      <c r="AE325" s="16">
        <v>194.35560000000001</v>
      </c>
      <c r="AF325" s="12">
        <v>43281</v>
      </c>
      <c r="AG325" s="15" t="s">
        <v>38</v>
      </c>
      <c r="AH325" s="15" t="s">
        <v>29</v>
      </c>
      <c r="AI325" s="15" t="s">
        <v>38</v>
      </c>
      <c r="AL325" s="47">
        <f t="shared" si="10"/>
        <v>0.89400000000000002</v>
      </c>
      <c r="AM325" s="47">
        <v>1.71</v>
      </c>
      <c r="AN325">
        <f t="shared" si="11"/>
        <v>0.25650000000000001</v>
      </c>
      <c r="AO325" s="18" t="s">
        <v>70</v>
      </c>
      <c r="AP325" t="s">
        <v>389</v>
      </c>
    </row>
    <row r="326" spans="1:42" hidden="1" x14ac:dyDescent="0.2">
      <c r="A326" t="s">
        <v>29</v>
      </c>
      <c r="B326" t="s">
        <v>64</v>
      </c>
      <c r="C326" t="s">
        <v>31</v>
      </c>
      <c r="D326">
        <v>505814</v>
      </c>
      <c r="E326" t="s">
        <v>29</v>
      </c>
      <c r="G326" t="s">
        <v>65</v>
      </c>
      <c r="H326" t="s">
        <v>34</v>
      </c>
      <c r="M326" s="11">
        <v>10</v>
      </c>
      <c r="N326">
        <v>1</v>
      </c>
      <c r="P326" s="12">
        <v>43253</v>
      </c>
      <c r="Q326" s="13">
        <v>12.5</v>
      </c>
      <c r="R326" s="13"/>
      <c r="S326" s="14">
        <v>217.4</v>
      </c>
      <c r="T326" s="14">
        <v>0.15</v>
      </c>
      <c r="V326" t="s">
        <v>66</v>
      </c>
      <c r="W326" t="s">
        <v>29</v>
      </c>
      <c r="X326" s="12">
        <v>43253</v>
      </c>
      <c r="Y326" s="15">
        <v>194.35560000000001</v>
      </c>
      <c r="Z326" s="16">
        <v>0</v>
      </c>
      <c r="AA326" s="16">
        <v>0</v>
      </c>
      <c r="AB326" s="16">
        <v>0</v>
      </c>
      <c r="AC326" s="16">
        <v>194.35560000000001</v>
      </c>
      <c r="AD326" s="16">
        <v>194.35560000000001</v>
      </c>
      <c r="AE326" s="16">
        <v>194.35560000000001</v>
      </c>
      <c r="AF326" s="12">
        <v>43281</v>
      </c>
      <c r="AG326" s="15" t="s">
        <v>38</v>
      </c>
      <c r="AH326" s="15" t="s">
        <v>29</v>
      </c>
      <c r="AI326" s="15" t="s">
        <v>38</v>
      </c>
      <c r="AL326" s="47">
        <f t="shared" si="10"/>
        <v>0.89400000000000002</v>
      </c>
      <c r="AM326" s="47">
        <v>1.71</v>
      </c>
      <c r="AN326">
        <f t="shared" si="11"/>
        <v>0.25650000000000001</v>
      </c>
      <c r="AO326" s="18" t="s">
        <v>70</v>
      </c>
      <c r="AP326" t="s">
        <v>389</v>
      </c>
    </row>
    <row r="327" spans="1:42" hidden="1" x14ac:dyDescent="0.2">
      <c r="A327" t="s">
        <v>29</v>
      </c>
      <c r="B327" t="s">
        <v>64</v>
      </c>
      <c r="C327" t="s">
        <v>31</v>
      </c>
      <c r="D327">
        <v>505836</v>
      </c>
      <c r="E327" t="s">
        <v>29</v>
      </c>
      <c r="G327" t="s">
        <v>65</v>
      </c>
      <c r="H327" t="s">
        <v>34</v>
      </c>
      <c r="M327" s="11">
        <v>10</v>
      </c>
      <c r="N327">
        <v>1</v>
      </c>
      <c r="P327" s="12">
        <v>43203</v>
      </c>
      <c r="Q327" s="13">
        <v>12.5</v>
      </c>
      <c r="R327" s="13"/>
      <c r="S327" s="14">
        <v>217.4</v>
      </c>
      <c r="T327" s="14">
        <v>0.15</v>
      </c>
      <c r="V327" t="s">
        <v>66</v>
      </c>
      <c r="W327" t="s">
        <v>29</v>
      </c>
      <c r="X327" s="12">
        <v>43203</v>
      </c>
      <c r="Y327" s="15">
        <v>194.35560000000001</v>
      </c>
      <c r="Z327" s="16">
        <v>0</v>
      </c>
      <c r="AA327" s="16">
        <v>0</v>
      </c>
      <c r="AB327" s="16">
        <v>0</v>
      </c>
      <c r="AC327" s="16">
        <v>194.35560000000001</v>
      </c>
      <c r="AD327" s="16">
        <v>194.35560000000001</v>
      </c>
      <c r="AE327" s="16">
        <v>194.35560000000001</v>
      </c>
      <c r="AF327" s="12">
        <v>43281</v>
      </c>
      <c r="AG327" s="15" t="s">
        <v>38</v>
      </c>
      <c r="AH327" s="15" t="s">
        <v>29</v>
      </c>
      <c r="AI327" s="15" t="s">
        <v>38</v>
      </c>
      <c r="AL327" s="47">
        <f t="shared" si="10"/>
        <v>0.89400000000000002</v>
      </c>
      <c r="AM327" s="47">
        <v>1.71</v>
      </c>
      <c r="AN327">
        <f t="shared" si="11"/>
        <v>0.25650000000000001</v>
      </c>
      <c r="AO327" s="18" t="s">
        <v>70</v>
      </c>
      <c r="AP327" t="s">
        <v>389</v>
      </c>
    </row>
    <row r="328" spans="1:42" hidden="1" x14ac:dyDescent="0.2">
      <c r="A328" t="s">
        <v>29</v>
      </c>
      <c r="B328" t="s">
        <v>64</v>
      </c>
      <c r="C328" t="s">
        <v>31</v>
      </c>
      <c r="D328">
        <v>505861</v>
      </c>
      <c r="E328" t="s">
        <v>29</v>
      </c>
      <c r="G328" t="s">
        <v>65</v>
      </c>
      <c r="H328" t="s">
        <v>34</v>
      </c>
      <c r="M328" s="11">
        <v>10</v>
      </c>
      <c r="N328">
        <v>1</v>
      </c>
      <c r="P328" s="12">
        <v>43295</v>
      </c>
      <c r="Q328" s="13">
        <v>12.5</v>
      </c>
      <c r="R328" s="13"/>
      <c r="S328" s="14">
        <v>217.4</v>
      </c>
      <c r="T328" s="14">
        <v>0.15</v>
      </c>
      <c r="V328" t="s">
        <v>66</v>
      </c>
      <c r="W328" t="s">
        <v>29</v>
      </c>
      <c r="X328" s="12">
        <v>43295</v>
      </c>
      <c r="Y328" s="15">
        <v>194.35560000000001</v>
      </c>
      <c r="Z328" s="16">
        <v>0</v>
      </c>
      <c r="AA328" s="16">
        <v>0</v>
      </c>
      <c r="AB328" s="16">
        <v>0</v>
      </c>
      <c r="AC328" s="16">
        <v>194.35560000000001</v>
      </c>
      <c r="AD328" s="16">
        <v>194.35560000000001</v>
      </c>
      <c r="AE328" s="16">
        <v>194.35560000000001</v>
      </c>
      <c r="AF328" s="12">
        <v>43373</v>
      </c>
      <c r="AG328" s="15" t="s">
        <v>38</v>
      </c>
      <c r="AH328" s="15" t="s">
        <v>29</v>
      </c>
      <c r="AI328" s="15" t="s">
        <v>38</v>
      </c>
      <c r="AL328" s="47">
        <f t="shared" si="10"/>
        <v>0.89400000000000002</v>
      </c>
      <c r="AM328" s="47">
        <v>1.71</v>
      </c>
      <c r="AN328">
        <f t="shared" si="11"/>
        <v>0.25650000000000001</v>
      </c>
      <c r="AO328" s="18" t="s">
        <v>70</v>
      </c>
      <c r="AP328" t="s">
        <v>389</v>
      </c>
    </row>
    <row r="329" spans="1:42" hidden="1" x14ac:dyDescent="0.2">
      <c r="A329" t="s">
        <v>29</v>
      </c>
      <c r="B329" t="s">
        <v>64</v>
      </c>
      <c r="C329" t="s">
        <v>31</v>
      </c>
      <c r="D329">
        <v>505889</v>
      </c>
      <c r="E329" t="s">
        <v>29</v>
      </c>
      <c r="G329" t="s">
        <v>65</v>
      </c>
      <c r="H329" t="s">
        <v>34</v>
      </c>
      <c r="M329" s="11">
        <v>10</v>
      </c>
      <c r="N329">
        <v>1</v>
      </c>
      <c r="P329" s="12">
        <v>43205</v>
      </c>
      <c r="Q329" s="13">
        <v>12.5</v>
      </c>
      <c r="R329" s="13"/>
      <c r="S329" s="14">
        <v>217.4</v>
      </c>
      <c r="T329" s="14">
        <v>0.15</v>
      </c>
      <c r="V329" t="s">
        <v>66</v>
      </c>
      <c r="W329" t="s">
        <v>29</v>
      </c>
      <c r="X329" s="12">
        <v>43205</v>
      </c>
      <c r="Y329" s="15">
        <v>194.35560000000001</v>
      </c>
      <c r="Z329" s="16">
        <v>0</v>
      </c>
      <c r="AA329" s="16">
        <v>0</v>
      </c>
      <c r="AB329" s="16">
        <v>0</v>
      </c>
      <c r="AC329" s="16">
        <v>194.35560000000001</v>
      </c>
      <c r="AD329" s="16">
        <v>194.35560000000001</v>
      </c>
      <c r="AE329" s="16">
        <v>194.35560000000001</v>
      </c>
      <c r="AF329" s="12">
        <v>43281</v>
      </c>
      <c r="AG329" s="15" t="s">
        <v>38</v>
      </c>
      <c r="AH329" s="15" t="s">
        <v>29</v>
      </c>
      <c r="AI329" s="15" t="s">
        <v>38</v>
      </c>
      <c r="AL329" s="47">
        <f t="shared" si="10"/>
        <v>0.89400000000000002</v>
      </c>
      <c r="AM329" s="47">
        <v>1.71</v>
      </c>
      <c r="AN329">
        <f t="shared" si="11"/>
        <v>0.25650000000000001</v>
      </c>
      <c r="AO329" s="18" t="s">
        <v>70</v>
      </c>
      <c r="AP329" t="s">
        <v>389</v>
      </c>
    </row>
    <row r="330" spans="1:42" hidden="1" x14ac:dyDescent="0.2">
      <c r="A330" t="s">
        <v>29</v>
      </c>
      <c r="B330" t="s">
        <v>64</v>
      </c>
      <c r="C330" t="s">
        <v>31</v>
      </c>
      <c r="D330">
        <v>505893</v>
      </c>
      <c r="E330" t="s">
        <v>29</v>
      </c>
      <c r="G330" t="s">
        <v>65</v>
      </c>
      <c r="H330" t="s">
        <v>34</v>
      </c>
      <c r="M330" s="11">
        <v>10</v>
      </c>
      <c r="N330">
        <v>1</v>
      </c>
      <c r="P330" s="12">
        <v>43314</v>
      </c>
      <c r="Q330" s="13">
        <v>12.5</v>
      </c>
      <c r="R330" s="13"/>
      <c r="S330" s="14">
        <v>217.4</v>
      </c>
      <c r="T330" s="14">
        <v>0.15</v>
      </c>
      <c r="V330" t="s">
        <v>66</v>
      </c>
      <c r="W330" t="s">
        <v>29</v>
      </c>
      <c r="X330" s="12">
        <v>43314</v>
      </c>
      <c r="Y330" s="15">
        <v>194.35560000000001</v>
      </c>
      <c r="Z330" s="16">
        <v>0</v>
      </c>
      <c r="AA330" s="16">
        <v>0</v>
      </c>
      <c r="AB330" s="16">
        <v>0</v>
      </c>
      <c r="AC330" s="16">
        <v>194.35560000000001</v>
      </c>
      <c r="AD330" s="16">
        <v>194.35560000000001</v>
      </c>
      <c r="AE330" s="16">
        <v>194.35560000000001</v>
      </c>
      <c r="AF330" s="12">
        <v>43373</v>
      </c>
      <c r="AG330" s="15" t="s">
        <v>38</v>
      </c>
      <c r="AH330" s="15" t="s">
        <v>29</v>
      </c>
      <c r="AI330" s="15" t="s">
        <v>38</v>
      </c>
      <c r="AL330" s="47">
        <f t="shared" si="10"/>
        <v>0.89400000000000002</v>
      </c>
      <c r="AM330" s="47">
        <v>1.71</v>
      </c>
      <c r="AN330">
        <f t="shared" si="11"/>
        <v>0.25650000000000001</v>
      </c>
      <c r="AO330" s="18" t="s">
        <v>70</v>
      </c>
      <c r="AP330" t="s">
        <v>389</v>
      </c>
    </row>
    <row r="331" spans="1:42" hidden="1" x14ac:dyDescent="0.2">
      <c r="A331" t="s">
        <v>29</v>
      </c>
      <c r="B331" t="s">
        <v>64</v>
      </c>
      <c r="C331" t="s">
        <v>31</v>
      </c>
      <c r="D331">
        <v>505895</v>
      </c>
      <c r="E331" t="s">
        <v>29</v>
      </c>
      <c r="G331" t="s">
        <v>65</v>
      </c>
      <c r="H331" t="s">
        <v>34</v>
      </c>
      <c r="M331" s="11">
        <v>10</v>
      </c>
      <c r="N331">
        <v>1</v>
      </c>
      <c r="P331" s="12">
        <v>43204</v>
      </c>
      <c r="Q331" s="13">
        <v>12.5</v>
      </c>
      <c r="R331" s="13"/>
      <c r="S331" s="14">
        <v>217.4</v>
      </c>
      <c r="T331" s="14">
        <v>0.15</v>
      </c>
      <c r="V331" t="s">
        <v>66</v>
      </c>
      <c r="W331" t="s">
        <v>29</v>
      </c>
      <c r="X331" s="12">
        <v>43204</v>
      </c>
      <c r="Y331" s="15">
        <v>194.35560000000001</v>
      </c>
      <c r="Z331" s="16">
        <v>0</v>
      </c>
      <c r="AA331" s="16">
        <v>0</v>
      </c>
      <c r="AB331" s="16">
        <v>0</v>
      </c>
      <c r="AC331" s="16">
        <v>194.35560000000001</v>
      </c>
      <c r="AD331" s="16">
        <v>194.35560000000001</v>
      </c>
      <c r="AE331" s="16">
        <v>194.35560000000001</v>
      </c>
      <c r="AF331" s="12">
        <v>43281</v>
      </c>
      <c r="AG331" s="15" t="s">
        <v>38</v>
      </c>
      <c r="AH331" s="15" t="s">
        <v>29</v>
      </c>
      <c r="AI331" s="15" t="s">
        <v>38</v>
      </c>
      <c r="AL331" s="47">
        <f t="shared" si="10"/>
        <v>0.89400000000000002</v>
      </c>
      <c r="AM331" s="47">
        <v>1.71</v>
      </c>
      <c r="AN331">
        <f t="shared" si="11"/>
        <v>0.25650000000000001</v>
      </c>
      <c r="AO331" s="18" t="s">
        <v>70</v>
      </c>
      <c r="AP331" t="s">
        <v>389</v>
      </c>
    </row>
    <row r="332" spans="1:42" hidden="1" x14ac:dyDescent="0.2">
      <c r="A332" t="s">
        <v>29</v>
      </c>
      <c r="B332" t="s">
        <v>64</v>
      </c>
      <c r="C332" t="s">
        <v>31</v>
      </c>
      <c r="D332">
        <v>505896</v>
      </c>
      <c r="E332" t="s">
        <v>29</v>
      </c>
      <c r="G332" t="s">
        <v>65</v>
      </c>
      <c r="H332" t="s">
        <v>34</v>
      </c>
      <c r="M332" s="11">
        <v>10</v>
      </c>
      <c r="N332">
        <v>1</v>
      </c>
      <c r="P332" s="12">
        <v>43295</v>
      </c>
      <c r="Q332" s="13">
        <v>12.5</v>
      </c>
      <c r="R332" s="13"/>
      <c r="S332" s="14">
        <v>217.4</v>
      </c>
      <c r="T332" s="14">
        <v>0.15</v>
      </c>
      <c r="V332" t="s">
        <v>66</v>
      </c>
      <c r="W332" t="s">
        <v>29</v>
      </c>
      <c r="X332" s="12">
        <v>43295</v>
      </c>
      <c r="Y332" s="15">
        <v>194.35560000000001</v>
      </c>
      <c r="Z332" s="16">
        <v>0</v>
      </c>
      <c r="AA332" s="16">
        <v>0</v>
      </c>
      <c r="AB332" s="16">
        <v>0</v>
      </c>
      <c r="AC332" s="16">
        <v>194.35560000000001</v>
      </c>
      <c r="AD332" s="16">
        <v>194.35560000000001</v>
      </c>
      <c r="AE332" s="16">
        <v>194.35560000000001</v>
      </c>
      <c r="AF332" s="12">
        <v>43373</v>
      </c>
      <c r="AG332" s="15" t="s">
        <v>38</v>
      </c>
      <c r="AH332" s="15" t="s">
        <v>29</v>
      </c>
      <c r="AI332" s="15" t="s">
        <v>38</v>
      </c>
      <c r="AL332" s="47">
        <f t="shared" si="10"/>
        <v>0.89400000000000002</v>
      </c>
      <c r="AM332" s="47">
        <v>1.71</v>
      </c>
      <c r="AN332">
        <f t="shared" si="11"/>
        <v>0.25650000000000001</v>
      </c>
      <c r="AO332" s="18" t="s">
        <v>70</v>
      </c>
      <c r="AP332" t="s">
        <v>389</v>
      </c>
    </row>
    <row r="333" spans="1:42" hidden="1" x14ac:dyDescent="0.2">
      <c r="A333" t="s">
        <v>29</v>
      </c>
      <c r="B333" t="s">
        <v>64</v>
      </c>
      <c r="C333" t="s">
        <v>31</v>
      </c>
      <c r="D333">
        <v>505897</v>
      </c>
      <c r="E333" t="s">
        <v>29</v>
      </c>
      <c r="G333" t="s">
        <v>65</v>
      </c>
      <c r="H333" t="s">
        <v>34</v>
      </c>
      <c r="M333" s="11">
        <v>10</v>
      </c>
      <c r="N333">
        <v>1</v>
      </c>
      <c r="P333" s="12">
        <v>43203</v>
      </c>
      <c r="Q333" s="13">
        <v>12.5</v>
      </c>
      <c r="R333" s="13"/>
      <c r="S333" s="14">
        <v>217.4</v>
      </c>
      <c r="T333" s="14">
        <v>0.15</v>
      </c>
      <c r="V333" t="s">
        <v>66</v>
      </c>
      <c r="W333" t="s">
        <v>29</v>
      </c>
      <c r="X333" s="12">
        <v>43203</v>
      </c>
      <c r="Y333" s="15">
        <v>194.35560000000001</v>
      </c>
      <c r="Z333" s="16">
        <v>0</v>
      </c>
      <c r="AA333" s="16">
        <v>0</v>
      </c>
      <c r="AB333" s="16">
        <v>0</v>
      </c>
      <c r="AC333" s="16">
        <v>194.35560000000001</v>
      </c>
      <c r="AD333" s="16">
        <v>194.35560000000001</v>
      </c>
      <c r="AE333" s="16">
        <v>194.35560000000001</v>
      </c>
      <c r="AF333" s="12">
        <v>43281</v>
      </c>
      <c r="AG333" s="15" t="s">
        <v>38</v>
      </c>
      <c r="AH333" s="15" t="s">
        <v>29</v>
      </c>
      <c r="AI333" s="15" t="s">
        <v>38</v>
      </c>
      <c r="AL333" s="47">
        <f t="shared" si="10"/>
        <v>0.89400000000000002</v>
      </c>
      <c r="AM333" s="47">
        <v>1.71</v>
      </c>
      <c r="AN333">
        <f t="shared" si="11"/>
        <v>0.25650000000000001</v>
      </c>
      <c r="AO333" s="18" t="s">
        <v>70</v>
      </c>
      <c r="AP333" t="s">
        <v>389</v>
      </c>
    </row>
    <row r="334" spans="1:42" hidden="1" x14ac:dyDescent="0.2">
      <c r="A334" t="s">
        <v>29</v>
      </c>
      <c r="B334" t="s">
        <v>64</v>
      </c>
      <c r="C334" t="s">
        <v>31</v>
      </c>
      <c r="D334">
        <v>505910</v>
      </c>
      <c r="E334" t="s">
        <v>29</v>
      </c>
      <c r="G334" t="s">
        <v>65</v>
      </c>
      <c r="H334" t="s">
        <v>34</v>
      </c>
      <c r="M334" s="11">
        <v>10</v>
      </c>
      <c r="N334">
        <v>1</v>
      </c>
      <c r="P334" s="12">
        <v>43246</v>
      </c>
      <c r="Q334" s="13">
        <v>12.5</v>
      </c>
      <c r="R334" s="13"/>
      <c r="S334" s="14">
        <v>217.4</v>
      </c>
      <c r="T334" s="14">
        <v>0.15</v>
      </c>
      <c r="V334" t="s">
        <v>66</v>
      </c>
      <c r="W334" t="s">
        <v>29</v>
      </c>
      <c r="X334" s="12">
        <v>43246</v>
      </c>
      <c r="Y334" s="15">
        <v>194.35560000000001</v>
      </c>
      <c r="Z334" s="16">
        <v>0</v>
      </c>
      <c r="AA334" s="16">
        <v>0</v>
      </c>
      <c r="AB334" s="16">
        <v>0</v>
      </c>
      <c r="AC334" s="16">
        <v>194.35560000000001</v>
      </c>
      <c r="AD334" s="16">
        <v>194.35560000000001</v>
      </c>
      <c r="AE334" s="16">
        <v>194.35560000000001</v>
      </c>
      <c r="AF334" s="12">
        <v>43281</v>
      </c>
      <c r="AG334" s="15" t="s">
        <v>38</v>
      </c>
      <c r="AH334" s="15" t="s">
        <v>29</v>
      </c>
      <c r="AI334" s="15" t="s">
        <v>38</v>
      </c>
      <c r="AL334" s="47">
        <f t="shared" si="10"/>
        <v>0.89400000000000002</v>
      </c>
      <c r="AM334" s="47">
        <v>1.71</v>
      </c>
      <c r="AN334">
        <f t="shared" si="11"/>
        <v>0.25650000000000001</v>
      </c>
      <c r="AO334" s="18" t="s">
        <v>70</v>
      </c>
      <c r="AP334" t="s">
        <v>389</v>
      </c>
    </row>
    <row r="335" spans="1:42" hidden="1" x14ac:dyDescent="0.2">
      <c r="A335" t="s">
        <v>29</v>
      </c>
      <c r="B335" t="s">
        <v>64</v>
      </c>
      <c r="C335" t="s">
        <v>31</v>
      </c>
      <c r="D335">
        <v>505961</v>
      </c>
      <c r="E335" t="s">
        <v>29</v>
      </c>
      <c r="G335" t="s">
        <v>65</v>
      </c>
      <c r="H335" t="s">
        <v>34</v>
      </c>
      <c r="M335" s="11">
        <v>10</v>
      </c>
      <c r="N335">
        <v>1</v>
      </c>
      <c r="P335" s="12">
        <v>43295</v>
      </c>
      <c r="Q335" s="13">
        <v>12.5</v>
      </c>
      <c r="R335" s="13"/>
      <c r="S335" s="14">
        <v>217.4</v>
      </c>
      <c r="T335" s="14">
        <v>0.15</v>
      </c>
      <c r="V335" t="s">
        <v>66</v>
      </c>
      <c r="W335" t="s">
        <v>29</v>
      </c>
      <c r="X335" s="12">
        <v>43295</v>
      </c>
      <c r="Y335" s="15">
        <v>194.35560000000001</v>
      </c>
      <c r="Z335" s="16">
        <v>0</v>
      </c>
      <c r="AA335" s="16">
        <v>0</v>
      </c>
      <c r="AB335" s="16">
        <v>0</v>
      </c>
      <c r="AC335" s="16">
        <v>194.35560000000001</v>
      </c>
      <c r="AD335" s="16">
        <v>194.35560000000001</v>
      </c>
      <c r="AE335" s="16">
        <v>194.35560000000001</v>
      </c>
      <c r="AF335" s="12">
        <v>43373</v>
      </c>
      <c r="AG335" s="15" t="s">
        <v>38</v>
      </c>
      <c r="AH335" s="15" t="s">
        <v>29</v>
      </c>
      <c r="AI335" s="15" t="s">
        <v>38</v>
      </c>
      <c r="AL335" s="47">
        <f t="shared" si="10"/>
        <v>0.89400000000000002</v>
      </c>
      <c r="AM335" s="47">
        <v>1.71</v>
      </c>
      <c r="AN335">
        <f t="shared" si="11"/>
        <v>0.25650000000000001</v>
      </c>
      <c r="AO335" s="18" t="s">
        <v>70</v>
      </c>
      <c r="AP335" t="s">
        <v>389</v>
      </c>
    </row>
    <row r="336" spans="1:42" hidden="1" x14ac:dyDescent="0.2">
      <c r="A336" t="s">
        <v>29</v>
      </c>
      <c r="B336" t="s">
        <v>64</v>
      </c>
      <c r="C336" t="s">
        <v>31</v>
      </c>
      <c r="D336">
        <v>505969</v>
      </c>
      <c r="E336" t="s">
        <v>29</v>
      </c>
      <c r="G336" t="s">
        <v>65</v>
      </c>
      <c r="H336" t="s">
        <v>34</v>
      </c>
      <c r="M336" s="11">
        <v>10</v>
      </c>
      <c r="N336">
        <v>1</v>
      </c>
      <c r="P336" s="12">
        <v>43204</v>
      </c>
      <c r="Q336" s="13">
        <v>12.5</v>
      </c>
      <c r="R336" s="13"/>
      <c r="S336" s="14">
        <v>217.4</v>
      </c>
      <c r="T336" s="14">
        <v>0.15</v>
      </c>
      <c r="V336" t="s">
        <v>66</v>
      </c>
      <c r="W336" t="s">
        <v>29</v>
      </c>
      <c r="X336" s="12">
        <v>43204</v>
      </c>
      <c r="Y336" s="15">
        <v>194.35560000000001</v>
      </c>
      <c r="Z336" s="16">
        <v>0</v>
      </c>
      <c r="AA336" s="16">
        <v>0</v>
      </c>
      <c r="AB336" s="16">
        <v>0</v>
      </c>
      <c r="AC336" s="16">
        <v>194.35560000000001</v>
      </c>
      <c r="AD336" s="16">
        <v>194.35560000000001</v>
      </c>
      <c r="AE336" s="16">
        <v>194.35560000000001</v>
      </c>
      <c r="AF336" s="12">
        <v>43281</v>
      </c>
      <c r="AG336" s="15" t="s">
        <v>38</v>
      </c>
      <c r="AH336" s="15" t="s">
        <v>29</v>
      </c>
      <c r="AI336" s="15" t="s">
        <v>38</v>
      </c>
      <c r="AL336" s="47">
        <f t="shared" si="10"/>
        <v>0.89400000000000002</v>
      </c>
      <c r="AM336" s="47">
        <v>1.71</v>
      </c>
      <c r="AN336">
        <f t="shared" si="11"/>
        <v>0.25650000000000001</v>
      </c>
      <c r="AO336" s="18" t="s">
        <v>70</v>
      </c>
      <c r="AP336" t="s">
        <v>389</v>
      </c>
    </row>
    <row r="337" spans="1:42" hidden="1" x14ac:dyDescent="0.2">
      <c r="A337" t="s">
        <v>29</v>
      </c>
      <c r="B337" t="s">
        <v>64</v>
      </c>
      <c r="C337" t="s">
        <v>31</v>
      </c>
      <c r="D337">
        <v>505977</v>
      </c>
      <c r="E337" t="s">
        <v>29</v>
      </c>
      <c r="G337" t="s">
        <v>65</v>
      </c>
      <c r="H337" t="s">
        <v>34</v>
      </c>
      <c r="M337" s="11">
        <v>10</v>
      </c>
      <c r="N337">
        <v>1</v>
      </c>
      <c r="P337" s="12">
        <v>43253</v>
      </c>
      <c r="Q337" s="13">
        <v>12.5</v>
      </c>
      <c r="R337" s="13"/>
      <c r="S337" s="14">
        <v>217.4</v>
      </c>
      <c r="T337" s="14">
        <v>0.15</v>
      </c>
      <c r="V337" t="s">
        <v>66</v>
      </c>
      <c r="W337" t="s">
        <v>29</v>
      </c>
      <c r="X337" s="12">
        <v>43253</v>
      </c>
      <c r="Y337" s="15">
        <v>194.35560000000001</v>
      </c>
      <c r="Z337" s="16">
        <v>0</v>
      </c>
      <c r="AA337" s="16">
        <v>0</v>
      </c>
      <c r="AB337" s="16">
        <v>0</v>
      </c>
      <c r="AC337" s="16">
        <v>194.35560000000001</v>
      </c>
      <c r="AD337" s="16">
        <v>194.35560000000001</v>
      </c>
      <c r="AE337" s="16">
        <v>194.35560000000001</v>
      </c>
      <c r="AF337" s="12">
        <v>43281</v>
      </c>
      <c r="AG337" s="15" t="s">
        <v>38</v>
      </c>
      <c r="AH337" s="15" t="s">
        <v>29</v>
      </c>
      <c r="AI337" s="15" t="s">
        <v>38</v>
      </c>
      <c r="AL337" s="47">
        <f t="shared" si="10"/>
        <v>0.89400000000000002</v>
      </c>
      <c r="AM337" s="47">
        <v>1.71</v>
      </c>
      <c r="AN337">
        <f t="shared" si="11"/>
        <v>0.25650000000000001</v>
      </c>
      <c r="AO337" s="18" t="s">
        <v>70</v>
      </c>
      <c r="AP337" t="s">
        <v>389</v>
      </c>
    </row>
    <row r="338" spans="1:42" hidden="1" x14ac:dyDescent="0.2">
      <c r="A338" t="s">
        <v>29</v>
      </c>
      <c r="B338" t="s">
        <v>64</v>
      </c>
      <c r="C338" t="s">
        <v>31</v>
      </c>
      <c r="D338">
        <v>505986</v>
      </c>
      <c r="E338" t="s">
        <v>29</v>
      </c>
      <c r="G338" t="s">
        <v>65</v>
      </c>
      <c r="H338" t="s">
        <v>34</v>
      </c>
      <c r="M338" s="11">
        <v>10</v>
      </c>
      <c r="N338">
        <v>1</v>
      </c>
      <c r="P338" s="12">
        <v>43246</v>
      </c>
      <c r="Q338" s="13">
        <v>12.5</v>
      </c>
      <c r="R338" s="13"/>
      <c r="S338" s="14">
        <v>217.4</v>
      </c>
      <c r="T338" s="14">
        <v>0.15</v>
      </c>
      <c r="V338" t="s">
        <v>66</v>
      </c>
      <c r="W338" t="s">
        <v>29</v>
      </c>
      <c r="X338" s="12">
        <v>43246</v>
      </c>
      <c r="Y338" s="15">
        <v>194.35560000000001</v>
      </c>
      <c r="Z338" s="16">
        <v>0</v>
      </c>
      <c r="AA338" s="16">
        <v>0</v>
      </c>
      <c r="AB338" s="16">
        <v>0</v>
      </c>
      <c r="AC338" s="16">
        <v>194.35560000000001</v>
      </c>
      <c r="AD338" s="16">
        <v>194.35560000000001</v>
      </c>
      <c r="AE338" s="16">
        <v>194.35560000000001</v>
      </c>
      <c r="AF338" s="12">
        <v>43281</v>
      </c>
      <c r="AG338" s="15" t="s">
        <v>38</v>
      </c>
      <c r="AH338" s="15" t="s">
        <v>29</v>
      </c>
      <c r="AI338" s="15" t="s">
        <v>38</v>
      </c>
      <c r="AL338" s="47">
        <f t="shared" si="10"/>
        <v>0.89400000000000002</v>
      </c>
      <c r="AM338" s="47">
        <v>1.71</v>
      </c>
      <c r="AN338">
        <f t="shared" si="11"/>
        <v>0.25650000000000001</v>
      </c>
      <c r="AO338" s="18" t="s">
        <v>70</v>
      </c>
      <c r="AP338" t="s">
        <v>389</v>
      </c>
    </row>
    <row r="339" spans="1:42" hidden="1" x14ac:dyDescent="0.2">
      <c r="A339" t="s">
        <v>29</v>
      </c>
      <c r="B339" t="s">
        <v>64</v>
      </c>
      <c r="C339" t="s">
        <v>31</v>
      </c>
      <c r="D339">
        <v>505994</v>
      </c>
      <c r="E339" t="s">
        <v>29</v>
      </c>
      <c r="G339" t="s">
        <v>65</v>
      </c>
      <c r="H339" t="s">
        <v>34</v>
      </c>
      <c r="M339" s="11">
        <v>10</v>
      </c>
      <c r="N339">
        <v>1</v>
      </c>
      <c r="P339" s="12">
        <v>43314</v>
      </c>
      <c r="Q339" s="13">
        <v>12.5</v>
      </c>
      <c r="R339" s="13"/>
      <c r="S339" s="14">
        <v>217.4</v>
      </c>
      <c r="T339" s="14">
        <v>0.15</v>
      </c>
      <c r="V339" t="s">
        <v>66</v>
      </c>
      <c r="W339" t="s">
        <v>29</v>
      </c>
      <c r="X339" s="12">
        <v>43314</v>
      </c>
      <c r="Y339" s="15">
        <v>194.35560000000001</v>
      </c>
      <c r="Z339" s="16">
        <v>0</v>
      </c>
      <c r="AA339" s="16">
        <v>0</v>
      </c>
      <c r="AB339" s="16">
        <v>0</v>
      </c>
      <c r="AC339" s="16">
        <v>194.35560000000001</v>
      </c>
      <c r="AD339" s="16">
        <v>194.35560000000001</v>
      </c>
      <c r="AE339" s="16">
        <v>194.35560000000001</v>
      </c>
      <c r="AF339" s="12">
        <v>43373</v>
      </c>
      <c r="AG339" s="15" t="s">
        <v>38</v>
      </c>
      <c r="AH339" s="15" t="s">
        <v>29</v>
      </c>
      <c r="AI339" s="15" t="s">
        <v>38</v>
      </c>
      <c r="AL339" s="47">
        <f t="shared" si="10"/>
        <v>0.89400000000000002</v>
      </c>
      <c r="AM339" s="47">
        <v>1.71</v>
      </c>
      <c r="AN339">
        <f t="shared" si="11"/>
        <v>0.25650000000000001</v>
      </c>
      <c r="AO339" s="18" t="s">
        <v>70</v>
      </c>
      <c r="AP339" t="s">
        <v>389</v>
      </c>
    </row>
    <row r="340" spans="1:42" hidden="1" x14ac:dyDescent="0.2">
      <c r="A340" t="s">
        <v>29</v>
      </c>
      <c r="B340" t="s">
        <v>64</v>
      </c>
      <c r="C340" t="s">
        <v>31</v>
      </c>
      <c r="D340">
        <v>505995</v>
      </c>
      <c r="E340" t="s">
        <v>29</v>
      </c>
      <c r="G340" t="s">
        <v>65</v>
      </c>
      <c r="H340" t="s">
        <v>34</v>
      </c>
      <c r="M340" s="11">
        <v>10</v>
      </c>
      <c r="N340">
        <v>1</v>
      </c>
      <c r="P340" s="12">
        <v>43204</v>
      </c>
      <c r="Q340" s="13">
        <v>12.5</v>
      </c>
      <c r="R340" s="13"/>
      <c r="S340" s="14">
        <v>217.4</v>
      </c>
      <c r="T340" s="14">
        <v>0.15</v>
      </c>
      <c r="V340" t="s">
        <v>66</v>
      </c>
      <c r="W340" t="s">
        <v>29</v>
      </c>
      <c r="X340" s="12">
        <v>43204</v>
      </c>
      <c r="Y340" s="15">
        <v>194.35560000000001</v>
      </c>
      <c r="Z340" s="16">
        <v>0</v>
      </c>
      <c r="AA340" s="16">
        <v>0</v>
      </c>
      <c r="AB340" s="16">
        <v>0</v>
      </c>
      <c r="AC340" s="16">
        <v>194.35560000000001</v>
      </c>
      <c r="AD340" s="16">
        <v>194.35560000000001</v>
      </c>
      <c r="AE340" s="16">
        <v>194.35560000000001</v>
      </c>
      <c r="AF340" s="12">
        <v>43281</v>
      </c>
      <c r="AG340" s="15" t="s">
        <v>38</v>
      </c>
      <c r="AH340" s="15" t="s">
        <v>29</v>
      </c>
      <c r="AI340" s="15" t="s">
        <v>38</v>
      </c>
      <c r="AL340" s="47">
        <f t="shared" si="10"/>
        <v>0.89400000000000002</v>
      </c>
      <c r="AM340" s="47">
        <v>1.71</v>
      </c>
      <c r="AN340">
        <f t="shared" si="11"/>
        <v>0.25650000000000001</v>
      </c>
      <c r="AO340" s="18" t="s">
        <v>70</v>
      </c>
      <c r="AP340" t="s">
        <v>389</v>
      </c>
    </row>
    <row r="341" spans="1:42" hidden="1" x14ac:dyDescent="0.2">
      <c r="A341" t="s">
        <v>29</v>
      </c>
      <c r="B341" t="s">
        <v>64</v>
      </c>
      <c r="C341" t="s">
        <v>31</v>
      </c>
      <c r="D341">
        <v>505999</v>
      </c>
      <c r="E341" t="s">
        <v>29</v>
      </c>
      <c r="G341" t="s">
        <v>65</v>
      </c>
      <c r="H341" t="s">
        <v>34</v>
      </c>
      <c r="M341" s="11">
        <v>10</v>
      </c>
      <c r="N341">
        <v>1</v>
      </c>
      <c r="P341" s="12">
        <v>43203</v>
      </c>
      <c r="Q341" s="13">
        <v>12.5</v>
      </c>
      <c r="R341" s="13"/>
      <c r="S341" s="14">
        <v>217.4</v>
      </c>
      <c r="T341" s="14">
        <v>0.15</v>
      </c>
      <c r="V341" t="s">
        <v>66</v>
      </c>
      <c r="W341" t="s">
        <v>29</v>
      </c>
      <c r="X341" s="12">
        <v>43203</v>
      </c>
      <c r="Y341" s="15">
        <v>194.35560000000001</v>
      </c>
      <c r="Z341" s="16">
        <v>0</v>
      </c>
      <c r="AA341" s="16">
        <v>0</v>
      </c>
      <c r="AB341" s="16">
        <v>0</v>
      </c>
      <c r="AC341" s="16">
        <v>194.35560000000001</v>
      </c>
      <c r="AD341" s="16">
        <v>194.35560000000001</v>
      </c>
      <c r="AE341" s="16">
        <v>194.35560000000001</v>
      </c>
      <c r="AF341" s="12">
        <v>43281</v>
      </c>
      <c r="AG341" s="15" t="s">
        <v>38</v>
      </c>
      <c r="AH341" s="15" t="s">
        <v>29</v>
      </c>
      <c r="AI341" s="15" t="s">
        <v>38</v>
      </c>
      <c r="AL341" s="47">
        <f t="shared" si="10"/>
        <v>0.89400000000000002</v>
      </c>
      <c r="AM341" s="47">
        <v>1.71</v>
      </c>
      <c r="AN341">
        <f t="shared" si="11"/>
        <v>0.25650000000000001</v>
      </c>
      <c r="AO341" s="18" t="s">
        <v>70</v>
      </c>
      <c r="AP341" t="s">
        <v>389</v>
      </c>
    </row>
    <row r="342" spans="1:42" hidden="1" x14ac:dyDescent="0.2">
      <c r="A342" t="s">
        <v>29</v>
      </c>
      <c r="B342" t="s">
        <v>64</v>
      </c>
      <c r="C342" t="s">
        <v>31</v>
      </c>
      <c r="D342">
        <v>506057</v>
      </c>
      <c r="E342" t="s">
        <v>29</v>
      </c>
      <c r="G342" t="s">
        <v>65</v>
      </c>
      <c r="H342" t="s">
        <v>34</v>
      </c>
      <c r="M342" s="11">
        <v>10</v>
      </c>
      <c r="N342">
        <v>1</v>
      </c>
      <c r="P342" s="12">
        <v>43205</v>
      </c>
      <c r="Q342" s="13">
        <v>12.5</v>
      </c>
      <c r="R342" s="13"/>
      <c r="S342" s="14">
        <v>217.4</v>
      </c>
      <c r="T342" s="14">
        <v>0.15</v>
      </c>
      <c r="V342" t="s">
        <v>66</v>
      </c>
      <c r="W342" t="s">
        <v>29</v>
      </c>
      <c r="X342" s="12">
        <v>43205</v>
      </c>
      <c r="Y342" s="15">
        <v>194.35560000000001</v>
      </c>
      <c r="Z342" s="16">
        <v>0</v>
      </c>
      <c r="AA342" s="16">
        <v>0</v>
      </c>
      <c r="AB342" s="16">
        <v>0</v>
      </c>
      <c r="AC342" s="16">
        <v>194.35560000000001</v>
      </c>
      <c r="AD342" s="16">
        <v>194.35560000000001</v>
      </c>
      <c r="AE342" s="16">
        <v>194.35560000000001</v>
      </c>
      <c r="AF342" s="12">
        <v>43281</v>
      </c>
      <c r="AG342" s="15" t="s">
        <v>38</v>
      </c>
      <c r="AH342" s="15" t="s">
        <v>29</v>
      </c>
      <c r="AI342" s="15" t="s">
        <v>38</v>
      </c>
      <c r="AL342" s="47">
        <f t="shared" si="10"/>
        <v>0.89400000000000002</v>
      </c>
      <c r="AM342" s="47">
        <v>1.71</v>
      </c>
      <c r="AN342">
        <f t="shared" si="11"/>
        <v>0.25650000000000001</v>
      </c>
      <c r="AO342" s="18" t="s">
        <v>70</v>
      </c>
      <c r="AP342" t="s">
        <v>389</v>
      </c>
    </row>
    <row r="343" spans="1:42" hidden="1" x14ac:dyDescent="0.2">
      <c r="A343" t="s">
        <v>29</v>
      </c>
      <c r="B343" t="s">
        <v>64</v>
      </c>
      <c r="C343" t="s">
        <v>31</v>
      </c>
      <c r="D343">
        <v>506059</v>
      </c>
      <c r="E343" t="s">
        <v>29</v>
      </c>
      <c r="G343" t="s">
        <v>65</v>
      </c>
      <c r="H343" t="s">
        <v>34</v>
      </c>
      <c r="M343" s="11">
        <v>10</v>
      </c>
      <c r="N343">
        <v>1</v>
      </c>
      <c r="P343" s="12">
        <v>43203</v>
      </c>
      <c r="Q343" s="13">
        <v>12.5</v>
      </c>
      <c r="R343" s="13"/>
      <c r="S343" s="14">
        <v>217.4</v>
      </c>
      <c r="T343" s="14">
        <v>0.15</v>
      </c>
      <c r="V343" t="s">
        <v>66</v>
      </c>
      <c r="W343" t="s">
        <v>29</v>
      </c>
      <c r="X343" s="12">
        <v>43203</v>
      </c>
      <c r="Y343" s="15">
        <v>194.35560000000001</v>
      </c>
      <c r="Z343" s="16">
        <v>0</v>
      </c>
      <c r="AA343" s="16">
        <v>0</v>
      </c>
      <c r="AB343" s="16">
        <v>0</v>
      </c>
      <c r="AC343" s="16">
        <v>194.35560000000001</v>
      </c>
      <c r="AD343" s="16">
        <v>194.35560000000001</v>
      </c>
      <c r="AE343" s="16">
        <v>194.35560000000001</v>
      </c>
      <c r="AF343" s="12">
        <v>43281</v>
      </c>
      <c r="AG343" s="15" t="s">
        <v>38</v>
      </c>
      <c r="AH343" s="15" t="s">
        <v>29</v>
      </c>
      <c r="AI343" s="15" t="s">
        <v>38</v>
      </c>
      <c r="AL343" s="47">
        <f t="shared" si="10"/>
        <v>0.89400000000000002</v>
      </c>
      <c r="AM343" s="47">
        <v>1.71</v>
      </c>
      <c r="AN343">
        <f t="shared" si="11"/>
        <v>0.25650000000000001</v>
      </c>
      <c r="AO343" s="18" t="s">
        <v>70</v>
      </c>
      <c r="AP343" t="s">
        <v>389</v>
      </c>
    </row>
    <row r="344" spans="1:42" hidden="1" x14ac:dyDescent="0.2">
      <c r="A344" t="s">
        <v>29</v>
      </c>
      <c r="B344" t="s">
        <v>64</v>
      </c>
      <c r="C344" t="s">
        <v>31</v>
      </c>
      <c r="D344">
        <v>506061</v>
      </c>
      <c r="E344" t="s">
        <v>29</v>
      </c>
      <c r="G344" t="s">
        <v>65</v>
      </c>
      <c r="H344" t="s">
        <v>34</v>
      </c>
      <c r="M344" s="11">
        <v>10</v>
      </c>
      <c r="N344">
        <v>1</v>
      </c>
      <c r="P344" s="12">
        <v>43295</v>
      </c>
      <c r="Q344" s="13">
        <v>12.5</v>
      </c>
      <c r="R344" s="13"/>
      <c r="S344" s="14">
        <v>217.4</v>
      </c>
      <c r="T344" s="14">
        <v>0.15</v>
      </c>
      <c r="V344" t="s">
        <v>66</v>
      </c>
      <c r="W344" t="s">
        <v>29</v>
      </c>
      <c r="X344" s="12">
        <v>43295</v>
      </c>
      <c r="Y344" s="15">
        <v>194.35560000000001</v>
      </c>
      <c r="Z344" s="16">
        <v>0</v>
      </c>
      <c r="AA344" s="16">
        <v>0</v>
      </c>
      <c r="AB344" s="16">
        <v>0</v>
      </c>
      <c r="AC344" s="16">
        <v>194.35560000000001</v>
      </c>
      <c r="AD344" s="16">
        <v>194.35560000000001</v>
      </c>
      <c r="AE344" s="16">
        <v>194.35560000000001</v>
      </c>
      <c r="AF344" s="12">
        <v>43373</v>
      </c>
      <c r="AG344" s="15" t="s">
        <v>38</v>
      </c>
      <c r="AH344" s="15" t="s">
        <v>29</v>
      </c>
      <c r="AI344" s="15" t="s">
        <v>38</v>
      </c>
      <c r="AL344" s="47">
        <f t="shared" si="10"/>
        <v>0.89400000000000002</v>
      </c>
      <c r="AM344" s="47">
        <v>1.71</v>
      </c>
      <c r="AN344">
        <f t="shared" si="11"/>
        <v>0.25650000000000001</v>
      </c>
      <c r="AO344" s="18" t="s">
        <v>70</v>
      </c>
      <c r="AP344" t="s">
        <v>389</v>
      </c>
    </row>
    <row r="345" spans="1:42" hidden="1" x14ac:dyDescent="0.2">
      <c r="A345" t="s">
        <v>29</v>
      </c>
      <c r="B345" t="s">
        <v>64</v>
      </c>
      <c r="C345" t="s">
        <v>31</v>
      </c>
      <c r="D345">
        <v>506068</v>
      </c>
      <c r="E345" t="s">
        <v>29</v>
      </c>
      <c r="G345" t="s">
        <v>65</v>
      </c>
      <c r="H345" t="s">
        <v>34</v>
      </c>
      <c r="M345" s="11">
        <v>10</v>
      </c>
      <c r="N345">
        <v>1</v>
      </c>
      <c r="P345" s="12">
        <v>43295</v>
      </c>
      <c r="Q345" s="13">
        <v>12.5</v>
      </c>
      <c r="R345" s="13"/>
      <c r="S345" s="14">
        <v>217.4</v>
      </c>
      <c r="T345" s="14">
        <v>0.15</v>
      </c>
      <c r="V345" t="s">
        <v>66</v>
      </c>
      <c r="W345" t="s">
        <v>29</v>
      </c>
      <c r="X345" s="12">
        <v>43295</v>
      </c>
      <c r="Y345" s="15">
        <v>194.35560000000001</v>
      </c>
      <c r="Z345" s="16">
        <v>0</v>
      </c>
      <c r="AA345" s="16">
        <v>0</v>
      </c>
      <c r="AB345" s="16">
        <v>0</v>
      </c>
      <c r="AC345" s="16">
        <v>194.35560000000001</v>
      </c>
      <c r="AD345" s="16">
        <v>194.35560000000001</v>
      </c>
      <c r="AE345" s="16">
        <v>194.35560000000001</v>
      </c>
      <c r="AF345" s="12">
        <v>43373</v>
      </c>
      <c r="AG345" s="15" t="s">
        <v>38</v>
      </c>
      <c r="AH345" s="15" t="s">
        <v>29</v>
      </c>
      <c r="AI345" s="15" t="s">
        <v>38</v>
      </c>
      <c r="AL345" s="47">
        <f t="shared" si="10"/>
        <v>0.89400000000000002</v>
      </c>
      <c r="AM345" s="47">
        <v>1.71</v>
      </c>
      <c r="AN345">
        <f t="shared" si="11"/>
        <v>0.25650000000000001</v>
      </c>
      <c r="AO345" s="18" t="s">
        <v>70</v>
      </c>
      <c r="AP345" t="s">
        <v>389</v>
      </c>
    </row>
    <row r="346" spans="1:42" hidden="1" x14ac:dyDescent="0.2">
      <c r="A346" t="s">
        <v>29</v>
      </c>
      <c r="B346" t="s">
        <v>64</v>
      </c>
      <c r="C346" t="s">
        <v>31</v>
      </c>
      <c r="D346">
        <v>506071</v>
      </c>
      <c r="E346" t="s">
        <v>29</v>
      </c>
      <c r="G346" t="s">
        <v>65</v>
      </c>
      <c r="H346" t="s">
        <v>34</v>
      </c>
      <c r="M346" s="11">
        <v>10</v>
      </c>
      <c r="N346">
        <v>1</v>
      </c>
      <c r="P346" s="12">
        <v>43295</v>
      </c>
      <c r="Q346" s="13">
        <v>12.5</v>
      </c>
      <c r="R346" s="13"/>
      <c r="S346" s="14">
        <v>217.4</v>
      </c>
      <c r="T346" s="14">
        <v>0.15</v>
      </c>
      <c r="V346" t="s">
        <v>66</v>
      </c>
      <c r="W346" t="s">
        <v>29</v>
      </c>
      <c r="X346" s="12">
        <v>43295</v>
      </c>
      <c r="Y346" s="15">
        <v>194.35560000000001</v>
      </c>
      <c r="Z346" s="16">
        <v>0</v>
      </c>
      <c r="AA346" s="16">
        <v>0</v>
      </c>
      <c r="AB346" s="16">
        <v>0</v>
      </c>
      <c r="AC346" s="16">
        <v>194.35560000000001</v>
      </c>
      <c r="AD346" s="16">
        <v>194.35560000000001</v>
      </c>
      <c r="AE346" s="16">
        <v>194.35560000000001</v>
      </c>
      <c r="AF346" s="12">
        <v>43373</v>
      </c>
      <c r="AG346" s="15" t="s">
        <v>38</v>
      </c>
      <c r="AH346" s="15" t="s">
        <v>29</v>
      </c>
      <c r="AI346" s="15" t="s">
        <v>38</v>
      </c>
      <c r="AL346" s="47">
        <f t="shared" si="10"/>
        <v>0.89400000000000002</v>
      </c>
      <c r="AM346" s="47">
        <v>1.71</v>
      </c>
      <c r="AN346">
        <f t="shared" si="11"/>
        <v>0.25650000000000001</v>
      </c>
      <c r="AO346" s="18" t="s">
        <v>70</v>
      </c>
      <c r="AP346" t="s">
        <v>389</v>
      </c>
    </row>
    <row r="347" spans="1:42" hidden="1" x14ac:dyDescent="0.2">
      <c r="A347" t="s">
        <v>29</v>
      </c>
      <c r="B347" t="s">
        <v>64</v>
      </c>
      <c r="C347" t="s">
        <v>31</v>
      </c>
      <c r="D347">
        <v>506177</v>
      </c>
      <c r="E347" t="s">
        <v>29</v>
      </c>
      <c r="G347" t="s">
        <v>65</v>
      </c>
      <c r="H347" t="s">
        <v>34</v>
      </c>
      <c r="M347" s="11">
        <v>10</v>
      </c>
      <c r="N347">
        <v>1</v>
      </c>
      <c r="P347" s="12">
        <v>43204</v>
      </c>
      <c r="Q347" s="13">
        <v>12.5</v>
      </c>
      <c r="R347" s="13"/>
      <c r="S347" s="14">
        <v>217.4</v>
      </c>
      <c r="T347" s="14">
        <v>0.15</v>
      </c>
      <c r="V347" t="s">
        <v>66</v>
      </c>
      <c r="W347" t="s">
        <v>29</v>
      </c>
      <c r="X347" s="12">
        <v>43204</v>
      </c>
      <c r="Y347" s="15">
        <v>194.35560000000001</v>
      </c>
      <c r="Z347" s="16">
        <v>0</v>
      </c>
      <c r="AA347" s="16">
        <v>0</v>
      </c>
      <c r="AB347" s="16">
        <v>0</v>
      </c>
      <c r="AC347" s="16">
        <v>194.35560000000001</v>
      </c>
      <c r="AD347" s="16">
        <v>194.35560000000001</v>
      </c>
      <c r="AE347" s="16">
        <v>194.35560000000001</v>
      </c>
      <c r="AF347" s="12">
        <v>43281</v>
      </c>
      <c r="AG347" s="15" t="s">
        <v>38</v>
      </c>
      <c r="AH347" s="15" t="s">
        <v>29</v>
      </c>
      <c r="AI347" s="15" t="s">
        <v>38</v>
      </c>
      <c r="AL347" s="47">
        <f t="shared" si="10"/>
        <v>0.89400000000000002</v>
      </c>
      <c r="AM347" s="47">
        <v>1.71</v>
      </c>
      <c r="AN347">
        <f t="shared" si="11"/>
        <v>0.25650000000000001</v>
      </c>
      <c r="AO347" s="18" t="s">
        <v>70</v>
      </c>
      <c r="AP347" t="s">
        <v>389</v>
      </c>
    </row>
    <row r="348" spans="1:42" hidden="1" x14ac:dyDescent="0.2">
      <c r="A348" t="s">
        <v>29</v>
      </c>
      <c r="B348" t="s">
        <v>64</v>
      </c>
      <c r="C348" t="s">
        <v>31</v>
      </c>
      <c r="D348">
        <v>506182</v>
      </c>
      <c r="E348" t="s">
        <v>29</v>
      </c>
      <c r="G348" t="s">
        <v>65</v>
      </c>
      <c r="H348" t="s">
        <v>34</v>
      </c>
      <c r="M348" s="11">
        <v>10</v>
      </c>
      <c r="N348">
        <v>1</v>
      </c>
      <c r="P348" s="12">
        <v>43255</v>
      </c>
      <c r="Q348" s="13">
        <v>12.5</v>
      </c>
      <c r="R348" s="13"/>
      <c r="S348" s="14">
        <v>217.4</v>
      </c>
      <c r="T348" s="14">
        <v>0.15</v>
      </c>
      <c r="V348" t="s">
        <v>66</v>
      </c>
      <c r="W348" t="s">
        <v>29</v>
      </c>
      <c r="X348" s="12">
        <v>43255</v>
      </c>
      <c r="Y348" s="15">
        <v>194.35560000000001</v>
      </c>
      <c r="Z348" s="16">
        <v>0</v>
      </c>
      <c r="AA348" s="16">
        <v>0</v>
      </c>
      <c r="AB348" s="16">
        <v>0</v>
      </c>
      <c r="AC348" s="16">
        <v>194.35560000000001</v>
      </c>
      <c r="AD348" s="16">
        <v>194.35560000000001</v>
      </c>
      <c r="AE348" s="16">
        <v>194.35560000000001</v>
      </c>
      <c r="AF348" s="12">
        <v>43281</v>
      </c>
      <c r="AG348" s="15" t="s">
        <v>38</v>
      </c>
      <c r="AH348" s="15" t="s">
        <v>29</v>
      </c>
      <c r="AI348" s="15" t="s">
        <v>38</v>
      </c>
      <c r="AL348" s="47">
        <f t="shared" si="10"/>
        <v>0.89400000000000002</v>
      </c>
      <c r="AM348" s="47">
        <v>1.71</v>
      </c>
      <c r="AN348">
        <f t="shared" si="11"/>
        <v>0.25650000000000001</v>
      </c>
      <c r="AO348" s="18" t="s">
        <v>70</v>
      </c>
      <c r="AP348" t="s">
        <v>389</v>
      </c>
    </row>
    <row r="349" spans="1:42" hidden="1" x14ac:dyDescent="0.2">
      <c r="A349" t="s">
        <v>29</v>
      </c>
      <c r="B349" t="s">
        <v>64</v>
      </c>
      <c r="C349" t="s">
        <v>31</v>
      </c>
      <c r="D349">
        <v>506190</v>
      </c>
      <c r="E349" t="s">
        <v>29</v>
      </c>
      <c r="G349" t="s">
        <v>65</v>
      </c>
      <c r="H349" t="s">
        <v>34</v>
      </c>
      <c r="M349" s="11">
        <v>10</v>
      </c>
      <c r="N349">
        <v>1</v>
      </c>
      <c r="P349" s="12">
        <v>43205</v>
      </c>
      <c r="Q349" s="13">
        <v>12.5</v>
      </c>
      <c r="R349" s="13"/>
      <c r="S349" s="14">
        <v>217.4</v>
      </c>
      <c r="T349" s="14">
        <v>0.15</v>
      </c>
      <c r="V349" t="s">
        <v>66</v>
      </c>
      <c r="W349" t="s">
        <v>29</v>
      </c>
      <c r="X349" s="12">
        <v>43205</v>
      </c>
      <c r="Y349" s="15">
        <v>194.35560000000001</v>
      </c>
      <c r="Z349" s="16">
        <v>0</v>
      </c>
      <c r="AA349" s="16">
        <v>0</v>
      </c>
      <c r="AB349" s="16">
        <v>0</v>
      </c>
      <c r="AC349" s="16">
        <v>194.35560000000001</v>
      </c>
      <c r="AD349" s="16">
        <v>194.35560000000001</v>
      </c>
      <c r="AE349" s="16">
        <v>194.35560000000001</v>
      </c>
      <c r="AF349" s="12">
        <v>43281</v>
      </c>
      <c r="AG349" s="15" t="s">
        <v>38</v>
      </c>
      <c r="AH349" s="15" t="s">
        <v>29</v>
      </c>
      <c r="AI349" s="15" t="s">
        <v>38</v>
      </c>
      <c r="AL349" s="47">
        <f t="shared" si="10"/>
        <v>0.89400000000000002</v>
      </c>
      <c r="AM349" s="47">
        <v>1.71</v>
      </c>
      <c r="AN349">
        <f t="shared" si="11"/>
        <v>0.25650000000000001</v>
      </c>
      <c r="AO349" s="18" t="s">
        <v>70</v>
      </c>
      <c r="AP349" t="s">
        <v>389</v>
      </c>
    </row>
    <row r="350" spans="1:42" hidden="1" x14ac:dyDescent="0.2">
      <c r="A350" t="s">
        <v>29</v>
      </c>
      <c r="B350" t="s">
        <v>64</v>
      </c>
      <c r="C350" t="s">
        <v>31</v>
      </c>
      <c r="D350">
        <v>506207</v>
      </c>
      <c r="E350" t="s">
        <v>29</v>
      </c>
      <c r="G350" t="s">
        <v>65</v>
      </c>
      <c r="H350" t="s">
        <v>34</v>
      </c>
      <c r="M350" s="11">
        <v>10</v>
      </c>
      <c r="N350">
        <v>1</v>
      </c>
      <c r="P350" s="12">
        <v>43246</v>
      </c>
      <c r="Q350" s="13">
        <v>12.5</v>
      </c>
      <c r="R350" s="13"/>
      <c r="S350" s="14">
        <v>217.4</v>
      </c>
      <c r="T350" s="14">
        <v>0.15</v>
      </c>
      <c r="V350" t="s">
        <v>66</v>
      </c>
      <c r="W350" t="s">
        <v>29</v>
      </c>
      <c r="X350" s="12">
        <v>43246</v>
      </c>
      <c r="Y350" s="15">
        <v>194.35560000000001</v>
      </c>
      <c r="Z350" s="16">
        <v>0</v>
      </c>
      <c r="AA350" s="16">
        <v>0</v>
      </c>
      <c r="AB350" s="16">
        <v>0</v>
      </c>
      <c r="AC350" s="16">
        <v>194.35560000000001</v>
      </c>
      <c r="AD350" s="16">
        <v>194.35560000000001</v>
      </c>
      <c r="AE350" s="16">
        <v>194.35560000000001</v>
      </c>
      <c r="AF350" s="12">
        <v>43281</v>
      </c>
      <c r="AG350" s="15" t="s">
        <v>38</v>
      </c>
      <c r="AH350" s="15" t="s">
        <v>29</v>
      </c>
      <c r="AI350" s="15" t="s">
        <v>38</v>
      </c>
      <c r="AL350" s="47">
        <f t="shared" si="10"/>
        <v>0.89400000000000002</v>
      </c>
      <c r="AM350" s="47">
        <v>1.71</v>
      </c>
      <c r="AN350">
        <f t="shared" si="11"/>
        <v>0.25650000000000001</v>
      </c>
      <c r="AO350" s="18" t="s">
        <v>70</v>
      </c>
      <c r="AP350" t="s">
        <v>389</v>
      </c>
    </row>
    <row r="351" spans="1:42" hidden="1" x14ac:dyDescent="0.2">
      <c r="A351" t="s">
        <v>29</v>
      </c>
      <c r="B351" t="s">
        <v>64</v>
      </c>
      <c r="C351" t="s">
        <v>31</v>
      </c>
      <c r="D351">
        <v>506235</v>
      </c>
      <c r="E351" t="s">
        <v>29</v>
      </c>
      <c r="G351" t="s">
        <v>65</v>
      </c>
      <c r="H351" t="s">
        <v>34</v>
      </c>
      <c r="M351" s="11">
        <v>10</v>
      </c>
      <c r="N351">
        <v>1</v>
      </c>
      <c r="P351" s="12">
        <v>43337</v>
      </c>
      <c r="Q351" s="13">
        <v>12.5</v>
      </c>
      <c r="R351" s="13"/>
      <c r="S351" s="14">
        <v>217.4</v>
      </c>
      <c r="T351" s="14">
        <v>0.15</v>
      </c>
      <c r="V351" t="s">
        <v>66</v>
      </c>
      <c r="W351" t="s">
        <v>29</v>
      </c>
      <c r="X351" s="12">
        <v>43337</v>
      </c>
      <c r="Y351" s="15">
        <v>194.35560000000001</v>
      </c>
      <c r="Z351" s="16">
        <v>0</v>
      </c>
      <c r="AA351" s="16">
        <v>0</v>
      </c>
      <c r="AB351" s="16">
        <v>0</v>
      </c>
      <c r="AC351" s="16">
        <v>194.35560000000001</v>
      </c>
      <c r="AD351" s="16">
        <v>194.35560000000001</v>
      </c>
      <c r="AE351" s="16">
        <v>194.35560000000001</v>
      </c>
      <c r="AF351" s="12">
        <v>43373</v>
      </c>
      <c r="AG351" s="15" t="s">
        <v>38</v>
      </c>
      <c r="AH351" s="15" t="s">
        <v>29</v>
      </c>
      <c r="AI351" s="15" t="s">
        <v>38</v>
      </c>
      <c r="AL351" s="47">
        <f t="shared" si="10"/>
        <v>0.89400000000000002</v>
      </c>
      <c r="AM351" s="47">
        <v>1.71</v>
      </c>
      <c r="AN351">
        <f t="shared" si="11"/>
        <v>0.25650000000000001</v>
      </c>
      <c r="AO351" s="18" t="s">
        <v>70</v>
      </c>
      <c r="AP351" t="s">
        <v>389</v>
      </c>
    </row>
    <row r="352" spans="1:42" hidden="1" x14ac:dyDescent="0.2">
      <c r="A352" t="s">
        <v>29</v>
      </c>
      <c r="B352" t="s">
        <v>64</v>
      </c>
      <c r="C352" t="s">
        <v>31</v>
      </c>
      <c r="D352">
        <v>506247</v>
      </c>
      <c r="E352" t="s">
        <v>29</v>
      </c>
      <c r="G352" t="s">
        <v>65</v>
      </c>
      <c r="H352" t="s">
        <v>34</v>
      </c>
      <c r="M352" s="11">
        <v>10</v>
      </c>
      <c r="N352">
        <v>1</v>
      </c>
      <c r="P352" s="12">
        <v>43205</v>
      </c>
      <c r="Q352" s="13">
        <v>12.5</v>
      </c>
      <c r="R352" s="13"/>
      <c r="S352" s="14">
        <v>217.4</v>
      </c>
      <c r="T352" s="14">
        <v>0.15</v>
      </c>
      <c r="V352" t="s">
        <v>66</v>
      </c>
      <c r="W352" t="s">
        <v>29</v>
      </c>
      <c r="X352" s="12">
        <v>43205</v>
      </c>
      <c r="Y352" s="15">
        <v>194.35560000000001</v>
      </c>
      <c r="Z352" s="16">
        <v>0</v>
      </c>
      <c r="AA352" s="16">
        <v>0</v>
      </c>
      <c r="AB352" s="16">
        <v>0</v>
      </c>
      <c r="AC352" s="16">
        <v>194.35560000000001</v>
      </c>
      <c r="AD352" s="16">
        <v>194.35560000000001</v>
      </c>
      <c r="AE352" s="16">
        <v>194.35560000000001</v>
      </c>
      <c r="AF352" s="12">
        <v>43281</v>
      </c>
      <c r="AG352" s="15" t="s">
        <v>38</v>
      </c>
      <c r="AH352" s="15" t="s">
        <v>29</v>
      </c>
      <c r="AI352" s="15" t="s">
        <v>38</v>
      </c>
      <c r="AL352" s="47">
        <f t="shared" si="10"/>
        <v>0.89400000000000002</v>
      </c>
      <c r="AM352" s="47">
        <v>1.71</v>
      </c>
      <c r="AN352">
        <f t="shared" si="11"/>
        <v>0.25650000000000001</v>
      </c>
      <c r="AO352" s="18" t="s">
        <v>70</v>
      </c>
      <c r="AP352" t="s">
        <v>389</v>
      </c>
    </row>
    <row r="353" spans="1:42" hidden="1" x14ac:dyDescent="0.2">
      <c r="A353" t="s">
        <v>29</v>
      </c>
      <c r="B353" t="s">
        <v>64</v>
      </c>
      <c r="C353" t="s">
        <v>31</v>
      </c>
      <c r="D353">
        <v>506258</v>
      </c>
      <c r="E353" t="s">
        <v>29</v>
      </c>
      <c r="G353" t="s">
        <v>65</v>
      </c>
      <c r="H353" t="s">
        <v>34</v>
      </c>
      <c r="M353" s="11">
        <v>10</v>
      </c>
      <c r="N353">
        <v>1</v>
      </c>
      <c r="P353" s="12">
        <v>43246</v>
      </c>
      <c r="Q353" s="13">
        <v>12.5</v>
      </c>
      <c r="R353" s="13"/>
      <c r="S353" s="14">
        <v>217.4</v>
      </c>
      <c r="T353" s="14">
        <v>0.15</v>
      </c>
      <c r="V353" t="s">
        <v>66</v>
      </c>
      <c r="W353" t="s">
        <v>29</v>
      </c>
      <c r="X353" s="12">
        <v>43246</v>
      </c>
      <c r="Y353" s="15">
        <v>194.35560000000001</v>
      </c>
      <c r="Z353" s="16">
        <v>0</v>
      </c>
      <c r="AA353" s="16">
        <v>0</v>
      </c>
      <c r="AB353" s="16">
        <v>0</v>
      </c>
      <c r="AC353" s="16">
        <v>194.35560000000001</v>
      </c>
      <c r="AD353" s="16">
        <v>194.35560000000001</v>
      </c>
      <c r="AE353" s="16">
        <v>194.35560000000001</v>
      </c>
      <c r="AF353" s="12">
        <v>43281</v>
      </c>
      <c r="AG353" s="15" t="s">
        <v>38</v>
      </c>
      <c r="AH353" s="15" t="s">
        <v>29</v>
      </c>
      <c r="AI353" s="15" t="s">
        <v>38</v>
      </c>
      <c r="AL353" s="47">
        <f t="shared" si="10"/>
        <v>0.89400000000000002</v>
      </c>
      <c r="AM353" s="47">
        <v>1.71</v>
      </c>
      <c r="AN353">
        <f t="shared" si="11"/>
        <v>0.25650000000000001</v>
      </c>
      <c r="AO353" s="18" t="s">
        <v>70</v>
      </c>
      <c r="AP353" t="s">
        <v>389</v>
      </c>
    </row>
    <row r="354" spans="1:42" hidden="1" x14ac:dyDescent="0.2">
      <c r="A354" t="s">
        <v>29</v>
      </c>
      <c r="B354" t="s">
        <v>64</v>
      </c>
      <c r="C354" t="s">
        <v>31</v>
      </c>
      <c r="D354">
        <v>506272</v>
      </c>
      <c r="E354" t="s">
        <v>29</v>
      </c>
      <c r="G354" t="s">
        <v>65</v>
      </c>
      <c r="H354" t="s">
        <v>34</v>
      </c>
      <c r="M354" s="11">
        <v>10</v>
      </c>
      <c r="N354">
        <v>1</v>
      </c>
      <c r="P354" s="12">
        <v>43204</v>
      </c>
      <c r="Q354" s="13">
        <v>12.5</v>
      </c>
      <c r="R354" s="13"/>
      <c r="S354" s="14">
        <v>217.4</v>
      </c>
      <c r="T354" s="14">
        <v>0.15</v>
      </c>
      <c r="V354" t="s">
        <v>66</v>
      </c>
      <c r="W354" t="s">
        <v>29</v>
      </c>
      <c r="X354" s="12">
        <v>43204</v>
      </c>
      <c r="Y354" s="15">
        <v>194.35560000000001</v>
      </c>
      <c r="Z354" s="16">
        <v>0</v>
      </c>
      <c r="AA354" s="16">
        <v>0</v>
      </c>
      <c r="AB354" s="16">
        <v>0</v>
      </c>
      <c r="AC354" s="16">
        <v>194.35560000000001</v>
      </c>
      <c r="AD354" s="16">
        <v>194.35560000000001</v>
      </c>
      <c r="AE354" s="16">
        <v>194.35560000000001</v>
      </c>
      <c r="AF354" s="12">
        <v>43281</v>
      </c>
      <c r="AG354" s="15" t="s">
        <v>38</v>
      </c>
      <c r="AH354" s="15" t="s">
        <v>29</v>
      </c>
      <c r="AI354" s="15" t="s">
        <v>38</v>
      </c>
      <c r="AL354" s="47">
        <f t="shared" si="10"/>
        <v>0.89400000000000002</v>
      </c>
      <c r="AM354" s="47">
        <v>1.71</v>
      </c>
      <c r="AN354">
        <f t="shared" si="11"/>
        <v>0.25650000000000001</v>
      </c>
      <c r="AO354" s="18" t="s">
        <v>70</v>
      </c>
      <c r="AP354" t="s">
        <v>389</v>
      </c>
    </row>
    <row r="355" spans="1:42" hidden="1" x14ac:dyDescent="0.2">
      <c r="A355" t="s">
        <v>29</v>
      </c>
      <c r="B355" t="s">
        <v>64</v>
      </c>
      <c r="C355" t="s">
        <v>31</v>
      </c>
      <c r="D355">
        <v>506275</v>
      </c>
      <c r="E355" t="s">
        <v>29</v>
      </c>
      <c r="G355" t="s">
        <v>65</v>
      </c>
      <c r="H355" t="s">
        <v>34</v>
      </c>
      <c r="M355" s="11">
        <v>10</v>
      </c>
      <c r="N355">
        <v>1</v>
      </c>
      <c r="P355" s="12">
        <v>43314</v>
      </c>
      <c r="Q355" s="13">
        <v>12.5</v>
      </c>
      <c r="R355" s="13"/>
      <c r="S355" s="14">
        <v>217.4</v>
      </c>
      <c r="T355" s="14">
        <v>0.15</v>
      </c>
      <c r="V355" t="s">
        <v>66</v>
      </c>
      <c r="W355" t="s">
        <v>29</v>
      </c>
      <c r="X355" s="12">
        <v>43314</v>
      </c>
      <c r="Y355" s="15">
        <v>194.35560000000001</v>
      </c>
      <c r="Z355" s="16">
        <v>0</v>
      </c>
      <c r="AA355" s="16">
        <v>0</v>
      </c>
      <c r="AB355" s="16">
        <v>0</v>
      </c>
      <c r="AC355" s="16">
        <v>194.35560000000001</v>
      </c>
      <c r="AD355" s="16">
        <v>194.35560000000001</v>
      </c>
      <c r="AE355" s="16">
        <v>194.35560000000001</v>
      </c>
      <c r="AF355" s="12">
        <v>43373</v>
      </c>
      <c r="AG355" s="15" t="s">
        <v>38</v>
      </c>
      <c r="AH355" s="15" t="s">
        <v>29</v>
      </c>
      <c r="AI355" s="15" t="s">
        <v>38</v>
      </c>
      <c r="AL355" s="47">
        <f t="shared" si="10"/>
        <v>0.89400000000000002</v>
      </c>
      <c r="AM355" s="47">
        <v>1.71</v>
      </c>
      <c r="AN355">
        <f t="shared" si="11"/>
        <v>0.25650000000000001</v>
      </c>
      <c r="AO355" s="18" t="s">
        <v>70</v>
      </c>
      <c r="AP355" t="s">
        <v>389</v>
      </c>
    </row>
    <row r="356" spans="1:42" hidden="1" x14ac:dyDescent="0.2">
      <c r="A356" t="s">
        <v>29</v>
      </c>
      <c r="B356" t="s">
        <v>64</v>
      </c>
      <c r="C356" t="s">
        <v>31</v>
      </c>
      <c r="D356">
        <v>506296</v>
      </c>
      <c r="E356" t="s">
        <v>29</v>
      </c>
      <c r="G356" t="s">
        <v>65</v>
      </c>
      <c r="H356" t="s">
        <v>34</v>
      </c>
      <c r="M356" s="11">
        <v>10</v>
      </c>
      <c r="N356">
        <v>1</v>
      </c>
      <c r="P356" s="12">
        <v>43253</v>
      </c>
      <c r="Q356" s="13">
        <v>12.5</v>
      </c>
      <c r="R356" s="13"/>
      <c r="S356" s="14">
        <v>217.4</v>
      </c>
      <c r="T356" s="14">
        <v>0.15</v>
      </c>
      <c r="V356" t="s">
        <v>66</v>
      </c>
      <c r="W356" t="s">
        <v>29</v>
      </c>
      <c r="X356" s="12">
        <v>43253</v>
      </c>
      <c r="Y356" s="15">
        <v>194.35560000000001</v>
      </c>
      <c r="Z356" s="16">
        <v>0</v>
      </c>
      <c r="AA356" s="16">
        <v>0</v>
      </c>
      <c r="AB356" s="16">
        <v>0</v>
      </c>
      <c r="AC356" s="16">
        <v>194.35560000000001</v>
      </c>
      <c r="AD356" s="16">
        <v>194.35560000000001</v>
      </c>
      <c r="AE356" s="16">
        <v>194.35560000000001</v>
      </c>
      <c r="AF356" s="12">
        <v>43281</v>
      </c>
      <c r="AG356" s="15" t="s">
        <v>38</v>
      </c>
      <c r="AH356" s="15" t="s">
        <v>29</v>
      </c>
      <c r="AI356" s="15" t="s">
        <v>38</v>
      </c>
      <c r="AL356" s="47">
        <f t="shared" si="10"/>
        <v>0.89400000000000002</v>
      </c>
      <c r="AM356" s="47">
        <v>1.71</v>
      </c>
      <c r="AN356">
        <f t="shared" si="11"/>
        <v>0.25650000000000001</v>
      </c>
      <c r="AO356" s="18" t="s">
        <v>70</v>
      </c>
      <c r="AP356" t="s">
        <v>389</v>
      </c>
    </row>
    <row r="357" spans="1:42" hidden="1" x14ac:dyDescent="0.2">
      <c r="A357" t="s">
        <v>29</v>
      </c>
      <c r="B357" t="s">
        <v>64</v>
      </c>
      <c r="C357" t="s">
        <v>31</v>
      </c>
      <c r="D357">
        <v>506323</v>
      </c>
      <c r="E357" t="s">
        <v>29</v>
      </c>
      <c r="G357" t="s">
        <v>65</v>
      </c>
      <c r="H357" t="s">
        <v>34</v>
      </c>
      <c r="M357" s="11">
        <v>10</v>
      </c>
      <c r="N357">
        <v>1</v>
      </c>
      <c r="P357" s="12">
        <v>43255</v>
      </c>
      <c r="Q357" s="13">
        <v>12.5</v>
      </c>
      <c r="R357" s="13"/>
      <c r="S357" s="14">
        <v>217.4</v>
      </c>
      <c r="T357" s="14">
        <v>0.15</v>
      </c>
      <c r="V357" t="s">
        <v>66</v>
      </c>
      <c r="W357" t="s">
        <v>29</v>
      </c>
      <c r="X357" s="12">
        <v>43255</v>
      </c>
      <c r="Y357" s="15">
        <v>194.35560000000001</v>
      </c>
      <c r="Z357" s="16">
        <v>0</v>
      </c>
      <c r="AA357" s="16">
        <v>0</v>
      </c>
      <c r="AB357" s="16">
        <v>0</v>
      </c>
      <c r="AC357" s="16">
        <v>194.35560000000001</v>
      </c>
      <c r="AD357" s="16">
        <v>194.35560000000001</v>
      </c>
      <c r="AE357" s="16">
        <v>194.35560000000001</v>
      </c>
      <c r="AF357" s="12">
        <v>43281</v>
      </c>
      <c r="AG357" s="15" t="s">
        <v>38</v>
      </c>
      <c r="AH357" s="15" t="s">
        <v>29</v>
      </c>
      <c r="AI357" s="15" t="s">
        <v>38</v>
      </c>
      <c r="AL357" s="47">
        <f t="shared" si="10"/>
        <v>0.89400000000000002</v>
      </c>
      <c r="AM357" s="47">
        <v>1.71</v>
      </c>
      <c r="AN357">
        <f t="shared" si="11"/>
        <v>0.25650000000000001</v>
      </c>
      <c r="AO357" s="18" t="s">
        <v>70</v>
      </c>
      <c r="AP357" t="s">
        <v>389</v>
      </c>
    </row>
    <row r="358" spans="1:42" hidden="1" x14ac:dyDescent="0.2">
      <c r="A358" t="s">
        <v>29</v>
      </c>
      <c r="B358" t="s">
        <v>64</v>
      </c>
      <c r="C358" t="s">
        <v>31</v>
      </c>
      <c r="D358">
        <v>506371</v>
      </c>
      <c r="E358" t="s">
        <v>29</v>
      </c>
      <c r="G358" t="s">
        <v>65</v>
      </c>
      <c r="H358" t="s">
        <v>34</v>
      </c>
      <c r="M358" s="11">
        <v>10</v>
      </c>
      <c r="N358">
        <v>1</v>
      </c>
      <c r="P358" s="12">
        <v>43253</v>
      </c>
      <c r="Q358" s="13">
        <v>12.5</v>
      </c>
      <c r="R358" s="13"/>
      <c r="S358" s="14">
        <v>217.4</v>
      </c>
      <c r="T358" s="14">
        <v>0.15</v>
      </c>
      <c r="V358" t="s">
        <v>66</v>
      </c>
      <c r="W358" t="s">
        <v>29</v>
      </c>
      <c r="X358" s="12">
        <v>43253</v>
      </c>
      <c r="Y358" s="15">
        <v>194.35560000000001</v>
      </c>
      <c r="Z358" s="16">
        <v>0</v>
      </c>
      <c r="AA358" s="16">
        <v>0</v>
      </c>
      <c r="AB358" s="16">
        <v>0</v>
      </c>
      <c r="AC358" s="16">
        <v>194.35560000000001</v>
      </c>
      <c r="AD358" s="16">
        <v>194.35560000000001</v>
      </c>
      <c r="AE358" s="16">
        <v>194.35560000000001</v>
      </c>
      <c r="AF358" s="12">
        <v>43281</v>
      </c>
      <c r="AG358" s="15" t="s">
        <v>38</v>
      </c>
      <c r="AH358" s="15" t="s">
        <v>29</v>
      </c>
      <c r="AI358" s="15" t="s">
        <v>38</v>
      </c>
      <c r="AL358" s="47">
        <f t="shared" si="10"/>
        <v>0.89400000000000002</v>
      </c>
      <c r="AM358" s="47">
        <v>1.71</v>
      </c>
      <c r="AN358">
        <f t="shared" si="11"/>
        <v>0.25650000000000001</v>
      </c>
      <c r="AO358" s="18" t="s">
        <v>70</v>
      </c>
      <c r="AP358" t="s">
        <v>389</v>
      </c>
    </row>
    <row r="359" spans="1:42" hidden="1" x14ac:dyDescent="0.2">
      <c r="A359" t="s">
        <v>29</v>
      </c>
      <c r="B359" t="s">
        <v>64</v>
      </c>
      <c r="C359" t="s">
        <v>31</v>
      </c>
      <c r="D359">
        <v>506394</v>
      </c>
      <c r="E359" t="s">
        <v>29</v>
      </c>
      <c r="G359" t="s">
        <v>65</v>
      </c>
      <c r="H359" t="s">
        <v>34</v>
      </c>
      <c r="M359" s="11">
        <v>10</v>
      </c>
      <c r="N359">
        <v>1</v>
      </c>
      <c r="P359" s="12">
        <v>43295</v>
      </c>
      <c r="Q359" s="13">
        <v>12.5</v>
      </c>
      <c r="R359" s="13"/>
      <c r="S359" s="14">
        <v>217.4</v>
      </c>
      <c r="T359" s="14">
        <v>0.15</v>
      </c>
      <c r="V359" t="s">
        <v>66</v>
      </c>
      <c r="W359" t="s">
        <v>29</v>
      </c>
      <c r="X359" s="12">
        <v>43295</v>
      </c>
      <c r="Y359" s="15">
        <v>194.35560000000001</v>
      </c>
      <c r="Z359" s="16">
        <v>0</v>
      </c>
      <c r="AA359" s="16">
        <v>0</v>
      </c>
      <c r="AB359" s="16">
        <v>0</v>
      </c>
      <c r="AC359" s="16">
        <v>194.35560000000001</v>
      </c>
      <c r="AD359" s="16">
        <v>194.35560000000001</v>
      </c>
      <c r="AE359" s="16">
        <v>194.35560000000001</v>
      </c>
      <c r="AF359" s="12">
        <v>43373</v>
      </c>
      <c r="AG359" s="15" t="s">
        <v>38</v>
      </c>
      <c r="AH359" s="15" t="s">
        <v>29</v>
      </c>
      <c r="AI359" s="15" t="s">
        <v>38</v>
      </c>
      <c r="AL359" s="47">
        <f t="shared" si="10"/>
        <v>0.89400000000000002</v>
      </c>
      <c r="AM359" s="47">
        <v>1.71</v>
      </c>
      <c r="AN359">
        <f t="shared" si="11"/>
        <v>0.25650000000000001</v>
      </c>
      <c r="AO359" s="18" t="s">
        <v>70</v>
      </c>
      <c r="AP359" t="s">
        <v>389</v>
      </c>
    </row>
    <row r="360" spans="1:42" hidden="1" x14ac:dyDescent="0.2">
      <c r="A360" t="s">
        <v>29</v>
      </c>
      <c r="B360" t="s">
        <v>64</v>
      </c>
      <c r="C360" t="s">
        <v>31</v>
      </c>
      <c r="D360">
        <v>506457</v>
      </c>
      <c r="E360" t="s">
        <v>29</v>
      </c>
      <c r="G360" t="s">
        <v>65</v>
      </c>
      <c r="H360" t="s">
        <v>34</v>
      </c>
      <c r="M360" s="11">
        <v>10</v>
      </c>
      <c r="N360">
        <v>1</v>
      </c>
      <c r="P360" s="12">
        <v>43203</v>
      </c>
      <c r="Q360" s="13">
        <v>12.5</v>
      </c>
      <c r="R360" s="13"/>
      <c r="S360" s="14">
        <v>217.4</v>
      </c>
      <c r="T360" s="14">
        <v>0.15</v>
      </c>
      <c r="V360" t="s">
        <v>66</v>
      </c>
      <c r="W360" t="s">
        <v>29</v>
      </c>
      <c r="X360" s="12">
        <v>43203</v>
      </c>
      <c r="Y360" s="15">
        <v>194.35560000000001</v>
      </c>
      <c r="Z360" s="16">
        <v>0</v>
      </c>
      <c r="AA360" s="16">
        <v>0</v>
      </c>
      <c r="AB360" s="16">
        <v>0</v>
      </c>
      <c r="AC360" s="16">
        <v>194.35560000000001</v>
      </c>
      <c r="AD360" s="16">
        <v>194.35560000000001</v>
      </c>
      <c r="AE360" s="16">
        <v>194.35560000000001</v>
      </c>
      <c r="AF360" s="12">
        <v>43281</v>
      </c>
      <c r="AG360" s="15" t="s">
        <v>38</v>
      </c>
      <c r="AH360" s="15" t="s">
        <v>29</v>
      </c>
      <c r="AI360" s="15" t="s">
        <v>38</v>
      </c>
      <c r="AL360" s="47">
        <f t="shared" si="10"/>
        <v>0.89400000000000002</v>
      </c>
      <c r="AM360" s="47">
        <v>1.71</v>
      </c>
      <c r="AN360">
        <f t="shared" si="11"/>
        <v>0.25650000000000001</v>
      </c>
      <c r="AO360" s="18" t="s">
        <v>70</v>
      </c>
      <c r="AP360" t="s">
        <v>389</v>
      </c>
    </row>
    <row r="361" spans="1:42" hidden="1" x14ac:dyDescent="0.2">
      <c r="A361" t="s">
        <v>29</v>
      </c>
      <c r="B361" t="s">
        <v>64</v>
      </c>
      <c r="C361" t="s">
        <v>31</v>
      </c>
      <c r="D361">
        <v>506460</v>
      </c>
      <c r="E361" t="s">
        <v>29</v>
      </c>
      <c r="G361" t="s">
        <v>65</v>
      </c>
      <c r="H361" t="s">
        <v>34</v>
      </c>
      <c r="M361" s="11">
        <v>10</v>
      </c>
      <c r="N361">
        <v>1</v>
      </c>
      <c r="P361" s="12">
        <v>43295</v>
      </c>
      <c r="Q361" s="13">
        <v>12.5</v>
      </c>
      <c r="R361" s="13"/>
      <c r="S361" s="14">
        <v>217.4</v>
      </c>
      <c r="T361" s="14">
        <v>0.15</v>
      </c>
      <c r="V361" t="s">
        <v>66</v>
      </c>
      <c r="W361" t="s">
        <v>29</v>
      </c>
      <c r="X361" s="12">
        <v>43295</v>
      </c>
      <c r="Y361" s="15">
        <v>194.35560000000001</v>
      </c>
      <c r="Z361" s="16">
        <v>0</v>
      </c>
      <c r="AA361" s="16">
        <v>0</v>
      </c>
      <c r="AB361" s="16">
        <v>0</v>
      </c>
      <c r="AC361" s="16">
        <v>194.35560000000001</v>
      </c>
      <c r="AD361" s="16">
        <v>194.35560000000001</v>
      </c>
      <c r="AE361" s="16">
        <v>194.35560000000001</v>
      </c>
      <c r="AF361" s="12">
        <v>43373</v>
      </c>
      <c r="AG361" s="15" t="s">
        <v>38</v>
      </c>
      <c r="AH361" s="15" t="s">
        <v>29</v>
      </c>
      <c r="AI361" s="15" t="s">
        <v>38</v>
      </c>
      <c r="AL361" s="47">
        <f t="shared" si="10"/>
        <v>0.89400000000000002</v>
      </c>
      <c r="AM361" s="47">
        <v>1.71</v>
      </c>
      <c r="AN361">
        <f t="shared" si="11"/>
        <v>0.25650000000000001</v>
      </c>
      <c r="AO361" s="18" t="s">
        <v>70</v>
      </c>
      <c r="AP361" t="s">
        <v>389</v>
      </c>
    </row>
    <row r="362" spans="1:42" hidden="1" x14ac:dyDescent="0.2">
      <c r="A362" t="s">
        <v>29</v>
      </c>
      <c r="B362" t="s">
        <v>64</v>
      </c>
      <c r="C362" t="s">
        <v>31</v>
      </c>
      <c r="D362">
        <v>506484</v>
      </c>
      <c r="E362" t="s">
        <v>29</v>
      </c>
      <c r="G362" t="s">
        <v>65</v>
      </c>
      <c r="H362" t="s">
        <v>34</v>
      </c>
      <c r="M362" s="11">
        <v>10</v>
      </c>
      <c r="N362">
        <v>1</v>
      </c>
      <c r="P362" s="12">
        <v>43204</v>
      </c>
      <c r="Q362" s="13">
        <v>12.5</v>
      </c>
      <c r="R362" s="13"/>
      <c r="S362" s="14">
        <v>217.4</v>
      </c>
      <c r="T362" s="14">
        <v>0.15</v>
      </c>
      <c r="V362" t="s">
        <v>66</v>
      </c>
      <c r="W362" t="s">
        <v>29</v>
      </c>
      <c r="X362" s="12">
        <v>43204</v>
      </c>
      <c r="Y362" s="15">
        <v>194.35560000000001</v>
      </c>
      <c r="Z362" s="16">
        <v>0</v>
      </c>
      <c r="AA362" s="16">
        <v>0</v>
      </c>
      <c r="AB362" s="16">
        <v>0</v>
      </c>
      <c r="AC362" s="16">
        <v>194.35560000000001</v>
      </c>
      <c r="AD362" s="16">
        <v>194.35560000000001</v>
      </c>
      <c r="AE362" s="16">
        <v>194.35560000000001</v>
      </c>
      <c r="AF362" s="12">
        <v>43281</v>
      </c>
      <c r="AG362" s="15" t="s">
        <v>38</v>
      </c>
      <c r="AH362" s="15" t="s">
        <v>29</v>
      </c>
      <c r="AI362" s="15" t="s">
        <v>38</v>
      </c>
      <c r="AL362" s="47">
        <f t="shared" si="10"/>
        <v>0.89400000000000002</v>
      </c>
      <c r="AM362" s="47">
        <v>1.71</v>
      </c>
      <c r="AN362">
        <f t="shared" si="11"/>
        <v>0.25650000000000001</v>
      </c>
      <c r="AO362" s="18" t="s">
        <v>70</v>
      </c>
      <c r="AP362" t="s">
        <v>389</v>
      </c>
    </row>
    <row r="363" spans="1:42" hidden="1" x14ac:dyDescent="0.2">
      <c r="A363" t="s">
        <v>29</v>
      </c>
      <c r="B363" t="s">
        <v>64</v>
      </c>
      <c r="C363" t="s">
        <v>31</v>
      </c>
      <c r="D363">
        <v>506513</v>
      </c>
      <c r="E363" t="s">
        <v>29</v>
      </c>
      <c r="G363" t="s">
        <v>65</v>
      </c>
      <c r="H363" t="s">
        <v>34</v>
      </c>
      <c r="M363" s="11">
        <v>10</v>
      </c>
      <c r="N363">
        <v>1</v>
      </c>
      <c r="P363" s="12">
        <v>43203</v>
      </c>
      <c r="Q363" s="13">
        <v>12.5</v>
      </c>
      <c r="R363" s="13"/>
      <c r="S363" s="14">
        <v>217.4</v>
      </c>
      <c r="T363" s="14">
        <v>0.15</v>
      </c>
      <c r="V363" t="s">
        <v>66</v>
      </c>
      <c r="W363" t="s">
        <v>29</v>
      </c>
      <c r="X363" s="12">
        <v>43203</v>
      </c>
      <c r="Y363" s="15">
        <v>194.35560000000001</v>
      </c>
      <c r="Z363" s="16">
        <v>0</v>
      </c>
      <c r="AA363" s="16">
        <v>0</v>
      </c>
      <c r="AB363" s="16">
        <v>0</v>
      </c>
      <c r="AC363" s="16">
        <v>194.35560000000001</v>
      </c>
      <c r="AD363" s="16">
        <v>194.35560000000001</v>
      </c>
      <c r="AE363" s="16">
        <v>194.35560000000001</v>
      </c>
      <c r="AF363" s="12">
        <v>43281</v>
      </c>
      <c r="AG363" s="15" t="s">
        <v>38</v>
      </c>
      <c r="AH363" s="15" t="s">
        <v>29</v>
      </c>
      <c r="AI363" s="15" t="s">
        <v>38</v>
      </c>
      <c r="AL363" s="47">
        <f t="shared" si="10"/>
        <v>0.89400000000000002</v>
      </c>
      <c r="AM363" s="47">
        <v>1.71</v>
      </c>
      <c r="AN363">
        <f t="shared" si="11"/>
        <v>0.25650000000000001</v>
      </c>
      <c r="AO363" s="18" t="s">
        <v>70</v>
      </c>
      <c r="AP363" t="s">
        <v>389</v>
      </c>
    </row>
    <row r="364" spans="1:42" hidden="1" x14ac:dyDescent="0.2">
      <c r="A364" t="s">
        <v>29</v>
      </c>
      <c r="B364" t="s">
        <v>64</v>
      </c>
      <c r="C364" t="s">
        <v>31</v>
      </c>
      <c r="D364">
        <v>506550</v>
      </c>
      <c r="E364" t="s">
        <v>29</v>
      </c>
      <c r="G364" t="s">
        <v>65</v>
      </c>
      <c r="H364" t="s">
        <v>34</v>
      </c>
      <c r="M364" s="11">
        <v>10</v>
      </c>
      <c r="N364">
        <v>1</v>
      </c>
      <c r="P364" s="12">
        <v>43297</v>
      </c>
      <c r="Q364" s="13">
        <v>12.5</v>
      </c>
      <c r="R364" s="13"/>
      <c r="S364" s="14">
        <v>217.4</v>
      </c>
      <c r="T364" s="14">
        <v>0.15</v>
      </c>
      <c r="V364" t="s">
        <v>66</v>
      </c>
      <c r="W364" t="s">
        <v>29</v>
      </c>
      <c r="X364" s="12">
        <v>43297</v>
      </c>
      <c r="Y364" s="15">
        <v>194.35560000000001</v>
      </c>
      <c r="Z364" s="16">
        <v>0</v>
      </c>
      <c r="AA364" s="16">
        <v>0</v>
      </c>
      <c r="AB364" s="16">
        <v>0</v>
      </c>
      <c r="AC364" s="16">
        <v>194.35560000000001</v>
      </c>
      <c r="AD364" s="16">
        <v>194.35560000000001</v>
      </c>
      <c r="AE364" s="16">
        <v>194.35560000000001</v>
      </c>
      <c r="AF364" s="12">
        <v>43373</v>
      </c>
      <c r="AG364" s="15" t="s">
        <v>38</v>
      </c>
      <c r="AH364" s="15" t="s">
        <v>29</v>
      </c>
      <c r="AI364" s="15" t="s">
        <v>38</v>
      </c>
      <c r="AL364" s="47">
        <f t="shared" si="10"/>
        <v>0.89400000000000002</v>
      </c>
      <c r="AM364" s="47">
        <v>1.71</v>
      </c>
      <c r="AN364">
        <f t="shared" si="11"/>
        <v>0.25650000000000001</v>
      </c>
      <c r="AO364" s="18" t="s">
        <v>70</v>
      </c>
      <c r="AP364" t="s">
        <v>389</v>
      </c>
    </row>
    <row r="365" spans="1:42" hidden="1" x14ac:dyDescent="0.2">
      <c r="A365" t="s">
        <v>29</v>
      </c>
      <c r="B365" t="s">
        <v>64</v>
      </c>
      <c r="C365" t="s">
        <v>31</v>
      </c>
      <c r="D365">
        <v>506564</v>
      </c>
      <c r="E365" t="s">
        <v>29</v>
      </c>
      <c r="G365" t="s">
        <v>65</v>
      </c>
      <c r="H365" t="s">
        <v>34</v>
      </c>
      <c r="M365" s="11">
        <v>10</v>
      </c>
      <c r="N365">
        <v>1</v>
      </c>
      <c r="P365" s="12">
        <v>43205</v>
      </c>
      <c r="Q365" s="13">
        <v>12.5</v>
      </c>
      <c r="R365" s="13"/>
      <c r="S365" s="14">
        <v>217.4</v>
      </c>
      <c r="T365" s="14">
        <v>0.15</v>
      </c>
      <c r="V365" t="s">
        <v>66</v>
      </c>
      <c r="W365" t="s">
        <v>29</v>
      </c>
      <c r="X365" s="12">
        <v>43205</v>
      </c>
      <c r="Y365" s="15">
        <v>194.35560000000001</v>
      </c>
      <c r="Z365" s="16">
        <v>0</v>
      </c>
      <c r="AA365" s="16">
        <v>0</v>
      </c>
      <c r="AB365" s="16">
        <v>0</v>
      </c>
      <c r="AC365" s="16">
        <v>194.35560000000001</v>
      </c>
      <c r="AD365" s="16">
        <v>194.35560000000001</v>
      </c>
      <c r="AE365" s="16">
        <v>194.35560000000001</v>
      </c>
      <c r="AF365" s="12">
        <v>43281</v>
      </c>
      <c r="AG365" s="15" t="s">
        <v>38</v>
      </c>
      <c r="AH365" s="15" t="s">
        <v>29</v>
      </c>
      <c r="AI365" s="15" t="s">
        <v>38</v>
      </c>
      <c r="AL365" s="47">
        <f t="shared" si="10"/>
        <v>0.89400000000000002</v>
      </c>
      <c r="AM365" s="47">
        <v>1.71</v>
      </c>
      <c r="AN365">
        <f t="shared" si="11"/>
        <v>0.25650000000000001</v>
      </c>
      <c r="AO365" s="18" t="s">
        <v>70</v>
      </c>
      <c r="AP365" t="s">
        <v>389</v>
      </c>
    </row>
    <row r="366" spans="1:42" hidden="1" x14ac:dyDescent="0.2">
      <c r="A366" t="s">
        <v>29</v>
      </c>
      <c r="B366" t="s">
        <v>64</v>
      </c>
      <c r="C366" t="s">
        <v>31</v>
      </c>
      <c r="D366">
        <v>506567</v>
      </c>
      <c r="E366" t="s">
        <v>29</v>
      </c>
      <c r="G366" t="s">
        <v>65</v>
      </c>
      <c r="H366" t="s">
        <v>34</v>
      </c>
      <c r="M366" s="11">
        <v>10</v>
      </c>
      <c r="N366">
        <v>1</v>
      </c>
      <c r="P366" s="12">
        <v>43205</v>
      </c>
      <c r="Q366" s="13">
        <v>12.5</v>
      </c>
      <c r="R366" s="13"/>
      <c r="S366" s="14">
        <v>217.4</v>
      </c>
      <c r="T366" s="14">
        <v>0.15</v>
      </c>
      <c r="V366" t="s">
        <v>66</v>
      </c>
      <c r="W366" t="s">
        <v>29</v>
      </c>
      <c r="X366" s="12">
        <v>43205</v>
      </c>
      <c r="Y366" s="15">
        <v>194.35560000000001</v>
      </c>
      <c r="Z366" s="16">
        <v>0</v>
      </c>
      <c r="AA366" s="16">
        <v>0</v>
      </c>
      <c r="AB366" s="16">
        <v>0</v>
      </c>
      <c r="AC366" s="16">
        <v>194.35560000000001</v>
      </c>
      <c r="AD366" s="16">
        <v>194.35560000000001</v>
      </c>
      <c r="AE366" s="16">
        <v>194.35560000000001</v>
      </c>
      <c r="AF366" s="12">
        <v>43281</v>
      </c>
      <c r="AG366" s="15" t="s">
        <v>38</v>
      </c>
      <c r="AH366" s="15" t="s">
        <v>29</v>
      </c>
      <c r="AI366" s="15" t="s">
        <v>38</v>
      </c>
      <c r="AL366" s="47">
        <f t="shared" si="10"/>
        <v>0.89400000000000002</v>
      </c>
      <c r="AM366" s="47">
        <v>1.71</v>
      </c>
      <c r="AN366">
        <f t="shared" si="11"/>
        <v>0.25650000000000001</v>
      </c>
      <c r="AO366" s="18" t="s">
        <v>70</v>
      </c>
      <c r="AP366" t="s">
        <v>389</v>
      </c>
    </row>
    <row r="367" spans="1:42" hidden="1" x14ac:dyDescent="0.2">
      <c r="A367" t="s">
        <v>29</v>
      </c>
      <c r="B367" t="s">
        <v>64</v>
      </c>
      <c r="C367" t="s">
        <v>31</v>
      </c>
      <c r="D367">
        <v>506601</v>
      </c>
      <c r="E367" t="s">
        <v>29</v>
      </c>
      <c r="G367" t="s">
        <v>65</v>
      </c>
      <c r="H367" t="s">
        <v>34</v>
      </c>
      <c r="M367" s="11">
        <v>10</v>
      </c>
      <c r="N367">
        <v>1</v>
      </c>
      <c r="P367" s="12">
        <v>43246</v>
      </c>
      <c r="Q367" s="13">
        <v>12.5</v>
      </c>
      <c r="R367" s="13"/>
      <c r="S367" s="14">
        <v>217.4</v>
      </c>
      <c r="T367" s="14">
        <v>0.15</v>
      </c>
      <c r="V367" t="s">
        <v>66</v>
      </c>
      <c r="W367" t="s">
        <v>29</v>
      </c>
      <c r="X367" s="12">
        <v>43246</v>
      </c>
      <c r="Y367" s="15">
        <v>194.35560000000001</v>
      </c>
      <c r="Z367" s="16">
        <v>0</v>
      </c>
      <c r="AA367" s="16">
        <v>0</v>
      </c>
      <c r="AB367" s="16">
        <v>0</v>
      </c>
      <c r="AC367" s="16">
        <v>194.35560000000001</v>
      </c>
      <c r="AD367" s="16">
        <v>194.35560000000001</v>
      </c>
      <c r="AE367" s="16">
        <v>194.35560000000001</v>
      </c>
      <c r="AF367" s="12">
        <v>43281</v>
      </c>
      <c r="AG367" s="15" t="s">
        <v>38</v>
      </c>
      <c r="AH367" s="15" t="s">
        <v>29</v>
      </c>
      <c r="AI367" s="15" t="s">
        <v>38</v>
      </c>
      <c r="AL367" s="47">
        <f t="shared" si="10"/>
        <v>0.89400000000000002</v>
      </c>
      <c r="AM367" s="47">
        <v>1.71</v>
      </c>
      <c r="AN367">
        <f t="shared" si="11"/>
        <v>0.25650000000000001</v>
      </c>
      <c r="AO367" s="18" t="s">
        <v>70</v>
      </c>
      <c r="AP367" t="s">
        <v>389</v>
      </c>
    </row>
    <row r="368" spans="1:42" hidden="1" x14ac:dyDescent="0.2">
      <c r="A368" t="s">
        <v>29</v>
      </c>
      <c r="B368" t="s">
        <v>64</v>
      </c>
      <c r="C368" t="s">
        <v>31</v>
      </c>
      <c r="D368">
        <v>506603</v>
      </c>
      <c r="E368" t="s">
        <v>29</v>
      </c>
      <c r="G368" t="s">
        <v>65</v>
      </c>
      <c r="H368" t="s">
        <v>34</v>
      </c>
      <c r="M368" s="11">
        <v>10</v>
      </c>
      <c r="N368">
        <v>1</v>
      </c>
      <c r="P368" s="12">
        <v>43246</v>
      </c>
      <c r="Q368" s="13">
        <v>12.5</v>
      </c>
      <c r="R368" s="13"/>
      <c r="S368" s="14">
        <v>217.4</v>
      </c>
      <c r="T368" s="14">
        <v>0.15</v>
      </c>
      <c r="V368" t="s">
        <v>66</v>
      </c>
      <c r="W368" t="s">
        <v>29</v>
      </c>
      <c r="X368" s="12">
        <v>43246</v>
      </c>
      <c r="Y368" s="15">
        <v>194.35560000000001</v>
      </c>
      <c r="Z368" s="16">
        <v>0</v>
      </c>
      <c r="AA368" s="16">
        <v>0</v>
      </c>
      <c r="AB368" s="16">
        <v>0</v>
      </c>
      <c r="AC368" s="16">
        <v>194.35560000000001</v>
      </c>
      <c r="AD368" s="16">
        <v>194.35560000000001</v>
      </c>
      <c r="AE368" s="16">
        <v>194.35560000000001</v>
      </c>
      <c r="AF368" s="12">
        <v>43281</v>
      </c>
      <c r="AG368" s="15" t="s">
        <v>38</v>
      </c>
      <c r="AH368" s="15" t="s">
        <v>29</v>
      </c>
      <c r="AI368" s="15" t="s">
        <v>38</v>
      </c>
      <c r="AL368" s="47">
        <f t="shared" si="10"/>
        <v>0.89400000000000002</v>
      </c>
      <c r="AM368" s="47">
        <v>1.71</v>
      </c>
      <c r="AN368">
        <f t="shared" si="11"/>
        <v>0.25650000000000001</v>
      </c>
      <c r="AO368" s="18" t="s">
        <v>70</v>
      </c>
      <c r="AP368" t="s">
        <v>389</v>
      </c>
    </row>
    <row r="369" spans="1:42" hidden="1" x14ac:dyDescent="0.2">
      <c r="A369" t="s">
        <v>29</v>
      </c>
      <c r="B369" t="s">
        <v>64</v>
      </c>
      <c r="C369" t="s">
        <v>31</v>
      </c>
      <c r="D369">
        <v>506677</v>
      </c>
      <c r="E369" t="s">
        <v>29</v>
      </c>
      <c r="G369" t="s">
        <v>65</v>
      </c>
      <c r="H369" t="s">
        <v>34</v>
      </c>
      <c r="M369" s="11">
        <v>10</v>
      </c>
      <c r="N369">
        <v>1</v>
      </c>
      <c r="P369" s="12">
        <v>43246</v>
      </c>
      <c r="Q369" s="13">
        <v>12.5</v>
      </c>
      <c r="R369" s="13"/>
      <c r="S369" s="14">
        <v>217.4</v>
      </c>
      <c r="T369" s="14">
        <v>0.15</v>
      </c>
      <c r="V369" t="s">
        <v>66</v>
      </c>
      <c r="W369" t="s">
        <v>29</v>
      </c>
      <c r="X369" s="12">
        <v>43246</v>
      </c>
      <c r="Y369" s="15">
        <v>194.35560000000001</v>
      </c>
      <c r="Z369" s="16">
        <v>0</v>
      </c>
      <c r="AA369" s="16">
        <v>0</v>
      </c>
      <c r="AB369" s="16">
        <v>0</v>
      </c>
      <c r="AC369" s="16">
        <v>194.35560000000001</v>
      </c>
      <c r="AD369" s="16">
        <v>194.35560000000001</v>
      </c>
      <c r="AE369" s="16">
        <v>194.35560000000001</v>
      </c>
      <c r="AF369" s="12">
        <v>43281</v>
      </c>
      <c r="AG369" s="15" t="s">
        <v>38</v>
      </c>
      <c r="AH369" s="15" t="s">
        <v>29</v>
      </c>
      <c r="AI369" s="15" t="s">
        <v>38</v>
      </c>
      <c r="AL369" s="47">
        <f t="shared" si="10"/>
        <v>0.89400000000000002</v>
      </c>
      <c r="AM369" s="47">
        <v>1.71</v>
      </c>
      <c r="AN369">
        <f t="shared" si="11"/>
        <v>0.25650000000000001</v>
      </c>
      <c r="AO369" s="18" t="s">
        <v>70</v>
      </c>
      <c r="AP369" t="s">
        <v>389</v>
      </c>
    </row>
    <row r="370" spans="1:42" hidden="1" x14ac:dyDescent="0.2">
      <c r="A370" t="s">
        <v>29</v>
      </c>
      <c r="B370" t="s">
        <v>64</v>
      </c>
      <c r="C370" t="s">
        <v>31</v>
      </c>
      <c r="D370">
        <v>506691</v>
      </c>
      <c r="E370" t="s">
        <v>29</v>
      </c>
      <c r="G370" t="s">
        <v>65</v>
      </c>
      <c r="H370" t="s">
        <v>34</v>
      </c>
      <c r="M370" s="11">
        <v>10</v>
      </c>
      <c r="N370">
        <v>1</v>
      </c>
      <c r="P370" s="12">
        <v>43205</v>
      </c>
      <c r="Q370" s="13">
        <v>12.5</v>
      </c>
      <c r="R370" s="13"/>
      <c r="S370" s="14">
        <v>217.4</v>
      </c>
      <c r="T370" s="14">
        <v>0.15</v>
      </c>
      <c r="V370" t="s">
        <v>66</v>
      </c>
      <c r="W370" t="s">
        <v>29</v>
      </c>
      <c r="X370" s="12">
        <v>43205</v>
      </c>
      <c r="Y370" s="15">
        <v>194.35560000000001</v>
      </c>
      <c r="Z370" s="16">
        <v>0</v>
      </c>
      <c r="AA370" s="16">
        <v>0</v>
      </c>
      <c r="AB370" s="16">
        <v>0</v>
      </c>
      <c r="AC370" s="16">
        <v>194.35560000000001</v>
      </c>
      <c r="AD370" s="16">
        <v>194.35560000000001</v>
      </c>
      <c r="AE370" s="16">
        <v>194.35560000000001</v>
      </c>
      <c r="AF370" s="12">
        <v>43281</v>
      </c>
      <c r="AG370" s="15" t="s">
        <v>38</v>
      </c>
      <c r="AH370" s="15" t="s">
        <v>29</v>
      </c>
      <c r="AI370" s="15" t="s">
        <v>38</v>
      </c>
      <c r="AL370" s="47">
        <f t="shared" si="10"/>
        <v>0.89400000000000002</v>
      </c>
      <c r="AM370" s="47">
        <v>1.71</v>
      </c>
      <c r="AN370">
        <f t="shared" si="11"/>
        <v>0.25650000000000001</v>
      </c>
      <c r="AO370" s="18" t="s">
        <v>70</v>
      </c>
      <c r="AP370" t="s">
        <v>389</v>
      </c>
    </row>
    <row r="371" spans="1:42" hidden="1" x14ac:dyDescent="0.2">
      <c r="A371" t="s">
        <v>29</v>
      </c>
      <c r="B371" t="s">
        <v>64</v>
      </c>
      <c r="C371" t="s">
        <v>31</v>
      </c>
      <c r="D371">
        <v>506699</v>
      </c>
      <c r="E371" t="s">
        <v>29</v>
      </c>
      <c r="G371" t="s">
        <v>65</v>
      </c>
      <c r="H371" t="s">
        <v>34</v>
      </c>
      <c r="M371" s="11">
        <v>10</v>
      </c>
      <c r="N371">
        <v>1</v>
      </c>
      <c r="P371" s="12">
        <v>43314</v>
      </c>
      <c r="Q371" s="13">
        <v>12.5</v>
      </c>
      <c r="R371" s="13"/>
      <c r="S371" s="14">
        <v>217.4</v>
      </c>
      <c r="T371" s="14">
        <v>0.15</v>
      </c>
      <c r="V371" t="s">
        <v>66</v>
      </c>
      <c r="W371" t="s">
        <v>29</v>
      </c>
      <c r="X371" s="12">
        <v>43314</v>
      </c>
      <c r="Y371" s="15">
        <v>194.35560000000001</v>
      </c>
      <c r="Z371" s="16">
        <v>0</v>
      </c>
      <c r="AA371" s="16">
        <v>0</v>
      </c>
      <c r="AB371" s="16">
        <v>0</v>
      </c>
      <c r="AC371" s="16">
        <v>194.35560000000001</v>
      </c>
      <c r="AD371" s="16">
        <v>194.35560000000001</v>
      </c>
      <c r="AE371" s="16">
        <v>194.35560000000001</v>
      </c>
      <c r="AF371" s="12">
        <v>43373</v>
      </c>
      <c r="AG371" s="15" t="s">
        <v>38</v>
      </c>
      <c r="AH371" s="15" t="s">
        <v>29</v>
      </c>
      <c r="AI371" s="15" t="s">
        <v>38</v>
      </c>
      <c r="AL371" s="47">
        <f t="shared" si="10"/>
        <v>0.89400000000000002</v>
      </c>
      <c r="AM371" s="47">
        <v>1.71</v>
      </c>
      <c r="AN371">
        <f t="shared" si="11"/>
        <v>0.25650000000000001</v>
      </c>
      <c r="AO371" s="18" t="s">
        <v>70</v>
      </c>
      <c r="AP371" t="s">
        <v>389</v>
      </c>
    </row>
    <row r="372" spans="1:42" hidden="1" x14ac:dyDescent="0.2">
      <c r="A372" t="s">
        <v>29</v>
      </c>
      <c r="B372" t="s">
        <v>64</v>
      </c>
      <c r="C372" t="s">
        <v>31</v>
      </c>
      <c r="D372">
        <v>506702</v>
      </c>
      <c r="E372" t="s">
        <v>29</v>
      </c>
      <c r="G372" t="s">
        <v>65</v>
      </c>
      <c r="H372" t="s">
        <v>34</v>
      </c>
      <c r="M372" s="11">
        <v>10</v>
      </c>
      <c r="N372">
        <v>1</v>
      </c>
      <c r="P372" s="12">
        <v>43203</v>
      </c>
      <c r="Q372" s="13">
        <v>12.5</v>
      </c>
      <c r="R372" s="13"/>
      <c r="S372" s="14">
        <v>217.4</v>
      </c>
      <c r="T372" s="14">
        <v>0.15</v>
      </c>
      <c r="V372" t="s">
        <v>66</v>
      </c>
      <c r="W372" t="s">
        <v>29</v>
      </c>
      <c r="X372" s="12">
        <v>43203</v>
      </c>
      <c r="Y372" s="15">
        <v>194.35560000000001</v>
      </c>
      <c r="Z372" s="16">
        <v>0</v>
      </c>
      <c r="AA372" s="16">
        <v>0</v>
      </c>
      <c r="AB372" s="16">
        <v>0</v>
      </c>
      <c r="AC372" s="16">
        <v>194.35560000000001</v>
      </c>
      <c r="AD372" s="16">
        <v>194.35560000000001</v>
      </c>
      <c r="AE372" s="16">
        <v>194.35560000000001</v>
      </c>
      <c r="AF372" s="12">
        <v>43281</v>
      </c>
      <c r="AG372" s="15" t="s">
        <v>38</v>
      </c>
      <c r="AH372" s="15" t="s">
        <v>29</v>
      </c>
      <c r="AI372" s="15" t="s">
        <v>38</v>
      </c>
      <c r="AL372" s="47">
        <f t="shared" si="10"/>
        <v>0.89400000000000002</v>
      </c>
      <c r="AM372" s="47">
        <v>1.71</v>
      </c>
      <c r="AN372">
        <f t="shared" si="11"/>
        <v>0.25650000000000001</v>
      </c>
      <c r="AO372" s="18" t="s">
        <v>70</v>
      </c>
      <c r="AP372" t="s">
        <v>389</v>
      </c>
    </row>
    <row r="373" spans="1:42" hidden="1" x14ac:dyDescent="0.2">
      <c r="A373" t="s">
        <v>29</v>
      </c>
      <c r="B373" t="s">
        <v>64</v>
      </c>
      <c r="C373" t="s">
        <v>31</v>
      </c>
      <c r="D373">
        <v>506706</v>
      </c>
      <c r="E373" t="s">
        <v>29</v>
      </c>
      <c r="G373" t="s">
        <v>65</v>
      </c>
      <c r="H373" t="s">
        <v>34</v>
      </c>
      <c r="M373" s="11">
        <v>10</v>
      </c>
      <c r="N373">
        <v>1</v>
      </c>
      <c r="P373" s="12">
        <v>43204</v>
      </c>
      <c r="Q373" s="13">
        <v>12.5</v>
      </c>
      <c r="R373" s="13"/>
      <c r="S373" s="14">
        <v>217.4</v>
      </c>
      <c r="T373" s="14">
        <v>0.15</v>
      </c>
      <c r="V373" t="s">
        <v>66</v>
      </c>
      <c r="W373" t="s">
        <v>29</v>
      </c>
      <c r="X373" s="12">
        <v>43204</v>
      </c>
      <c r="Y373" s="15">
        <v>194.35560000000001</v>
      </c>
      <c r="Z373" s="16">
        <v>0</v>
      </c>
      <c r="AA373" s="16">
        <v>0</v>
      </c>
      <c r="AB373" s="16">
        <v>0</v>
      </c>
      <c r="AC373" s="16">
        <v>194.35560000000001</v>
      </c>
      <c r="AD373" s="16">
        <v>194.35560000000001</v>
      </c>
      <c r="AE373" s="16">
        <v>194.35560000000001</v>
      </c>
      <c r="AF373" s="12">
        <v>43281</v>
      </c>
      <c r="AG373" s="15" t="s">
        <v>38</v>
      </c>
      <c r="AH373" s="15" t="s">
        <v>29</v>
      </c>
      <c r="AI373" s="15" t="s">
        <v>38</v>
      </c>
      <c r="AL373" s="47">
        <f t="shared" si="10"/>
        <v>0.89400000000000002</v>
      </c>
      <c r="AM373" s="47">
        <v>1.71</v>
      </c>
      <c r="AN373">
        <f t="shared" si="11"/>
        <v>0.25650000000000001</v>
      </c>
      <c r="AO373" s="18" t="s">
        <v>70</v>
      </c>
      <c r="AP373" t="s">
        <v>389</v>
      </c>
    </row>
    <row r="374" spans="1:42" hidden="1" x14ac:dyDescent="0.2">
      <c r="A374" t="s">
        <v>29</v>
      </c>
      <c r="B374" t="s">
        <v>64</v>
      </c>
      <c r="C374" t="s">
        <v>31</v>
      </c>
      <c r="D374">
        <v>506732</v>
      </c>
      <c r="E374" t="s">
        <v>29</v>
      </c>
      <c r="G374" t="s">
        <v>65</v>
      </c>
      <c r="H374" t="s">
        <v>34</v>
      </c>
      <c r="M374" s="11">
        <v>10</v>
      </c>
      <c r="N374">
        <v>1</v>
      </c>
      <c r="P374" s="12">
        <v>43203</v>
      </c>
      <c r="Q374" s="13">
        <v>12.5</v>
      </c>
      <c r="R374" s="13"/>
      <c r="S374" s="14">
        <v>217.4</v>
      </c>
      <c r="T374" s="14">
        <v>0.15</v>
      </c>
      <c r="V374" t="s">
        <v>66</v>
      </c>
      <c r="W374" t="s">
        <v>29</v>
      </c>
      <c r="X374" s="12">
        <v>43203</v>
      </c>
      <c r="Y374" s="15">
        <v>194.35560000000001</v>
      </c>
      <c r="Z374" s="16">
        <v>0</v>
      </c>
      <c r="AA374" s="16">
        <v>0</v>
      </c>
      <c r="AB374" s="16">
        <v>0</v>
      </c>
      <c r="AC374" s="16">
        <v>194.35560000000001</v>
      </c>
      <c r="AD374" s="16">
        <v>194.35560000000001</v>
      </c>
      <c r="AE374" s="16">
        <v>194.35560000000001</v>
      </c>
      <c r="AF374" s="12">
        <v>43281</v>
      </c>
      <c r="AG374" s="15" t="s">
        <v>38</v>
      </c>
      <c r="AH374" s="15" t="s">
        <v>29</v>
      </c>
      <c r="AI374" s="15" t="s">
        <v>38</v>
      </c>
      <c r="AL374" s="47">
        <f t="shared" si="10"/>
        <v>0.89400000000000002</v>
      </c>
      <c r="AM374" s="47">
        <v>1.71</v>
      </c>
      <c r="AN374">
        <f t="shared" si="11"/>
        <v>0.25650000000000001</v>
      </c>
      <c r="AO374" s="18" t="s">
        <v>70</v>
      </c>
      <c r="AP374" t="s">
        <v>389</v>
      </c>
    </row>
    <row r="375" spans="1:42" hidden="1" x14ac:dyDescent="0.2">
      <c r="A375" t="s">
        <v>29</v>
      </c>
      <c r="B375" t="s">
        <v>64</v>
      </c>
      <c r="C375" t="s">
        <v>31</v>
      </c>
      <c r="D375">
        <v>506756</v>
      </c>
      <c r="E375" t="s">
        <v>29</v>
      </c>
      <c r="G375" t="s">
        <v>65</v>
      </c>
      <c r="H375" t="s">
        <v>34</v>
      </c>
      <c r="M375" s="11">
        <v>10</v>
      </c>
      <c r="N375">
        <v>1</v>
      </c>
      <c r="P375" s="12">
        <v>43204</v>
      </c>
      <c r="Q375" s="13">
        <v>12.5</v>
      </c>
      <c r="R375" s="13"/>
      <c r="S375" s="14">
        <v>217.4</v>
      </c>
      <c r="T375" s="14">
        <v>0.15</v>
      </c>
      <c r="V375" t="s">
        <v>66</v>
      </c>
      <c r="W375" t="s">
        <v>29</v>
      </c>
      <c r="X375" s="12">
        <v>43204</v>
      </c>
      <c r="Y375" s="15">
        <v>194.35560000000001</v>
      </c>
      <c r="Z375" s="16">
        <v>0</v>
      </c>
      <c r="AA375" s="16">
        <v>0</v>
      </c>
      <c r="AB375" s="16">
        <v>0</v>
      </c>
      <c r="AC375" s="16">
        <v>194.35560000000001</v>
      </c>
      <c r="AD375" s="16">
        <v>194.35560000000001</v>
      </c>
      <c r="AE375" s="16">
        <v>194.35560000000001</v>
      </c>
      <c r="AF375" s="12">
        <v>43281</v>
      </c>
      <c r="AG375" s="15" t="s">
        <v>38</v>
      </c>
      <c r="AH375" s="15" t="s">
        <v>29</v>
      </c>
      <c r="AI375" s="15" t="s">
        <v>38</v>
      </c>
      <c r="AL375" s="47">
        <f t="shared" si="10"/>
        <v>0.89400000000000002</v>
      </c>
      <c r="AM375" s="47">
        <v>1.71</v>
      </c>
      <c r="AN375">
        <f t="shared" si="11"/>
        <v>0.25650000000000001</v>
      </c>
      <c r="AO375" s="18" t="s">
        <v>70</v>
      </c>
      <c r="AP375" t="s">
        <v>389</v>
      </c>
    </row>
    <row r="376" spans="1:42" hidden="1" x14ac:dyDescent="0.2">
      <c r="A376" t="s">
        <v>29</v>
      </c>
      <c r="B376" t="s">
        <v>64</v>
      </c>
      <c r="C376" t="s">
        <v>31</v>
      </c>
      <c r="D376">
        <v>506763</v>
      </c>
      <c r="E376" t="s">
        <v>29</v>
      </c>
      <c r="G376" t="s">
        <v>65</v>
      </c>
      <c r="H376" t="s">
        <v>34</v>
      </c>
      <c r="M376" s="11">
        <v>10</v>
      </c>
      <c r="N376">
        <v>1</v>
      </c>
      <c r="P376" s="12">
        <v>43314</v>
      </c>
      <c r="Q376" s="13">
        <v>12.5</v>
      </c>
      <c r="R376" s="13"/>
      <c r="S376" s="14">
        <v>217.4</v>
      </c>
      <c r="T376" s="14">
        <v>0.15</v>
      </c>
      <c r="V376" t="s">
        <v>66</v>
      </c>
      <c r="W376" t="s">
        <v>29</v>
      </c>
      <c r="X376" s="12">
        <v>43314</v>
      </c>
      <c r="Y376" s="15">
        <v>194.35560000000001</v>
      </c>
      <c r="Z376" s="16">
        <v>0</v>
      </c>
      <c r="AA376" s="16">
        <v>0</v>
      </c>
      <c r="AB376" s="16">
        <v>0</v>
      </c>
      <c r="AC376" s="16">
        <v>194.35560000000001</v>
      </c>
      <c r="AD376" s="16">
        <v>194.35560000000001</v>
      </c>
      <c r="AE376" s="16">
        <v>194.35560000000001</v>
      </c>
      <c r="AF376" s="12">
        <v>43373</v>
      </c>
      <c r="AG376" s="15" t="s">
        <v>38</v>
      </c>
      <c r="AH376" s="15" t="s">
        <v>29</v>
      </c>
      <c r="AI376" s="15" t="s">
        <v>38</v>
      </c>
      <c r="AL376" s="47">
        <f t="shared" si="10"/>
        <v>0.89400000000000002</v>
      </c>
      <c r="AM376" s="47">
        <v>1.71</v>
      </c>
      <c r="AN376">
        <f t="shared" si="11"/>
        <v>0.25650000000000001</v>
      </c>
      <c r="AO376" s="18" t="s">
        <v>70</v>
      </c>
      <c r="AP376" t="s">
        <v>389</v>
      </c>
    </row>
    <row r="377" spans="1:42" hidden="1" x14ac:dyDescent="0.2">
      <c r="A377" t="s">
        <v>29</v>
      </c>
      <c r="B377" t="s">
        <v>64</v>
      </c>
      <c r="C377" t="s">
        <v>31</v>
      </c>
      <c r="D377">
        <v>506802</v>
      </c>
      <c r="E377" t="s">
        <v>29</v>
      </c>
      <c r="G377" t="s">
        <v>65</v>
      </c>
      <c r="H377" t="s">
        <v>34</v>
      </c>
      <c r="M377" s="11">
        <v>10</v>
      </c>
      <c r="N377">
        <v>1</v>
      </c>
      <c r="P377" s="12">
        <v>43295</v>
      </c>
      <c r="Q377" s="13">
        <v>12.5</v>
      </c>
      <c r="R377" s="13"/>
      <c r="S377" s="14">
        <v>217.4</v>
      </c>
      <c r="T377" s="14">
        <v>0.15</v>
      </c>
      <c r="V377" t="s">
        <v>66</v>
      </c>
      <c r="W377" t="s">
        <v>29</v>
      </c>
      <c r="X377" s="12">
        <v>43295</v>
      </c>
      <c r="Y377" s="15">
        <v>194.35560000000001</v>
      </c>
      <c r="Z377" s="16">
        <v>0</v>
      </c>
      <c r="AA377" s="16">
        <v>0</v>
      </c>
      <c r="AB377" s="16">
        <v>0</v>
      </c>
      <c r="AC377" s="16">
        <v>194.35560000000001</v>
      </c>
      <c r="AD377" s="16">
        <v>194.35560000000001</v>
      </c>
      <c r="AE377" s="16">
        <v>194.35560000000001</v>
      </c>
      <c r="AF377" s="12">
        <v>43373</v>
      </c>
      <c r="AG377" s="15" t="s">
        <v>38</v>
      </c>
      <c r="AH377" s="15" t="s">
        <v>29</v>
      </c>
      <c r="AI377" s="15" t="s">
        <v>38</v>
      </c>
      <c r="AL377" s="47">
        <f t="shared" si="10"/>
        <v>0.89400000000000002</v>
      </c>
      <c r="AM377" s="47">
        <v>1.71</v>
      </c>
      <c r="AN377">
        <f t="shared" si="11"/>
        <v>0.25650000000000001</v>
      </c>
      <c r="AO377" s="18" t="s">
        <v>70</v>
      </c>
      <c r="AP377" t="s">
        <v>389</v>
      </c>
    </row>
    <row r="378" spans="1:42" hidden="1" x14ac:dyDescent="0.2">
      <c r="A378" t="s">
        <v>29</v>
      </c>
      <c r="B378" t="s">
        <v>64</v>
      </c>
      <c r="C378" t="s">
        <v>31</v>
      </c>
      <c r="D378">
        <v>506813</v>
      </c>
      <c r="E378" t="s">
        <v>29</v>
      </c>
      <c r="G378" t="s">
        <v>65</v>
      </c>
      <c r="H378" t="s">
        <v>34</v>
      </c>
      <c r="M378" s="11">
        <v>10</v>
      </c>
      <c r="N378">
        <v>1</v>
      </c>
      <c r="P378" s="12">
        <v>43246</v>
      </c>
      <c r="Q378" s="13">
        <v>12.5</v>
      </c>
      <c r="R378" s="13"/>
      <c r="S378" s="14">
        <v>217.4</v>
      </c>
      <c r="T378" s="14">
        <v>0.15</v>
      </c>
      <c r="V378" t="s">
        <v>66</v>
      </c>
      <c r="W378" t="s">
        <v>29</v>
      </c>
      <c r="X378" s="12">
        <v>43246</v>
      </c>
      <c r="Y378" s="15">
        <v>194.35560000000001</v>
      </c>
      <c r="Z378" s="16">
        <v>0</v>
      </c>
      <c r="AA378" s="16">
        <v>0</v>
      </c>
      <c r="AB378" s="16">
        <v>0</v>
      </c>
      <c r="AC378" s="16">
        <v>194.35560000000001</v>
      </c>
      <c r="AD378" s="16">
        <v>194.35560000000001</v>
      </c>
      <c r="AE378" s="16">
        <v>194.35560000000001</v>
      </c>
      <c r="AF378" s="12">
        <v>43281</v>
      </c>
      <c r="AG378" s="15" t="s">
        <v>38</v>
      </c>
      <c r="AH378" s="15" t="s">
        <v>29</v>
      </c>
      <c r="AI378" s="15" t="s">
        <v>38</v>
      </c>
      <c r="AL378" s="47">
        <f t="shared" si="10"/>
        <v>0.89400000000000002</v>
      </c>
      <c r="AM378" s="47">
        <v>1.71</v>
      </c>
      <c r="AN378">
        <f t="shared" si="11"/>
        <v>0.25650000000000001</v>
      </c>
      <c r="AO378" s="18" t="s">
        <v>70</v>
      </c>
      <c r="AP378" t="s">
        <v>389</v>
      </c>
    </row>
    <row r="379" spans="1:42" hidden="1" x14ac:dyDescent="0.2">
      <c r="A379" t="s">
        <v>29</v>
      </c>
      <c r="B379" t="s">
        <v>64</v>
      </c>
      <c r="C379" t="s">
        <v>31</v>
      </c>
      <c r="D379">
        <v>506814</v>
      </c>
      <c r="E379" t="s">
        <v>29</v>
      </c>
      <c r="G379" t="s">
        <v>65</v>
      </c>
      <c r="H379" t="s">
        <v>34</v>
      </c>
      <c r="M379" s="11">
        <v>10</v>
      </c>
      <c r="N379">
        <v>1</v>
      </c>
      <c r="P379" s="12">
        <v>43295</v>
      </c>
      <c r="Q379" s="13">
        <v>12.5</v>
      </c>
      <c r="R379" s="13"/>
      <c r="S379" s="14">
        <v>217.4</v>
      </c>
      <c r="T379" s="14">
        <v>0.15</v>
      </c>
      <c r="V379" t="s">
        <v>66</v>
      </c>
      <c r="W379" t="s">
        <v>29</v>
      </c>
      <c r="X379" s="12">
        <v>43295</v>
      </c>
      <c r="Y379" s="15">
        <v>194.35560000000001</v>
      </c>
      <c r="Z379" s="16">
        <v>0</v>
      </c>
      <c r="AA379" s="16">
        <v>0</v>
      </c>
      <c r="AB379" s="16">
        <v>0</v>
      </c>
      <c r="AC379" s="16">
        <v>194.35560000000001</v>
      </c>
      <c r="AD379" s="16">
        <v>194.35560000000001</v>
      </c>
      <c r="AE379" s="16">
        <v>194.35560000000001</v>
      </c>
      <c r="AF379" s="12">
        <v>43373</v>
      </c>
      <c r="AG379" s="15" t="s">
        <v>38</v>
      </c>
      <c r="AH379" s="15" t="s">
        <v>29</v>
      </c>
      <c r="AI379" s="15" t="s">
        <v>38</v>
      </c>
      <c r="AL379" s="47">
        <f t="shared" si="10"/>
        <v>0.89400000000000002</v>
      </c>
      <c r="AM379" s="47">
        <v>1.71</v>
      </c>
      <c r="AN379">
        <f t="shared" si="11"/>
        <v>0.25650000000000001</v>
      </c>
      <c r="AO379" s="18" t="s">
        <v>70</v>
      </c>
      <c r="AP379" t="s">
        <v>389</v>
      </c>
    </row>
    <row r="380" spans="1:42" hidden="1" x14ac:dyDescent="0.2">
      <c r="A380" t="s">
        <v>29</v>
      </c>
      <c r="B380" t="s">
        <v>64</v>
      </c>
      <c r="C380" t="s">
        <v>31</v>
      </c>
      <c r="D380">
        <v>506819</v>
      </c>
      <c r="E380" t="s">
        <v>29</v>
      </c>
      <c r="G380" t="s">
        <v>65</v>
      </c>
      <c r="H380" t="s">
        <v>34</v>
      </c>
      <c r="M380" s="11">
        <v>10</v>
      </c>
      <c r="N380">
        <v>1</v>
      </c>
      <c r="P380" s="12">
        <v>43337</v>
      </c>
      <c r="Q380" s="13">
        <v>12.5</v>
      </c>
      <c r="R380" s="13"/>
      <c r="S380" s="14">
        <v>217.4</v>
      </c>
      <c r="T380" s="14">
        <v>0.15</v>
      </c>
      <c r="V380" t="s">
        <v>66</v>
      </c>
      <c r="W380" t="s">
        <v>29</v>
      </c>
      <c r="X380" s="12">
        <v>43337</v>
      </c>
      <c r="Y380" s="15">
        <v>194.35560000000001</v>
      </c>
      <c r="Z380" s="16">
        <v>0</v>
      </c>
      <c r="AA380" s="16">
        <v>0</v>
      </c>
      <c r="AB380" s="16">
        <v>0</v>
      </c>
      <c r="AC380" s="16">
        <v>194.35560000000001</v>
      </c>
      <c r="AD380" s="16">
        <v>194.35560000000001</v>
      </c>
      <c r="AE380" s="16">
        <v>194.35560000000001</v>
      </c>
      <c r="AF380" s="12">
        <v>43373</v>
      </c>
      <c r="AG380" s="15" t="s">
        <v>38</v>
      </c>
      <c r="AH380" s="15" t="s">
        <v>29</v>
      </c>
      <c r="AI380" s="15" t="s">
        <v>38</v>
      </c>
      <c r="AL380" s="47">
        <f t="shared" si="10"/>
        <v>0.89400000000000002</v>
      </c>
      <c r="AM380" s="47">
        <v>1.71</v>
      </c>
      <c r="AN380">
        <f t="shared" si="11"/>
        <v>0.25650000000000001</v>
      </c>
      <c r="AO380" s="18" t="s">
        <v>70</v>
      </c>
      <c r="AP380" t="s">
        <v>389</v>
      </c>
    </row>
    <row r="381" spans="1:42" hidden="1" x14ac:dyDescent="0.2">
      <c r="A381" t="s">
        <v>29</v>
      </c>
      <c r="B381" t="s">
        <v>64</v>
      </c>
      <c r="C381" t="s">
        <v>31</v>
      </c>
      <c r="D381">
        <v>506825</v>
      </c>
      <c r="E381" t="s">
        <v>29</v>
      </c>
      <c r="G381" t="s">
        <v>65</v>
      </c>
      <c r="H381" t="s">
        <v>34</v>
      </c>
      <c r="M381" s="11">
        <v>10</v>
      </c>
      <c r="N381">
        <v>1</v>
      </c>
      <c r="P381" s="12">
        <v>43314</v>
      </c>
      <c r="Q381" s="13">
        <v>12.5</v>
      </c>
      <c r="R381" s="13"/>
      <c r="S381" s="14">
        <v>217.4</v>
      </c>
      <c r="T381" s="14">
        <v>0.15</v>
      </c>
      <c r="V381" t="s">
        <v>66</v>
      </c>
      <c r="W381" t="s">
        <v>29</v>
      </c>
      <c r="X381" s="12">
        <v>43314</v>
      </c>
      <c r="Y381" s="15">
        <v>194.35560000000001</v>
      </c>
      <c r="Z381" s="16">
        <v>0</v>
      </c>
      <c r="AA381" s="16">
        <v>0</v>
      </c>
      <c r="AB381" s="16">
        <v>0</v>
      </c>
      <c r="AC381" s="16">
        <v>194.35560000000001</v>
      </c>
      <c r="AD381" s="16">
        <v>194.35560000000001</v>
      </c>
      <c r="AE381" s="16">
        <v>194.35560000000001</v>
      </c>
      <c r="AF381" s="12">
        <v>43373</v>
      </c>
      <c r="AG381" s="15" t="s">
        <v>38</v>
      </c>
      <c r="AH381" s="15" t="s">
        <v>29</v>
      </c>
      <c r="AI381" s="15" t="s">
        <v>38</v>
      </c>
      <c r="AL381" s="47">
        <f t="shared" si="10"/>
        <v>0.89400000000000002</v>
      </c>
      <c r="AM381" s="47">
        <v>1.71</v>
      </c>
      <c r="AN381">
        <f t="shared" si="11"/>
        <v>0.25650000000000001</v>
      </c>
      <c r="AO381" s="18" t="s">
        <v>70</v>
      </c>
      <c r="AP381" t="s">
        <v>389</v>
      </c>
    </row>
    <row r="382" spans="1:42" hidden="1" x14ac:dyDescent="0.2">
      <c r="A382" t="s">
        <v>29</v>
      </c>
      <c r="B382" t="s">
        <v>64</v>
      </c>
      <c r="C382" t="s">
        <v>31</v>
      </c>
      <c r="D382">
        <v>506862</v>
      </c>
      <c r="E382" t="s">
        <v>29</v>
      </c>
      <c r="G382" t="s">
        <v>65</v>
      </c>
      <c r="H382" t="s">
        <v>34</v>
      </c>
      <c r="M382" s="11">
        <v>10</v>
      </c>
      <c r="N382">
        <v>1</v>
      </c>
      <c r="P382" s="12">
        <v>43295</v>
      </c>
      <c r="Q382" s="13">
        <v>12.5</v>
      </c>
      <c r="R382" s="13"/>
      <c r="S382" s="14">
        <v>217.4</v>
      </c>
      <c r="T382" s="14">
        <v>0.15</v>
      </c>
      <c r="V382" t="s">
        <v>66</v>
      </c>
      <c r="W382" t="s">
        <v>29</v>
      </c>
      <c r="X382" s="12">
        <v>43295</v>
      </c>
      <c r="Y382" s="15">
        <v>194.35560000000001</v>
      </c>
      <c r="Z382" s="16">
        <v>0</v>
      </c>
      <c r="AA382" s="16">
        <v>0</v>
      </c>
      <c r="AB382" s="16">
        <v>0</v>
      </c>
      <c r="AC382" s="16">
        <v>194.35560000000001</v>
      </c>
      <c r="AD382" s="16">
        <v>194.35560000000001</v>
      </c>
      <c r="AE382" s="16">
        <v>194.35560000000001</v>
      </c>
      <c r="AF382" s="12">
        <v>43373</v>
      </c>
      <c r="AG382" s="15" t="s">
        <v>38</v>
      </c>
      <c r="AH382" s="15" t="s">
        <v>29</v>
      </c>
      <c r="AI382" s="15" t="s">
        <v>38</v>
      </c>
      <c r="AL382" s="47">
        <f t="shared" si="10"/>
        <v>0.89400000000000002</v>
      </c>
      <c r="AM382" s="47">
        <v>1.71</v>
      </c>
      <c r="AN382">
        <f t="shared" si="11"/>
        <v>0.25650000000000001</v>
      </c>
      <c r="AO382" s="18" t="s">
        <v>70</v>
      </c>
      <c r="AP382" t="s">
        <v>389</v>
      </c>
    </row>
    <row r="383" spans="1:42" hidden="1" x14ac:dyDescent="0.2">
      <c r="A383" t="s">
        <v>29</v>
      </c>
      <c r="B383" t="s">
        <v>64</v>
      </c>
      <c r="C383" t="s">
        <v>31</v>
      </c>
      <c r="D383">
        <v>506864</v>
      </c>
      <c r="E383" t="s">
        <v>29</v>
      </c>
      <c r="G383" t="s">
        <v>65</v>
      </c>
      <c r="H383" t="s">
        <v>34</v>
      </c>
      <c r="M383" s="11">
        <v>10</v>
      </c>
      <c r="N383">
        <v>1</v>
      </c>
      <c r="P383" s="12">
        <v>43204</v>
      </c>
      <c r="Q383" s="13">
        <v>12.5</v>
      </c>
      <c r="R383" s="13"/>
      <c r="S383" s="14">
        <v>217.4</v>
      </c>
      <c r="T383" s="14">
        <v>0.15</v>
      </c>
      <c r="V383" t="s">
        <v>66</v>
      </c>
      <c r="W383" t="s">
        <v>29</v>
      </c>
      <c r="X383" s="12">
        <v>43204</v>
      </c>
      <c r="Y383" s="15">
        <v>194.35560000000001</v>
      </c>
      <c r="Z383" s="16">
        <v>0</v>
      </c>
      <c r="AA383" s="16">
        <v>0</v>
      </c>
      <c r="AB383" s="16">
        <v>0</v>
      </c>
      <c r="AC383" s="16">
        <v>194.35560000000001</v>
      </c>
      <c r="AD383" s="16">
        <v>194.35560000000001</v>
      </c>
      <c r="AE383" s="16">
        <v>194.35560000000001</v>
      </c>
      <c r="AF383" s="12">
        <v>43281</v>
      </c>
      <c r="AG383" s="15" t="s">
        <v>38</v>
      </c>
      <c r="AH383" s="15" t="s">
        <v>29</v>
      </c>
      <c r="AI383" s="15" t="s">
        <v>38</v>
      </c>
      <c r="AL383" s="47">
        <f t="shared" si="10"/>
        <v>0.89400000000000002</v>
      </c>
      <c r="AM383" s="47">
        <v>1.71</v>
      </c>
      <c r="AN383">
        <f t="shared" si="11"/>
        <v>0.25650000000000001</v>
      </c>
      <c r="AO383" s="18" t="s">
        <v>70</v>
      </c>
      <c r="AP383" t="s">
        <v>389</v>
      </c>
    </row>
    <row r="384" spans="1:42" hidden="1" x14ac:dyDescent="0.2">
      <c r="A384" t="s">
        <v>29</v>
      </c>
      <c r="B384" t="s">
        <v>64</v>
      </c>
      <c r="C384" t="s">
        <v>31</v>
      </c>
      <c r="D384">
        <v>506880</v>
      </c>
      <c r="E384" t="s">
        <v>29</v>
      </c>
      <c r="G384" t="s">
        <v>65</v>
      </c>
      <c r="H384" t="s">
        <v>34</v>
      </c>
      <c r="M384" s="11">
        <v>10</v>
      </c>
      <c r="N384">
        <v>1</v>
      </c>
      <c r="P384" s="12">
        <v>43246</v>
      </c>
      <c r="Q384" s="13">
        <v>12.5</v>
      </c>
      <c r="R384" s="13"/>
      <c r="S384" s="14">
        <v>217.4</v>
      </c>
      <c r="T384" s="14">
        <v>0.15</v>
      </c>
      <c r="V384" t="s">
        <v>66</v>
      </c>
      <c r="W384" t="s">
        <v>29</v>
      </c>
      <c r="X384" s="12">
        <v>43246</v>
      </c>
      <c r="Y384" s="15">
        <v>194.35560000000001</v>
      </c>
      <c r="Z384" s="16">
        <v>0</v>
      </c>
      <c r="AA384" s="16">
        <v>0</v>
      </c>
      <c r="AB384" s="16">
        <v>0</v>
      </c>
      <c r="AC384" s="16">
        <v>194.35560000000001</v>
      </c>
      <c r="AD384" s="16">
        <v>194.35560000000001</v>
      </c>
      <c r="AE384" s="16">
        <v>194.35560000000001</v>
      </c>
      <c r="AF384" s="12">
        <v>43281</v>
      </c>
      <c r="AG384" s="15" t="s">
        <v>38</v>
      </c>
      <c r="AH384" s="15" t="s">
        <v>29</v>
      </c>
      <c r="AI384" s="15" t="s">
        <v>38</v>
      </c>
      <c r="AL384" s="47">
        <f t="shared" si="10"/>
        <v>0.89400000000000002</v>
      </c>
      <c r="AM384" s="47">
        <v>1.71</v>
      </c>
      <c r="AN384">
        <f t="shared" si="11"/>
        <v>0.25650000000000001</v>
      </c>
      <c r="AO384" s="18" t="s">
        <v>70</v>
      </c>
      <c r="AP384" t="s">
        <v>389</v>
      </c>
    </row>
    <row r="385" spans="1:42" hidden="1" x14ac:dyDescent="0.2">
      <c r="A385" t="s">
        <v>29</v>
      </c>
      <c r="B385" t="s">
        <v>64</v>
      </c>
      <c r="C385" t="s">
        <v>31</v>
      </c>
      <c r="D385">
        <v>506882</v>
      </c>
      <c r="E385" t="s">
        <v>29</v>
      </c>
      <c r="G385" t="s">
        <v>65</v>
      </c>
      <c r="H385" t="s">
        <v>34</v>
      </c>
      <c r="M385" s="11">
        <v>10</v>
      </c>
      <c r="N385">
        <v>1</v>
      </c>
      <c r="P385" s="12">
        <v>43314</v>
      </c>
      <c r="Q385" s="13">
        <v>12.5</v>
      </c>
      <c r="R385" s="13"/>
      <c r="S385" s="14">
        <v>217.4</v>
      </c>
      <c r="T385" s="14">
        <v>0.15</v>
      </c>
      <c r="V385" t="s">
        <v>66</v>
      </c>
      <c r="W385" t="s">
        <v>29</v>
      </c>
      <c r="X385" s="12">
        <v>43314</v>
      </c>
      <c r="Y385" s="15">
        <v>194.35560000000001</v>
      </c>
      <c r="Z385" s="16">
        <v>0</v>
      </c>
      <c r="AA385" s="16">
        <v>0</v>
      </c>
      <c r="AB385" s="16">
        <v>0</v>
      </c>
      <c r="AC385" s="16">
        <v>194.35560000000001</v>
      </c>
      <c r="AD385" s="16">
        <v>194.35560000000001</v>
      </c>
      <c r="AE385" s="16">
        <v>194.35560000000001</v>
      </c>
      <c r="AF385" s="12">
        <v>43373</v>
      </c>
      <c r="AG385" s="15" t="s">
        <v>38</v>
      </c>
      <c r="AH385" s="15" t="s">
        <v>29</v>
      </c>
      <c r="AI385" s="15" t="s">
        <v>38</v>
      </c>
      <c r="AL385" s="47">
        <f t="shared" si="10"/>
        <v>0.89400000000000002</v>
      </c>
      <c r="AM385" s="47">
        <v>1.71</v>
      </c>
      <c r="AN385">
        <f t="shared" si="11"/>
        <v>0.25650000000000001</v>
      </c>
      <c r="AO385" s="18" t="s">
        <v>70</v>
      </c>
      <c r="AP385" t="s">
        <v>389</v>
      </c>
    </row>
    <row r="386" spans="1:42" hidden="1" x14ac:dyDescent="0.2">
      <c r="A386" t="s">
        <v>29</v>
      </c>
      <c r="B386" t="s">
        <v>64</v>
      </c>
      <c r="C386" t="s">
        <v>31</v>
      </c>
      <c r="D386">
        <v>506883</v>
      </c>
      <c r="E386" t="s">
        <v>29</v>
      </c>
      <c r="G386" t="s">
        <v>65</v>
      </c>
      <c r="H386" t="s">
        <v>34</v>
      </c>
      <c r="M386" s="11">
        <v>10</v>
      </c>
      <c r="N386">
        <v>1</v>
      </c>
      <c r="P386" s="12">
        <v>43337</v>
      </c>
      <c r="Q386" s="13">
        <v>12.5</v>
      </c>
      <c r="R386" s="13"/>
      <c r="S386" s="14">
        <v>217.4</v>
      </c>
      <c r="T386" s="14">
        <v>0.15</v>
      </c>
      <c r="V386" t="s">
        <v>66</v>
      </c>
      <c r="W386" t="s">
        <v>29</v>
      </c>
      <c r="X386" s="12">
        <v>43337</v>
      </c>
      <c r="Y386" s="15">
        <v>194.35560000000001</v>
      </c>
      <c r="Z386" s="16">
        <v>0</v>
      </c>
      <c r="AA386" s="16">
        <v>0</v>
      </c>
      <c r="AB386" s="16">
        <v>0</v>
      </c>
      <c r="AC386" s="16">
        <v>194.35560000000001</v>
      </c>
      <c r="AD386" s="16">
        <v>194.35560000000001</v>
      </c>
      <c r="AE386" s="16">
        <v>194.35560000000001</v>
      </c>
      <c r="AF386" s="12">
        <v>43373</v>
      </c>
      <c r="AG386" s="15" t="s">
        <v>38</v>
      </c>
      <c r="AH386" s="15" t="s">
        <v>29</v>
      </c>
      <c r="AI386" s="15" t="s">
        <v>38</v>
      </c>
      <c r="AL386" s="47">
        <f t="shared" si="10"/>
        <v>0.89400000000000002</v>
      </c>
      <c r="AM386" s="47">
        <v>1.71</v>
      </c>
      <c r="AN386">
        <f t="shared" si="11"/>
        <v>0.25650000000000001</v>
      </c>
      <c r="AO386" s="18" t="s">
        <v>70</v>
      </c>
      <c r="AP386" t="s">
        <v>389</v>
      </c>
    </row>
    <row r="387" spans="1:42" hidden="1" x14ac:dyDescent="0.2">
      <c r="A387" t="s">
        <v>29</v>
      </c>
      <c r="B387" t="s">
        <v>64</v>
      </c>
      <c r="C387" t="s">
        <v>31</v>
      </c>
      <c r="D387">
        <v>506906</v>
      </c>
      <c r="E387" t="s">
        <v>29</v>
      </c>
      <c r="G387" t="s">
        <v>65</v>
      </c>
      <c r="H387" t="s">
        <v>34</v>
      </c>
      <c r="M387" s="11">
        <v>10</v>
      </c>
      <c r="N387">
        <v>1</v>
      </c>
      <c r="P387" s="12">
        <v>43238</v>
      </c>
      <c r="Q387" s="13">
        <v>12.5</v>
      </c>
      <c r="R387" s="13"/>
      <c r="S387" s="14">
        <v>217.4</v>
      </c>
      <c r="T387" s="14">
        <v>0.15</v>
      </c>
      <c r="V387" t="s">
        <v>66</v>
      </c>
      <c r="W387" t="s">
        <v>29</v>
      </c>
      <c r="X387" s="12">
        <v>43238</v>
      </c>
      <c r="Y387" s="15">
        <v>194.35560000000001</v>
      </c>
      <c r="Z387" s="16">
        <v>0</v>
      </c>
      <c r="AA387" s="16">
        <v>0</v>
      </c>
      <c r="AB387" s="16">
        <v>0</v>
      </c>
      <c r="AC387" s="16">
        <v>194.35560000000001</v>
      </c>
      <c r="AD387" s="16">
        <v>194.35560000000001</v>
      </c>
      <c r="AE387" s="16">
        <v>194.35560000000001</v>
      </c>
      <c r="AF387" s="12">
        <v>43281</v>
      </c>
      <c r="AG387" s="15" t="s">
        <v>38</v>
      </c>
      <c r="AH387" s="15" t="s">
        <v>29</v>
      </c>
      <c r="AI387" s="15" t="s">
        <v>38</v>
      </c>
      <c r="AL387" s="47">
        <f t="shared" ref="AL387:AL450" si="12">Y387/S387</f>
        <v>0.89400000000000002</v>
      </c>
      <c r="AM387" s="47">
        <v>1.71</v>
      </c>
      <c r="AN387">
        <f t="shared" ref="AN387:AN450" si="13">T387*AM387</f>
        <v>0.25650000000000001</v>
      </c>
      <c r="AO387" s="18" t="s">
        <v>70</v>
      </c>
      <c r="AP387" t="s">
        <v>389</v>
      </c>
    </row>
    <row r="388" spans="1:42" hidden="1" x14ac:dyDescent="0.2">
      <c r="A388" t="s">
        <v>29</v>
      </c>
      <c r="B388" t="s">
        <v>64</v>
      </c>
      <c r="C388" t="s">
        <v>31</v>
      </c>
      <c r="D388">
        <v>506911</v>
      </c>
      <c r="E388" t="s">
        <v>29</v>
      </c>
      <c r="G388" t="s">
        <v>65</v>
      </c>
      <c r="H388" t="s">
        <v>34</v>
      </c>
      <c r="M388" s="11">
        <v>10</v>
      </c>
      <c r="N388">
        <v>1</v>
      </c>
      <c r="P388" s="12">
        <v>43253</v>
      </c>
      <c r="Q388" s="13">
        <v>12.5</v>
      </c>
      <c r="R388" s="13"/>
      <c r="S388" s="14">
        <v>217.4</v>
      </c>
      <c r="T388" s="14">
        <v>0.15</v>
      </c>
      <c r="V388" t="s">
        <v>66</v>
      </c>
      <c r="W388" t="s">
        <v>29</v>
      </c>
      <c r="X388" s="12">
        <v>43253</v>
      </c>
      <c r="Y388" s="15">
        <v>194.35560000000001</v>
      </c>
      <c r="Z388" s="16">
        <v>0</v>
      </c>
      <c r="AA388" s="16">
        <v>0</v>
      </c>
      <c r="AB388" s="16">
        <v>0</v>
      </c>
      <c r="AC388" s="16">
        <v>194.35560000000001</v>
      </c>
      <c r="AD388" s="16">
        <v>194.35560000000001</v>
      </c>
      <c r="AE388" s="16">
        <v>194.35560000000001</v>
      </c>
      <c r="AF388" s="12">
        <v>43281</v>
      </c>
      <c r="AG388" s="15" t="s">
        <v>38</v>
      </c>
      <c r="AH388" s="15" t="s">
        <v>29</v>
      </c>
      <c r="AI388" s="15" t="s">
        <v>38</v>
      </c>
      <c r="AL388" s="47">
        <f t="shared" si="12"/>
        <v>0.89400000000000002</v>
      </c>
      <c r="AM388" s="47">
        <v>1.71</v>
      </c>
      <c r="AN388">
        <f t="shared" si="13"/>
        <v>0.25650000000000001</v>
      </c>
      <c r="AO388" s="18" t="s">
        <v>70</v>
      </c>
      <c r="AP388" t="s">
        <v>389</v>
      </c>
    </row>
    <row r="389" spans="1:42" hidden="1" x14ac:dyDescent="0.2">
      <c r="A389" t="s">
        <v>29</v>
      </c>
      <c r="B389" t="s">
        <v>64</v>
      </c>
      <c r="C389" t="s">
        <v>31</v>
      </c>
      <c r="D389">
        <v>506917</v>
      </c>
      <c r="E389" t="s">
        <v>29</v>
      </c>
      <c r="G389" t="s">
        <v>65</v>
      </c>
      <c r="H389" t="s">
        <v>34</v>
      </c>
      <c r="M389" s="11">
        <v>10</v>
      </c>
      <c r="N389">
        <v>1</v>
      </c>
      <c r="P389" s="12">
        <v>43295</v>
      </c>
      <c r="Q389" s="13">
        <v>12.5</v>
      </c>
      <c r="R389" s="13"/>
      <c r="S389" s="14">
        <v>217.4</v>
      </c>
      <c r="T389" s="14">
        <v>0.15</v>
      </c>
      <c r="V389" t="s">
        <v>66</v>
      </c>
      <c r="W389" t="s">
        <v>29</v>
      </c>
      <c r="X389" s="12">
        <v>43295</v>
      </c>
      <c r="Y389" s="15">
        <v>194.35560000000001</v>
      </c>
      <c r="Z389" s="16">
        <v>0</v>
      </c>
      <c r="AA389" s="16">
        <v>0</v>
      </c>
      <c r="AB389" s="16">
        <v>0</v>
      </c>
      <c r="AC389" s="16">
        <v>194.35560000000001</v>
      </c>
      <c r="AD389" s="16">
        <v>194.35560000000001</v>
      </c>
      <c r="AE389" s="16">
        <v>194.35560000000001</v>
      </c>
      <c r="AF389" s="12">
        <v>43373</v>
      </c>
      <c r="AG389" s="15" t="s">
        <v>38</v>
      </c>
      <c r="AH389" s="15" t="s">
        <v>29</v>
      </c>
      <c r="AI389" s="15" t="s">
        <v>38</v>
      </c>
      <c r="AL389" s="47">
        <f t="shared" si="12"/>
        <v>0.89400000000000002</v>
      </c>
      <c r="AM389" s="47">
        <v>1.71</v>
      </c>
      <c r="AN389">
        <f t="shared" si="13"/>
        <v>0.25650000000000001</v>
      </c>
      <c r="AO389" s="18" t="s">
        <v>70</v>
      </c>
      <c r="AP389" t="s">
        <v>389</v>
      </c>
    </row>
    <row r="390" spans="1:42" hidden="1" x14ac:dyDescent="0.2">
      <c r="A390" t="s">
        <v>29</v>
      </c>
      <c r="B390" t="s">
        <v>64</v>
      </c>
      <c r="C390" t="s">
        <v>31</v>
      </c>
      <c r="D390">
        <v>506921</v>
      </c>
      <c r="E390" t="s">
        <v>29</v>
      </c>
      <c r="G390" t="s">
        <v>65</v>
      </c>
      <c r="H390" t="s">
        <v>34</v>
      </c>
      <c r="M390" s="11">
        <v>10</v>
      </c>
      <c r="N390">
        <v>1</v>
      </c>
      <c r="P390" s="12">
        <v>43246</v>
      </c>
      <c r="Q390" s="13">
        <v>12.5</v>
      </c>
      <c r="R390" s="13"/>
      <c r="S390" s="14">
        <v>217.4</v>
      </c>
      <c r="T390" s="14">
        <v>0.15</v>
      </c>
      <c r="V390" t="s">
        <v>66</v>
      </c>
      <c r="W390" t="s">
        <v>29</v>
      </c>
      <c r="X390" s="12">
        <v>43246</v>
      </c>
      <c r="Y390" s="15">
        <v>194.35560000000001</v>
      </c>
      <c r="Z390" s="16">
        <v>0</v>
      </c>
      <c r="AA390" s="16">
        <v>0</v>
      </c>
      <c r="AB390" s="16">
        <v>0</v>
      </c>
      <c r="AC390" s="16">
        <v>194.35560000000001</v>
      </c>
      <c r="AD390" s="16">
        <v>194.35560000000001</v>
      </c>
      <c r="AE390" s="16">
        <v>194.35560000000001</v>
      </c>
      <c r="AF390" s="12">
        <v>43281</v>
      </c>
      <c r="AG390" s="15" t="s">
        <v>38</v>
      </c>
      <c r="AH390" s="15" t="s">
        <v>29</v>
      </c>
      <c r="AI390" s="15" t="s">
        <v>38</v>
      </c>
      <c r="AL390" s="47">
        <f t="shared" si="12"/>
        <v>0.89400000000000002</v>
      </c>
      <c r="AM390" s="47">
        <v>1.71</v>
      </c>
      <c r="AN390">
        <f t="shared" si="13"/>
        <v>0.25650000000000001</v>
      </c>
      <c r="AO390" s="18" t="s">
        <v>70</v>
      </c>
      <c r="AP390" t="s">
        <v>389</v>
      </c>
    </row>
    <row r="391" spans="1:42" hidden="1" x14ac:dyDescent="0.2">
      <c r="A391" t="s">
        <v>29</v>
      </c>
      <c r="B391" t="s">
        <v>64</v>
      </c>
      <c r="C391" t="s">
        <v>31</v>
      </c>
      <c r="D391">
        <v>506935</v>
      </c>
      <c r="E391" t="s">
        <v>29</v>
      </c>
      <c r="G391" t="s">
        <v>65</v>
      </c>
      <c r="H391" t="s">
        <v>34</v>
      </c>
      <c r="M391" s="11">
        <v>10</v>
      </c>
      <c r="N391">
        <v>1</v>
      </c>
      <c r="P391" s="12">
        <v>43246</v>
      </c>
      <c r="Q391" s="13">
        <v>12.5</v>
      </c>
      <c r="R391" s="13"/>
      <c r="S391" s="14">
        <v>217.4</v>
      </c>
      <c r="T391" s="14">
        <v>0.15</v>
      </c>
      <c r="V391" t="s">
        <v>66</v>
      </c>
      <c r="W391" t="s">
        <v>29</v>
      </c>
      <c r="X391" s="12">
        <v>43246</v>
      </c>
      <c r="Y391" s="15">
        <v>194.35560000000001</v>
      </c>
      <c r="Z391" s="16">
        <v>0</v>
      </c>
      <c r="AA391" s="16">
        <v>0</v>
      </c>
      <c r="AB391" s="16">
        <v>0</v>
      </c>
      <c r="AC391" s="16">
        <v>194.35560000000001</v>
      </c>
      <c r="AD391" s="16">
        <v>194.35560000000001</v>
      </c>
      <c r="AE391" s="16">
        <v>194.35560000000001</v>
      </c>
      <c r="AF391" s="12">
        <v>43281</v>
      </c>
      <c r="AG391" s="15" t="s">
        <v>38</v>
      </c>
      <c r="AH391" s="15" t="s">
        <v>29</v>
      </c>
      <c r="AI391" s="15" t="s">
        <v>38</v>
      </c>
      <c r="AL391" s="47">
        <f t="shared" si="12"/>
        <v>0.89400000000000002</v>
      </c>
      <c r="AM391" s="47">
        <v>1.71</v>
      </c>
      <c r="AN391">
        <f t="shared" si="13"/>
        <v>0.25650000000000001</v>
      </c>
      <c r="AO391" s="18" t="s">
        <v>70</v>
      </c>
      <c r="AP391" t="s">
        <v>389</v>
      </c>
    </row>
    <row r="392" spans="1:42" hidden="1" x14ac:dyDescent="0.2">
      <c r="A392" t="s">
        <v>29</v>
      </c>
      <c r="B392" t="s">
        <v>64</v>
      </c>
      <c r="C392" t="s">
        <v>31</v>
      </c>
      <c r="D392">
        <v>506970</v>
      </c>
      <c r="E392" t="s">
        <v>29</v>
      </c>
      <c r="G392" t="s">
        <v>65</v>
      </c>
      <c r="H392" t="s">
        <v>34</v>
      </c>
      <c r="M392" s="11">
        <v>10</v>
      </c>
      <c r="N392">
        <v>1</v>
      </c>
      <c r="P392" s="12">
        <v>43204</v>
      </c>
      <c r="Q392" s="13">
        <v>12.5</v>
      </c>
      <c r="R392" s="13"/>
      <c r="S392" s="14">
        <v>217.4</v>
      </c>
      <c r="T392" s="14">
        <v>0.15</v>
      </c>
      <c r="V392" t="s">
        <v>66</v>
      </c>
      <c r="W392" t="s">
        <v>29</v>
      </c>
      <c r="X392" s="12">
        <v>43204</v>
      </c>
      <c r="Y392" s="15">
        <v>194.35560000000001</v>
      </c>
      <c r="Z392" s="16">
        <v>0</v>
      </c>
      <c r="AA392" s="16">
        <v>0</v>
      </c>
      <c r="AB392" s="16">
        <v>0</v>
      </c>
      <c r="AC392" s="16">
        <v>194.35560000000001</v>
      </c>
      <c r="AD392" s="16">
        <v>194.35560000000001</v>
      </c>
      <c r="AE392" s="16">
        <v>194.35560000000001</v>
      </c>
      <c r="AF392" s="12">
        <v>43281</v>
      </c>
      <c r="AG392" s="15" t="s">
        <v>38</v>
      </c>
      <c r="AH392" s="15" t="s">
        <v>29</v>
      </c>
      <c r="AI392" s="15" t="s">
        <v>38</v>
      </c>
      <c r="AL392" s="47">
        <f t="shared" si="12"/>
        <v>0.89400000000000002</v>
      </c>
      <c r="AM392" s="47">
        <v>1.71</v>
      </c>
      <c r="AN392">
        <f t="shared" si="13"/>
        <v>0.25650000000000001</v>
      </c>
      <c r="AO392" s="18" t="s">
        <v>70</v>
      </c>
      <c r="AP392" t="s">
        <v>389</v>
      </c>
    </row>
    <row r="393" spans="1:42" hidden="1" x14ac:dyDescent="0.2">
      <c r="A393" t="s">
        <v>29</v>
      </c>
      <c r="B393" t="s">
        <v>64</v>
      </c>
      <c r="C393" t="s">
        <v>31</v>
      </c>
      <c r="D393">
        <v>506988</v>
      </c>
      <c r="E393" t="s">
        <v>29</v>
      </c>
      <c r="G393" t="s">
        <v>65</v>
      </c>
      <c r="H393" t="s">
        <v>34</v>
      </c>
      <c r="M393" s="11">
        <v>10</v>
      </c>
      <c r="N393">
        <v>1</v>
      </c>
      <c r="P393" s="12">
        <v>43255</v>
      </c>
      <c r="Q393" s="13">
        <v>12.5</v>
      </c>
      <c r="R393" s="13"/>
      <c r="S393" s="14">
        <v>217.4</v>
      </c>
      <c r="T393" s="14">
        <v>0.15</v>
      </c>
      <c r="V393" t="s">
        <v>66</v>
      </c>
      <c r="W393" t="s">
        <v>29</v>
      </c>
      <c r="X393" s="12">
        <v>43255</v>
      </c>
      <c r="Y393" s="15">
        <v>194.35560000000001</v>
      </c>
      <c r="Z393" s="16">
        <v>0</v>
      </c>
      <c r="AA393" s="16">
        <v>0</v>
      </c>
      <c r="AB393" s="16">
        <v>0</v>
      </c>
      <c r="AC393" s="16">
        <v>194.35560000000001</v>
      </c>
      <c r="AD393" s="16">
        <v>194.35560000000001</v>
      </c>
      <c r="AE393" s="16">
        <v>194.35560000000001</v>
      </c>
      <c r="AF393" s="12">
        <v>43281</v>
      </c>
      <c r="AG393" s="15" t="s">
        <v>38</v>
      </c>
      <c r="AH393" s="15" t="s">
        <v>29</v>
      </c>
      <c r="AI393" s="15" t="s">
        <v>38</v>
      </c>
      <c r="AL393" s="47">
        <f t="shared" si="12"/>
        <v>0.89400000000000002</v>
      </c>
      <c r="AM393" s="47">
        <v>1.71</v>
      </c>
      <c r="AN393">
        <f t="shared" si="13"/>
        <v>0.25650000000000001</v>
      </c>
      <c r="AO393" s="18" t="s">
        <v>70</v>
      </c>
      <c r="AP393" t="s">
        <v>389</v>
      </c>
    </row>
    <row r="394" spans="1:42" hidden="1" x14ac:dyDescent="0.2">
      <c r="A394" t="s">
        <v>29</v>
      </c>
      <c r="B394" t="s">
        <v>64</v>
      </c>
      <c r="C394" t="s">
        <v>31</v>
      </c>
      <c r="D394">
        <v>507010</v>
      </c>
      <c r="E394" t="s">
        <v>29</v>
      </c>
      <c r="G394" t="s">
        <v>65</v>
      </c>
      <c r="H394" t="s">
        <v>34</v>
      </c>
      <c r="M394" s="11">
        <v>10</v>
      </c>
      <c r="N394">
        <v>1</v>
      </c>
      <c r="P394" s="12">
        <v>43205</v>
      </c>
      <c r="Q394" s="13">
        <v>12.5</v>
      </c>
      <c r="R394" s="13"/>
      <c r="S394" s="14">
        <v>217.4</v>
      </c>
      <c r="T394" s="14">
        <v>0.15</v>
      </c>
      <c r="V394" t="s">
        <v>66</v>
      </c>
      <c r="W394" t="s">
        <v>29</v>
      </c>
      <c r="X394" s="12">
        <v>43205</v>
      </c>
      <c r="Y394" s="15">
        <v>194.35560000000001</v>
      </c>
      <c r="Z394" s="16">
        <v>0</v>
      </c>
      <c r="AA394" s="16">
        <v>0</v>
      </c>
      <c r="AB394" s="16">
        <v>0</v>
      </c>
      <c r="AC394" s="16">
        <v>194.35560000000001</v>
      </c>
      <c r="AD394" s="16">
        <v>194.35560000000001</v>
      </c>
      <c r="AE394" s="16">
        <v>194.35560000000001</v>
      </c>
      <c r="AF394" s="12">
        <v>43281</v>
      </c>
      <c r="AG394" s="15" t="s">
        <v>38</v>
      </c>
      <c r="AH394" s="15" t="s">
        <v>29</v>
      </c>
      <c r="AI394" s="15" t="s">
        <v>38</v>
      </c>
      <c r="AL394" s="47">
        <f t="shared" si="12"/>
        <v>0.89400000000000002</v>
      </c>
      <c r="AM394" s="47">
        <v>1.71</v>
      </c>
      <c r="AN394">
        <f t="shared" si="13"/>
        <v>0.25650000000000001</v>
      </c>
      <c r="AO394" s="18" t="s">
        <v>70</v>
      </c>
      <c r="AP394" t="s">
        <v>389</v>
      </c>
    </row>
    <row r="395" spans="1:42" hidden="1" x14ac:dyDescent="0.2">
      <c r="A395" t="s">
        <v>29</v>
      </c>
      <c r="B395" t="s">
        <v>64</v>
      </c>
      <c r="C395" t="s">
        <v>31</v>
      </c>
      <c r="D395">
        <v>507012</v>
      </c>
      <c r="E395" t="s">
        <v>29</v>
      </c>
      <c r="G395" t="s">
        <v>65</v>
      </c>
      <c r="H395" t="s">
        <v>34</v>
      </c>
      <c r="M395" s="11">
        <v>10</v>
      </c>
      <c r="N395">
        <v>1</v>
      </c>
      <c r="P395" s="12">
        <v>43253</v>
      </c>
      <c r="Q395" s="13">
        <v>12.5</v>
      </c>
      <c r="R395" s="13"/>
      <c r="S395" s="14">
        <v>217.4</v>
      </c>
      <c r="T395" s="14">
        <v>0.15</v>
      </c>
      <c r="V395" t="s">
        <v>66</v>
      </c>
      <c r="W395" t="s">
        <v>29</v>
      </c>
      <c r="X395" s="12">
        <v>43253</v>
      </c>
      <c r="Y395" s="15">
        <v>194.35560000000001</v>
      </c>
      <c r="Z395" s="16">
        <v>0</v>
      </c>
      <c r="AA395" s="16">
        <v>0</v>
      </c>
      <c r="AB395" s="16">
        <v>0</v>
      </c>
      <c r="AC395" s="16">
        <v>194.35560000000001</v>
      </c>
      <c r="AD395" s="16">
        <v>194.35560000000001</v>
      </c>
      <c r="AE395" s="16">
        <v>194.35560000000001</v>
      </c>
      <c r="AF395" s="12">
        <v>43281</v>
      </c>
      <c r="AG395" s="15" t="s">
        <v>38</v>
      </c>
      <c r="AH395" s="15" t="s">
        <v>29</v>
      </c>
      <c r="AI395" s="15" t="s">
        <v>38</v>
      </c>
      <c r="AL395" s="47">
        <f t="shared" si="12"/>
        <v>0.89400000000000002</v>
      </c>
      <c r="AM395" s="47">
        <v>1.71</v>
      </c>
      <c r="AN395">
        <f t="shared" si="13"/>
        <v>0.25650000000000001</v>
      </c>
      <c r="AO395" s="18" t="s">
        <v>70</v>
      </c>
      <c r="AP395" t="s">
        <v>389</v>
      </c>
    </row>
    <row r="396" spans="1:42" hidden="1" x14ac:dyDescent="0.2">
      <c r="A396" t="s">
        <v>29</v>
      </c>
      <c r="B396" t="s">
        <v>64</v>
      </c>
      <c r="C396" t="s">
        <v>31</v>
      </c>
      <c r="D396">
        <v>507025</v>
      </c>
      <c r="E396" t="s">
        <v>29</v>
      </c>
      <c r="G396" t="s">
        <v>65</v>
      </c>
      <c r="H396" t="s">
        <v>34</v>
      </c>
      <c r="M396" s="11">
        <v>10</v>
      </c>
      <c r="N396">
        <v>1</v>
      </c>
      <c r="P396" s="12">
        <v>43205</v>
      </c>
      <c r="Q396" s="13">
        <v>12.5</v>
      </c>
      <c r="R396" s="13"/>
      <c r="S396" s="14">
        <v>217.4</v>
      </c>
      <c r="T396" s="14">
        <v>0.15</v>
      </c>
      <c r="V396" t="s">
        <v>66</v>
      </c>
      <c r="W396" t="s">
        <v>29</v>
      </c>
      <c r="X396" s="12">
        <v>43205</v>
      </c>
      <c r="Y396" s="15">
        <v>194.35560000000001</v>
      </c>
      <c r="Z396" s="16">
        <v>0</v>
      </c>
      <c r="AA396" s="16">
        <v>0</v>
      </c>
      <c r="AB396" s="16">
        <v>0</v>
      </c>
      <c r="AC396" s="16">
        <v>194.35560000000001</v>
      </c>
      <c r="AD396" s="16">
        <v>194.35560000000001</v>
      </c>
      <c r="AE396" s="16">
        <v>194.35560000000001</v>
      </c>
      <c r="AF396" s="12">
        <v>43281</v>
      </c>
      <c r="AG396" s="15" t="s">
        <v>38</v>
      </c>
      <c r="AH396" s="15" t="s">
        <v>29</v>
      </c>
      <c r="AI396" s="15" t="s">
        <v>38</v>
      </c>
      <c r="AL396" s="47">
        <f t="shared" si="12"/>
        <v>0.89400000000000002</v>
      </c>
      <c r="AM396" s="47">
        <v>1.71</v>
      </c>
      <c r="AN396">
        <f t="shared" si="13"/>
        <v>0.25650000000000001</v>
      </c>
      <c r="AO396" s="18" t="s">
        <v>70</v>
      </c>
      <c r="AP396" t="s">
        <v>389</v>
      </c>
    </row>
    <row r="397" spans="1:42" hidden="1" x14ac:dyDescent="0.2">
      <c r="A397" t="s">
        <v>29</v>
      </c>
      <c r="B397" t="s">
        <v>64</v>
      </c>
      <c r="C397" t="s">
        <v>31</v>
      </c>
      <c r="D397">
        <v>507051</v>
      </c>
      <c r="E397" t="s">
        <v>29</v>
      </c>
      <c r="G397" t="s">
        <v>65</v>
      </c>
      <c r="H397" t="s">
        <v>34</v>
      </c>
      <c r="M397" s="11">
        <v>10</v>
      </c>
      <c r="N397">
        <v>1</v>
      </c>
      <c r="P397" s="12">
        <v>43253</v>
      </c>
      <c r="Q397" s="13">
        <v>12.5</v>
      </c>
      <c r="R397" s="13"/>
      <c r="S397" s="14">
        <v>217.4</v>
      </c>
      <c r="T397" s="14">
        <v>0.15</v>
      </c>
      <c r="V397" t="s">
        <v>66</v>
      </c>
      <c r="W397" t="s">
        <v>29</v>
      </c>
      <c r="X397" s="12">
        <v>43253</v>
      </c>
      <c r="Y397" s="15">
        <v>194.35560000000001</v>
      </c>
      <c r="Z397" s="16">
        <v>0</v>
      </c>
      <c r="AA397" s="16">
        <v>0</v>
      </c>
      <c r="AB397" s="16">
        <v>0</v>
      </c>
      <c r="AC397" s="16">
        <v>194.35560000000001</v>
      </c>
      <c r="AD397" s="16">
        <v>194.35560000000001</v>
      </c>
      <c r="AE397" s="16">
        <v>194.35560000000001</v>
      </c>
      <c r="AF397" s="12">
        <v>43281</v>
      </c>
      <c r="AG397" s="15" t="s">
        <v>38</v>
      </c>
      <c r="AH397" s="15" t="s">
        <v>29</v>
      </c>
      <c r="AI397" s="15" t="s">
        <v>38</v>
      </c>
      <c r="AL397" s="47">
        <f t="shared" si="12"/>
        <v>0.89400000000000002</v>
      </c>
      <c r="AM397" s="47">
        <v>1.71</v>
      </c>
      <c r="AN397">
        <f t="shared" si="13"/>
        <v>0.25650000000000001</v>
      </c>
      <c r="AO397" s="18" t="s">
        <v>70</v>
      </c>
      <c r="AP397" t="s">
        <v>389</v>
      </c>
    </row>
    <row r="398" spans="1:42" hidden="1" x14ac:dyDescent="0.2">
      <c r="A398" t="s">
        <v>29</v>
      </c>
      <c r="B398" t="s">
        <v>64</v>
      </c>
      <c r="C398" t="s">
        <v>31</v>
      </c>
      <c r="D398">
        <v>507110</v>
      </c>
      <c r="E398" t="s">
        <v>29</v>
      </c>
      <c r="G398" t="s">
        <v>65</v>
      </c>
      <c r="H398" t="s">
        <v>34</v>
      </c>
      <c r="M398" s="11">
        <v>10</v>
      </c>
      <c r="N398">
        <v>1</v>
      </c>
      <c r="P398" s="12">
        <v>43295</v>
      </c>
      <c r="Q398" s="13">
        <v>12.5</v>
      </c>
      <c r="R398" s="13"/>
      <c r="S398" s="14">
        <v>217.4</v>
      </c>
      <c r="T398" s="14">
        <v>0.15</v>
      </c>
      <c r="V398" t="s">
        <v>66</v>
      </c>
      <c r="W398" t="s">
        <v>29</v>
      </c>
      <c r="X398" s="12">
        <v>43295</v>
      </c>
      <c r="Y398" s="15">
        <v>194.35560000000001</v>
      </c>
      <c r="Z398" s="16">
        <v>0</v>
      </c>
      <c r="AA398" s="16">
        <v>0</v>
      </c>
      <c r="AB398" s="16">
        <v>0</v>
      </c>
      <c r="AC398" s="16">
        <v>194.35560000000001</v>
      </c>
      <c r="AD398" s="16">
        <v>194.35560000000001</v>
      </c>
      <c r="AE398" s="16">
        <v>194.35560000000001</v>
      </c>
      <c r="AF398" s="12">
        <v>43373</v>
      </c>
      <c r="AG398" s="15" t="s">
        <v>38</v>
      </c>
      <c r="AH398" s="15" t="s">
        <v>29</v>
      </c>
      <c r="AI398" s="15" t="s">
        <v>38</v>
      </c>
      <c r="AL398" s="47">
        <f t="shared" si="12"/>
        <v>0.89400000000000002</v>
      </c>
      <c r="AM398" s="47">
        <v>1.71</v>
      </c>
      <c r="AN398">
        <f t="shared" si="13"/>
        <v>0.25650000000000001</v>
      </c>
      <c r="AO398" s="18" t="s">
        <v>70</v>
      </c>
      <c r="AP398" t="s">
        <v>389</v>
      </c>
    </row>
    <row r="399" spans="1:42" hidden="1" x14ac:dyDescent="0.2">
      <c r="A399" t="s">
        <v>29</v>
      </c>
      <c r="B399" t="s">
        <v>64</v>
      </c>
      <c r="C399" t="s">
        <v>31</v>
      </c>
      <c r="D399">
        <v>507114</v>
      </c>
      <c r="E399" t="s">
        <v>29</v>
      </c>
      <c r="G399" t="s">
        <v>65</v>
      </c>
      <c r="H399" t="s">
        <v>34</v>
      </c>
      <c r="M399" s="11">
        <v>10</v>
      </c>
      <c r="N399">
        <v>1</v>
      </c>
      <c r="P399" s="12">
        <v>43253</v>
      </c>
      <c r="Q399" s="13">
        <v>12.5</v>
      </c>
      <c r="R399" s="13"/>
      <c r="S399" s="14">
        <v>217.4</v>
      </c>
      <c r="T399" s="14">
        <v>0.15</v>
      </c>
      <c r="V399" t="s">
        <v>66</v>
      </c>
      <c r="W399" t="s">
        <v>29</v>
      </c>
      <c r="X399" s="12">
        <v>43253</v>
      </c>
      <c r="Y399" s="15">
        <v>194.35560000000001</v>
      </c>
      <c r="Z399" s="16">
        <v>0</v>
      </c>
      <c r="AA399" s="16">
        <v>0</v>
      </c>
      <c r="AB399" s="16">
        <v>0</v>
      </c>
      <c r="AC399" s="16">
        <v>194.35560000000001</v>
      </c>
      <c r="AD399" s="16">
        <v>194.35560000000001</v>
      </c>
      <c r="AE399" s="16">
        <v>194.35560000000001</v>
      </c>
      <c r="AF399" s="12">
        <v>43281</v>
      </c>
      <c r="AG399" s="15" t="s">
        <v>38</v>
      </c>
      <c r="AH399" s="15" t="s">
        <v>29</v>
      </c>
      <c r="AI399" s="15" t="s">
        <v>38</v>
      </c>
      <c r="AL399" s="47">
        <f t="shared" si="12"/>
        <v>0.89400000000000002</v>
      </c>
      <c r="AM399" s="47">
        <v>1.71</v>
      </c>
      <c r="AN399">
        <f t="shared" si="13"/>
        <v>0.25650000000000001</v>
      </c>
      <c r="AO399" s="18" t="s">
        <v>70</v>
      </c>
      <c r="AP399" t="s">
        <v>389</v>
      </c>
    </row>
    <row r="400" spans="1:42" hidden="1" x14ac:dyDescent="0.2">
      <c r="A400" t="s">
        <v>29</v>
      </c>
      <c r="B400" t="s">
        <v>64</v>
      </c>
      <c r="C400" t="s">
        <v>31</v>
      </c>
      <c r="D400">
        <v>507132</v>
      </c>
      <c r="E400" t="s">
        <v>29</v>
      </c>
      <c r="G400" t="s">
        <v>65</v>
      </c>
      <c r="H400" t="s">
        <v>34</v>
      </c>
      <c r="M400" s="11">
        <v>10</v>
      </c>
      <c r="N400">
        <v>1</v>
      </c>
      <c r="P400" s="12">
        <v>43205</v>
      </c>
      <c r="Q400" s="13">
        <v>12.5</v>
      </c>
      <c r="R400" s="13"/>
      <c r="S400" s="14">
        <v>217.4</v>
      </c>
      <c r="T400" s="14">
        <v>0.15</v>
      </c>
      <c r="V400" t="s">
        <v>66</v>
      </c>
      <c r="W400" t="s">
        <v>29</v>
      </c>
      <c r="X400" s="12">
        <v>43205</v>
      </c>
      <c r="Y400" s="15">
        <v>194.35560000000001</v>
      </c>
      <c r="Z400" s="16">
        <v>0</v>
      </c>
      <c r="AA400" s="16">
        <v>0</v>
      </c>
      <c r="AB400" s="16">
        <v>0</v>
      </c>
      <c r="AC400" s="16">
        <v>194.35560000000001</v>
      </c>
      <c r="AD400" s="16">
        <v>194.35560000000001</v>
      </c>
      <c r="AE400" s="16">
        <v>194.35560000000001</v>
      </c>
      <c r="AF400" s="12">
        <v>43281</v>
      </c>
      <c r="AG400" s="15" t="s">
        <v>38</v>
      </c>
      <c r="AH400" s="15" t="s">
        <v>29</v>
      </c>
      <c r="AI400" s="15" t="s">
        <v>38</v>
      </c>
      <c r="AL400" s="47">
        <f t="shared" si="12"/>
        <v>0.89400000000000002</v>
      </c>
      <c r="AM400" s="47">
        <v>1.71</v>
      </c>
      <c r="AN400">
        <f t="shared" si="13"/>
        <v>0.25650000000000001</v>
      </c>
      <c r="AO400" s="18" t="s">
        <v>70</v>
      </c>
      <c r="AP400" t="s">
        <v>389</v>
      </c>
    </row>
    <row r="401" spans="1:42" hidden="1" x14ac:dyDescent="0.2">
      <c r="A401" t="s">
        <v>29</v>
      </c>
      <c r="B401" t="s">
        <v>64</v>
      </c>
      <c r="C401" t="s">
        <v>31</v>
      </c>
      <c r="D401">
        <v>507158</v>
      </c>
      <c r="E401" t="s">
        <v>29</v>
      </c>
      <c r="G401" t="s">
        <v>65</v>
      </c>
      <c r="H401" t="s">
        <v>34</v>
      </c>
      <c r="M401" s="11">
        <v>10</v>
      </c>
      <c r="N401">
        <v>1</v>
      </c>
      <c r="P401" s="12">
        <v>43295</v>
      </c>
      <c r="Q401" s="13">
        <v>12.5</v>
      </c>
      <c r="R401" s="13"/>
      <c r="S401" s="14">
        <v>217.4</v>
      </c>
      <c r="T401" s="14">
        <v>0.15</v>
      </c>
      <c r="V401" t="s">
        <v>66</v>
      </c>
      <c r="W401" t="s">
        <v>29</v>
      </c>
      <c r="X401" s="12">
        <v>43295</v>
      </c>
      <c r="Y401" s="15">
        <v>194.35560000000001</v>
      </c>
      <c r="Z401" s="16">
        <v>0</v>
      </c>
      <c r="AA401" s="16">
        <v>0</v>
      </c>
      <c r="AB401" s="16">
        <v>0</v>
      </c>
      <c r="AC401" s="16">
        <v>194.35560000000001</v>
      </c>
      <c r="AD401" s="16">
        <v>194.35560000000001</v>
      </c>
      <c r="AE401" s="16">
        <v>194.35560000000001</v>
      </c>
      <c r="AF401" s="12">
        <v>43373</v>
      </c>
      <c r="AG401" s="15" t="s">
        <v>38</v>
      </c>
      <c r="AH401" s="15" t="s">
        <v>29</v>
      </c>
      <c r="AI401" s="15" t="s">
        <v>38</v>
      </c>
      <c r="AL401" s="47">
        <f t="shared" si="12"/>
        <v>0.89400000000000002</v>
      </c>
      <c r="AM401" s="47">
        <v>1.71</v>
      </c>
      <c r="AN401">
        <f t="shared" si="13"/>
        <v>0.25650000000000001</v>
      </c>
      <c r="AO401" s="18" t="s">
        <v>70</v>
      </c>
      <c r="AP401" t="s">
        <v>389</v>
      </c>
    </row>
    <row r="402" spans="1:42" hidden="1" x14ac:dyDescent="0.2">
      <c r="A402" t="s">
        <v>29</v>
      </c>
      <c r="B402" t="s">
        <v>64</v>
      </c>
      <c r="C402" t="s">
        <v>31</v>
      </c>
      <c r="D402">
        <v>507179</v>
      </c>
      <c r="E402" t="s">
        <v>29</v>
      </c>
      <c r="G402" t="s">
        <v>65</v>
      </c>
      <c r="H402" t="s">
        <v>34</v>
      </c>
      <c r="M402" s="11">
        <v>10</v>
      </c>
      <c r="N402">
        <v>1</v>
      </c>
      <c r="P402" s="12">
        <v>43204</v>
      </c>
      <c r="Q402" s="13">
        <v>12.5</v>
      </c>
      <c r="R402" s="13"/>
      <c r="S402" s="14">
        <v>217.4</v>
      </c>
      <c r="T402" s="14">
        <v>0.15</v>
      </c>
      <c r="V402" t="s">
        <v>66</v>
      </c>
      <c r="W402" t="s">
        <v>29</v>
      </c>
      <c r="X402" s="12">
        <v>43204</v>
      </c>
      <c r="Y402" s="15">
        <v>194.35560000000001</v>
      </c>
      <c r="Z402" s="16">
        <v>0</v>
      </c>
      <c r="AA402" s="16">
        <v>0</v>
      </c>
      <c r="AB402" s="16">
        <v>0</v>
      </c>
      <c r="AC402" s="16">
        <v>194.35560000000001</v>
      </c>
      <c r="AD402" s="16">
        <v>194.35560000000001</v>
      </c>
      <c r="AE402" s="16">
        <v>194.35560000000001</v>
      </c>
      <c r="AF402" s="12">
        <v>43281</v>
      </c>
      <c r="AG402" s="15" t="s">
        <v>38</v>
      </c>
      <c r="AH402" s="15" t="s">
        <v>29</v>
      </c>
      <c r="AI402" s="15" t="s">
        <v>38</v>
      </c>
      <c r="AL402" s="47">
        <f t="shared" si="12"/>
        <v>0.89400000000000002</v>
      </c>
      <c r="AM402" s="47">
        <v>1.71</v>
      </c>
      <c r="AN402">
        <f t="shared" si="13"/>
        <v>0.25650000000000001</v>
      </c>
      <c r="AO402" s="18" t="s">
        <v>70</v>
      </c>
      <c r="AP402" t="s">
        <v>389</v>
      </c>
    </row>
    <row r="403" spans="1:42" hidden="1" x14ac:dyDescent="0.2">
      <c r="A403" t="s">
        <v>29</v>
      </c>
      <c r="B403" t="s">
        <v>64</v>
      </c>
      <c r="C403" t="s">
        <v>31</v>
      </c>
      <c r="D403">
        <v>507190</v>
      </c>
      <c r="E403" t="s">
        <v>29</v>
      </c>
      <c r="G403" t="s">
        <v>65</v>
      </c>
      <c r="H403" t="s">
        <v>34</v>
      </c>
      <c r="M403" s="11">
        <v>10</v>
      </c>
      <c r="N403">
        <v>1</v>
      </c>
      <c r="P403" s="12">
        <v>43246</v>
      </c>
      <c r="Q403" s="13">
        <v>12.5</v>
      </c>
      <c r="R403" s="13"/>
      <c r="S403" s="14">
        <v>217.4</v>
      </c>
      <c r="T403" s="14">
        <v>0.15</v>
      </c>
      <c r="V403" t="s">
        <v>66</v>
      </c>
      <c r="W403" t="s">
        <v>29</v>
      </c>
      <c r="X403" s="12">
        <v>43246</v>
      </c>
      <c r="Y403" s="15">
        <v>194.35560000000001</v>
      </c>
      <c r="Z403" s="16">
        <v>0</v>
      </c>
      <c r="AA403" s="16">
        <v>0</v>
      </c>
      <c r="AB403" s="16">
        <v>0</v>
      </c>
      <c r="AC403" s="16">
        <v>194.35560000000001</v>
      </c>
      <c r="AD403" s="16">
        <v>194.35560000000001</v>
      </c>
      <c r="AE403" s="16">
        <v>194.35560000000001</v>
      </c>
      <c r="AF403" s="12">
        <v>43281</v>
      </c>
      <c r="AG403" s="15" t="s">
        <v>38</v>
      </c>
      <c r="AH403" s="15" t="s">
        <v>29</v>
      </c>
      <c r="AI403" s="15" t="s">
        <v>38</v>
      </c>
      <c r="AL403" s="47">
        <f t="shared" si="12"/>
        <v>0.89400000000000002</v>
      </c>
      <c r="AM403" s="47">
        <v>1.71</v>
      </c>
      <c r="AN403">
        <f t="shared" si="13"/>
        <v>0.25650000000000001</v>
      </c>
      <c r="AO403" s="18" t="s">
        <v>70</v>
      </c>
      <c r="AP403" t="s">
        <v>389</v>
      </c>
    </row>
    <row r="404" spans="1:42" hidden="1" x14ac:dyDescent="0.2">
      <c r="A404" t="s">
        <v>29</v>
      </c>
      <c r="B404" t="s">
        <v>64</v>
      </c>
      <c r="C404" t="s">
        <v>31</v>
      </c>
      <c r="D404">
        <v>507209</v>
      </c>
      <c r="E404" t="s">
        <v>29</v>
      </c>
      <c r="G404" t="s">
        <v>65</v>
      </c>
      <c r="H404" t="s">
        <v>34</v>
      </c>
      <c r="M404" s="11">
        <v>10</v>
      </c>
      <c r="N404">
        <v>1</v>
      </c>
      <c r="P404" s="12">
        <v>43203</v>
      </c>
      <c r="Q404" s="13">
        <v>12.5</v>
      </c>
      <c r="R404" s="13"/>
      <c r="S404" s="14">
        <v>217.4</v>
      </c>
      <c r="T404" s="14">
        <v>0.15</v>
      </c>
      <c r="V404" t="s">
        <v>66</v>
      </c>
      <c r="W404" t="s">
        <v>29</v>
      </c>
      <c r="X404" s="12">
        <v>43203</v>
      </c>
      <c r="Y404" s="15">
        <v>194.35560000000001</v>
      </c>
      <c r="Z404" s="16">
        <v>0</v>
      </c>
      <c r="AA404" s="16">
        <v>0</v>
      </c>
      <c r="AB404" s="16">
        <v>0</v>
      </c>
      <c r="AC404" s="16">
        <v>194.35560000000001</v>
      </c>
      <c r="AD404" s="16">
        <v>194.35560000000001</v>
      </c>
      <c r="AE404" s="16">
        <v>194.35560000000001</v>
      </c>
      <c r="AF404" s="12">
        <v>43281</v>
      </c>
      <c r="AG404" s="15" t="s">
        <v>38</v>
      </c>
      <c r="AH404" s="15" t="s">
        <v>29</v>
      </c>
      <c r="AI404" s="15" t="s">
        <v>38</v>
      </c>
      <c r="AL404" s="47">
        <f t="shared" si="12"/>
        <v>0.89400000000000002</v>
      </c>
      <c r="AM404" s="47">
        <v>1.71</v>
      </c>
      <c r="AN404">
        <f t="shared" si="13"/>
        <v>0.25650000000000001</v>
      </c>
      <c r="AO404" s="18" t="s">
        <v>70</v>
      </c>
      <c r="AP404" t="s">
        <v>389</v>
      </c>
    </row>
    <row r="405" spans="1:42" hidden="1" x14ac:dyDescent="0.2">
      <c r="A405" t="s">
        <v>29</v>
      </c>
      <c r="B405" t="s">
        <v>64</v>
      </c>
      <c r="C405" t="s">
        <v>31</v>
      </c>
      <c r="D405">
        <v>507222</v>
      </c>
      <c r="E405" t="s">
        <v>29</v>
      </c>
      <c r="G405" t="s">
        <v>65</v>
      </c>
      <c r="H405" t="s">
        <v>34</v>
      </c>
      <c r="M405" s="11">
        <v>10</v>
      </c>
      <c r="N405">
        <v>1</v>
      </c>
      <c r="P405" s="12">
        <v>43203</v>
      </c>
      <c r="Q405" s="13">
        <v>12.5</v>
      </c>
      <c r="R405" s="13"/>
      <c r="S405" s="14">
        <v>217.4</v>
      </c>
      <c r="T405" s="14">
        <v>0.15</v>
      </c>
      <c r="V405" t="s">
        <v>66</v>
      </c>
      <c r="W405" t="s">
        <v>29</v>
      </c>
      <c r="X405" s="12">
        <v>43203</v>
      </c>
      <c r="Y405" s="15">
        <v>194.35560000000001</v>
      </c>
      <c r="Z405" s="16">
        <v>0</v>
      </c>
      <c r="AA405" s="16">
        <v>0</v>
      </c>
      <c r="AB405" s="16">
        <v>0</v>
      </c>
      <c r="AC405" s="16">
        <v>194.35560000000001</v>
      </c>
      <c r="AD405" s="16">
        <v>194.35560000000001</v>
      </c>
      <c r="AE405" s="16">
        <v>194.35560000000001</v>
      </c>
      <c r="AF405" s="12">
        <v>43281</v>
      </c>
      <c r="AG405" s="15" t="s">
        <v>38</v>
      </c>
      <c r="AH405" s="15" t="s">
        <v>29</v>
      </c>
      <c r="AI405" s="15" t="s">
        <v>38</v>
      </c>
      <c r="AL405" s="47">
        <f t="shared" si="12"/>
        <v>0.89400000000000002</v>
      </c>
      <c r="AM405" s="47">
        <v>1.71</v>
      </c>
      <c r="AN405">
        <f t="shared" si="13"/>
        <v>0.25650000000000001</v>
      </c>
      <c r="AO405" s="18" t="s">
        <v>70</v>
      </c>
      <c r="AP405" t="s">
        <v>389</v>
      </c>
    </row>
    <row r="406" spans="1:42" hidden="1" x14ac:dyDescent="0.2">
      <c r="A406" t="s">
        <v>29</v>
      </c>
      <c r="B406" t="s">
        <v>64</v>
      </c>
      <c r="C406" t="s">
        <v>31</v>
      </c>
      <c r="D406">
        <v>507269</v>
      </c>
      <c r="E406" t="s">
        <v>29</v>
      </c>
      <c r="G406" t="s">
        <v>65</v>
      </c>
      <c r="H406" t="s">
        <v>34</v>
      </c>
      <c r="M406" s="11">
        <v>10</v>
      </c>
      <c r="N406">
        <v>1</v>
      </c>
      <c r="P406" s="12">
        <v>43253</v>
      </c>
      <c r="Q406" s="13">
        <v>12.5</v>
      </c>
      <c r="R406" s="13"/>
      <c r="S406" s="14">
        <v>217.4</v>
      </c>
      <c r="T406" s="14">
        <v>0.15</v>
      </c>
      <c r="V406" t="s">
        <v>66</v>
      </c>
      <c r="W406" t="s">
        <v>29</v>
      </c>
      <c r="X406" s="12">
        <v>43253</v>
      </c>
      <c r="Y406" s="15">
        <v>194.35560000000001</v>
      </c>
      <c r="Z406" s="16">
        <v>0</v>
      </c>
      <c r="AA406" s="16">
        <v>0</v>
      </c>
      <c r="AB406" s="16">
        <v>0</v>
      </c>
      <c r="AC406" s="16">
        <v>194.35560000000001</v>
      </c>
      <c r="AD406" s="16">
        <v>194.35560000000001</v>
      </c>
      <c r="AE406" s="16">
        <v>194.35560000000001</v>
      </c>
      <c r="AF406" s="12">
        <v>43281</v>
      </c>
      <c r="AG406" s="15" t="s">
        <v>38</v>
      </c>
      <c r="AH406" s="15" t="s">
        <v>29</v>
      </c>
      <c r="AI406" s="15" t="s">
        <v>38</v>
      </c>
      <c r="AL406" s="47">
        <f t="shared" si="12"/>
        <v>0.89400000000000002</v>
      </c>
      <c r="AM406" s="47">
        <v>1.71</v>
      </c>
      <c r="AN406">
        <f t="shared" si="13"/>
        <v>0.25650000000000001</v>
      </c>
      <c r="AO406" s="18" t="s">
        <v>70</v>
      </c>
      <c r="AP406" t="s">
        <v>389</v>
      </c>
    </row>
    <row r="407" spans="1:42" hidden="1" x14ac:dyDescent="0.2">
      <c r="A407" t="s">
        <v>29</v>
      </c>
      <c r="B407" t="s">
        <v>64</v>
      </c>
      <c r="C407" t="s">
        <v>31</v>
      </c>
      <c r="D407">
        <v>507272</v>
      </c>
      <c r="E407" t="s">
        <v>29</v>
      </c>
      <c r="G407" t="s">
        <v>65</v>
      </c>
      <c r="H407" t="s">
        <v>34</v>
      </c>
      <c r="M407" s="11">
        <v>10</v>
      </c>
      <c r="N407">
        <v>1</v>
      </c>
      <c r="P407" s="12">
        <v>43246</v>
      </c>
      <c r="Q407" s="13">
        <v>12.5</v>
      </c>
      <c r="R407" s="13"/>
      <c r="S407" s="14">
        <v>217.4</v>
      </c>
      <c r="T407" s="14">
        <v>0.15</v>
      </c>
      <c r="V407" t="s">
        <v>66</v>
      </c>
      <c r="W407" t="s">
        <v>29</v>
      </c>
      <c r="X407" s="12">
        <v>43246</v>
      </c>
      <c r="Y407" s="15">
        <v>194.35560000000001</v>
      </c>
      <c r="Z407" s="16">
        <v>0</v>
      </c>
      <c r="AA407" s="16">
        <v>0</v>
      </c>
      <c r="AB407" s="16">
        <v>0</v>
      </c>
      <c r="AC407" s="16">
        <v>194.35560000000001</v>
      </c>
      <c r="AD407" s="16">
        <v>194.35560000000001</v>
      </c>
      <c r="AE407" s="16">
        <v>194.35560000000001</v>
      </c>
      <c r="AF407" s="12">
        <v>43281</v>
      </c>
      <c r="AG407" s="15" t="s">
        <v>38</v>
      </c>
      <c r="AH407" s="15" t="s">
        <v>29</v>
      </c>
      <c r="AI407" s="15" t="s">
        <v>38</v>
      </c>
      <c r="AL407" s="47">
        <f t="shared" si="12"/>
        <v>0.89400000000000002</v>
      </c>
      <c r="AM407" s="47">
        <v>1.71</v>
      </c>
      <c r="AN407">
        <f t="shared" si="13"/>
        <v>0.25650000000000001</v>
      </c>
      <c r="AO407" s="18" t="s">
        <v>70</v>
      </c>
      <c r="AP407" t="s">
        <v>389</v>
      </c>
    </row>
    <row r="408" spans="1:42" hidden="1" x14ac:dyDescent="0.2">
      <c r="A408" t="s">
        <v>29</v>
      </c>
      <c r="B408" t="s">
        <v>64</v>
      </c>
      <c r="C408" t="s">
        <v>31</v>
      </c>
      <c r="D408">
        <v>507317</v>
      </c>
      <c r="E408" t="s">
        <v>29</v>
      </c>
      <c r="G408" t="s">
        <v>65</v>
      </c>
      <c r="H408" t="s">
        <v>34</v>
      </c>
      <c r="M408" s="11">
        <v>10</v>
      </c>
      <c r="N408">
        <v>1</v>
      </c>
      <c r="P408" s="12">
        <v>43246</v>
      </c>
      <c r="Q408" s="13">
        <v>12.5</v>
      </c>
      <c r="R408" s="13"/>
      <c r="S408" s="14">
        <v>217.4</v>
      </c>
      <c r="T408" s="14">
        <v>0.15</v>
      </c>
      <c r="V408" t="s">
        <v>66</v>
      </c>
      <c r="W408" t="s">
        <v>29</v>
      </c>
      <c r="X408" s="12">
        <v>43246</v>
      </c>
      <c r="Y408" s="15">
        <v>194.35560000000001</v>
      </c>
      <c r="Z408" s="16">
        <v>0</v>
      </c>
      <c r="AA408" s="16">
        <v>0</v>
      </c>
      <c r="AB408" s="16">
        <v>0</v>
      </c>
      <c r="AC408" s="16">
        <v>194.35560000000001</v>
      </c>
      <c r="AD408" s="16">
        <v>194.35560000000001</v>
      </c>
      <c r="AE408" s="16">
        <v>194.35560000000001</v>
      </c>
      <c r="AF408" s="12">
        <v>43281</v>
      </c>
      <c r="AG408" s="15" t="s">
        <v>38</v>
      </c>
      <c r="AH408" s="15" t="s">
        <v>29</v>
      </c>
      <c r="AI408" s="15" t="s">
        <v>38</v>
      </c>
      <c r="AL408" s="47">
        <f t="shared" si="12"/>
        <v>0.89400000000000002</v>
      </c>
      <c r="AM408" s="47">
        <v>1.71</v>
      </c>
      <c r="AN408">
        <f t="shared" si="13"/>
        <v>0.25650000000000001</v>
      </c>
      <c r="AO408" s="18" t="s">
        <v>70</v>
      </c>
      <c r="AP408" t="s">
        <v>389</v>
      </c>
    </row>
    <row r="409" spans="1:42" hidden="1" x14ac:dyDescent="0.2">
      <c r="A409" t="s">
        <v>29</v>
      </c>
      <c r="B409" t="s">
        <v>64</v>
      </c>
      <c r="C409" t="s">
        <v>31</v>
      </c>
      <c r="D409">
        <v>507345</v>
      </c>
      <c r="E409" t="s">
        <v>29</v>
      </c>
      <c r="G409" t="s">
        <v>65</v>
      </c>
      <c r="H409" t="s">
        <v>34</v>
      </c>
      <c r="M409" s="11">
        <v>10</v>
      </c>
      <c r="N409">
        <v>1</v>
      </c>
      <c r="P409" s="12">
        <v>43295</v>
      </c>
      <c r="Q409" s="13">
        <v>12.5</v>
      </c>
      <c r="R409" s="13"/>
      <c r="S409" s="14">
        <v>217.4</v>
      </c>
      <c r="T409" s="14">
        <v>0.15</v>
      </c>
      <c r="V409" t="s">
        <v>66</v>
      </c>
      <c r="W409" t="s">
        <v>29</v>
      </c>
      <c r="X409" s="12">
        <v>43295</v>
      </c>
      <c r="Y409" s="15">
        <v>194.35560000000001</v>
      </c>
      <c r="Z409" s="16">
        <v>0</v>
      </c>
      <c r="AA409" s="16">
        <v>0</v>
      </c>
      <c r="AB409" s="16">
        <v>0</v>
      </c>
      <c r="AC409" s="16">
        <v>194.35560000000001</v>
      </c>
      <c r="AD409" s="16">
        <v>194.35560000000001</v>
      </c>
      <c r="AE409" s="16">
        <v>194.35560000000001</v>
      </c>
      <c r="AF409" s="12">
        <v>43373</v>
      </c>
      <c r="AG409" s="15" t="s">
        <v>38</v>
      </c>
      <c r="AH409" s="15" t="s">
        <v>29</v>
      </c>
      <c r="AI409" s="15" t="s">
        <v>38</v>
      </c>
      <c r="AL409" s="47">
        <f t="shared" si="12"/>
        <v>0.89400000000000002</v>
      </c>
      <c r="AM409" s="47">
        <v>1.71</v>
      </c>
      <c r="AN409">
        <f t="shared" si="13"/>
        <v>0.25650000000000001</v>
      </c>
      <c r="AO409" s="18" t="s">
        <v>70</v>
      </c>
      <c r="AP409" t="s">
        <v>389</v>
      </c>
    </row>
    <row r="410" spans="1:42" hidden="1" x14ac:dyDescent="0.2">
      <c r="A410" t="s">
        <v>29</v>
      </c>
      <c r="B410" t="s">
        <v>64</v>
      </c>
      <c r="C410" t="s">
        <v>31</v>
      </c>
      <c r="D410">
        <v>507416</v>
      </c>
      <c r="E410" t="s">
        <v>29</v>
      </c>
      <c r="G410" t="s">
        <v>65</v>
      </c>
      <c r="H410" t="s">
        <v>34</v>
      </c>
      <c r="M410" s="11">
        <v>10</v>
      </c>
      <c r="N410">
        <v>1</v>
      </c>
      <c r="P410" s="12">
        <v>43246</v>
      </c>
      <c r="Q410" s="13">
        <v>12.5</v>
      </c>
      <c r="R410" s="13"/>
      <c r="S410" s="14">
        <v>217.4</v>
      </c>
      <c r="T410" s="14">
        <v>0.15</v>
      </c>
      <c r="V410" t="s">
        <v>66</v>
      </c>
      <c r="W410" t="s">
        <v>29</v>
      </c>
      <c r="X410" s="12">
        <v>43246</v>
      </c>
      <c r="Y410" s="15">
        <v>194.35560000000001</v>
      </c>
      <c r="Z410" s="16">
        <v>0</v>
      </c>
      <c r="AA410" s="16">
        <v>0</v>
      </c>
      <c r="AB410" s="16">
        <v>0</v>
      </c>
      <c r="AC410" s="16">
        <v>194.35560000000001</v>
      </c>
      <c r="AD410" s="16">
        <v>194.35560000000001</v>
      </c>
      <c r="AE410" s="16">
        <v>194.35560000000001</v>
      </c>
      <c r="AF410" s="12">
        <v>43281</v>
      </c>
      <c r="AG410" s="15" t="s">
        <v>38</v>
      </c>
      <c r="AH410" s="15" t="s">
        <v>29</v>
      </c>
      <c r="AI410" s="15" t="s">
        <v>38</v>
      </c>
      <c r="AL410" s="47">
        <f t="shared" si="12"/>
        <v>0.89400000000000002</v>
      </c>
      <c r="AM410" s="47">
        <v>1.71</v>
      </c>
      <c r="AN410">
        <f t="shared" si="13"/>
        <v>0.25650000000000001</v>
      </c>
      <c r="AO410" s="18" t="s">
        <v>70</v>
      </c>
      <c r="AP410" t="s">
        <v>389</v>
      </c>
    </row>
    <row r="411" spans="1:42" hidden="1" x14ac:dyDescent="0.2">
      <c r="A411" t="s">
        <v>29</v>
      </c>
      <c r="B411" t="s">
        <v>64</v>
      </c>
      <c r="C411" t="s">
        <v>31</v>
      </c>
      <c r="D411">
        <v>507437</v>
      </c>
      <c r="E411" t="s">
        <v>29</v>
      </c>
      <c r="G411" t="s">
        <v>65</v>
      </c>
      <c r="H411" t="s">
        <v>34</v>
      </c>
      <c r="M411" s="11">
        <v>10</v>
      </c>
      <c r="N411">
        <v>1</v>
      </c>
      <c r="P411" s="12">
        <v>43204</v>
      </c>
      <c r="Q411" s="13">
        <v>12.5</v>
      </c>
      <c r="R411" s="13"/>
      <c r="S411" s="14">
        <v>217.4</v>
      </c>
      <c r="T411" s="14">
        <v>0.15</v>
      </c>
      <c r="V411" t="s">
        <v>66</v>
      </c>
      <c r="W411" t="s">
        <v>29</v>
      </c>
      <c r="X411" s="12">
        <v>43204</v>
      </c>
      <c r="Y411" s="15">
        <v>194.35560000000001</v>
      </c>
      <c r="Z411" s="16">
        <v>0</v>
      </c>
      <c r="AA411" s="16">
        <v>0</v>
      </c>
      <c r="AB411" s="16">
        <v>0</v>
      </c>
      <c r="AC411" s="16">
        <v>194.35560000000001</v>
      </c>
      <c r="AD411" s="16">
        <v>194.35560000000001</v>
      </c>
      <c r="AE411" s="16">
        <v>194.35560000000001</v>
      </c>
      <c r="AF411" s="12">
        <v>43281</v>
      </c>
      <c r="AG411" s="15" t="s">
        <v>38</v>
      </c>
      <c r="AH411" s="15" t="s">
        <v>29</v>
      </c>
      <c r="AI411" s="15" t="s">
        <v>38</v>
      </c>
      <c r="AL411" s="47">
        <f t="shared" si="12"/>
        <v>0.89400000000000002</v>
      </c>
      <c r="AM411" s="47">
        <v>1.71</v>
      </c>
      <c r="AN411">
        <f t="shared" si="13"/>
        <v>0.25650000000000001</v>
      </c>
      <c r="AO411" s="18" t="s">
        <v>70</v>
      </c>
      <c r="AP411" t="s">
        <v>389</v>
      </c>
    </row>
    <row r="412" spans="1:42" hidden="1" x14ac:dyDescent="0.2">
      <c r="A412" t="s">
        <v>29</v>
      </c>
      <c r="B412" t="s">
        <v>64</v>
      </c>
      <c r="C412" t="s">
        <v>31</v>
      </c>
      <c r="D412">
        <v>507441</v>
      </c>
      <c r="E412" t="s">
        <v>29</v>
      </c>
      <c r="G412" t="s">
        <v>65</v>
      </c>
      <c r="H412" t="s">
        <v>34</v>
      </c>
      <c r="M412" s="11">
        <v>10</v>
      </c>
      <c r="N412">
        <v>1</v>
      </c>
      <c r="P412" s="12">
        <v>43204</v>
      </c>
      <c r="Q412" s="13">
        <v>12.5</v>
      </c>
      <c r="R412" s="13"/>
      <c r="S412" s="14">
        <v>217.4</v>
      </c>
      <c r="T412" s="14">
        <v>0.15</v>
      </c>
      <c r="V412" t="s">
        <v>66</v>
      </c>
      <c r="W412" t="s">
        <v>29</v>
      </c>
      <c r="X412" s="12">
        <v>43204</v>
      </c>
      <c r="Y412" s="15">
        <v>194.35560000000001</v>
      </c>
      <c r="Z412" s="16">
        <v>0</v>
      </c>
      <c r="AA412" s="16">
        <v>0</v>
      </c>
      <c r="AB412" s="16">
        <v>0</v>
      </c>
      <c r="AC412" s="16">
        <v>194.35560000000001</v>
      </c>
      <c r="AD412" s="16">
        <v>194.35560000000001</v>
      </c>
      <c r="AE412" s="16">
        <v>194.35560000000001</v>
      </c>
      <c r="AF412" s="12">
        <v>43281</v>
      </c>
      <c r="AG412" s="15" t="s">
        <v>38</v>
      </c>
      <c r="AH412" s="15" t="s">
        <v>29</v>
      </c>
      <c r="AI412" s="15" t="s">
        <v>38</v>
      </c>
      <c r="AL412" s="47">
        <f t="shared" si="12"/>
        <v>0.89400000000000002</v>
      </c>
      <c r="AM412" s="47">
        <v>1.71</v>
      </c>
      <c r="AN412">
        <f t="shared" si="13"/>
        <v>0.25650000000000001</v>
      </c>
      <c r="AO412" s="18" t="s">
        <v>70</v>
      </c>
      <c r="AP412" t="s">
        <v>389</v>
      </c>
    </row>
    <row r="413" spans="1:42" hidden="1" x14ac:dyDescent="0.2">
      <c r="A413" t="s">
        <v>29</v>
      </c>
      <c r="B413" t="s">
        <v>64</v>
      </c>
      <c r="C413" t="s">
        <v>31</v>
      </c>
      <c r="D413">
        <v>507443</v>
      </c>
      <c r="E413" t="s">
        <v>29</v>
      </c>
      <c r="G413" t="s">
        <v>65</v>
      </c>
      <c r="H413" t="s">
        <v>34</v>
      </c>
      <c r="M413" s="11">
        <v>10</v>
      </c>
      <c r="N413">
        <v>1</v>
      </c>
      <c r="P413" s="12">
        <v>43203</v>
      </c>
      <c r="Q413" s="13">
        <v>12.5</v>
      </c>
      <c r="R413" s="13"/>
      <c r="S413" s="14">
        <v>217.4</v>
      </c>
      <c r="T413" s="14">
        <v>0.15</v>
      </c>
      <c r="V413" t="s">
        <v>66</v>
      </c>
      <c r="W413" t="s">
        <v>29</v>
      </c>
      <c r="X413" s="12">
        <v>43203</v>
      </c>
      <c r="Y413" s="15">
        <v>194.35560000000001</v>
      </c>
      <c r="Z413" s="16">
        <v>0</v>
      </c>
      <c r="AA413" s="16">
        <v>0</v>
      </c>
      <c r="AB413" s="16">
        <v>0</v>
      </c>
      <c r="AC413" s="16">
        <v>194.35560000000001</v>
      </c>
      <c r="AD413" s="16">
        <v>194.35560000000001</v>
      </c>
      <c r="AE413" s="16">
        <v>194.35560000000001</v>
      </c>
      <c r="AF413" s="12">
        <v>43281</v>
      </c>
      <c r="AG413" s="15" t="s">
        <v>38</v>
      </c>
      <c r="AH413" s="15" t="s">
        <v>29</v>
      </c>
      <c r="AI413" s="15" t="s">
        <v>38</v>
      </c>
      <c r="AL413" s="47">
        <f t="shared" si="12"/>
        <v>0.89400000000000002</v>
      </c>
      <c r="AM413" s="47">
        <v>1.71</v>
      </c>
      <c r="AN413">
        <f t="shared" si="13"/>
        <v>0.25650000000000001</v>
      </c>
      <c r="AO413" s="18" t="s">
        <v>70</v>
      </c>
      <c r="AP413" t="s">
        <v>389</v>
      </c>
    </row>
    <row r="414" spans="1:42" hidden="1" x14ac:dyDescent="0.2">
      <c r="A414" t="s">
        <v>29</v>
      </c>
      <c r="B414" t="s">
        <v>64</v>
      </c>
      <c r="C414" t="s">
        <v>31</v>
      </c>
      <c r="D414">
        <v>507560</v>
      </c>
      <c r="E414" t="s">
        <v>29</v>
      </c>
      <c r="G414" t="s">
        <v>65</v>
      </c>
      <c r="H414" t="s">
        <v>34</v>
      </c>
      <c r="M414" s="11">
        <v>10</v>
      </c>
      <c r="N414">
        <v>1</v>
      </c>
      <c r="P414" s="12">
        <v>43204</v>
      </c>
      <c r="Q414" s="13">
        <v>12.5</v>
      </c>
      <c r="R414" s="13"/>
      <c r="S414" s="14">
        <v>217.4</v>
      </c>
      <c r="T414" s="14">
        <v>0.15</v>
      </c>
      <c r="V414" t="s">
        <v>66</v>
      </c>
      <c r="W414" t="s">
        <v>29</v>
      </c>
      <c r="X414" s="12">
        <v>43204</v>
      </c>
      <c r="Y414" s="15">
        <v>194.35560000000001</v>
      </c>
      <c r="Z414" s="16">
        <v>0</v>
      </c>
      <c r="AA414" s="16">
        <v>0</v>
      </c>
      <c r="AB414" s="16">
        <v>0</v>
      </c>
      <c r="AC414" s="16">
        <v>194.35560000000001</v>
      </c>
      <c r="AD414" s="16">
        <v>194.35560000000001</v>
      </c>
      <c r="AE414" s="16">
        <v>194.35560000000001</v>
      </c>
      <c r="AF414" s="12">
        <v>43281</v>
      </c>
      <c r="AG414" s="15" t="s">
        <v>38</v>
      </c>
      <c r="AH414" s="15" t="s">
        <v>29</v>
      </c>
      <c r="AI414" s="15" t="s">
        <v>38</v>
      </c>
      <c r="AL414" s="47">
        <f t="shared" si="12"/>
        <v>0.89400000000000002</v>
      </c>
      <c r="AM414" s="47">
        <v>1.71</v>
      </c>
      <c r="AN414">
        <f t="shared" si="13"/>
        <v>0.25650000000000001</v>
      </c>
      <c r="AO414" s="18" t="s">
        <v>70</v>
      </c>
      <c r="AP414" t="s">
        <v>389</v>
      </c>
    </row>
    <row r="415" spans="1:42" hidden="1" x14ac:dyDescent="0.2">
      <c r="A415" t="s">
        <v>29</v>
      </c>
      <c r="B415" t="s">
        <v>64</v>
      </c>
      <c r="C415" t="s">
        <v>31</v>
      </c>
      <c r="D415">
        <v>507659</v>
      </c>
      <c r="E415" t="s">
        <v>29</v>
      </c>
      <c r="G415" t="s">
        <v>65</v>
      </c>
      <c r="H415" t="s">
        <v>34</v>
      </c>
      <c r="M415" s="11">
        <v>10</v>
      </c>
      <c r="N415">
        <v>1</v>
      </c>
      <c r="P415" s="12">
        <v>43314</v>
      </c>
      <c r="Q415" s="13">
        <v>12.5</v>
      </c>
      <c r="R415" s="13"/>
      <c r="S415" s="14">
        <v>217.4</v>
      </c>
      <c r="T415" s="14">
        <v>0.15</v>
      </c>
      <c r="V415" t="s">
        <v>66</v>
      </c>
      <c r="W415" t="s">
        <v>29</v>
      </c>
      <c r="X415" s="12">
        <v>43314</v>
      </c>
      <c r="Y415" s="15">
        <v>194.35560000000001</v>
      </c>
      <c r="Z415" s="16">
        <v>0</v>
      </c>
      <c r="AA415" s="16">
        <v>0</v>
      </c>
      <c r="AB415" s="16">
        <v>0</v>
      </c>
      <c r="AC415" s="16">
        <v>194.35560000000001</v>
      </c>
      <c r="AD415" s="16">
        <v>194.35560000000001</v>
      </c>
      <c r="AE415" s="16">
        <v>194.35560000000001</v>
      </c>
      <c r="AF415" s="12">
        <v>43373</v>
      </c>
      <c r="AG415" s="15" t="s">
        <v>38</v>
      </c>
      <c r="AH415" s="15" t="s">
        <v>29</v>
      </c>
      <c r="AI415" s="15" t="s">
        <v>38</v>
      </c>
      <c r="AL415" s="47">
        <f t="shared" si="12"/>
        <v>0.89400000000000002</v>
      </c>
      <c r="AM415" s="47">
        <v>1.71</v>
      </c>
      <c r="AN415">
        <f t="shared" si="13"/>
        <v>0.25650000000000001</v>
      </c>
      <c r="AO415" s="18" t="s">
        <v>70</v>
      </c>
      <c r="AP415" t="s">
        <v>389</v>
      </c>
    </row>
    <row r="416" spans="1:42" hidden="1" x14ac:dyDescent="0.2">
      <c r="A416" t="s">
        <v>29</v>
      </c>
      <c r="B416" t="s">
        <v>64</v>
      </c>
      <c r="C416" t="s">
        <v>31</v>
      </c>
      <c r="D416">
        <v>507668</v>
      </c>
      <c r="E416" t="s">
        <v>29</v>
      </c>
      <c r="G416" t="s">
        <v>65</v>
      </c>
      <c r="H416" t="s">
        <v>34</v>
      </c>
      <c r="M416" s="11">
        <v>10</v>
      </c>
      <c r="N416">
        <v>1</v>
      </c>
      <c r="P416" s="12">
        <v>43204</v>
      </c>
      <c r="Q416" s="13">
        <v>12.5</v>
      </c>
      <c r="R416" s="13"/>
      <c r="S416" s="14">
        <v>217.4</v>
      </c>
      <c r="T416" s="14">
        <v>0.15</v>
      </c>
      <c r="V416" t="s">
        <v>66</v>
      </c>
      <c r="W416" t="s">
        <v>29</v>
      </c>
      <c r="X416" s="12">
        <v>43204</v>
      </c>
      <c r="Y416" s="15">
        <v>194.35560000000001</v>
      </c>
      <c r="Z416" s="16">
        <v>0</v>
      </c>
      <c r="AA416" s="16">
        <v>0</v>
      </c>
      <c r="AB416" s="16">
        <v>0</v>
      </c>
      <c r="AC416" s="16">
        <v>194.35560000000001</v>
      </c>
      <c r="AD416" s="16">
        <v>194.35560000000001</v>
      </c>
      <c r="AE416" s="16">
        <v>194.35560000000001</v>
      </c>
      <c r="AF416" s="12">
        <v>43281</v>
      </c>
      <c r="AG416" s="15" t="s">
        <v>38</v>
      </c>
      <c r="AH416" s="15" t="s">
        <v>29</v>
      </c>
      <c r="AI416" s="15" t="s">
        <v>38</v>
      </c>
      <c r="AL416" s="47">
        <f t="shared" si="12"/>
        <v>0.89400000000000002</v>
      </c>
      <c r="AM416" s="47">
        <v>1.71</v>
      </c>
      <c r="AN416">
        <f t="shared" si="13"/>
        <v>0.25650000000000001</v>
      </c>
      <c r="AO416" s="18" t="s">
        <v>70</v>
      </c>
      <c r="AP416" t="s">
        <v>389</v>
      </c>
    </row>
    <row r="417" spans="1:42" hidden="1" x14ac:dyDescent="0.2">
      <c r="A417" t="s">
        <v>29</v>
      </c>
      <c r="B417" t="s">
        <v>64</v>
      </c>
      <c r="C417" t="s">
        <v>31</v>
      </c>
      <c r="D417">
        <v>507673</v>
      </c>
      <c r="E417" t="s">
        <v>29</v>
      </c>
      <c r="G417" t="s">
        <v>65</v>
      </c>
      <c r="H417" t="s">
        <v>34</v>
      </c>
      <c r="M417" s="11">
        <v>10</v>
      </c>
      <c r="N417">
        <v>1</v>
      </c>
      <c r="P417" s="12">
        <v>43203</v>
      </c>
      <c r="Q417" s="13">
        <v>12.5</v>
      </c>
      <c r="R417" s="13"/>
      <c r="S417" s="14">
        <v>217.4</v>
      </c>
      <c r="T417" s="14">
        <v>0.15</v>
      </c>
      <c r="V417" t="s">
        <v>66</v>
      </c>
      <c r="W417" t="s">
        <v>29</v>
      </c>
      <c r="X417" s="12">
        <v>43203</v>
      </c>
      <c r="Y417" s="15">
        <v>194.35560000000001</v>
      </c>
      <c r="Z417" s="16">
        <v>0</v>
      </c>
      <c r="AA417" s="16">
        <v>0</v>
      </c>
      <c r="AB417" s="16">
        <v>0</v>
      </c>
      <c r="AC417" s="16">
        <v>194.35560000000001</v>
      </c>
      <c r="AD417" s="16">
        <v>194.35560000000001</v>
      </c>
      <c r="AE417" s="16">
        <v>194.35560000000001</v>
      </c>
      <c r="AF417" s="12">
        <v>43281</v>
      </c>
      <c r="AG417" s="15" t="s">
        <v>38</v>
      </c>
      <c r="AH417" s="15" t="s">
        <v>29</v>
      </c>
      <c r="AI417" s="15" t="s">
        <v>38</v>
      </c>
      <c r="AL417" s="47">
        <f t="shared" si="12"/>
        <v>0.89400000000000002</v>
      </c>
      <c r="AM417" s="47">
        <v>1.71</v>
      </c>
      <c r="AN417">
        <f t="shared" si="13"/>
        <v>0.25650000000000001</v>
      </c>
      <c r="AO417" s="18" t="s">
        <v>70</v>
      </c>
      <c r="AP417" t="s">
        <v>389</v>
      </c>
    </row>
    <row r="418" spans="1:42" hidden="1" x14ac:dyDescent="0.2">
      <c r="A418" t="s">
        <v>29</v>
      </c>
      <c r="B418" t="s">
        <v>64</v>
      </c>
      <c r="C418" t="s">
        <v>31</v>
      </c>
      <c r="D418">
        <v>507724</v>
      </c>
      <c r="E418" t="s">
        <v>29</v>
      </c>
      <c r="G418" t="s">
        <v>65</v>
      </c>
      <c r="H418" t="s">
        <v>34</v>
      </c>
      <c r="M418" s="11">
        <v>10</v>
      </c>
      <c r="N418">
        <v>1</v>
      </c>
      <c r="P418" s="12">
        <v>43246</v>
      </c>
      <c r="Q418" s="13">
        <v>12.5</v>
      </c>
      <c r="R418" s="13"/>
      <c r="S418" s="14">
        <v>217.4</v>
      </c>
      <c r="T418" s="14">
        <v>0.15</v>
      </c>
      <c r="V418" t="s">
        <v>66</v>
      </c>
      <c r="W418" t="s">
        <v>29</v>
      </c>
      <c r="X418" s="12">
        <v>43246</v>
      </c>
      <c r="Y418" s="15">
        <v>194.35560000000001</v>
      </c>
      <c r="Z418" s="16">
        <v>0</v>
      </c>
      <c r="AA418" s="16">
        <v>0</v>
      </c>
      <c r="AB418" s="16">
        <v>0</v>
      </c>
      <c r="AC418" s="16">
        <v>194.35560000000001</v>
      </c>
      <c r="AD418" s="16">
        <v>194.35560000000001</v>
      </c>
      <c r="AE418" s="16">
        <v>194.35560000000001</v>
      </c>
      <c r="AF418" s="12">
        <v>43281</v>
      </c>
      <c r="AG418" s="15" t="s">
        <v>38</v>
      </c>
      <c r="AH418" s="15" t="s">
        <v>29</v>
      </c>
      <c r="AI418" s="15" t="s">
        <v>38</v>
      </c>
      <c r="AL418" s="47">
        <f t="shared" si="12"/>
        <v>0.89400000000000002</v>
      </c>
      <c r="AM418" s="47">
        <v>1.71</v>
      </c>
      <c r="AN418">
        <f t="shared" si="13"/>
        <v>0.25650000000000001</v>
      </c>
      <c r="AO418" s="18" t="s">
        <v>70</v>
      </c>
      <c r="AP418" t="s">
        <v>389</v>
      </c>
    </row>
    <row r="419" spans="1:42" hidden="1" x14ac:dyDescent="0.2">
      <c r="A419" t="s">
        <v>29</v>
      </c>
      <c r="B419" t="s">
        <v>64</v>
      </c>
      <c r="C419" t="s">
        <v>31</v>
      </c>
      <c r="D419">
        <v>507736</v>
      </c>
      <c r="E419" t="s">
        <v>29</v>
      </c>
      <c r="G419" t="s">
        <v>65</v>
      </c>
      <c r="H419" t="s">
        <v>34</v>
      </c>
      <c r="M419" s="11">
        <v>10</v>
      </c>
      <c r="N419">
        <v>1</v>
      </c>
      <c r="P419" s="12">
        <v>43246</v>
      </c>
      <c r="Q419" s="13">
        <v>12.5</v>
      </c>
      <c r="R419" s="13"/>
      <c r="S419" s="14">
        <v>217.4</v>
      </c>
      <c r="T419" s="14">
        <v>0.15</v>
      </c>
      <c r="V419" t="s">
        <v>66</v>
      </c>
      <c r="W419" t="s">
        <v>29</v>
      </c>
      <c r="X419" s="12">
        <v>43246</v>
      </c>
      <c r="Y419" s="15">
        <v>194.35560000000001</v>
      </c>
      <c r="Z419" s="16">
        <v>0</v>
      </c>
      <c r="AA419" s="16">
        <v>0</v>
      </c>
      <c r="AB419" s="16">
        <v>0</v>
      </c>
      <c r="AC419" s="16">
        <v>194.35560000000001</v>
      </c>
      <c r="AD419" s="16">
        <v>194.35560000000001</v>
      </c>
      <c r="AE419" s="16">
        <v>194.35560000000001</v>
      </c>
      <c r="AF419" s="12">
        <v>43281</v>
      </c>
      <c r="AG419" s="15" t="s">
        <v>38</v>
      </c>
      <c r="AH419" s="15" t="s">
        <v>29</v>
      </c>
      <c r="AI419" s="15" t="s">
        <v>38</v>
      </c>
      <c r="AL419" s="47">
        <f t="shared" si="12"/>
        <v>0.89400000000000002</v>
      </c>
      <c r="AM419" s="47">
        <v>1.71</v>
      </c>
      <c r="AN419">
        <f t="shared" si="13"/>
        <v>0.25650000000000001</v>
      </c>
      <c r="AO419" s="18" t="s">
        <v>70</v>
      </c>
      <c r="AP419" t="s">
        <v>389</v>
      </c>
    </row>
    <row r="420" spans="1:42" hidden="1" x14ac:dyDescent="0.2">
      <c r="A420" t="s">
        <v>29</v>
      </c>
      <c r="B420" t="s">
        <v>64</v>
      </c>
      <c r="C420" t="s">
        <v>31</v>
      </c>
      <c r="D420">
        <v>507774</v>
      </c>
      <c r="E420" t="s">
        <v>29</v>
      </c>
      <c r="G420" t="s">
        <v>65</v>
      </c>
      <c r="H420" t="s">
        <v>34</v>
      </c>
      <c r="M420" s="11">
        <v>10</v>
      </c>
      <c r="N420">
        <v>1</v>
      </c>
      <c r="P420" s="12">
        <v>43253</v>
      </c>
      <c r="Q420" s="13">
        <v>12.5</v>
      </c>
      <c r="R420" s="13"/>
      <c r="S420" s="14">
        <v>217.4</v>
      </c>
      <c r="T420" s="14">
        <v>0.15</v>
      </c>
      <c r="V420" t="s">
        <v>66</v>
      </c>
      <c r="W420" t="s">
        <v>29</v>
      </c>
      <c r="X420" s="12">
        <v>43253</v>
      </c>
      <c r="Y420" s="15">
        <v>194.35560000000001</v>
      </c>
      <c r="Z420" s="16">
        <v>0</v>
      </c>
      <c r="AA420" s="16">
        <v>0</v>
      </c>
      <c r="AB420" s="16">
        <v>0</v>
      </c>
      <c r="AC420" s="16">
        <v>194.35560000000001</v>
      </c>
      <c r="AD420" s="16">
        <v>194.35560000000001</v>
      </c>
      <c r="AE420" s="16">
        <v>194.35560000000001</v>
      </c>
      <c r="AF420" s="12">
        <v>43281</v>
      </c>
      <c r="AG420" s="15" t="s">
        <v>38</v>
      </c>
      <c r="AH420" s="15" t="s">
        <v>29</v>
      </c>
      <c r="AI420" s="15" t="s">
        <v>38</v>
      </c>
      <c r="AL420" s="47">
        <f t="shared" si="12"/>
        <v>0.89400000000000002</v>
      </c>
      <c r="AM420" s="47">
        <v>1.71</v>
      </c>
      <c r="AN420">
        <f t="shared" si="13"/>
        <v>0.25650000000000001</v>
      </c>
      <c r="AO420" s="18" t="s">
        <v>70</v>
      </c>
      <c r="AP420" t="s">
        <v>389</v>
      </c>
    </row>
    <row r="421" spans="1:42" hidden="1" x14ac:dyDescent="0.2">
      <c r="A421" t="s">
        <v>29</v>
      </c>
      <c r="B421" t="s">
        <v>64</v>
      </c>
      <c r="C421" t="s">
        <v>31</v>
      </c>
      <c r="D421">
        <v>507789</v>
      </c>
      <c r="E421" t="s">
        <v>29</v>
      </c>
      <c r="G421" t="s">
        <v>65</v>
      </c>
      <c r="H421" t="s">
        <v>34</v>
      </c>
      <c r="M421" s="11">
        <v>10</v>
      </c>
      <c r="N421">
        <v>1</v>
      </c>
      <c r="P421" s="12">
        <v>43246</v>
      </c>
      <c r="Q421" s="13">
        <v>12.5</v>
      </c>
      <c r="R421" s="13"/>
      <c r="S421" s="14">
        <v>217.4</v>
      </c>
      <c r="T421" s="14">
        <v>0.15</v>
      </c>
      <c r="V421" t="s">
        <v>66</v>
      </c>
      <c r="W421" t="s">
        <v>29</v>
      </c>
      <c r="X421" s="12">
        <v>43246</v>
      </c>
      <c r="Y421" s="15">
        <v>194.35560000000001</v>
      </c>
      <c r="Z421" s="16">
        <v>0</v>
      </c>
      <c r="AA421" s="16">
        <v>0</v>
      </c>
      <c r="AB421" s="16">
        <v>0</v>
      </c>
      <c r="AC421" s="16">
        <v>194.35560000000001</v>
      </c>
      <c r="AD421" s="16">
        <v>194.35560000000001</v>
      </c>
      <c r="AE421" s="16">
        <v>194.35560000000001</v>
      </c>
      <c r="AF421" s="12">
        <v>43281</v>
      </c>
      <c r="AG421" s="15" t="s">
        <v>38</v>
      </c>
      <c r="AH421" s="15" t="s">
        <v>29</v>
      </c>
      <c r="AI421" s="15" t="s">
        <v>38</v>
      </c>
      <c r="AL421" s="47">
        <f t="shared" si="12"/>
        <v>0.89400000000000002</v>
      </c>
      <c r="AM421" s="47">
        <v>1.71</v>
      </c>
      <c r="AN421">
        <f t="shared" si="13"/>
        <v>0.25650000000000001</v>
      </c>
      <c r="AO421" s="18" t="s">
        <v>70</v>
      </c>
      <c r="AP421" t="s">
        <v>389</v>
      </c>
    </row>
    <row r="422" spans="1:42" hidden="1" x14ac:dyDescent="0.2">
      <c r="A422" t="s">
        <v>29</v>
      </c>
      <c r="B422" t="s">
        <v>64</v>
      </c>
      <c r="C422" t="s">
        <v>31</v>
      </c>
      <c r="D422">
        <v>507792</v>
      </c>
      <c r="E422" t="s">
        <v>29</v>
      </c>
      <c r="G422" t="s">
        <v>65</v>
      </c>
      <c r="H422" t="s">
        <v>34</v>
      </c>
      <c r="M422" s="11">
        <v>10</v>
      </c>
      <c r="N422">
        <v>1</v>
      </c>
      <c r="P422" s="12">
        <v>43204</v>
      </c>
      <c r="Q422" s="13">
        <v>12.5</v>
      </c>
      <c r="R422" s="13"/>
      <c r="S422" s="14">
        <v>217.4</v>
      </c>
      <c r="T422" s="14">
        <v>0.15</v>
      </c>
      <c r="V422" t="s">
        <v>66</v>
      </c>
      <c r="W422" t="s">
        <v>29</v>
      </c>
      <c r="X422" s="12">
        <v>43204</v>
      </c>
      <c r="Y422" s="15">
        <v>194.35560000000001</v>
      </c>
      <c r="Z422" s="16">
        <v>0</v>
      </c>
      <c r="AA422" s="16">
        <v>0</v>
      </c>
      <c r="AB422" s="16">
        <v>0</v>
      </c>
      <c r="AC422" s="16">
        <v>194.35560000000001</v>
      </c>
      <c r="AD422" s="16">
        <v>194.35560000000001</v>
      </c>
      <c r="AE422" s="16">
        <v>194.35560000000001</v>
      </c>
      <c r="AF422" s="12">
        <v>43281</v>
      </c>
      <c r="AG422" s="15" t="s">
        <v>38</v>
      </c>
      <c r="AH422" s="15" t="s">
        <v>29</v>
      </c>
      <c r="AI422" s="15" t="s">
        <v>38</v>
      </c>
      <c r="AL422" s="47">
        <f t="shared" si="12"/>
        <v>0.89400000000000002</v>
      </c>
      <c r="AM422" s="47">
        <v>1.71</v>
      </c>
      <c r="AN422">
        <f t="shared" si="13"/>
        <v>0.25650000000000001</v>
      </c>
      <c r="AO422" s="18" t="s">
        <v>70</v>
      </c>
      <c r="AP422" t="s">
        <v>389</v>
      </c>
    </row>
    <row r="423" spans="1:42" hidden="1" x14ac:dyDescent="0.2">
      <c r="A423" t="s">
        <v>29</v>
      </c>
      <c r="B423" t="s">
        <v>64</v>
      </c>
      <c r="C423" t="s">
        <v>31</v>
      </c>
      <c r="D423">
        <v>507835</v>
      </c>
      <c r="E423" t="s">
        <v>29</v>
      </c>
      <c r="G423" t="s">
        <v>65</v>
      </c>
      <c r="H423" t="s">
        <v>34</v>
      </c>
      <c r="M423" s="11">
        <v>10</v>
      </c>
      <c r="N423">
        <v>1</v>
      </c>
      <c r="P423" s="12">
        <v>43204</v>
      </c>
      <c r="Q423" s="13">
        <v>12.5</v>
      </c>
      <c r="R423" s="13"/>
      <c r="S423" s="14">
        <v>217.4</v>
      </c>
      <c r="T423" s="14">
        <v>0.15</v>
      </c>
      <c r="V423" t="s">
        <v>66</v>
      </c>
      <c r="W423" t="s">
        <v>29</v>
      </c>
      <c r="X423" s="12">
        <v>43204</v>
      </c>
      <c r="Y423" s="15">
        <v>194.35560000000001</v>
      </c>
      <c r="Z423" s="16">
        <v>0</v>
      </c>
      <c r="AA423" s="16">
        <v>0</v>
      </c>
      <c r="AB423" s="16">
        <v>0</v>
      </c>
      <c r="AC423" s="16">
        <v>194.35560000000001</v>
      </c>
      <c r="AD423" s="16">
        <v>194.35560000000001</v>
      </c>
      <c r="AE423" s="16">
        <v>194.35560000000001</v>
      </c>
      <c r="AF423" s="12">
        <v>43281</v>
      </c>
      <c r="AG423" s="15" t="s">
        <v>38</v>
      </c>
      <c r="AH423" s="15" t="s">
        <v>29</v>
      </c>
      <c r="AI423" s="15" t="s">
        <v>38</v>
      </c>
      <c r="AL423" s="47">
        <f t="shared" si="12"/>
        <v>0.89400000000000002</v>
      </c>
      <c r="AM423" s="47">
        <v>1.71</v>
      </c>
      <c r="AN423">
        <f t="shared" si="13"/>
        <v>0.25650000000000001</v>
      </c>
      <c r="AO423" s="18" t="s">
        <v>70</v>
      </c>
      <c r="AP423" t="s">
        <v>389</v>
      </c>
    </row>
    <row r="424" spans="1:42" hidden="1" x14ac:dyDescent="0.2">
      <c r="A424" t="s">
        <v>29</v>
      </c>
      <c r="B424" t="s">
        <v>64</v>
      </c>
      <c r="C424" t="s">
        <v>31</v>
      </c>
      <c r="D424">
        <v>507838</v>
      </c>
      <c r="E424" t="s">
        <v>29</v>
      </c>
      <c r="G424" t="s">
        <v>65</v>
      </c>
      <c r="H424" t="s">
        <v>34</v>
      </c>
      <c r="M424" s="11">
        <v>10</v>
      </c>
      <c r="N424">
        <v>1</v>
      </c>
      <c r="P424" s="12">
        <v>43204</v>
      </c>
      <c r="Q424" s="13">
        <v>12.5</v>
      </c>
      <c r="R424" s="13"/>
      <c r="S424" s="14">
        <v>217.4</v>
      </c>
      <c r="T424" s="14">
        <v>0.15</v>
      </c>
      <c r="V424" t="s">
        <v>66</v>
      </c>
      <c r="W424" t="s">
        <v>29</v>
      </c>
      <c r="X424" s="12">
        <v>43204</v>
      </c>
      <c r="Y424" s="15">
        <v>194.35560000000001</v>
      </c>
      <c r="Z424" s="16">
        <v>0</v>
      </c>
      <c r="AA424" s="16">
        <v>0</v>
      </c>
      <c r="AB424" s="16">
        <v>0</v>
      </c>
      <c r="AC424" s="16">
        <v>194.35560000000001</v>
      </c>
      <c r="AD424" s="16">
        <v>194.35560000000001</v>
      </c>
      <c r="AE424" s="16">
        <v>194.35560000000001</v>
      </c>
      <c r="AF424" s="12">
        <v>43281</v>
      </c>
      <c r="AG424" s="15" t="s">
        <v>38</v>
      </c>
      <c r="AH424" s="15" t="s">
        <v>29</v>
      </c>
      <c r="AI424" s="15" t="s">
        <v>38</v>
      </c>
      <c r="AL424" s="47">
        <f t="shared" si="12"/>
        <v>0.89400000000000002</v>
      </c>
      <c r="AM424" s="47">
        <v>1.71</v>
      </c>
      <c r="AN424">
        <f t="shared" si="13"/>
        <v>0.25650000000000001</v>
      </c>
      <c r="AO424" s="18" t="s">
        <v>70</v>
      </c>
      <c r="AP424" t="s">
        <v>389</v>
      </c>
    </row>
    <row r="425" spans="1:42" hidden="1" x14ac:dyDescent="0.2">
      <c r="A425" t="s">
        <v>29</v>
      </c>
      <c r="B425" t="s">
        <v>64</v>
      </c>
      <c r="C425" t="s">
        <v>31</v>
      </c>
      <c r="D425">
        <v>507848</v>
      </c>
      <c r="E425" t="s">
        <v>29</v>
      </c>
      <c r="G425" t="s">
        <v>65</v>
      </c>
      <c r="H425" t="s">
        <v>34</v>
      </c>
      <c r="M425" s="11">
        <v>10</v>
      </c>
      <c r="N425">
        <v>1</v>
      </c>
      <c r="P425" s="12">
        <v>43314</v>
      </c>
      <c r="Q425" s="13">
        <v>12.5</v>
      </c>
      <c r="R425" s="13"/>
      <c r="S425" s="14">
        <v>217.4</v>
      </c>
      <c r="T425" s="14">
        <v>0.15</v>
      </c>
      <c r="V425" t="s">
        <v>66</v>
      </c>
      <c r="W425" t="s">
        <v>29</v>
      </c>
      <c r="X425" s="12">
        <v>43314</v>
      </c>
      <c r="Y425" s="15">
        <v>194.35560000000001</v>
      </c>
      <c r="Z425" s="16">
        <v>0</v>
      </c>
      <c r="AA425" s="16">
        <v>0</v>
      </c>
      <c r="AB425" s="16">
        <v>0</v>
      </c>
      <c r="AC425" s="16">
        <v>194.35560000000001</v>
      </c>
      <c r="AD425" s="16">
        <v>194.35560000000001</v>
      </c>
      <c r="AE425" s="16">
        <v>194.35560000000001</v>
      </c>
      <c r="AF425" s="12">
        <v>43373</v>
      </c>
      <c r="AG425" s="15" t="s">
        <v>38</v>
      </c>
      <c r="AH425" s="15" t="s">
        <v>29</v>
      </c>
      <c r="AI425" s="15" t="s">
        <v>38</v>
      </c>
      <c r="AL425" s="47">
        <f t="shared" si="12"/>
        <v>0.89400000000000002</v>
      </c>
      <c r="AM425" s="47">
        <v>1.71</v>
      </c>
      <c r="AN425">
        <f t="shared" si="13"/>
        <v>0.25650000000000001</v>
      </c>
      <c r="AO425" s="18" t="s">
        <v>70</v>
      </c>
      <c r="AP425" t="s">
        <v>389</v>
      </c>
    </row>
    <row r="426" spans="1:42" hidden="1" x14ac:dyDescent="0.2">
      <c r="A426" t="s">
        <v>29</v>
      </c>
      <c r="B426" t="s">
        <v>64</v>
      </c>
      <c r="C426" t="s">
        <v>31</v>
      </c>
      <c r="D426">
        <v>507872</v>
      </c>
      <c r="E426" t="s">
        <v>29</v>
      </c>
      <c r="G426" t="s">
        <v>65</v>
      </c>
      <c r="H426" t="s">
        <v>34</v>
      </c>
      <c r="M426" s="11">
        <v>10</v>
      </c>
      <c r="N426">
        <v>1</v>
      </c>
      <c r="P426" s="12">
        <v>43205</v>
      </c>
      <c r="Q426" s="13">
        <v>12.5</v>
      </c>
      <c r="R426" s="13"/>
      <c r="S426" s="14">
        <v>217.4</v>
      </c>
      <c r="T426" s="14">
        <v>0.15</v>
      </c>
      <c r="V426" t="s">
        <v>66</v>
      </c>
      <c r="W426" t="s">
        <v>29</v>
      </c>
      <c r="X426" s="12">
        <v>43205</v>
      </c>
      <c r="Y426" s="15">
        <v>194.35560000000001</v>
      </c>
      <c r="Z426" s="16">
        <v>0</v>
      </c>
      <c r="AA426" s="16">
        <v>0</v>
      </c>
      <c r="AB426" s="16">
        <v>0</v>
      </c>
      <c r="AC426" s="16">
        <v>194.35560000000001</v>
      </c>
      <c r="AD426" s="16">
        <v>194.35560000000001</v>
      </c>
      <c r="AE426" s="16">
        <v>194.35560000000001</v>
      </c>
      <c r="AF426" s="12">
        <v>43281</v>
      </c>
      <c r="AG426" s="15" t="s">
        <v>38</v>
      </c>
      <c r="AH426" s="15" t="s">
        <v>29</v>
      </c>
      <c r="AI426" s="15" t="s">
        <v>38</v>
      </c>
      <c r="AL426" s="47">
        <f t="shared" si="12"/>
        <v>0.89400000000000002</v>
      </c>
      <c r="AM426" s="47">
        <v>1.71</v>
      </c>
      <c r="AN426">
        <f t="shared" si="13"/>
        <v>0.25650000000000001</v>
      </c>
      <c r="AO426" s="18" t="s">
        <v>70</v>
      </c>
      <c r="AP426" t="s">
        <v>389</v>
      </c>
    </row>
    <row r="427" spans="1:42" hidden="1" x14ac:dyDescent="0.2">
      <c r="A427" t="s">
        <v>29</v>
      </c>
      <c r="B427" t="s">
        <v>64</v>
      </c>
      <c r="C427" t="s">
        <v>31</v>
      </c>
      <c r="D427">
        <v>507898</v>
      </c>
      <c r="E427" t="s">
        <v>29</v>
      </c>
      <c r="G427" t="s">
        <v>65</v>
      </c>
      <c r="H427" t="s">
        <v>34</v>
      </c>
      <c r="M427" s="11">
        <v>10</v>
      </c>
      <c r="N427">
        <v>1</v>
      </c>
      <c r="P427" s="12">
        <v>43203</v>
      </c>
      <c r="Q427" s="13">
        <v>12.5</v>
      </c>
      <c r="R427" s="13"/>
      <c r="S427" s="14">
        <v>217.4</v>
      </c>
      <c r="T427" s="14">
        <v>0.15</v>
      </c>
      <c r="V427" t="s">
        <v>66</v>
      </c>
      <c r="W427" t="s">
        <v>29</v>
      </c>
      <c r="X427" s="12">
        <v>43203</v>
      </c>
      <c r="Y427" s="15">
        <v>194.35560000000001</v>
      </c>
      <c r="Z427" s="16">
        <v>0</v>
      </c>
      <c r="AA427" s="16">
        <v>0</v>
      </c>
      <c r="AB427" s="16">
        <v>0</v>
      </c>
      <c r="AC427" s="16">
        <v>194.35560000000001</v>
      </c>
      <c r="AD427" s="16">
        <v>194.35560000000001</v>
      </c>
      <c r="AE427" s="16">
        <v>194.35560000000001</v>
      </c>
      <c r="AF427" s="12">
        <v>43281</v>
      </c>
      <c r="AG427" s="15" t="s">
        <v>38</v>
      </c>
      <c r="AH427" s="15" t="s">
        <v>29</v>
      </c>
      <c r="AI427" s="15" t="s">
        <v>38</v>
      </c>
      <c r="AL427" s="47">
        <f t="shared" si="12"/>
        <v>0.89400000000000002</v>
      </c>
      <c r="AM427" s="47">
        <v>1.71</v>
      </c>
      <c r="AN427">
        <f t="shared" si="13"/>
        <v>0.25650000000000001</v>
      </c>
      <c r="AO427" s="18" t="s">
        <v>70</v>
      </c>
      <c r="AP427" t="s">
        <v>389</v>
      </c>
    </row>
    <row r="428" spans="1:42" hidden="1" x14ac:dyDescent="0.2">
      <c r="A428" t="s">
        <v>29</v>
      </c>
      <c r="B428" t="s">
        <v>64</v>
      </c>
      <c r="C428" t="s">
        <v>31</v>
      </c>
      <c r="D428">
        <v>507913</v>
      </c>
      <c r="E428" t="s">
        <v>29</v>
      </c>
      <c r="G428" t="s">
        <v>65</v>
      </c>
      <c r="H428" t="s">
        <v>34</v>
      </c>
      <c r="M428" s="11">
        <v>10</v>
      </c>
      <c r="N428">
        <v>1</v>
      </c>
      <c r="P428" s="12">
        <v>43314</v>
      </c>
      <c r="Q428" s="13">
        <v>12.5</v>
      </c>
      <c r="R428" s="13"/>
      <c r="S428" s="14">
        <v>217.4</v>
      </c>
      <c r="T428" s="14">
        <v>0.15</v>
      </c>
      <c r="V428" t="s">
        <v>66</v>
      </c>
      <c r="W428" t="s">
        <v>29</v>
      </c>
      <c r="X428" s="12">
        <v>43314</v>
      </c>
      <c r="Y428" s="15">
        <v>194.35560000000001</v>
      </c>
      <c r="Z428" s="16">
        <v>0</v>
      </c>
      <c r="AA428" s="16">
        <v>0</v>
      </c>
      <c r="AB428" s="16">
        <v>0</v>
      </c>
      <c r="AC428" s="16">
        <v>194.35560000000001</v>
      </c>
      <c r="AD428" s="16">
        <v>194.35560000000001</v>
      </c>
      <c r="AE428" s="16">
        <v>194.35560000000001</v>
      </c>
      <c r="AF428" s="12">
        <v>43373</v>
      </c>
      <c r="AG428" s="15" t="s">
        <v>38</v>
      </c>
      <c r="AH428" s="15" t="s">
        <v>29</v>
      </c>
      <c r="AI428" s="15" t="s">
        <v>38</v>
      </c>
      <c r="AL428" s="47">
        <f t="shared" si="12"/>
        <v>0.89400000000000002</v>
      </c>
      <c r="AM428" s="47">
        <v>1.71</v>
      </c>
      <c r="AN428">
        <f t="shared" si="13"/>
        <v>0.25650000000000001</v>
      </c>
      <c r="AO428" s="18" t="s">
        <v>70</v>
      </c>
      <c r="AP428" t="s">
        <v>389</v>
      </c>
    </row>
    <row r="429" spans="1:42" hidden="1" x14ac:dyDescent="0.2">
      <c r="A429" t="s">
        <v>29</v>
      </c>
      <c r="B429" t="s">
        <v>64</v>
      </c>
      <c r="C429" t="s">
        <v>31</v>
      </c>
      <c r="D429">
        <v>508045</v>
      </c>
      <c r="E429" t="s">
        <v>29</v>
      </c>
      <c r="G429" t="s">
        <v>65</v>
      </c>
      <c r="H429" t="s">
        <v>34</v>
      </c>
      <c r="M429" s="11">
        <v>10</v>
      </c>
      <c r="N429">
        <v>1</v>
      </c>
      <c r="P429" s="12">
        <v>43204</v>
      </c>
      <c r="Q429" s="13">
        <v>12.5</v>
      </c>
      <c r="R429" s="13"/>
      <c r="S429" s="14">
        <v>217.4</v>
      </c>
      <c r="T429" s="14">
        <v>0.15</v>
      </c>
      <c r="V429" t="s">
        <v>66</v>
      </c>
      <c r="W429" t="s">
        <v>29</v>
      </c>
      <c r="X429" s="12">
        <v>43204</v>
      </c>
      <c r="Y429" s="15">
        <v>194.35560000000001</v>
      </c>
      <c r="Z429" s="16">
        <v>0</v>
      </c>
      <c r="AA429" s="16">
        <v>0</v>
      </c>
      <c r="AB429" s="16">
        <v>0</v>
      </c>
      <c r="AC429" s="16">
        <v>194.35560000000001</v>
      </c>
      <c r="AD429" s="16">
        <v>194.35560000000001</v>
      </c>
      <c r="AE429" s="16">
        <v>194.35560000000001</v>
      </c>
      <c r="AF429" s="12">
        <v>43281</v>
      </c>
      <c r="AG429" s="15" t="s">
        <v>38</v>
      </c>
      <c r="AH429" s="15" t="s">
        <v>29</v>
      </c>
      <c r="AI429" s="15" t="s">
        <v>38</v>
      </c>
      <c r="AL429" s="47">
        <f t="shared" si="12"/>
        <v>0.89400000000000002</v>
      </c>
      <c r="AM429" s="47">
        <v>1.71</v>
      </c>
      <c r="AN429">
        <f t="shared" si="13"/>
        <v>0.25650000000000001</v>
      </c>
      <c r="AO429" s="18" t="s">
        <v>70</v>
      </c>
      <c r="AP429" t="s">
        <v>389</v>
      </c>
    </row>
    <row r="430" spans="1:42" hidden="1" x14ac:dyDescent="0.2">
      <c r="A430" t="s">
        <v>29</v>
      </c>
      <c r="B430" t="s">
        <v>64</v>
      </c>
      <c r="C430" t="s">
        <v>31</v>
      </c>
      <c r="D430">
        <v>508048</v>
      </c>
      <c r="E430" t="s">
        <v>29</v>
      </c>
      <c r="G430" t="s">
        <v>65</v>
      </c>
      <c r="H430" t="s">
        <v>34</v>
      </c>
      <c r="M430" s="11">
        <v>10</v>
      </c>
      <c r="N430">
        <v>1</v>
      </c>
      <c r="P430" s="12">
        <v>43246</v>
      </c>
      <c r="Q430" s="13">
        <v>12.5</v>
      </c>
      <c r="R430" s="13"/>
      <c r="S430" s="14">
        <v>217.4</v>
      </c>
      <c r="T430" s="14">
        <v>0.15</v>
      </c>
      <c r="V430" t="s">
        <v>66</v>
      </c>
      <c r="W430" t="s">
        <v>29</v>
      </c>
      <c r="X430" s="12">
        <v>43246</v>
      </c>
      <c r="Y430" s="15">
        <v>194.35560000000001</v>
      </c>
      <c r="Z430" s="16">
        <v>0</v>
      </c>
      <c r="AA430" s="16">
        <v>0</v>
      </c>
      <c r="AB430" s="16">
        <v>0</v>
      </c>
      <c r="AC430" s="16">
        <v>194.35560000000001</v>
      </c>
      <c r="AD430" s="16">
        <v>194.35560000000001</v>
      </c>
      <c r="AE430" s="16">
        <v>194.35560000000001</v>
      </c>
      <c r="AF430" s="12">
        <v>43281</v>
      </c>
      <c r="AG430" s="15" t="s">
        <v>38</v>
      </c>
      <c r="AH430" s="15" t="s">
        <v>29</v>
      </c>
      <c r="AI430" s="15" t="s">
        <v>38</v>
      </c>
      <c r="AL430" s="47">
        <f t="shared" si="12"/>
        <v>0.89400000000000002</v>
      </c>
      <c r="AM430" s="47">
        <v>1.71</v>
      </c>
      <c r="AN430">
        <f t="shared" si="13"/>
        <v>0.25650000000000001</v>
      </c>
      <c r="AO430" s="18" t="s">
        <v>70</v>
      </c>
      <c r="AP430" t="s">
        <v>389</v>
      </c>
    </row>
    <row r="431" spans="1:42" hidden="1" x14ac:dyDescent="0.2">
      <c r="A431" t="s">
        <v>29</v>
      </c>
      <c r="B431" t="s">
        <v>64</v>
      </c>
      <c r="C431" t="s">
        <v>31</v>
      </c>
      <c r="D431">
        <v>508094</v>
      </c>
      <c r="E431" t="s">
        <v>29</v>
      </c>
      <c r="G431" t="s">
        <v>65</v>
      </c>
      <c r="H431" t="s">
        <v>34</v>
      </c>
      <c r="M431" s="11">
        <v>10</v>
      </c>
      <c r="N431">
        <v>1</v>
      </c>
      <c r="P431" s="12">
        <v>43314</v>
      </c>
      <c r="Q431" s="13">
        <v>12.5</v>
      </c>
      <c r="R431" s="13"/>
      <c r="S431" s="14">
        <v>217.4</v>
      </c>
      <c r="T431" s="14">
        <v>0.15</v>
      </c>
      <c r="V431" t="s">
        <v>66</v>
      </c>
      <c r="W431" t="s">
        <v>29</v>
      </c>
      <c r="X431" s="12">
        <v>43314</v>
      </c>
      <c r="Y431" s="15">
        <v>194.35560000000001</v>
      </c>
      <c r="Z431" s="16">
        <v>0</v>
      </c>
      <c r="AA431" s="16">
        <v>0</v>
      </c>
      <c r="AB431" s="16">
        <v>0</v>
      </c>
      <c r="AC431" s="16">
        <v>194.35560000000001</v>
      </c>
      <c r="AD431" s="16">
        <v>194.35560000000001</v>
      </c>
      <c r="AE431" s="16">
        <v>194.35560000000001</v>
      </c>
      <c r="AF431" s="12">
        <v>43373</v>
      </c>
      <c r="AG431" s="15" t="s">
        <v>38</v>
      </c>
      <c r="AH431" s="15" t="s">
        <v>29</v>
      </c>
      <c r="AI431" s="15" t="s">
        <v>38</v>
      </c>
      <c r="AL431" s="47">
        <f t="shared" si="12"/>
        <v>0.89400000000000002</v>
      </c>
      <c r="AM431" s="47">
        <v>1.71</v>
      </c>
      <c r="AN431">
        <f t="shared" si="13"/>
        <v>0.25650000000000001</v>
      </c>
      <c r="AO431" s="18" t="s">
        <v>70</v>
      </c>
      <c r="AP431" t="s">
        <v>389</v>
      </c>
    </row>
    <row r="432" spans="1:42" hidden="1" x14ac:dyDescent="0.2">
      <c r="A432" t="s">
        <v>29</v>
      </c>
      <c r="B432" t="s">
        <v>64</v>
      </c>
      <c r="C432" t="s">
        <v>31</v>
      </c>
      <c r="D432">
        <v>508099</v>
      </c>
      <c r="E432" t="s">
        <v>29</v>
      </c>
      <c r="G432" t="s">
        <v>65</v>
      </c>
      <c r="H432" t="s">
        <v>34</v>
      </c>
      <c r="M432" s="11">
        <v>10</v>
      </c>
      <c r="N432">
        <v>1</v>
      </c>
      <c r="P432" s="12">
        <v>43337</v>
      </c>
      <c r="Q432" s="13">
        <v>12.5</v>
      </c>
      <c r="R432" s="13"/>
      <c r="S432" s="14">
        <v>217.4</v>
      </c>
      <c r="T432" s="14">
        <v>0.15</v>
      </c>
      <c r="V432" t="s">
        <v>66</v>
      </c>
      <c r="W432" t="s">
        <v>29</v>
      </c>
      <c r="X432" s="12">
        <v>43337</v>
      </c>
      <c r="Y432" s="15">
        <v>194.35560000000001</v>
      </c>
      <c r="Z432" s="16">
        <v>0</v>
      </c>
      <c r="AA432" s="16">
        <v>0</v>
      </c>
      <c r="AB432" s="16">
        <v>0</v>
      </c>
      <c r="AC432" s="16">
        <v>194.35560000000001</v>
      </c>
      <c r="AD432" s="16">
        <v>194.35560000000001</v>
      </c>
      <c r="AE432" s="16">
        <v>194.35560000000001</v>
      </c>
      <c r="AF432" s="12">
        <v>43373</v>
      </c>
      <c r="AG432" s="15" t="s">
        <v>38</v>
      </c>
      <c r="AH432" s="15" t="s">
        <v>29</v>
      </c>
      <c r="AI432" s="15" t="s">
        <v>38</v>
      </c>
      <c r="AL432" s="47">
        <f t="shared" si="12"/>
        <v>0.89400000000000002</v>
      </c>
      <c r="AM432" s="47">
        <v>1.71</v>
      </c>
      <c r="AN432">
        <f t="shared" si="13"/>
        <v>0.25650000000000001</v>
      </c>
      <c r="AO432" s="18" t="s">
        <v>70</v>
      </c>
      <c r="AP432" t="s">
        <v>389</v>
      </c>
    </row>
    <row r="433" spans="1:42" hidden="1" x14ac:dyDescent="0.2">
      <c r="A433" t="s">
        <v>29</v>
      </c>
      <c r="B433" t="s">
        <v>64</v>
      </c>
      <c r="C433" t="s">
        <v>31</v>
      </c>
      <c r="D433">
        <v>508122</v>
      </c>
      <c r="E433" t="s">
        <v>29</v>
      </c>
      <c r="G433" t="s">
        <v>65</v>
      </c>
      <c r="H433" t="s">
        <v>34</v>
      </c>
      <c r="M433" s="11">
        <v>10</v>
      </c>
      <c r="N433">
        <v>1</v>
      </c>
      <c r="P433" s="12">
        <v>43205</v>
      </c>
      <c r="Q433" s="13">
        <v>12.5</v>
      </c>
      <c r="R433" s="13"/>
      <c r="S433" s="14">
        <v>217.4</v>
      </c>
      <c r="T433" s="14">
        <v>0.15</v>
      </c>
      <c r="V433" t="s">
        <v>66</v>
      </c>
      <c r="W433" t="s">
        <v>29</v>
      </c>
      <c r="X433" s="12">
        <v>43205</v>
      </c>
      <c r="Y433" s="15">
        <v>194.35560000000001</v>
      </c>
      <c r="Z433" s="16">
        <v>0</v>
      </c>
      <c r="AA433" s="16">
        <v>0</v>
      </c>
      <c r="AB433" s="16">
        <v>0</v>
      </c>
      <c r="AC433" s="16">
        <v>194.35560000000001</v>
      </c>
      <c r="AD433" s="16">
        <v>194.35560000000001</v>
      </c>
      <c r="AE433" s="16">
        <v>194.35560000000001</v>
      </c>
      <c r="AF433" s="12">
        <v>43281</v>
      </c>
      <c r="AG433" s="15" t="s">
        <v>38</v>
      </c>
      <c r="AH433" s="15" t="s">
        <v>29</v>
      </c>
      <c r="AI433" s="15" t="s">
        <v>38</v>
      </c>
      <c r="AL433" s="47">
        <f t="shared" si="12"/>
        <v>0.89400000000000002</v>
      </c>
      <c r="AM433" s="47">
        <v>1.71</v>
      </c>
      <c r="AN433">
        <f t="shared" si="13"/>
        <v>0.25650000000000001</v>
      </c>
      <c r="AO433" s="18" t="s">
        <v>70</v>
      </c>
      <c r="AP433" t="s">
        <v>389</v>
      </c>
    </row>
    <row r="434" spans="1:42" hidden="1" x14ac:dyDescent="0.2">
      <c r="A434" t="s">
        <v>29</v>
      </c>
      <c r="B434" t="s">
        <v>64</v>
      </c>
      <c r="C434" t="s">
        <v>31</v>
      </c>
      <c r="D434">
        <v>508131</v>
      </c>
      <c r="E434" t="s">
        <v>29</v>
      </c>
      <c r="G434" t="s">
        <v>65</v>
      </c>
      <c r="H434" t="s">
        <v>34</v>
      </c>
      <c r="M434" s="11">
        <v>10</v>
      </c>
      <c r="N434">
        <v>1</v>
      </c>
      <c r="P434" s="12">
        <v>43204</v>
      </c>
      <c r="Q434" s="13">
        <v>12.5</v>
      </c>
      <c r="R434" s="13"/>
      <c r="S434" s="14">
        <v>217.4</v>
      </c>
      <c r="T434" s="14">
        <v>0.15</v>
      </c>
      <c r="V434" t="s">
        <v>66</v>
      </c>
      <c r="W434" t="s">
        <v>29</v>
      </c>
      <c r="X434" s="12">
        <v>43204</v>
      </c>
      <c r="Y434" s="15">
        <v>194.35560000000001</v>
      </c>
      <c r="Z434" s="16">
        <v>0</v>
      </c>
      <c r="AA434" s="16">
        <v>0</v>
      </c>
      <c r="AB434" s="16">
        <v>0</v>
      </c>
      <c r="AC434" s="16">
        <v>194.35560000000001</v>
      </c>
      <c r="AD434" s="16">
        <v>194.35560000000001</v>
      </c>
      <c r="AE434" s="16">
        <v>194.35560000000001</v>
      </c>
      <c r="AF434" s="12">
        <v>43281</v>
      </c>
      <c r="AG434" s="15" t="s">
        <v>38</v>
      </c>
      <c r="AH434" s="15" t="s">
        <v>29</v>
      </c>
      <c r="AI434" s="15" t="s">
        <v>38</v>
      </c>
      <c r="AL434" s="47">
        <f t="shared" si="12"/>
        <v>0.89400000000000002</v>
      </c>
      <c r="AM434" s="47">
        <v>1.71</v>
      </c>
      <c r="AN434">
        <f t="shared" si="13"/>
        <v>0.25650000000000001</v>
      </c>
      <c r="AO434" s="18" t="s">
        <v>70</v>
      </c>
      <c r="AP434" t="s">
        <v>389</v>
      </c>
    </row>
    <row r="435" spans="1:42" hidden="1" x14ac:dyDescent="0.2">
      <c r="A435" t="s">
        <v>29</v>
      </c>
      <c r="B435" t="s">
        <v>64</v>
      </c>
      <c r="C435" t="s">
        <v>31</v>
      </c>
      <c r="D435">
        <v>508288</v>
      </c>
      <c r="E435" t="s">
        <v>29</v>
      </c>
      <c r="G435" t="s">
        <v>65</v>
      </c>
      <c r="H435" t="s">
        <v>34</v>
      </c>
      <c r="M435" s="11">
        <v>10</v>
      </c>
      <c r="N435">
        <v>1</v>
      </c>
      <c r="P435" s="12">
        <v>43337</v>
      </c>
      <c r="Q435" s="13">
        <v>12.5</v>
      </c>
      <c r="R435" s="13"/>
      <c r="S435" s="14">
        <v>217.4</v>
      </c>
      <c r="T435" s="14">
        <v>0.15</v>
      </c>
      <c r="V435" t="s">
        <v>66</v>
      </c>
      <c r="W435" t="s">
        <v>29</v>
      </c>
      <c r="X435" s="12">
        <v>43337</v>
      </c>
      <c r="Y435" s="15">
        <v>194.35560000000001</v>
      </c>
      <c r="Z435" s="16">
        <v>0</v>
      </c>
      <c r="AA435" s="16">
        <v>0</v>
      </c>
      <c r="AB435" s="16">
        <v>0</v>
      </c>
      <c r="AC435" s="16">
        <v>194.35560000000001</v>
      </c>
      <c r="AD435" s="16">
        <v>194.35560000000001</v>
      </c>
      <c r="AE435" s="16">
        <v>194.35560000000001</v>
      </c>
      <c r="AF435" s="12">
        <v>43373</v>
      </c>
      <c r="AG435" s="15" t="s">
        <v>38</v>
      </c>
      <c r="AH435" s="15" t="s">
        <v>29</v>
      </c>
      <c r="AI435" s="15" t="s">
        <v>38</v>
      </c>
      <c r="AL435" s="47">
        <f t="shared" si="12"/>
        <v>0.89400000000000002</v>
      </c>
      <c r="AM435" s="47">
        <v>1.71</v>
      </c>
      <c r="AN435">
        <f t="shared" si="13"/>
        <v>0.25650000000000001</v>
      </c>
      <c r="AO435" s="18" t="s">
        <v>70</v>
      </c>
      <c r="AP435" t="s">
        <v>389</v>
      </c>
    </row>
    <row r="436" spans="1:42" hidden="1" x14ac:dyDescent="0.2">
      <c r="A436" t="s">
        <v>29</v>
      </c>
      <c r="B436" t="s">
        <v>64</v>
      </c>
      <c r="C436" t="s">
        <v>31</v>
      </c>
      <c r="D436">
        <v>508308</v>
      </c>
      <c r="E436" t="s">
        <v>29</v>
      </c>
      <c r="G436" t="s">
        <v>65</v>
      </c>
      <c r="H436" t="s">
        <v>34</v>
      </c>
      <c r="M436" s="11">
        <v>10</v>
      </c>
      <c r="N436">
        <v>1</v>
      </c>
      <c r="P436" s="12">
        <v>43295</v>
      </c>
      <c r="Q436" s="13">
        <v>12.5</v>
      </c>
      <c r="R436" s="13"/>
      <c r="S436" s="14">
        <v>217.4</v>
      </c>
      <c r="T436" s="14">
        <v>0.15</v>
      </c>
      <c r="V436" t="s">
        <v>66</v>
      </c>
      <c r="W436" t="s">
        <v>29</v>
      </c>
      <c r="X436" s="12">
        <v>43295</v>
      </c>
      <c r="Y436" s="15">
        <v>194.35560000000001</v>
      </c>
      <c r="Z436" s="16">
        <v>0</v>
      </c>
      <c r="AA436" s="16">
        <v>0</v>
      </c>
      <c r="AB436" s="16">
        <v>0</v>
      </c>
      <c r="AC436" s="16">
        <v>194.35560000000001</v>
      </c>
      <c r="AD436" s="16">
        <v>194.35560000000001</v>
      </c>
      <c r="AE436" s="16">
        <v>194.35560000000001</v>
      </c>
      <c r="AF436" s="12">
        <v>43373</v>
      </c>
      <c r="AG436" s="15" t="s">
        <v>38</v>
      </c>
      <c r="AH436" s="15" t="s">
        <v>29</v>
      </c>
      <c r="AI436" s="15" t="s">
        <v>38</v>
      </c>
      <c r="AL436" s="47">
        <f t="shared" si="12"/>
        <v>0.89400000000000002</v>
      </c>
      <c r="AM436" s="47">
        <v>1.71</v>
      </c>
      <c r="AN436">
        <f t="shared" si="13"/>
        <v>0.25650000000000001</v>
      </c>
      <c r="AO436" s="18" t="s">
        <v>70</v>
      </c>
      <c r="AP436" t="s">
        <v>389</v>
      </c>
    </row>
    <row r="437" spans="1:42" hidden="1" x14ac:dyDescent="0.2">
      <c r="A437" t="s">
        <v>29</v>
      </c>
      <c r="B437" t="s">
        <v>64</v>
      </c>
      <c r="C437" t="s">
        <v>31</v>
      </c>
      <c r="D437">
        <v>508328</v>
      </c>
      <c r="E437" t="s">
        <v>29</v>
      </c>
      <c r="G437" t="s">
        <v>65</v>
      </c>
      <c r="H437" t="s">
        <v>34</v>
      </c>
      <c r="M437" s="11">
        <v>10</v>
      </c>
      <c r="N437">
        <v>1</v>
      </c>
      <c r="P437" s="12">
        <v>43205</v>
      </c>
      <c r="Q437" s="13">
        <v>12.5</v>
      </c>
      <c r="R437" s="13"/>
      <c r="S437" s="14">
        <v>217.4</v>
      </c>
      <c r="T437" s="14">
        <v>0.15</v>
      </c>
      <c r="V437" t="s">
        <v>66</v>
      </c>
      <c r="W437" t="s">
        <v>29</v>
      </c>
      <c r="X437" s="12">
        <v>43205</v>
      </c>
      <c r="Y437" s="15">
        <v>194.35560000000001</v>
      </c>
      <c r="Z437" s="16">
        <v>0</v>
      </c>
      <c r="AA437" s="16">
        <v>0</v>
      </c>
      <c r="AB437" s="16">
        <v>0</v>
      </c>
      <c r="AC437" s="16">
        <v>194.35560000000001</v>
      </c>
      <c r="AD437" s="16">
        <v>194.35560000000001</v>
      </c>
      <c r="AE437" s="16">
        <v>194.35560000000001</v>
      </c>
      <c r="AF437" s="12">
        <v>43281</v>
      </c>
      <c r="AG437" s="15" t="s">
        <v>38</v>
      </c>
      <c r="AH437" s="15" t="s">
        <v>29</v>
      </c>
      <c r="AI437" s="15" t="s">
        <v>38</v>
      </c>
      <c r="AL437" s="47">
        <f t="shared" si="12"/>
        <v>0.89400000000000002</v>
      </c>
      <c r="AM437" s="47">
        <v>1.71</v>
      </c>
      <c r="AN437">
        <f t="shared" si="13"/>
        <v>0.25650000000000001</v>
      </c>
      <c r="AO437" s="18" t="s">
        <v>70</v>
      </c>
      <c r="AP437" t="s">
        <v>389</v>
      </c>
    </row>
    <row r="438" spans="1:42" hidden="1" x14ac:dyDescent="0.2">
      <c r="A438" t="s">
        <v>29</v>
      </c>
      <c r="B438" t="s">
        <v>64</v>
      </c>
      <c r="C438" t="s">
        <v>31</v>
      </c>
      <c r="D438">
        <v>508336</v>
      </c>
      <c r="E438" t="s">
        <v>29</v>
      </c>
      <c r="G438" t="s">
        <v>65</v>
      </c>
      <c r="H438" t="s">
        <v>34</v>
      </c>
      <c r="M438" s="11">
        <v>10</v>
      </c>
      <c r="N438">
        <v>1</v>
      </c>
      <c r="P438" s="12">
        <v>43253</v>
      </c>
      <c r="Q438" s="13">
        <v>12.5</v>
      </c>
      <c r="R438" s="13"/>
      <c r="S438" s="14">
        <v>217.4</v>
      </c>
      <c r="T438" s="14">
        <v>0.15</v>
      </c>
      <c r="V438" t="s">
        <v>66</v>
      </c>
      <c r="W438" t="s">
        <v>29</v>
      </c>
      <c r="X438" s="12">
        <v>43253</v>
      </c>
      <c r="Y438" s="15">
        <v>194.35560000000001</v>
      </c>
      <c r="Z438" s="16">
        <v>0</v>
      </c>
      <c r="AA438" s="16">
        <v>0</v>
      </c>
      <c r="AB438" s="16">
        <v>0</v>
      </c>
      <c r="AC438" s="16">
        <v>194.35560000000001</v>
      </c>
      <c r="AD438" s="16">
        <v>194.35560000000001</v>
      </c>
      <c r="AE438" s="16">
        <v>194.35560000000001</v>
      </c>
      <c r="AF438" s="12">
        <v>43281</v>
      </c>
      <c r="AG438" s="15" t="s">
        <v>38</v>
      </c>
      <c r="AH438" s="15" t="s">
        <v>29</v>
      </c>
      <c r="AI438" s="15" t="s">
        <v>38</v>
      </c>
      <c r="AL438" s="47">
        <f t="shared" si="12"/>
        <v>0.89400000000000002</v>
      </c>
      <c r="AM438" s="47">
        <v>1.71</v>
      </c>
      <c r="AN438">
        <f t="shared" si="13"/>
        <v>0.25650000000000001</v>
      </c>
      <c r="AO438" s="18" t="s">
        <v>70</v>
      </c>
      <c r="AP438" t="s">
        <v>389</v>
      </c>
    </row>
    <row r="439" spans="1:42" hidden="1" x14ac:dyDescent="0.2">
      <c r="A439" t="s">
        <v>29</v>
      </c>
      <c r="B439" t="s">
        <v>64</v>
      </c>
      <c r="C439" t="s">
        <v>31</v>
      </c>
      <c r="D439">
        <v>508339</v>
      </c>
      <c r="E439" t="s">
        <v>29</v>
      </c>
      <c r="G439" t="s">
        <v>65</v>
      </c>
      <c r="H439" t="s">
        <v>34</v>
      </c>
      <c r="M439" s="11">
        <v>10</v>
      </c>
      <c r="N439">
        <v>1</v>
      </c>
      <c r="P439" s="12">
        <v>43337</v>
      </c>
      <c r="Q439" s="13">
        <v>12.5</v>
      </c>
      <c r="R439" s="13"/>
      <c r="S439" s="14">
        <v>217.4</v>
      </c>
      <c r="T439" s="14">
        <v>0.15</v>
      </c>
      <c r="V439" t="s">
        <v>66</v>
      </c>
      <c r="W439" t="s">
        <v>29</v>
      </c>
      <c r="X439" s="12">
        <v>43337</v>
      </c>
      <c r="Y439" s="15">
        <v>194.35560000000001</v>
      </c>
      <c r="Z439" s="16">
        <v>0</v>
      </c>
      <c r="AA439" s="16">
        <v>0</v>
      </c>
      <c r="AB439" s="16">
        <v>0</v>
      </c>
      <c r="AC439" s="16">
        <v>194.35560000000001</v>
      </c>
      <c r="AD439" s="16">
        <v>194.35560000000001</v>
      </c>
      <c r="AE439" s="16">
        <v>194.35560000000001</v>
      </c>
      <c r="AF439" s="12">
        <v>43373</v>
      </c>
      <c r="AG439" s="15" t="s">
        <v>38</v>
      </c>
      <c r="AH439" s="15" t="s">
        <v>29</v>
      </c>
      <c r="AI439" s="15" t="s">
        <v>38</v>
      </c>
      <c r="AL439" s="47">
        <f t="shared" si="12"/>
        <v>0.89400000000000002</v>
      </c>
      <c r="AM439" s="47">
        <v>1.71</v>
      </c>
      <c r="AN439">
        <f t="shared" si="13"/>
        <v>0.25650000000000001</v>
      </c>
      <c r="AO439" s="18" t="s">
        <v>70</v>
      </c>
      <c r="AP439" t="s">
        <v>389</v>
      </c>
    </row>
    <row r="440" spans="1:42" hidden="1" x14ac:dyDescent="0.2">
      <c r="A440" t="s">
        <v>29</v>
      </c>
      <c r="B440" t="s">
        <v>64</v>
      </c>
      <c r="C440" t="s">
        <v>31</v>
      </c>
      <c r="D440">
        <v>508350</v>
      </c>
      <c r="E440" t="s">
        <v>29</v>
      </c>
      <c r="G440" t="s">
        <v>65</v>
      </c>
      <c r="H440" t="s">
        <v>34</v>
      </c>
      <c r="M440" s="11">
        <v>10</v>
      </c>
      <c r="N440">
        <v>1</v>
      </c>
      <c r="P440" s="12">
        <v>43204</v>
      </c>
      <c r="Q440" s="13">
        <v>12.5</v>
      </c>
      <c r="R440" s="13"/>
      <c r="S440" s="14">
        <v>217.4</v>
      </c>
      <c r="T440" s="14">
        <v>0.15</v>
      </c>
      <c r="V440" t="s">
        <v>66</v>
      </c>
      <c r="W440" t="s">
        <v>29</v>
      </c>
      <c r="X440" s="12">
        <v>43204</v>
      </c>
      <c r="Y440" s="15">
        <v>194.35560000000001</v>
      </c>
      <c r="Z440" s="16">
        <v>0</v>
      </c>
      <c r="AA440" s="16">
        <v>0</v>
      </c>
      <c r="AB440" s="16">
        <v>0</v>
      </c>
      <c r="AC440" s="16">
        <v>194.35560000000001</v>
      </c>
      <c r="AD440" s="16">
        <v>194.35560000000001</v>
      </c>
      <c r="AE440" s="16">
        <v>194.35560000000001</v>
      </c>
      <c r="AF440" s="12">
        <v>43281</v>
      </c>
      <c r="AG440" s="15" t="s">
        <v>38</v>
      </c>
      <c r="AH440" s="15" t="s">
        <v>29</v>
      </c>
      <c r="AI440" s="15" t="s">
        <v>38</v>
      </c>
      <c r="AL440" s="47">
        <f t="shared" si="12"/>
        <v>0.89400000000000002</v>
      </c>
      <c r="AM440" s="47">
        <v>1.71</v>
      </c>
      <c r="AN440">
        <f t="shared" si="13"/>
        <v>0.25650000000000001</v>
      </c>
      <c r="AO440" s="18" t="s">
        <v>70</v>
      </c>
      <c r="AP440" t="s">
        <v>389</v>
      </c>
    </row>
    <row r="441" spans="1:42" hidden="1" x14ac:dyDescent="0.2">
      <c r="A441" t="s">
        <v>29</v>
      </c>
      <c r="B441" t="s">
        <v>64</v>
      </c>
      <c r="C441" t="s">
        <v>31</v>
      </c>
      <c r="D441">
        <v>508403</v>
      </c>
      <c r="E441" t="s">
        <v>29</v>
      </c>
      <c r="G441" t="s">
        <v>65</v>
      </c>
      <c r="H441" t="s">
        <v>34</v>
      </c>
      <c r="M441" s="11">
        <v>10</v>
      </c>
      <c r="N441">
        <v>1</v>
      </c>
      <c r="P441" s="12">
        <v>43205</v>
      </c>
      <c r="Q441" s="13">
        <v>12.5</v>
      </c>
      <c r="R441" s="13"/>
      <c r="S441" s="14">
        <v>217.4</v>
      </c>
      <c r="T441" s="14">
        <v>0.15</v>
      </c>
      <c r="V441" t="s">
        <v>66</v>
      </c>
      <c r="W441" t="s">
        <v>29</v>
      </c>
      <c r="X441" s="12">
        <v>43205</v>
      </c>
      <c r="Y441" s="15">
        <v>194.35560000000001</v>
      </c>
      <c r="Z441" s="16">
        <v>0</v>
      </c>
      <c r="AA441" s="16">
        <v>0</v>
      </c>
      <c r="AB441" s="16">
        <v>0</v>
      </c>
      <c r="AC441" s="16">
        <v>194.35560000000001</v>
      </c>
      <c r="AD441" s="16">
        <v>194.35560000000001</v>
      </c>
      <c r="AE441" s="16">
        <v>194.35560000000001</v>
      </c>
      <c r="AF441" s="12">
        <v>43281</v>
      </c>
      <c r="AG441" s="15" t="s">
        <v>38</v>
      </c>
      <c r="AH441" s="15" t="s">
        <v>29</v>
      </c>
      <c r="AI441" s="15" t="s">
        <v>38</v>
      </c>
      <c r="AL441" s="47">
        <f t="shared" si="12"/>
        <v>0.89400000000000002</v>
      </c>
      <c r="AM441" s="47">
        <v>1.71</v>
      </c>
      <c r="AN441">
        <f t="shared" si="13"/>
        <v>0.25650000000000001</v>
      </c>
      <c r="AO441" s="18" t="s">
        <v>70</v>
      </c>
      <c r="AP441" t="s">
        <v>389</v>
      </c>
    </row>
    <row r="442" spans="1:42" hidden="1" x14ac:dyDescent="0.2">
      <c r="A442" t="s">
        <v>29</v>
      </c>
      <c r="B442" t="s">
        <v>64</v>
      </c>
      <c r="C442" t="s">
        <v>31</v>
      </c>
      <c r="D442">
        <v>508405</v>
      </c>
      <c r="E442" t="s">
        <v>29</v>
      </c>
      <c r="G442" t="s">
        <v>65</v>
      </c>
      <c r="H442" t="s">
        <v>34</v>
      </c>
      <c r="M442" s="11">
        <v>10</v>
      </c>
      <c r="N442">
        <v>1</v>
      </c>
      <c r="P442" s="12">
        <v>43204</v>
      </c>
      <c r="Q442" s="13">
        <v>12.5</v>
      </c>
      <c r="R442" s="13"/>
      <c r="S442" s="14">
        <v>217.4</v>
      </c>
      <c r="T442" s="14">
        <v>0.15</v>
      </c>
      <c r="V442" t="s">
        <v>66</v>
      </c>
      <c r="W442" t="s">
        <v>29</v>
      </c>
      <c r="X442" s="12">
        <v>43204</v>
      </c>
      <c r="Y442" s="15">
        <v>194.35560000000001</v>
      </c>
      <c r="Z442" s="16">
        <v>0</v>
      </c>
      <c r="AA442" s="16">
        <v>0</v>
      </c>
      <c r="AB442" s="16">
        <v>0</v>
      </c>
      <c r="AC442" s="16">
        <v>194.35560000000001</v>
      </c>
      <c r="AD442" s="16">
        <v>194.35560000000001</v>
      </c>
      <c r="AE442" s="16">
        <v>194.35560000000001</v>
      </c>
      <c r="AF442" s="12">
        <v>43281</v>
      </c>
      <c r="AG442" s="15" t="s">
        <v>38</v>
      </c>
      <c r="AH442" s="15" t="s">
        <v>29</v>
      </c>
      <c r="AI442" s="15" t="s">
        <v>38</v>
      </c>
      <c r="AL442" s="47">
        <f t="shared" si="12"/>
        <v>0.89400000000000002</v>
      </c>
      <c r="AM442" s="47">
        <v>1.71</v>
      </c>
      <c r="AN442">
        <f t="shared" si="13"/>
        <v>0.25650000000000001</v>
      </c>
      <c r="AO442" s="18" t="s">
        <v>70</v>
      </c>
      <c r="AP442" t="s">
        <v>389</v>
      </c>
    </row>
    <row r="443" spans="1:42" hidden="1" x14ac:dyDescent="0.2">
      <c r="A443" t="s">
        <v>29</v>
      </c>
      <c r="B443" t="s">
        <v>64</v>
      </c>
      <c r="C443" t="s">
        <v>31</v>
      </c>
      <c r="D443">
        <v>508411</v>
      </c>
      <c r="E443" t="s">
        <v>29</v>
      </c>
      <c r="G443" t="s">
        <v>65</v>
      </c>
      <c r="H443" t="s">
        <v>34</v>
      </c>
      <c r="M443" s="11">
        <v>10</v>
      </c>
      <c r="N443">
        <v>1</v>
      </c>
      <c r="P443" s="12">
        <v>43314</v>
      </c>
      <c r="Q443" s="13">
        <v>12.5</v>
      </c>
      <c r="R443" s="13"/>
      <c r="S443" s="14">
        <v>217.4</v>
      </c>
      <c r="T443" s="14">
        <v>0.15</v>
      </c>
      <c r="V443" t="s">
        <v>66</v>
      </c>
      <c r="W443" t="s">
        <v>29</v>
      </c>
      <c r="X443" s="12">
        <v>43314</v>
      </c>
      <c r="Y443" s="15">
        <v>194.35560000000001</v>
      </c>
      <c r="Z443" s="16">
        <v>0</v>
      </c>
      <c r="AA443" s="16">
        <v>0</v>
      </c>
      <c r="AB443" s="16">
        <v>0</v>
      </c>
      <c r="AC443" s="16">
        <v>194.35560000000001</v>
      </c>
      <c r="AD443" s="16">
        <v>194.35560000000001</v>
      </c>
      <c r="AE443" s="16">
        <v>194.35560000000001</v>
      </c>
      <c r="AF443" s="12">
        <v>43373</v>
      </c>
      <c r="AG443" s="15" t="s">
        <v>38</v>
      </c>
      <c r="AH443" s="15" t="s">
        <v>29</v>
      </c>
      <c r="AI443" s="15" t="s">
        <v>38</v>
      </c>
      <c r="AL443" s="47">
        <f t="shared" si="12"/>
        <v>0.89400000000000002</v>
      </c>
      <c r="AM443" s="47">
        <v>1.71</v>
      </c>
      <c r="AN443">
        <f t="shared" si="13"/>
        <v>0.25650000000000001</v>
      </c>
      <c r="AO443" s="18" t="s">
        <v>70</v>
      </c>
      <c r="AP443" t="s">
        <v>389</v>
      </c>
    </row>
    <row r="444" spans="1:42" hidden="1" x14ac:dyDescent="0.2">
      <c r="A444" t="s">
        <v>29</v>
      </c>
      <c r="B444" t="s">
        <v>64</v>
      </c>
      <c r="C444" t="s">
        <v>31</v>
      </c>
      <c r="D444">
        <v>508426</v>
      </c>
      <c r="E444" t="s">
        <v>29</v>
      </c>
      <c r="G444" t="s">
        <v>65</v>
      </c>
      <c r="H444" t="s">
        <v>34</v>
      </c>
      <c r="M444" s="11">
        <v>10</v>
      </c>
      <c r="N444">
        <v>1</v>
      </c>
      <c r="P444" s="12">
        <v>43205</v>
      </c>
      <c r="Q444" s="13">
        <v>12.5</v>
      </c>
      <c r="R444" s="13"/>
      <c r="S444" s="14">
        <v>217.4</v>
      </c>
      <c r="T444" s="14">
        <v>0.15</v>
      </c>
      <c r="V444" t="s">
        <v>66</v>
      </c>
      <c r="W444" t="s">
        <v>29</v>
      </c>
      <c r="X444" s="12">
        <v>43205</v>
      </c>
      <c r="Y444" s="15">
        <v>194.35560000000001</v>
      </c>
      <c r="Z444" s="16">
        <v>0</v>
      </c>
      <c r="AA444" s="16">
        <v>0</v>
      </c>
      <c r="AB444" s="16">
        <v>0</v>
      </c>
      <c r="AC444" s="16">
        <v>194.35560000000001</v>
      </c>
      <c r="AD444" s="16">
        <v>194.35560000000001</v>
      </c>
      <c r="AE444" s="16">
        <v>194.35560000000001</v>
      </c>
      <c r="AF444" s="12">
        <v>43281</v>
      </c>
      <c r="AG444" s="15" t="s">
        <v>38</v>
      </c>
      <c r="AH444" s="15" t="s">
        <v>29</v>
      </c>
      <c r="AI444" s="15" t="s">
        <v>38</v>
      </c>
      <c r="AL444" s="47">
        <f t="shared" si="12"/>
        <v>0.89400000000000002</v>
      </c>
      <c r="AM444" s="47">
        <v>1.71</v>
      </c>
      <c r="AN444">
        <f t="shared" si="13"/>
        <v>0.25650000000000001</v>
      </c>
      <c r="AO444" s="18" t="s">
        <v>70</v>
      </c>
      <c r="AP444" t="s">
        <v>389</v>
      </c>
    </row>
    <row r="445" spans="1:42" hidden="1" x14ac:dyDescent="0.2">
      <c r="A445" t="s">
        <v>29</v>
      </c>
      <c r="B445" t="s">
        <v>64</v>
      </c>
      <c r="C445" t="s">
        <v>31</v>
      </c>
      <c r="D445">
        <v>508427</v>
      </c>
      <c r="E445" t="s">
        <v>29</v>
      </c>
      <c r="G445" t="s">
        <v>65</v>
      </c>
      <c r="H445" t="s">
        <v>34</v>
      </c>
      <c r="M445" s="11">
        <v>10</v>
      </c>
      <c r="N445">
        <v>1</v>
      </c>
      <c r="P445" s="12">
        <v>43204</v>
      </c>
      <c r="Q445" s="13">
        <v>12.5</v>
      </c>
      <c r="R445" s="13"/>
      <c r="S445" s="14">
        <v>217.4</v>
      </c>
      <c r="T445" s="14">
        <v>0.15</v>
      </c>
      <c r="V445" t="s">
        <v>66</v>
      </c>
      <c r="W445" t="s">
        <v>29</v>
      </c>
      <c r="X445" s="12">
        <v>43204</v>
      </c>
      <c r="Y445" s="15">
        <v>194.35560000000001</v>
      </c>
      <c r="Z445" s="16">
        <v>0</v>
      </c>
      <c r="AA445" s="16">
        <v>0</v>
      </c>
      <c r="AB445" s="16">
        <v>0</v>
      </c>
      <c r="AC445" s="16">
        <v>194.35560000000001</v>
      </c>
      <c r="AD445" s="16">
        <v>194.35560000000001</v>
      </c>
      <c r="AE445" s="16">
        <v>194.35560000000001</v>
      </c>
      <c r="AF445" s="12">
        <v>43281</v>
      </c>
      <c r="AG445" s="15" t="s">
        <v>38</v>
      </c>
      <c r="AH445" s="15" t="s">
        <v>29</v>
      </c>
      <c r="AI445" s="15" t="s">
        <v>38</v>
      </c>
      <c r="AL445" s="47">
        <f t="shared" si="12"/>
        <v>0.89400000000000002</v>
      </c>
      <c r="AM445" s="47">
        <v>1.71</v>
      </c>
      <c r="AN445">
        <f t="shared" si="13"/>
        <v>0.25650000000000001</v>
      </c>
      <c r="AO445" s="18" t="s">
        <v>70</v>
      </c>
      <c r="AP445" t="s">
        <v>389</v>
      </c>
    </row>
    <row r="446" spans="1:42" hidden="1" x14ac:dyDescent="0.2">
      <c r="A446" t="s">
        <v>29</v>
      </c>
      <c r="B446" t="s">
        <v>64</v>
      </c>
      <c r="C446" t="s">
        <v>31</v>
      </c>
      <c r="D446">
        <v>508458</v>
      </c>
      <c r="E446" t="s">
        <v>29</v>
      </c>
      <c r="G446" t="s">
        <v>65</v>
      </c>
      <c r="H446" t="s">
        <v>34</v>
      </c>
      <c r="M446" s="11">
        <v>10</v>
      </c>
      <c r="N446">
        <v>1</v>
      </c>
      <c r="P446" s="12">
        <v>43314</v>
      </c>
      <c r="Q446" s="13">
        <v>12.5</v>
      </c>
      <c r="R446" s="13"/>
      <c r="S446" s="14">
        <v>217.4</v>
      </c>
      <c r="T446" s="14">
        <v>0.15</v>
      </c>
      <c r="V446" t="s">
        <v>66</v>
      </c>
      <c r="W446" t="s">
        <v>29</v>
      </c>
      <c r="X446" s="12">
        <v>43314</v>
      </c>
      <c r="Y446" s="15">
        <v>194.35560000000001</v>
      </c>
      <c r="Z446" s="16">
        <v>0</v>
      </c>
      <c r="AA446" s="16">
        <v>0</v>
      </c>
      <c r="AB446" s="16">
        <v>0</v>
      </c>
      <c r="AC446" s="16">
        <v>194.35560000000001</v>
      </c>
      <c r="AD446" s="16">
        <v>194.35560000000001</v>
      </c>
      <c r="AE446" s="16">
        <v>194.35560000000001</v>
      </c>
      <c r="AF446" s="12">
        <v>43373</v>
      </c>
      <c r="AG446" s="15" t="s">
        <v>38</v>
      </c>
      <c r="AH446" s="15" t="s">
        <v>29</v>
      </c>
      <c r="AI446" s="15" t="s">
        <v>38</v>
      </c>
      <c r="AL446" s="47">
        <f t="shared" si="12"/>
        <v>0.89400000000000002</v>
      </c>
      <c r="AM446" s="47">
        <v>1.71</v>
      </c>
      <c r="AN446">
        <f t="shared" si="13"/>
        <v>0.25650000000000001</v>
      </c>
      <c r="AO446" s="18" t="s">
        <v>70</v>
      </c>
      <c r="AP446" t="s">
        <v>389</v>
      </c>
    </row>
    <row r="447" spans="1:42" hidden="1" x14ac:dyDescent="0.2">
      <c r="A447" t="s">
        <v>29</v>
      </c>
      <c r="B447" t="s">
        <v>64</v>
      </c>
      <c r="C447" t="s">
        <v>31</v>
      </c>
      <c r="D447">
        <v>508468</v>
      </c>
      <c r="E447" t="s">
        <v>29</v>
      </c>
      <c r="G447" t="s">
        <v>65</v>
      </c>
      <c r="H447" t="s">
        <v>34</v>
      </c>
      <c r="M447" s="11">
        <v>10</v>
      </c>
      <c r="N447">
        <v>1</v>
      </c>
      <c r="P447" s="12">
        <v>43246</v>
      </c>
      <c r="Q447" s="13">
        <v>12.5</v>
      </c>
      <c r="R447" s="13"/>
      <c r="S447" s="14">
        <v>217.4</v>
      </c>
      <c r="T447" s="14">
        <v>0.15</v>
      </c>
      <c r="V447" t="s">
        <v>66</v>
      </c>
      <c r="W447" t="s">
        <v>29</v>
      </c>
      <c r="X447" s="12">
        <v>43246</v>
      </c>
      <c r="Y447" s="15">
        <v>194.35560000000001</v>
      </c>
      <c r="Z447" s="16">
        <v>0</v>
      </c>
      <c r="AA447" s="16">
        <v>0</v>
      </c>
      <c r="AB447" s="16">
        <v>0</v>
      </c>
      <c r="AC447" s="16">
        <v>194.35560000000001</v>
      </c>
      <c r="AD447" s="16">
        <v>194.35560000000001</v>
      </c>
      <c r="AE447" s="16">
        <v>194.35560000000001</v>
      </c>
      <c r="AF447" s="12">
        <v>43281</v>
      </c>
      <c r="AG447" s="15" t="s">
        <v>38</v>
      </c>
      <c r="AH447" s="15" t="s">
        <v>29</v>
      </c>
      <c r="AI447" s="15" t="s">
        <v>38</v>
      </c>
      <c r="AL447" s="47">
        <f t="shared" si="12"/>
        <v>0.89400000000000002</v>
      </c>
      <c r="AM447" s="47">
        <v>1.71</v>
      </c>
      <c r="AN447">
        <f t="shared" si="13"/>
        <v>0.25650000000000001</v>
      </c>
      <c r="AO447" s="18" t="s">
        <v>70</v>
      </c>
      <c r="AP447" t="s">
        <v>389</v>
      </c>
    </row>
    <row r="448" spans="1:42" hidden="1" x14ac:dyDescent="0.2">
      <c r="A448" t="s">
        <v>29</v>
      </c>
      <c r="B448" t="s">
        <v>64</v>
      </c>
      <c r="C448" t="s">
        <v>31</v>
      </c>
      <c r="D448">
        <v>508479</v>
      </c>
      <c r="E448" t="s">
        <v>29</v>
      </c>
      <c r="G448" t="s">
        <v>65</v>
      </c>
      <c r="H448" t="s">
        <v>34</v>
      </c>
      <c r="M448" s="11">
        <v>10</v>
      </c>
      <c r="N448">
        <v>1</v>
      </c>
      <c r="P448" s="12">
        <v>43204</v>
      </c>
      <c r="Q448" s="13">
        <v>12.5</v>
      </c>
      <c r="R448" s="13"/>
      <c r="S448" s="14">
        <v>217.4</v>
      </c>
      <c r="T448" s="14">
        <v>0.15</v>
      </c>
      <c r="V448" t="s">
        <v>66</v>
      </c>
      <c r="W448" t="s">
        <v>29</v>
      </c>
      <c r="X448" s="12">
        <v>43204</v>
      </c>
      <c r="Y448" s="15">
        <v>194.35560000000001</v>
      </c>
      <c r="Z448" s="16">
        <v>0</v>
      </c>
      <c r="AA448" s="16">
        <v>0</v>
      </c>
      <c r="AB448" s="16">
        <v>0</v>
      </c>
      <c r="AC448" s="16">
        <v>194.35560000000001</v>
      </c>
      <c r="AD448" s="16">
        <v>194.35560000000001</v>
      </c>
      <c r="AE448" s="16">
        <v>194.35560000000001</v>
      </c>
      <c r="AF448" s="12">
        <v>43281</v>
      </c>
      <c r="AG448" s="15" t="s">
        <v>38</v>
      </c>
      <c r="AH448" s="15" t="s">
        <v>29</v>
      </c>
      <c r="AI448" s="15" t="s">
        <v>38</v>
      </c>
      <c r="AL448" s="47">
        <f t="shared" si="12"/>
        <v>0.89400000000000002</v>
      </c>
      <c r="AM448" s="47">
        <v>1.71</v>
      </c>
      <c r="AN448">
        <f t="shared" si="13"/>
        <v>0.25650000000000001</v>
      </c>
      <c r="AO448" s="18" t="s">
        <v>70</v>
      </c>
      <c r="AP448" t="s">
        <v>389</v>
      </c>
    </row>
    <row r="449" spans="1:42" hidden="1" x14ac:dyDescent="0.2">
      <c r="A449" t="s">
        <v>29</v>
      </c>
      <c r="B449" t="s">
        <v>64</v>
      </c>
      <c r="C449" t="s">
        <v>31</v>
      </c>
      <c r="D449">
        <v>508481</v>
      </c>
      <c r="E449" t="s">
        <v>29</v>
      </c>
      <c r="G449" t="s">
        <v>65</v>
      </c>
      <c r="H449" t="s">
        <v>34</v>
      </c>
      <c r="M449" s="11">
        <v>10</v>
      </c>
      <c r="N449">
        <v>1</v>
      </c>
      <c r="P449" s="12">
        <v>43314</v>
      </c>
      <c r="Q449" s="13">
        <v>12.5</v>
      </c>
      <c r="R449" s="13"/>
      <c r="S449" s="14">
        <v>217.4</v>
      </c>
      <c r="T449" s="14">
        <v>0.15</v>
      </c>
      <c r="V449" t="s">
        <v>66</v>
      </c>
      <c r="W449" t="s">
        <v>29</v>
      </c>
      <c r="X449" s="12">
        <v>43314</v>
      </c>
      <c r="Y449" s="15">
        <v>194.35560000000001</v>
      </c>
      <c r="Z449" s="16">
        <v>0</v>
      </c>
      <c r="AA449" s="16">
        <v>0</v>
      </c>
      <c r="AB449" s="16">
        <v>0</v>
      </c>
      <c r="AC449" s="16">
        <v>194.35560000000001</v>
      </c>
      <c r="AD449" s="16">
        <v>194.35560000000001</v>
      </c>
      <c r="AE449" s="16">
        <v>194.35560000000001</v>
      </c>
      <c r="AF449" s="12">
        <v>43373</v>
      </c>
      <c r="AG449" s="15" t="s">
        <v>38</v>
      </c>
      <c r="AH449" s="15" t="s">
        <v>29</v>
      </c>
      <c r="AI449" s="15" t="s">
        <v>38</v>
      </c>
      <c r="AL449" s="47">
        <f t="shared" si="12"/>
        <v>0.89400000000000002</v>
      </c>
      <c r="AM449" s="47">
        <v>1.71</v>
      </c>
      <c r="AN449">
        <f t="shared" si="13"/>
        <v>0.25650000000000001</v>
      </c>
      <c r="AO449" s="18" t="s">
        <v>70</v>
      </c>
      <c r="AP449" t="s">
        <v>389</v>
      </c>
    </row>
    <row r="450" spans="1:42" hidden="1" x14ac:dyDescent="0.2">
      <c r="A450" t="s">
        <v>29</v>
      </c>
      <c r="B450" t="s">
        <v>64</v>
      </c>
      <c r="C450" t="s">
        <v>31</v>
      </c>
      <c r="D450">
        <v>508505</v>
      </c>
      <c r="E450" t="s">
        <v>29</v>
      </c>
      <c r="G450" t="s">
        <v>65</v>
      </c>
      <c r="H450" t="s">
        <v>34</v>
      </c>
      <c r="M450" s="11">
        <v>10</v>
      </c>
      <c r="N450">
        <v>1</v>
      </c>
      <c r="P450" s="12">
        <v>43295</v>
      </c>
      <c r="Q450" s="13">
        <v>12.5</v>
      </c>
      <c r="R450" s="13"/>
      <c r="S450" s="14">
        <v>217.4</v>
      </c>
      <c r="T450" s="14">
        <v>0.15</v>
      </c>
      <c r="V450" t="s">
        <v>66</v>
      </c>
      <c r="W450" t="s">
        <v>29</v>
      </c>
      <c r="X450" s="12">
        <v>43295</v>
      </c>
      <c r="Y450" s="15">
        <v>194.35560000000001</v>
      </c>
      <c r="Z450" s="16">
        <v>0</v>
      </c>
      <c r="AA450" s="16">
        <v>0</v>
      </c>
      <c r="AB450" s="16">
        <v>0</v>
      </c>
      <c r="AC450" s="16">
        <v>194.35560000000001</v>
      </c>
      <c r="AD450" s="16">
        <v>194.35560000000001</v>
      </c>
      <c r="AE450" s="16">
        <v>194.35560000000001</v>
      </c>
      <c r="AF450" s="12">
        <v>43373</v>
      </c>
      <c r="AG450" s="15" t="s">
        <v>38</v>
      </c>
      <c r="AH450" s="15" t="s">
        <v>29</v>
      </c>
      <c r="AI450" s="15" t="s">
        <v>38</v>
      </c>
      <c r="AL450" s="47">
        <f t="shared" si="12"/>
        <v>0.89400000000000002</v>
      </c>
      <c r="AM450" s="47">
        <v>1.71</v>
      </c>
      <c r="AN450">
        <f t="shared" si="13"/>
        <v>0.25650000000000001</v>
      </c>
      <c r="AO450" s="18" t="s">
        <v>70</v>
      </c>
      <c r="AP450" t="s">
        <v>389</v>
      </c>
    </row>
    <row r="451" spans="1:42" hidden="1" x14ac:dyDescent="0.2">
      <c r="A451" t="s">
        <v>29</v>
      </c>
      <c r="B451" t="s">
        <v>64</v>
      </c>
      <c r="C451" t="s">
        <v>31</v>
      </c>
      <c r="D451">
        <v>508585</v>
      </c>
      <c r="E451" t="s">
        <v>29</v>
      </c>
      <c r="G451" t="s">
        <v>65</v>
      </c>
      <c r="H451" t="s">
        <v>34</v>
      </c>
      <c r="M451" s="11">
        <v>10</v>
      </c>
      <c r="N451">
        <v>1</v>
      </c>
      <c r="P451" s="12">
        <v>43337</v>
      </c>
      <c r="Q451" s="13">
        <v>12.5</v>
      </c>
      <c r="R451" s="13"/>
      <c r="S451" s="14">
        <v>217.4</v>
      </c>
      <c r="T451" s="14">
        <v>0.15</v>
      </c>
      <c r="V451" t="s">
        <v>66</v>
      </c>
      <c r="W451" t="s">
        <v>29</v>
      </c>
      <c r="X451" s="12">
        <v>43337</v>
      </c>
      <c r="Y451" s="15">
        <v>194.35560000000001</v>
      </c>
      <c r="Z451" s="16">
        <v>0</v>
      </c>
      <c r="AA451" s="16">
        <v>0</v>
      </c>
      <c r="AB451" s="16">
        <v>0</v>
      </c>
      <c r="AC451" s="16">
        <v>194.35560000000001</v>
      </c>
      <c r="AD451" s="16">
        <v>194.35560000000001</v>
      </c>
      <c r="AE451" s="16">
        <v>194.35560000000001</v>
      </c>
      <c r="AF451" s="12">
        <v>43373</v>
      </c>
      <c r="AG451" s="15" t="s">
        <v>38</v>
      </c>
      <c r="AH451" s="15" t="s">
        <v>29</v>
      </c>
      <c r="AI451" s="15" t="s">
        <v>38</v>
      </c>
      <c r="AL451" s="47">
        <f t="shared" ref="AL451:AL514" si="14">Y451/S451</f>
        <v>0.89400000000000002</v>
      </c>
      <c r="AM451" s="47">
        <v>1.71</v>
      </c>
      <c r="AN451">
        <f t="shared" ref="AN451:AN514" si="15">T451*AM451</f>
        <v>0.25650000000000001</v>
      </c>
      <c r="AO451" s="18" t="s">
        <v>70</v>
      </c>
      <c r="AP451" t="s">
        <v>389</v>
      </c>
    </row>
    <row r="452" spans="1:42" hidden="1" x14ac:dyDescent="0.2">
      <c r="A452" t="s">
        <v>29</v>
      </c>
      <c r="B452" t="s">
        <v>64</v>
      </c>
      <c r="C452" t="s">
        <v>31</v>
      </c>
      <c r="D452">
        <v>508590</v>
      </c>
      <c r="E452" t="s">
        <v>29</v>
      </c>
      <c r="G452" t="s">
        <v>65</v>
      </c>
      <c r="H452" t="s">
        <v>34</v>
      </c>
      <c r="M452" s="11">
        <v>10</v>
      </c>
      <c r="N452">
        <v>1</v>
      </c>
      <c r="P452" s="12">
        <v>43295</v>
      </c>
      <c r="Q452" s="13">
        <v>12.5</v>
      </c>
      <c r="R452" s="13"/>
      <c r="S452" s="14">
        <v>217.4</v>
      </c>
      <c r="T452" s="14">
        <v>0.15</v>
      </c>
      <c r="V452" t="s">
        <v>66</v>
      </c>
      <c r="W452" t="s">
        <v>29</v>
      </c>
      <c r="X452" s="12">
        <v>43295</v>
      </c>
      <c r="Y452" s="15">
        <v>194.35560000000001</v>
      </c>
      <c r="Z452" s="16">
        <v>0</v>
      </c>
      <c r="AA452" s="16">
        <v>0</v>
      </c>
      <c r="AB452" s="16">
        <v>0</v>
      </c>
      <c r="AC452" s="16">
        <v>194.35560000000001</v>
      </c>
      <c r="AD452" s="16">
        <v>194.35560000000001</v>
      </c>
      <c r="AE452" s="16">
        <v>194.35560000000001</v>
      </c>
      <c r="AF452" s="12">
        <v>43373</v>
      </c>
      <c r="AG452" s="15" t="s">
        <v>38</v>
      </c>
      <c r="AH452" s="15" t="s">
        <v>29</v>
      </c>
      <c r="AI452" s="15" t="s">
        <v>38</v>
      </c>
      <c r="AL452" s="47">
        <f t="shared" si="14"/>
        <v>0.89400000000000002</v>
      </c>
      <c r="AM452" s="47">
        <v>1.71</v>
      </c>
      <c r="AN452">
        <f t="shared" si="15"/>
        <v>0.25650000000000001</v>
      </c>
      <c r="AO452" s="18" t="s">
        <v>70</v>
      </c>
      <c r="AP452" t="s">
        <v>389</v>
      </c>
    </row>
    <row r="453" spans="1:42" hidden="1" x14ac:dyDescent="0.2">
      <c r="A453" t="s">
        <v>29</v>
      </c>
      <c r="B453" t="s">
        <v>64</v>
      </c>
      <c r="C453" t="s">
        <v>31</v>
      </c>
      <c r="D453">
        <v>508607</v>
      </c>
      <c r="E453" t="s">
        <v>29</v>
      </c>
      <c r="G453" t="s">
        <v>65</v>
      </c>
      <c r="H453" t="s">
        <v>34</v>
      </c>
      <c r="M453" s="11">
        <v>10</v>
      </c>
      <c r="N453">
        <v>1</v>
      </c>
      <c r="P453" s="12">
        <v>43204</v>
      </c>
      <c r="Q453" s="13">
        <v>12.5</v>
      </c>
      <c r="R453" s="13"/>
      <c r="S453" s="14">
        <v>217.4</v>
      </c>
      <c r="T453" s="14">
        <v>0.15</v>
      </c>
      <c r="V453" t="s">
        <v>66</v>
      </c>
      <c r="W453" t="s">
        <v>29</v>
      </c>
      <c r="X453" s="12">
        <v>43204</v>
      </c>
      <c r="Y453" s="15">
        <v>194.35560000000001</v>
      </c>
      <c r="Z453" s="16">
        <v>0</v>
      </c>
      <c r="AA453" s="16">
        <v>0</v>
      </c>
      <c r="AB453" s="16">
        <v>0</v>
      </c>
      <c r="AC453" s="16">
        <v>194.35560000000001</v>
      </c>
      <c r="AD453" s="16">
        <v>194.35560000000001</v>
      </c>
      <c r="AE453" s="16">
        <v>194.35560000000001</v>
      </c>
      <c r="AF453" s="12">
        <v>43281</v>
      </c>
      <c r="AG453" s="15" t="s">
        <v>38</v>
      </c>
      <c r="AH453" s="15" t="s">
        <v>29</v>
      </c>
      <c r="AI453" s="15" t="s">
        <v>38</v>
      </c>
      <c r="AL453" s="47">
        <f t="shared" si="14"/>
        <v>0.89400000000000002</v>
      </c>
      <c r="AM453" s="47">
        <v>1.71</v>
      </c>
      <c r="AN453">
        <f t="shared" si="15"/>
        <v>0.25650000000000001</v>
      </c>
      <c r="AO453" s="18" t="s">
        <v>70</v>
      </c>
      <c r="AP453" t="s">
        <v>389</v>
      </c>
    </row>
    <row r="454" spans="1:42" hidden="1" x14ac:dyDescent="0.2">
      <c r="A454" t="s">
        <v>29</v>
      </c>
      <c r="B454" t="s">
        <v>64</v>
      </c>
      <c r="C454" t="s">
        <v>31</v>
      </c>
      <c r="D454">
        <v>508610</v>
      </c>
      <c r="E454" t="s">
        <v>29</v>
      </c>
      <c r="G454" t="s">
        <v>65</v>
      </c>
      <c r="H454" t="s">
        <v>34</v>
      </c>
      <c r="M454" s="11">
        <v>10</v>
      </c>
      <c r="N454">
        <v>1</v>
      </c>
      <c r="P454" s="12">
        <v>43246</v>
      </c>
      <c r="Q454" s="13">
        <v>12.5</v>
      </c>
      <c r="R454" s="13"/>
      <c r="S454" s="14">
        <v>217.4</v>
      </c>
      <c r="T454" s="14">
        <v>0.15</v>
      </c>
      <c r="V454" t="s">
        <v>66</v>
      </c>
      <c r="W454" t="s">
        <v>29</v>
      </c>
      <c r="X454" s="12">
        <v>43246</v>
      </c>
      <c r="Y454" s="15">
        <v>194.35560000000001</v>
      </c>
      <c r="Z454" s="16">
        <v>0</v>
      </c>
      <c r="AA454" s="16">
        <v>0</v>
      </c>
      <c r="AB454" s="16">
        <v>0</v>
      </c>
      <c r="AC454" s="16">
        <v>194.35560000000001</v>
      </c>
      <c r="AD454" s="16">
        <v>194.35560000000001</v>
      </c>
      <c r="AE454" s="16">
        <v>194.35560000000001</v>
      </c>
      <c r="AF454" s="12">
        <v>43281</v>
      </c>
      <c r="AG454" s="15" t="s">
        <v>38</v>
      </c>
      <c r="AH454" s="15" t="s">
        <v>29</v>
      </c>
      <c r="AI454" s="15" t="s">
        <v>38</v>
      </c>
      <c r="AL454" s="47">
        <f t="shared" si="14"/>
        <v>0.89400000000000002</v>
      </c>
      <c r="AM454" s="47">
        <v>1.71</v>
      </c>
      <c r="AN454">
        <f t="shared" si="15"/>
        <v>0.25650000000000001</v>
      </c>
      <c r="AO454" s="18" t="s">
        <v>70</v>
      </c>
      <c r="AP454" t="s">
        <v>389</v>
      </c>
    </row>
    <row r="455" spans="1:42" hidden="1" x14ac:dyDescent="0.2">
      <c r="A455" t="s">
        <v>29</v>
      </c>
      <c r="B455" t="s">
        <v>64</v>
      </c>
      <c r="C455" t="s">
        <v>31</v>
      </c>
      <c r="D455">
        <v>508611</v>
      </c>
      <c r="E455" t="s">
        <v>29</v>
      </c>
      <c r="G455" t="s">
        <v>65</v>
      </c>
      <c r="H455" t="s">
        <v>34</v>
      </c>
      <c r="M455" s="11">
        <v>10</v>
      </c>
      <c r="N455">
        <v>1</v>
      </c>
      <c r="P455" s="12">
        <v>43337</v>
      </c>
      <c r="Q455" s="13">
        <v>12.5</v>
      </c>
      <c r="R455" s="13"/>
      <c r="S455" s="14">
        <v>217.4</v>
      </c>
      <c r="T455" s="14">
        <v>0.15</v>
      </c>
      <c r="V455" t="s">
        <v>66</v>
      </c>
      <c r="W455" t="s">
        <v>29</v>
      </c>
      <c r="X455" s="12">
        <v>43337</v>
      </c>
      <c r="Y455" s="15">
        <v>194.35560000000001</v>
      </c>
      <c r="Z455" s="16">
        <v>0</v>
      </c>
      <c r="AA455" s="16">
        <v>0</v>
      </c>
      <c r="AB455" s="16">
        <v>0</v>
      </c>
      <c r="AC455" s="16">
        <v>194.35560000000001</v>
      </c>
      <c r="AD455" s="16">
        <v>194.35560000000001</v>
      </c>
      <c r="AE455" s="16">
        <v>194.35560000000001</v>
      </c>
      <c r="AF455" s="12">
        <v>43373</v>
      </c>
      <c r="AG455" s="15" t="s">
        <v>38</v>
      </c>
      <c r="AH455" s="15" t="s">
        <v>29</v>
      </c>
      <c r="AI455" s="15" t="s">
        <v>38</v>
      </c>
      <c r="AL455" s="47">
        <f t="shared" si="14"/>
        <v>0.89400000000000002</v>
      </c>
      <c r="AM455" s="47">
        <v>1.71</v>
      </c>
      <c r="AN455">
        <f t="shared" si="15"/>
        <v>0.25650000000000001</v>
      </c>
      <c r="AO455" s="18" t="s">
        <v>70</v>
      </c>
      <c r="AP455" t="s">
        <v>389</v>
      </c>
    </row>
    <row r="456" spans="1:42" hidden="1" x14ac:dyDescent="0.2">
      <c r="A456" t="s">
        <v>29</v>
      </c>
      <c r="B456" t="s">
        <v>64</v>
      </c>
      <c r="C456" t="s">
        <v>31</v>
      </c>
      <c r="D456">
        <v>508612</v>
      </c>
      <c r="E456" t="s">
        <v>29</v>
      </c>
      <c r="G456" t="s">
        <v>65</v>
      </c>
      <c r="H456" t="s">
        <v>34</v>
      </c>
      <c r="M456" s="11">
        <v>10</v>
      </c>
      <c r="N456">
        <v>1</v>
      </c>
      <c r="P456" s="12">
        <v>43203</v>
      </c>
      <c r="Q456" s="13">
        <v>12.5</v>
      </c>
      <c r="R456" s="13"/>
      <c r="S456" s="14">
        <v>217.4</v>
      </c>
      <c r="T456" s="14">
        <v>0.15</v>
      </c>
      <c r="V456" t="s">
        <v>66</v>
      </c>
      <c r="W456" t="s">
        <v>29</v>
      </c>
      <c r="X456" s="12">
        <v>43203</v>
      </c>
      <c r="Y456" s="15">
        <v>194.35560000000001</v>
      </c>
      <c r="Z456" s="16">
        <v>0</v>
      </c>
      <c r="AA456" s="16">
        <v>0</v>
      </c>
      <c r="AB456" s="16">
        <v>0</v>
      </c>
      <c r="AC456" s="16">
        <v>194.35560000000001</v>
      </c>
      <c r="AD456" s="16">
        <v>194.35560000000001</v>
      </c>
      <c r="AE456" s="16">
        <v>194.35560000000001</v>
      </c>
      <c r="AF456" s="12">
        <v>43281</v>
      </c>
      <c r="AG456" s="15" t="s">
        <v>38</v>
      </c>
      <c r="AH456" s="15" t="s">
        <v>29</v>
      </c>
      <c r="AI456" s="15" t="s">
        <v>38</v>
      </c>
      <c r="AL456" s="47">
        <f t="shared" si="14"/>
        <v>0.89400000000000002</v>
      </c>
      <c r="AM456" s="47">
        <v>1.71</v>
      </c>
      <c r="AN456">
        <f t="shared" si="15"/>
        <v>0.25650000000000001</v>
      </c>
      <c r="AO456" s="18" t="s">
        <v>70</v>
      </c>
      <c r="AP456" t="s">
        <v>389</v>
      </c>
    </row>
    <row r="457" spans="1:42" hidden="1" x14ac:dyDescent="0.2">
      <c r="A457" t="s">
        <v>29</v>
      </c>
      <c r="B457" t="s">
        <v>64</v>
      </c>
      <c r="C457" t="s">
        <v>31</v>
      </c>
      <c r="D457">
        <v>508659</v>
      </c>
      <c r="E457" t="s">
        <v>29</v>
      </c>
      <c r="G457" t="s">
        <v>65</v>
      </c>
      <c r="H457" t="s">
        <v>34</v>
      </c>
      <c r="M457" s="11">
        <v>10</v>
      </c>
      <c r="N457">
        <v>1</v>
      </c>
      <c r="P457" s="12">
        <v>43204</v>
      </c>
      <c r="Q457" s="13">
        <v>12.5</v>
      </c>
      <c r="R457" s="13"/>
      <c r="S457" s="14">
        <v>217.4</v>
      </c>
      <c r="T457" s="14">
        <v>0.15</v>
      </c>
      <c r="V457" t="s">
        <v>66</v>
      </c>
      <c r="W457" t="s">
        <v>29</v>
      </c>
      <c r="X457" s="12">
        <v>43204</v>
      </c>
      <c r="Y457" s="15">
        <v>194.35560000000001</v>
      </c>
      <c r="Z457" s="16">
        <v>0</v>
      </c>
      <c r="AA457" s="16">
        <v>0</v>
      </c>
      <c r="AB457" s="16">
        <v>0</v>
      </c>
      <c r="AC457" s="16">
        <v>194.35560000000001</v>
      </c>
      <c r="AD457" s="16">
        <v>194.35560000000001</v>
      </c>
      <c r="AE457" s="16">
        <v>194.35560000000001</v>
      </c>
      <c r="AF457" s="12">
        <v>43281</v>
      </c>
      <c r="AG457" s="15" t="s">
        <v>38</v>
      </c>
      <c r="AH457" s="15" t="s">
        <v>29</v>
      </c>
      <c r="AI457" s="15" t="s">
        <v>38</v>
      </c>
      <c r="AL457" s="47">
        <f t="shared" si="14"/>
        <v>0.89400000000000002</v>
      </c>
      <c r="AM457" s="47">
        <v>1.71</v>
      </c>
      <c r="AN457">
        <f t="shared" si="15"/>
        <v>0.25650000000000001</v>
      </c>
      <c r="AO457" s="18" t="s">
        <v>70</v>
      </c>
      <c r="AP457" t="s">
        <v>389</v>
      </c>
    </row>
    <row r="458" spans="1:42" hidden="1" x14ac:dyDescent="0.2">
      <c r="A458" t="s">
        <v>29</v>
      </c>
      <c r="B458" t="s">
        <v>64</v>
      </c>
      <c r="C458" t="s">
        <v>31</v>
      </c>
      <c r="D458">
        <v>508672</v>
      </c>
      <c r="E458" t="s">
        <v>29</v>
      </c>
      <c r="G458" t="s">
        <v>65</v>
      </c>
      <c r="H458" t="s">
        <v>34</v>
      </c>
      <c r="M458" s="11">
        <v>10</v>
      </c>
      <c r="N458">
        <v>1</v>
      </c>
      <c r="P458" s="12">
        <v>43295</v>
      </c>
      <c r="Q458" s="13">
        <v>12.5</v>
      </c>
      <c r="R458" s="13"/>
      <c r="S458" s="14">
        <v>217.4</v>
      </c>
      <c r="T458" s="14">
        <v>0.15</v>
      </c>
      <c r="V458" t="s">
        <v>66</v>
      </c>
      <c r="W458" t="s">
        <v>29</v>
      </c>
      <c r="X458" s="12">
        <v>43295</v>
      </c>
      <c r="Y458" s="15">
        <v>194.35560000000001</v>
      </c>
      <c r="Z458" s="16">
        <v>0</v>
      </c>
      <c r="AA458" s="16">
        <v>0</v>
      </c>
      <c r="AB458" s="16">
        <v>0</v>
      </c>
      <c r="AC458" s="16">
        <v>194.35560000000001</v>
      </c>
      <c r="AD458" s="16">
        <v>194.35560000000001</v>
      </c>
      <c r="AE458" s="16">
        <v>194.35560000000001</v>
      </c>
      <c r="AF458" s="12">
        <v>43373</v>
      </c>
      <c r="AG458" s="15" t="s">
        <v>38</v>
      </c>
      <c r="AH458" s="15" t="s">
        <v>29</v>
      </c>
      <c r="AI458" s="15" t="s">
        <v>38</v>
      </c>
      <c r="AL458" s="47">
        <f t="shared" si="14"/>
        <v>0.89400000000000002</v>
      </c>
      <c r="AM458" s="47">
        <v>1.71</v>
      </c>
      <c r="AN458">
        <f t="shared" si="15"/>
        <v>0.25650000000000001</v>
      </c>
      <c r="AO458" s="18" t="s">
        <v>70</v>
      </c>
      <c r="AP458" t="s">
        <v>389</v>
      </c>
    </row>
    <row r="459" spans="1:42" hidden="1" x14ac:dyDescent="0.2">
      <c r="A459" t="s">
        <v>29</v>
      </c>
      <c r="B459" t="s">
        <v>64</v>
      </c>
      <c r="C459" t="s">
        <v>31</v>
      </c>
      <c r="D459">
        <v>508674</v>
      </c>
      <c r="E459" t="s">
        <v>29</v>
      </c>
      <c r="G459" t="s">
        <v>65</v>
      </c>
      <c r="H459" t="s">
        <v>34</v>
      </c>
      <c r="M459" s="11">
        <v>10</v>
      </c>
      <c r="N459">
        <v>1</v>
      </c>
      <c r="P459" s="12">
        <v>43314</v>
      </c>
      <c r="Q459" s="13">
        <v>12.5</v>
      </c>
      <c r="R459" s="13"/>
      <c r="S459" s="14">
        <v>217.4</v>
      </c>
      <c r="T459" s="14">
        <v>0.15</v>
      </c>
      <c r="V459" t="s">
        <v>66</v>
      </c>
      <c r="W459" t="s">
        <v>29</v>
      </c>
      <c r="X459" s="12">
        <v>43314</v>
      </c>
      <c r="Y459" s="15">
        <v>194.35560000000001</v>
      </c>
      <c r="Z459" s="16">
        <v>0</v>
      </c>
      <c r="AA459" s="16">
        <v>0</v>
      </c>
      <c r="AB459" s="16">
        <v>0</v>
      </c>
      <c r="AC459" s="16">
        <v>194.35560000000001</v>
      </c>
      <c r="AD459" s="16">
        <v>194.35560000000001</v>
      </c>
      <c r="AE459" s="16">
        <v>194.35560000000001</v>
      </c>
      <c r="AF459" s="12">
        <v>43373</v>
      </c>
      <c r="AG459" s="15" t="s">
        <v>38</v>
      </c>
      <c r="AH459" s="15" t="s">
        <v>29</v>
      </c>
      <c r="AI459" s="15" t="s">
        <v>38</v>
      </c>
      <c r="AL459" s="47">
        <f t="shared" si="14"/>
        <v>0.89400000000000002</v>
      </c>
      <c r="AM459" s="47">
        <v>1.71</v>
      </c>
      <c r="AN459">
        <f t="shared" si="15"/>
        <v>0.25650000000000001</v>
      </c>
      <c r="AO459" s="18" t="s">
        <v>70</v>
      </c>
      <c r="AP459" t="s">
        <v>389</v>
      </c>
    </row>
    <row r="460" spans="1:42" hidden="1" x14ac:dyDescent="0.2">
      <c r="A460" t="s">
        <v>29</v>
      </c>
      <c r="B460" t="s">
        <v>64</v>
      </c>
      <c r="C460" t="s">
        <v>31</v>
      </c>
      <c r="D460">
        <v>508685</v>
      </c>
      <c r="E460" t="s">
        <v>29</v>
      </c>
      <c r="G460" t="s">
        <v>65</v>
      </c>
      <c r="H460" t="s">
        <v>34</v>
      </c>
      <c r="M460" s="11">
        <v>10</v>
      </c>
      <c r="N460">
        <v>1</v>
      </c>
      <c r="P460" s="12">
        <v>43204</v>
      </c>
      <c r="Q460" s="13">
        <v>12.5</v>
      </c>
      <c r="R460" s="13"/>
      <c r="S460" s="14">
        <v>217.4</v>
      </c>
      <c r="T460" s="14">
        <v>0.15</v>
      </c>
      <c r="V460" t="s">
        <v>66</v>
      </c>
      <c r="W460" t="s">
        <v>29</v>
      </c>
      <c r="X460" s="12">
        <v>43204</v>
      </c>
      <c r="Y460" s="15">
        <v>194.35560000000001</v>
      </c>
      <c r="Z460" s="16">
        <v>0</v>
      </c>
      <c r="AA460" s="16">
        <v>0</v>
      </c>
      <c r="AB460" s="16">
        <v>0</v>
      </c>
      <c r="AC460" s="16">
        <v>194.35560000000001</v>
      </c>
      <c r="AD460" s="16">
        <v>194.35560000000001</v>
      </c>
      <c r="AE460" s="16">
        <v>194.35560000000001</v>
      </c>
      <c r="AF460" s="12">
        <v>43281</v>
      </c>
      <c r="AG460" s="15" t="s">
        <v>38</v>
      </c>
      <c r="AH460" s="15" t="s">
        <v>29</v>
      </c>
      <c r="AI460" s="15" t="s">
        <v>38</v>
      </c>
      <c r="AL460" s="47">
        <f t="shared" si="14"/>
        <v>0.89400000000000002</v>
      </c>
      <c r="AM460" s="47">
        <v>1.71</v>
      </c>
      <c r="AN460">
        <f t="shared" si="15"/>
        <v>0.25650000000000001</v>
      </c>
      <c r="AO460" s="18" t="s">
        <v>70</v>
      </c>
      <c r="AP460" t="s">
        <v>389</v>
      </c>
    </row>
    <row r="461" spans="1:42" hidden="1" x14ac:dyDescent="0.2">
      <c r="A461" t="s">
        <v>29</v>
      </c>
      <c r="B461" t="s">
        <v>64</v>
      </c>
      <c r="C461" t="s">
        <v>31</v>
      </c>
      <c r="D461">
        <v>508717</v>
      </c>
      <c r="E461" t="s">
        <v>29</v>
      </c>
      <c r="G461" t="s">
        <v>65</v>
      </c>
      <c r="H461" t="s">
        <v>34</v>
      </c>
      <c r="M461" s="11">
        <v>10</v>
      </c>
      <c r="N461">
        <v>1</v>
      </c>
      <c r="P461" s="12">
        <v>43203</v>
      </c>
      <c r="Q461" s="13">
        <v>12.5</v>
      </c>
      <c r="R461" s="13"/>
      <c r="S461" s="14">
        <v>217.4</v>
      </c>
      <c r="T461" s="14">
        <v>0.15</v>
      </c>
      <c r="V461" t="s">
        <v>66</v>
      </c>
      <c r="W461" t="s">
        <v>29</v>
      </c>
      <c r="X461" s="12">
        <v>43203</v>
      </c>
      <c r="Y461" s="15">
        <v>194.35560000000001</v>
      </c>
      <c r="Z461" s="16">
        <v>0</v>
      </c>
      <c r="AA461" s="16">
        <v>0</v>
      </c>
      <c r="AB461" s="16">
        <v>0</v>
      </c>
      <c r="AC461" s="16">
        <v>194.35560000000001</v>
      </c>
      <c r="AD461" s="16">
        <v>194.35560000000001</v>
      </c>
      <c r="AE461" s="16">
        <v>194.35560000000001</v>
      </c>
      <c r="AF461" s="12">
        <v>43281</v>
      </c>
      <c r="AG461" s="15" t="s">
        <v>38</v>
      </c>
      <c r="AH461" s="15" t="s">
        <v>29</v>
      </c>
      <c r="AI461" s="15" t="s">
        <v>38</v>
      </c>
      <c r="AL461" s="47">
        <f t="shared" si="14"/>
        <v>0.89400000000000002</v>
      </c>
      <c r="AM461" s="47">
        <v>1.71</v>
      </c>
      <c r="AN461">
        <f t="shared" si="15"/>
        <v>0.25650000000000001</v>
      </c>
      <c r="AO461" s="18" t="s">
        <v>70</v>
      </c>
      <c r="AP461" t="s">
        <v>389</v>
      </c>
    </row>
    <row r="462" spans="1:42" hidden="1" x14ac:dyDescent="0.2">
      <c r="A462" t="s">
        <v>29</v>
      </c>
      <c r="B462" t="s">
        <v>64</v>
      </c>
      <c r="C462" t="s">
        <v>31</v>
      </c>
      <c r="D462">
        <v>508730</v>
      </c>
      <c r="E462" t="s">
        <v>29</v>
      </c>
      <c r="G462" t="s">
        <v>65</v>
      </c>
      <c r="H462" t="s">
        <v>34</v>
      </c>
      <c r="M462" s="11">
        <v>10</v>
      </c>
      <c r="N462">
        <v>1</v>
      </c>
      <c r="P462" s="12">
        <v>43295</v>
      </c>
      <c r="Q462" s="13">
        <v>12.5</v>
      </c>
      <c r="R462" s="13"/>
      <c r="S462" s="14">
        <v>217.4</v>
      </c>
      <c r="T462" s="14">
        <v>0.15</v>
      </c>
      <c r="V462" t="s">
        <v>66</v>
      </c>
      <c r="W462" t="s">
        <v>29</v>
      </c>
      <c r="X462" s="12">
        <v>43295</v>
      </c>
      <c r="Y462" s="15">
        <v>194.35560000000001</v>
      </c>
      <c r="Z462" s="16">
        <v>0</v>
      </c>
      <c r="AA462" s="16">
        <v>0</v>
      </c>
      <c r="AB462" s="16">
        <v>0</v>
      </c>
      <c r="AC462" s="16">
        <v>194.35560000000001</v>
      </c>
      <c r="AD462" s="16">
        <v>194.35560000000001</v>
      </c>
      <c r="AE462" s="16">
        <v>194.35560000000001</v>
      </c>
      <c r="AF462" s="12">
        <v>43373</v>
      </c>
      <c r="AG462" s="15" t="s">
        <v>38</v>
      </c>
      <c r="AH462" s="15" t="s">
        <v>29</v>
      </c>
      <c r="AI462" s="15" t="s">
        <v>38</v>
      </c>
      <c r="AL462" s="47">
        <f t="shared" si="14"/>
        <v>0.89400000000000002</v>
      </c>
      <c r="AM462" s="47">
        <v>1.71</v>
      </c>
      <c r="AN462">
        <f t="shared" si="15"/>
        <v>0.25650000000000001</v>
      </c>
      <c r="AO462" s="18" t="s">
        <v>70</v>
      </c>
      <c r="AP462" t="s">
        <v>389</v>
      </c>
    </row>
    <row r="463" spans="1:42" hidden="1" x14ac:dyDescent="0.2">
      <c r="A463" t="s">
        <v>29</v>
      </c>
      <c r="B463" t="s">
        <v>64</v>
      </c>
      <c r="C463" t="s">
        <v>31</v>
      </c>
      <c r="D463">
        <v>508768</v>
      </c>
      <c r="E463" t="s">
        <v>29</v>
      </c>
      <c r="G463" t="s">
        <v>65</v>
      </c>
      <c r="H463" t="s">
        <v>34</v>
      </c>
      <c r="M463" s="11">
        <v>10</v>
      </c>
      <c r="N463">
        <v>1</v>
      </c>
      <c r="P463" s="12">
        <v>43295</v>
      </c>
      <c r="Q463" s="13">
        <v>12.5</v>
      </c>
      <c r="R463" s="13"/>
      <c r="S463" s="14">
        <v>217.4</v>
      </c>
      <c r="T463" s="14">
        <v>0.15</v>
      </c>
      <c r="V463" t="s">
        <v>66</v>
      </c>
      <c r="W463" t="s">
        <v>29</v>
      </c>
      <c r="X463" s="12">
        <v>43295</v>
      </c>
      <c r="Y463" s="15">
        <v>194.35560000000001</v>
      </c>
      <c r="Z463" s="16">
        <v>0</v>
      </c>
      <c r="AA463" s="16">
        <v>0</v>
      </c>
      <c r="AB463" s="16">
        <v>0</v>
      </c>
      <c r="AC463" s="16">
        <v>194.35560000000001</v>
      </c>
      <c r="AD463" s="16">
        <v>194.35560000000001</v>
      </c>
      <c r="AE463" s="16">
        <v>194.35560000000001</v>
      </c>
      <c r="AF463" s="12">
        <v>43373</v>
      </c>
      <c r="AG463" s="15" t="s">
        <v>38</v>
      </c>
      <c r="AH463" s="15" t="s">
        <v>29</v>
      </c>
      <c r="AI463" s="15" t="s">
        <v>38</v>
      </c>
      <c r="AL463" s="47">
        <f t="shared" si="14"/>
        <v>0.89400000000000002</v>
      </c>
      <c r="AM463" s="47">
        <v>1.71</v>
      </c>
      <c r="AN463">
        <f t="shared" si="15"/>
        <v>0.25650000000000001</v>
      </c>
      <c r="AO463" s="18" t="s">
        <v>70</v>
      </c>
      <c r="AP463" t="s">
        <v>389</v>
      </c>
    </row>
    <row r="464" spans="1:42" hidden="1" x14ac:dyDescent="0.2">
      <c r="A464" t="s">
        <v>29</v>
      </c>
      <c r="B464" t="s">
        <v>64</v>
      </c>
      <c r="C464" t="s">
        <v>31</v>
      </c>
      <c r="D464">
        <v>508776</v>
      </c>
      <c r="E464" t="s">
        <v>29</v>
      </c>
      <c r="G464" t="s">
        <v>65</v>
      </c>
      <c r="H464" t="s">
        <v>34</v>
      </c>
      <c r="M464" s="11">
        <v>10</v>
      </c>
      <c r="N464">
        <v>1</v>
      </c>
      <c r="P464" s="12">
        <v>43253</v>
      </c>
      <c r="Q464" s="13">
        <v>12.5</v>
      </c>
      <c r="R464" s="13"/>
      <c r="S464" s="14">
        <v>217.4</v>
      </c>
      <c r="T464" s="14">
        <v>0.15</v>
      </c>
      <c r="V464" t="s">
        <v>66</v>
      </c>
      <c r="W464" t="s">
        <v>29</v>
      </c>
      <c r="X464" s="12">
        <v>43253</v>
      </c>
      <c r="Y464" s="15">
        <v>194.35560000000001</v>
      </c>
      <c r="Z464" s="16">
        <v>0</v>
      </c>
      <c r="AA464" s="16">
        <v>0</v>
      </c>
      <c r="AB464" s="16">
        <v>0</v>
      </c>
      <c r="AC464" s="16">
        <v>194.35560000000001</v>
      </c>
      <c r="AD464" s="16">
        <v>194.35560000000001</v>
      </c>
      <c r="AE464" s="16">
        <v>194.35560000000001</v>
      </c>
      <c r="AF464" s="12">
        <v>43281</v>
      </c>
      <c r="AG464" s="15" t="s">
        <v>38</v>
      </c>
      <c r="AH464" s="15" t="s">
        <v>29</v>
      </c>
      <c r="AI464" s="15" t="s">
        <v>38</v>
      </c>
      <c r="AL464" s="47">
        <f t="shared" si="14"/>
        <v>0.89400000000000002</v>
      </c>
      <c r="AM464" s="47">
        <v>1.71</v>
      </c>
      <c r="AN464">
        <f t="shared" si="15"/>
        <v>0.25650000000000001</v>
      </c>
      <c r="AO464" s="18" t="s">
        <v>70</v>
      </c>
      <c r="AP464" t="s">
        <v>389</v>
      </c>
    </row>
    <row r="465" spans="1:42" hidden="1" x14ac:dyDescent="0.2">
      <c r="A465" t="s">
        <v>29</v>
      </c>
      <c r="B465" t="s">
        <v>64</v>
      </c>
      <c r="C465" t="s">
        <v>31</v>
      </c>
      <c r="D465">
        <v>508796</v>
      </c>
      <c r="E465" t="s">
        <v>29</v>
      </c>
      <c r="G465" t="s">
        <v>65</v>
      </c>
      <c r="H465" t="s">
        <v>34</v>
      </c>
      <c r="M465" s="11">
        <v>10</v>
      </c>
      <c r="N465">
        <v>1</v>
      </c>
      <c r="P465" s="12">
        <v>43295</v>
      </c>
      <c r="Q465" s="13">
        <v>12.5</v>
      </c>
      <c r="R465" s="13"/>
      <c r="S465" s="14">
        <v>217.4</v>
      </c>
      <c r="T465" s="14">
        <v>0.15</v>
      </c>
      <c r="V465" t="s">
        <v>66</v>
      </c>
      <c r="W465" t="s">
        <v>29</v>
      </c>
      <c r="X465" s="12">
        <v>43295</v>
      </c>
      <c r="Y465" s="15">
        <v>194.35560000000001</v>
      </c>
      <c r="Z465" s="16">
        <v>0</v>
      </c>
      <c r="AA465" s="16">
        <v>0</v>
      </c>
      <c r="AB465" s="16">
        <v>0</v>
      </c>
      <c r="AC465" s="16">
        <v>194.35560000000001</v>
      </c>
      <c r="AD465" s="16">
        <v>194.35560000000001</v>
      </c>
      <c r="AE465" s="16">
        <v>194.35560000000001</v>
      </c>
      <c r="AF465" s="12">
        <v>43373</v>
      </c>
      <c r="AG465" s="15" t="s">
        <v>38</v>
      </c>
      <c r="AH465" s="15" t="s">
        <v>29</v>
      </c>
      <c r="AI465" s="15" t="s">
        <v>38</v>
      </c>
      <c r="AL465" s="47">
        <f t="shared" si="14"/>
        <v>0.89400000000000002</v>
      </c>
      <c r="AM465" s="47">
        <v>1.71</v>
      </c>
      <c r="AN465">
        <f t="shared" si="15"/>
        <v>0.25650000000000001</v>
      </c>
      <c r="AO465" s="18" t="s">
        <v>70</v>
      </c>
      <c r="AP465" t="s">
        <v>389</v>
      </c>
    </row>
    <row r="466" spans="1:42" hidden="1" x14ac:dyDescent="0.2">
      <c r="A466" t="s">
        <v>29</v>
      </c>
      <c r="B466" t="s">
        <v>64</v>
      </c>
      <c r="C466" t="s">
        <v>31</v>
      </c>
      <c r="D466">
        <v>508799</v>
      </c>
      <c r="E466" t="s">
        <v>29</v>
      </c>
      <c r="G466" t="s">
        <v>65</v>
      </c>
      <c r="H466" t="s">
        <v>34</v>
      </c>
      <c r="M466" s="11">
        <v>10</v>
      </c>
      <c r="N466">
        <v>1</v>
      </c>
      <c r="P466" s="12">
        <v>43246</v>
      </c>
      <c r="Q466" s="13">
        <v>12.5</v>
      </c>
      <c r="R466" s="13"/>
      <c r="S466" s="14">
        <v>217.4</v>
      </c>
      <c r="T466" s="14">
        <v>0.15</v>
      </c>
      <c r="V466" t="s">
        <v>66</v>
      </c>
      <c r="W466" t="s">
        <v>29</v>
      </c>
      <c r="X466" s="12">
        <v>43246</v>
      </c>
      <c r="Y466" s="15">
        <v>194.35560000000001</v>
      </c>
      <c r="Z466" s="16">
        <v>0</v>
      </c>
      <c r="AA466" s="16">
        <v>0</v>
      </c>
      <c r="AB466" s="16">
        <v>0</v>
      </c>
      <c r="AC466" s="16">
        <v>194.35560000000001</v>
      </c>
      <c r="AD466" s="16">
        <v>194.35560000000001</v>
      </c>
      <c r="AE466" s="16">
        <v>194.35560000000001</v>
      </c>
      <c r="AF466" s="12">
        <v>43281</v>
      </c>
      <c r="AG466" s="15" t="s">
        <v>38</v>
      </c>
      <c r="AH466" s="15" t="s">
        <v>29</v>
      </c>
      <c r="AI466" s="15" t="s">
        <v>38</v>
      </c>
      <c r="AL466" s="47">
        <f t="shared" si="14"/>
        <v>0.89400000000000002</v>
      </c>
      <c r="AM466" s="47">
        <v>1.71</v>
      </c>
      <c r="AN466">
        <f t="shared" si="15"/>
        <v>0.25650000000000001</v>
      </c>
      <c r="AO466" s="18" t="s">
        <v>70</v>
      </c>
      <c r="AP466" t="s">
        <v>389</v>
      </c>
    </row>
    <row r="467" spans="1:42" hidden="1" x14ac:dyDescent="0.2">
      <c r="A467" t="s">
        <v>29</v>
      </c>
      <c r="B467" t="s">
        <v>64</v>
      </c>
      <c r="C467" t="s">
        <v>31</v>
      </c>
      <c r="D467">
        <v>508805</v>
      </c>
      <c r="E467" t="s">
        <v>29</v>
      </c>
      <c r="G467" t="s">
        <v>65</v>
      </c>
      <c r="H467" t="s">
        <v>34</v>
      </c>
      <c r="M467" s="11">
        <v>10</v>
      </c>
      <c r="N467">
        <v>1</v>
      </c>
      <c r="P467" s="12">
        <v>43314</v>
      </c>
      <c r="Q467" s="13">
        <v>12.5</v>
      </c>
      <c r="R467" s="13"/>
      <c r="S467" s="14">
        <v>217.4</v>
      </c>
      <c r="T467" s="14">
        <v>0.15</v>
      </c>
      <c r="V467" t="s">
        <v>66</v>
      </c>
      <c r="W467" t="s">
        <v>29</v>
      </c>
      <c r="X467" s="12">
        <v>43314</v>
      </c>
      <c r="Y467" s="15">
        <v>194.35560000000001</v>
      </c>
      <c r="Z467" s="16">
        <v>0</v>
      </c>
      <c r="AA467" s="16">
        <v>0</v>
      </c>
      <c r="AB467" s="16">
        <v>0</v>
      </c>
      <c r="AC467" s="16">
        <v>194.35560000000001</v>
      </c>
      <c r="AD467" s="16">
        <v>194.35560000000001</v>
      </c>
      <c r="AE467" s="16">
        <v>194.35560000000001</v>
      </c>
      <c r="AF467" s="12">
        <v>43373</v>
      </c>
      <c r="AG467" s="15" t="s">
        <v>38</v>
      </c>
      <c r="AH467" s="15" t="s">
        <v>29</v>
      </c>
      <c r="AI467" s="15" t="s">
        <v>38</v>
      </c>
      <c r="AL467" s="47">
        <f t="shared" si="14"/>
        <v>0.89400000000000002</v>
      </c>
      <c r="AM467" s="47">
        <v>1.71</v>
      </c>
      <c r="AN467">
        <f t="shared" si="15"/>
        <v>0.25650000000000001</v>
      </c>
      <c r="AO467" s="18" t="s">
        <v>70</v>
      </c>
      <c r="AP467" t="s">
        <v>389</v>
      </c>
    </row>
    <row r="468" spans="1:42" hidden="1" x14ac:dyDescent="0.2">
      <c r="A468" t="s">
        <v>29</v>
      </c>
      <c r="B468" t="s">
        <v>64</v>
      </c>
      <c r="C468" t="s">
        <v>31</v>
      </c>
      <c r="D468">
        <v>508810</v>
      </c>
      <c r="E468" t="s">
        <v>29</v>
      </c>
      <c r="G468" t="s">
        <v>65</v>
      </c>
      <c r="H468" t="s">
        <v>34</v>
      </c>
      <c r="M468" s="11">
        <v>10</v>
      </c>
      <c r="N468">
        <v>1</v>
      </c>
      <c r="P468" s="12">
        <v>43253</v>
      </c>
      <c r="Q468" s="13">
        <v>12.5</v>
      </c>
      <c r="R468" s="13"/>
      <c r="S468" s="14">
        <v>217.4</v>
      </c>
      <c r="T468" s="14">
        <v>0.15</v>
      </c>
      <c r="V468" t="s">
        <v>66</v>
      </c>
      <c r="W468" t="s">
        <v>29</v>
      </c>
      <c r="X468" s="12">
        <v>43253</v>
      </c>
      <c r="Y468" s="15">
        <v>194.35560000000001</v>
      </c>
      <c r="Z468" s="16">
        <v>0</v>
      </c>
      <c r="AA468" s="16">
        <v>0</v>
      </c>
      <c r="AB468" s="16">
        <v>0</v>
      </c>
      <c r="AC468" s="16">
        <v>194.35560000000001</v>
      </c>
      <c r="AD468" s="16">
        <v>194.35560000000001</v>
      </c>
      <c r="AE468" s="16">
        <v>194.35560000000001</v>
      </c>
      <c r="AF468" s="12">
        <v>43281</v>
      </c>
      <c r="AG468" s="15" t="s">
        <v>38</v>
      </c>
      <c r="AH468" s="15" t="s">
        <v>29</v>
      </c>
      <c r="AI468" s="15" t="s">
        <v>38</v>
      </c>
      <c r="AL468" s="47">
        <f t="shared" si="14"/>
        <v>0.89400000000000002</v>
      </c>
      <c r="AM468" s="47">
        <v>1.71</v>
      </c>
      <c r="AN468">
        <f t="shared" si="15"/>
        <v>0.25650000000000001</v>
      </c>
      <c r="AO468" s="18" t="s">
        <v>70</v>
      </c>
      <c r="AP468" t="s">
        <v>389</v>
      </c>
    </row>
    <row r="469" spans="1:42" hidden="1" x14ac:dyDescent="0.2">
      <c r="A469" t="s">
        <v>29</v>
      </c>
      <c r="B469" t="s">
        <v>64</v>
      </c>
      <c r="C469" t="s">
        <v>31</v>
      </c>
      <c r="D469">
        <v>508833</v>
      </c>
      <c r="E469" t="s">
        <v>29</v>
      </c>
      <c r="G469" t="s">
        <v>65</v>
      </c>
      <c r="H469" t="s">
        <v>34</v>
      </c>
      <c r="M469" s="11">
        <v>10</v>
      </c>
      <c r="N469">
        <v>1</v>
      </c>
      <c r="P469" s="12">
        <v>43203</v>
      </c>
      <c r="Q469" s="13">
        <v>12.5</v>
      </c>
      <c r="R469" s="13"/>
      <c r="S469" s="14">
        <v>217.4</v>
      </c>
      <c r="T469" s="14">
        <v>0.15</v>
      </c>
      <c r="V469" t="s">
        <v>66</v>
      </c>
      <c r="W469" t="s">
        <v>29</v>
      </c>
      <c r="X469" s="12">
        <v>43203</v>
      </c>
      <c r="Y469" s="15">
        <v>194.35560000000001</v>
      </c>
      <c r="Z469" s="16">
        <v>0</v>
      </c>
      <c r="AA469" s="16">
        <v>0</v>
      </c>
      <c r="AB469" s="16">
        <v>0</v>
      </c>
      <c r="AC469" s="16">
        <v>194.35560000000001</v>
      </c>
      <c r="AD469" s="16">
        <v>194.35560000000001</v>
      </c>
      <c r="AE469" s="16">
        <v>194.35560000000001</v>
      </c>
      <c r="AF469" s="12">
        <v>43281</v>
      </c>
      <c r="AG469" s="15" t="s">
        <v>38</v>
      </c>
      <c r="AH469" s="15" t="s">
        <v>29</v>
      </c>
      <c r="AI469" s="15" t="s">
        <v>38</v>
      </c>
      <c r="AL469" s="47">
        <f t="shared" si="14"/>
        <v>0.89400000000000002</v>
      </c>
      <c r="AM469" s="47">
        <v>1.71</v>
      </c>
      <c r="AN469">
        <f t="shared" si="15"/>
        <v>0.25650000000000001</v>
      </c>
      <c r="AO469" s="18" t="s">
        <v>70</v>
      </c>
      <c r="AP469" t="s">
        <v>389</v>
      </c>
    </row>
    <row r="470" spans="1:42" hidden="1" x14ac:dyDescent="0.2">
      <c r="A470" t="s">
        <v>29</v>
      </c>
      <c r="B470" t="s">
        <v>64</v>
      </c>
      <c r="C470" t="s">
        <v>31</v>
      </c>
      <c r="D470">
        <v>508865</v>
      </c>
      <c r="E470" t="s">
        <v>29</v>
      </c>
      <c r="G470" t="s">
        <v>65</v>
      </c>
      <c r="H470" t="s">
        <v>34</v>
      </c>
      <c r="M470" s="11">
        <v>10</v>
      </c>
      <c r="N470">
        <v>1</v>
      </c>
      <c r="P470" s="12">
        <v>43246</v>
      </c>
      <c r="Q470" s="13">
        <v>12.5</v>
      </c>
      <c r="R470" s="13"/>
      <c r="S470" s="14">
        <v>217.4</v>
      </c>
      <c r="T470" s="14">
        <v>0.15</v>
      </c>
      <c r="V470" t="s">
        <v>66</v>
      </c>
      <c r="W470" t="s">
        <v>29</v>
      </c>
      <c r="X470" s="12">
        <v>43246</v>
      </c>
      <c r="Y470" s="15">
        <v>194.35560000000001</v>
      </c>
      <c r="Z470" s="16">
        <v>0</v>
      </c>
      <c r="AA470" s="16">
        <v>0</v>
      </c>
      <c r="AB470" s="16">
        <v>0</v>
      </c>
      <c r="AC470" s="16">
        <v>194.35560000000001</v>
      </c>
      <c r="AD470" s="16">
        <v>194.35560000000001</v>
      </c>
      <c r="AE470" s="16">
        <v>194.35560000000001</v>
      </c>
      <c r="AF470" s="12">
        <v>43281</v>
      </c>
      <c r="AG470" s="15" t="s">
        <v>38</v>
      </c>
      <c r="AH470" s="15" t="s">
        <v>29</v>
      </c>
      <c r="AI470" s="15" t="s">
        <v>38</v>
      </c>
      <c r="AL470" s="47">
        <f t="shared" si="14"/>
        <v>0.89400000000000002</v>
      </c>
      <c r="AM470" s="47">
        <v>1.71</v>
      </c>
      <c r="AN470">
        <f t="shared" si="15"/>
        <v>0.25650000000000001</v>
      </c>
      <c r="AO470" s="18" t="s">
        <v>70</v>
      </c>
      <c r="AP470" t="s">
        <v>389</v>
      </c>
    </row>
    <row r="471" spans="1:42" hidden="1" x14ac:dyDescent="0.2">
      <c r="A471" t="s">
        <v>29</v>
      </c>
      <c r="B471" t="s">
        <v>64</v>
      </c>
      <c r="C471" t="s">
        <v>31</v>
      </c>
      <c r="D471">
        <v>508919</v>
      </c>
      <c r="E471" t="s">
        <v>29</v>
      </c>
      <c r="G471" t="s">
        <v>65</v>
      </c>
      <c r="H471" t="s">
        <v>34</v>
      </c>
      <c r="M471" s="11">
        <v>10</v>
      </c>
      <c r="N471">
        <v>1</v>
      </c>
      <c r="P471" s="12">
        <v>43295</v>
      </c>
      <c r="Q471" s="13">
        <v>12.5</v>
      </c>
      <c r="R471" s="13"/>
      <c r="S471" s="14">
        <v>217.4</v>
      </c>
      <c r="T471" s="14">
        <v>0.15</v>
      </c>
      <c r="V471" t="s">
        <v>66</v>
      </c>
      <c r="W471" t="s">
        <v>29</v>
      </c>
      <c r="X471" s="12">
        <v>43295</v>
      </c>
      <c r="Y471" s="15">
        <v>194.35560000000001</v>
      </c>
      <c r="Z471" s="16">
        <v>0</v>
      </c>
      <c r="AA471" s="16">
        <v>0</v>
      </c>
      <c r="AB471" s="16">
        <v>0</v>
      </c>
      <c r="AC471" s="16">
        <v>194.35560000000001</v>
      </c>
      <c r="AD471" s="16">
        <v>194.35560000000001</v>
      </c>
      <c r="AE471" s="16">
        <v>194.35560000000001</v>
      </c>
      <c r="AF471" s="12">
        <v>43373</v>
      </c>
      <c r="AG471" s="15" t="s">
        <v>38</v>
      </c>
      <c r="AH471" s="15" t="s">
        <v>29</v>
      </c>
      <c r="AI471" s="15" t="s">
        <v>38</v>
      </c>
      <c r="AL471" s="47">
        <f t="shared" si="14"/>
        <v>0.89400000000000002</v>
      </c>
      <c r="AM471" s="47">
        <v>1.71</v>
      </c>
      <c r="AN471">
        <f t="shared" si="15"/>
        <v>0.25650000000000001</v>
      </c>
      <c r="AO471" s="18" t="s">
        <v>70</v>
      </c>
      <c r="AP471" t="s">
        <v>389</v>
      </c>
    </row>
    <row r="472" spans="1:42" hidden="1" x14ac:dyDescent="0.2">
      <c r="A472" t="s">
        <v>29</v>
      </c>
      <c r="B472" t="s">
        <v>64</v>
      </c>
      <c r="C472" t="s">
        <v>31</v>
      </c>
      <c r="D472">
        <v>508929</v>
      </c>
      <c r="E472" t="s">
        <v>29</v>
      </c>
      <c r="G472" t="s">
        <v>65</v>
      </c>
      <c r="H472" t="s">
        <v>34</v>
      </c>
      <c r="M472" s="11">
        <v>10</v>
      </c>
      <c r="N472">
        <v>1</v>
      </c>
      <c r="P472" s="12">
        <v>43246</v>
      </c>
      <c r="Q472" s="13">
        <v>12.5</v>
      </c>
      <c r="R472" s="13"/>
      <c r="S472" s="14">
        <v>217.4</v>
      </c>
      <c r="T472" s="14">
        <v>0.15</v>
      </c>
      <c r="V472" t="s">
        <v>66</v>
      </c>
      <c r="W472" t="s">
        <v>29</v>
      </c>
      <c r="X472" s="12">
        <v>43246</v>
      </c>
      <c r="Y472" s="15">
        <v>194.35560000000001</v>
      </c>
      <c r="Z472" s="16">
        <v>0</v>
      </c>
      <c r="AA472" s="16">
        <v>0</v>
      </c>
      <c r="AB472" s="16">
        <v>0</v>
      </c>
      <c r="AC472" s="16">
        <v>194.35560000000001</v>
      </c>
      <c r="AD472" s="16">
        <v>194.35560000000001</v>
      </c>
      <c r="AE472" s="16">
        <v>194.35560000000001</v>
      </c>
      <c r="AF472" s="12">
        <v>43281</v>
      </c>
      <c r="AG472" s="15" t="s">
        <v>38</v>
      </c>
      <c r="AH472" s="15" t="s">
        <v>29</v>
      </c>
      <c r="AI472" s="15" t="s">
        <v>38</v>
      </c>
      <c r="AL472" s="47">
        <f t="shared" si="14"/>
        <v>0.89400000000000002</v>
      </c>
      <c r="AM472" s="47">
        <v>1.71</v>
      </c>
      <c r="AN472">
        <f t="shared" si="15"/>
        <v>0.25650000000000001</v>
      </c>
      <c r="AO472" s="18" t="s">
        <v>70</v>
      </c>
      <c r="AP472" t="s">
        <v>389</v>
      </c>
    </row>
    <row r="473" spans="1:42" hidden="1" x14ac:dyDescent="0.2">
      <c r="A473" t="s">
        <v>29</v>
      </c>
      <c r="B473" t="s">
        <v>64</v>
      </c>
      <c r="C473" t="s">
        <v>31</v>
      </c>
      <c r="D473">
        <v>508934</v>
      </c>
      <c r="E473" t="s">
        <v>29</v>
      </c>
      <c r="G473" t="s">
        <v>65</v>
      </c>
      <c r="H473" t="s">
        <v>34</v>
      </c>
      <c r="M473" s="11">
        <v>10</v>
      </c>
      <c r="N473">
        <v>1</v>
      </c>
      <c r="P473" s="12">
        <v>43205</v>
      </c>
      <c r="Q473" s="13">
        <v>12.5</v>
      </c>
      <c r="R473" s="13"/>
      <c r="S473" s="14">
        <v>217.4</v>
      </c>
      <c r="T473" s="14">
        <v>0.15</v>
      </c>
      <c r="V473" t="s">
        <v>66</v>
      </c>
      <c r="W473" t="s">
        <v>29</v>
      </c>
      <c r="X473" s="12">
        <v>43205</v>
      </c>
      <c r="Y473" s="15">
        <v>194.35560000000001</v>
      </c>
      <c r="Z473" s="16">
        <v>0</v>
      </c>
      <c r="AA473" s="16">
        <v>0</v>
      </c>
      <c r="AB473" s="16">
        <v>0</v>
      </c>
      <c r="AC473" s="16">
        <v>194.35560000000001</v>
      </c>
      <c r="AD473" s="16">
        <v>194.35560000000001</v>
      </c>
      <c r="AE473" s="16">
        <v>194.35560000000001</v>
      </c>
      <c r="AF473" s="12">
        <v>43281</v>
      </c>
      <c r="AG473" s="15" t="s">
        <v>38</v>
      </c>
      <c r="AH473" s="15" t="s">
        <v>29</v>
      </c>
      <c r="AI473" s="15" t="s">
        <v>38</v>
      </c>
      <c r="AL473" s="47">
        <f t="shared" si="14"/>
        <v>0.89400000000000002</v>
      </c>
      <c r="AM473" s="47">
        <v>1.71</v>
      </c>
      <c r="AN473">
        <f t="shared" si="15"/>
        <v>0.25650000000000001</v>
      </c>
      <c r="AO473" s="18" t="s">
        <v>70</v>
      </c>
      <c r="AP473" t="s">
        <v>389</v>
      </c>
    </row>
    <row r="474" spans="1:42" hidden="1" x14ac:dyDescent="0.2">
      <c r="A474" t="s">
        <v>29</v>
      </c>
      <c r="B474" t="s">
        <v>64</v>
      </c>
      <c r="C474" t="s">
        <v>31</v>
      </c>
      <c r="D474">
        <v>508935</v>
      </c>
      <c r="E474" t="s">
        <v>29</v>
      </c>
      <c r="G474" t="s">
        <v>65</v>
      </c>
      <c r="H474" t="s">
        <v>34</v>
      </c>
      <c r="M474" s="11">
        <v>10</v>
      </c>
      <c r="N474">
        <v>1</v>
      </c>
      <c r="P474" s="12">
        <v>43246</v>
      </c>
      <c r="Q474" s="13">
        <v>12.5</v>
      </c>
      <c r="R474" s="13"/>
      <c r="S474" s="14">
        <v>217.4</v>
      </c>
      <c r="T474" s="14">
        <v>0.15</v>
      </c>
      <c r="V474" t="s">
        <v>66</v>
      </c>
      <c r="W474" t="s">
        <v>29</v>
      </c>
      <c r="X474" s="12">
        <v>43246</v>
      </c>
      <c r="Y474" s="15">
        <v>194.35560000000001</v>
      </c>
      <c r="Z474" s="16">
        <v>0</v>
      </c>
      <c r="AA474" s="16">
        <v>0</v>
      </c>
      <c r="AB474" s="16">
        <v>0</v>
      </c>
      <c r="AC474" s="16">
        <v>194.35560000000001</v>
      </c>
      <c r="AD474" s="16">
        <v>194.35560000000001</v>
      </c>
      <c r="AE474" s="16">
        <v>194.35560000000001</v>
      </c>
      <c r="AF474" s="12">
        <v>43281</v>
      </c>
      <c r="AG474" s="15" t="s">
        <v>38</v>
      </c>
      <c r="AH474" s="15" t="s">
        <v>29</v>
      </c>
      <c r="AI474" s="15" t="s">
        <v>38</v>
      </c>
      <c r="AL474" s="47">
        <f t="shared" si="14"/>
        <v>0.89400000000000002</v>
      </c>
      <c r="AM474" s="47">
        <v>1.71</v>
      </c>
      <c r="AN474">
        <f t="shared" si="15"/>
        <v>0.25650000000000001</v>
      </c>
      <c r="AO474" s="18" t="s">
        <v>70</v>
      </c>
      <c r="AP474" t="s">
        <v>389</v>
      </c>
    </row>
    <row r="475" spans="1:42" hidden="1" x14ac:dyDescent="0.2">
      <c r="A475" t="s">
        <v>29</v>
      </c>
      <c r="B475" t="s">
        <v>64</v>
      </c>
      <c r="C475" t="s">
        <v>31</v>
      </c>
      <c r="D475">
        <v>508942</v>
      </c>
      <c r="E475" t="s">
        <v>29</v>
      </c>
      <c r="G475" t="s">
        <v>65</v>
      </c>
      <c r="H475" t="s">
        <v>34</v>
      </c>
      <c r="M475" s="11">
        <v>10</v>
      </c>
      <c r="N475">
        <v>1</v>
      </c>
      <c r="P475" s="12">
        <v>43246</v>
      </c>
      <c r="Q475" s="13">
        <v>12.5</v>
      </c>
      <c r="R475" s="13"/>
      <c r="S475" s="14">
        <v>217.4</v>
      </c>
      <c r="T475" s="14">
        <v>0.15</v>
      </c>
      <c r="V475" t="s">
        <v>66</v>
      </c>
      <c r="W475" t="s">
        <v>29</v>
      </c>
      <c r="X475" s="12">
        <v>43246</v>
      </c>
      <c r="Y475" s="15">
        <v>194.35560000000001</v>
      </c>
      <c r="Z475" s="16">
        <v>0</v>
      </c>
      <c r="AA475" s="16">
        <v>0</v>
      </c>
      <c r="AB475" s="16">
        <v>0</v>
      </c>
      <c r="AC475" s="16">
        <v>194.35560000000001</v>
      </c>
      <c r="AD475" s="16">
        <v>194.35560000000001</v>
      </c>
      <c r="AE475" s="16">
        <v>194.35560000000001</v>
      </c>
      <c r="AF475" s="12">
        <v>43281</v>
      </c>
      <c r="AG475" s="15" t="s">
        <v>38</v>
      </c>
      <c r="AH475" s="15" t="s">
        <v>29</v>
      </c>
      <c r="AI475" s="15" t="s">
        <v>38</v>
      </c>
      <c r="AL475" s="47">
        <f t="shared" si="14"/>
        <v>0.89400000000000002</v>
      </c>
      <c r="AM475" s="47">
        <v>1.71</v>
      </c>
      <c r="AN475">
        <f t="shared" si="15"/>
        <v>0.25650000000000001</v>
      </c>
      <c r="AO475" s="18" t="s">
        <v>70</v>
      </c>
      <c r="AP475" t="s">
        <v>389</v>
      </c>
    </row>
    <row r="476" spans="1:42" hidden="1" x14ac:dyDescent="0.2">
      <c r="A476" t="s">
        <v>29</v>
      </c>
      <c r="B476" t="s">
        <v>64</v>
      </c>
      <c r="C476" t="s">
        <v>31</v>
      </c>
      <c r="D476">
        <v>508976</v>
      </c>
      <c r="E476" t="s">
        <v>29</v>
      </c>
      <c r="G476" t="s">
        <v>65</v>
      </c>
      <c r="H476" t="s">
        <v>34</v>
      </c>
      <c r="M476" s="11">
        <v>10</v>
      </c>
      <c r="N476">
        <v>1</v>
      </c>
      <c r="P476" s="12">
        <v>43295</v>
      </c>
      <c r="Q476" s="13">
        <v>12.5</v>
      </c>
      <c r="R476" s="13"/>
      <c r="S476" s="14">
        <v>217.4</v>
      </c>
      <c r="T476" s="14">
        <v>0.15</v>
      </c>
      <c r="V476" t="s">
        <v>66</v>
      </c>
      <c r="W476" t="s">
        <v>29</v>
      </c>
      <c r="X476" s="12">
        <v>43295</v>
      </c>
      <c r="Y476" s="15">
        <v>194.35560000000001</v>
      </c>
      <c r="Z476" s="16">
        <v>0</v>
      </c>
      <c r="AA476" s="16">
        <v>0</v>
      </c>
      <c r="AB476" s="16">
        <v>0</v>
      </c>
      <c r="AC476" s="16">
        <v>194.35560000000001</v>
      </c>
      <c r="AD476" s="16">
        <v>194.35560000000001</v>
      </c>
      <c r="AE476" s="16">
        <v>194.35560000000001</v>
      </c>
      <c r="AF476" s="12">
        <v>43373</v>
      </c>
      <c r="AG476" s="15" t="s">
        <v>38</v>
      </c>
      <c r="AH476" s="15" t="s">
        <v>29</v>
      </c>
      <c r="AI476" s="15" t="s">
        <v>38</v>
      </c>
      <c r="AL476" s="47">
        <f t="shared" si="14"/>
        <v>0.89400000000000002</v>
      </c>
      <c r="AM476" s="47">
        <v>1.71</v>
      </c>
      <c r="AN476">
        <f t="shared" si="15"/>
        <v>0.25650000000000001</v>
      </c>
      <c r="AO476" s="18" t="s">
        <v>70</v>
      </c>
      <c r="AP476" t="s">
        <v>389</v>
      </c>
    </row>
    <row r="477" spans="1:42" hidden="1" x14ac:dyDescent="0.2">
      <c r="A477" t="s">
        <v>29</v>
      </c>
      <c r="B477" t="s">
        <v>64</v>
      </c>
      <c r="C477" t="s">
        <v>31</v>
      </c>
      <c r="D477">
        <v>508991</v>
      </c>
      <c r="E477" t="s">
        <v>29</v>
      </c>
      <c r="G477" t="s">
        <v>65</v>
      </c>
      <c r="H477" t="s">
        <v>34</v>
      </c>
      <c r="M477" s="11">
        <v>10</v>
      </c>
      <c r="N477">
        <v>1</v>
      </c>
      <c r="P477" s="12">
        <v>43204</v>
      </c>
      <c r="Q477" s="13">
        <v>12.5</v>
      </c>
      <c r="R477" s="13"/>
      <c r="S477" s="14">
        <v>217.4</v>
      </c>
      <c r="T477" s="14">
        <v>0.15</v>
      </c>
      <c r="V477" t="s">
        <v>66</v>
      </c>
      <c r="W477" t="s">
        <v>29</v>
      </c>
      <c r="X477" s="12">
        <v>43204</v>
      </c>
      <c r="Y477" s="15">
        <v>194.35560000000001</v>
      </c>
      <c r="Z477" s="16">
        <v>0</v>
      </c>
      <c r="AA477" s="16">
        <v>0</v>
      </c>
      <c r="AB477" s="16">
        <v>0</v>
      </c>
      <c r="AC477" s="16">
        <v>194.35560000000001</v>
      </c>
      <c r="AD477" s="16">
        <v>194.35560000000001</v>
      </c>
      <c r="AE477" s="16">
        <v>194.35560000000001</v>
      </c>
      <c r="AF477" s="12">
        <v>43281</v>
      </c>
      <c r="AG477" s="15" t="s">
        <v>38</v>
      </c>
      <c r="AH477" s="15" t="s">
        <v>29</v>
      </c>
      <c r="AI477" s="15" t="s">
        <v>38</v>
      </c>
      <c r="AL477" s="47">
        <f t="shared" si="14"/>
        <v>0.89400000000000002</v>
      </c>
      <c r="AM477" s="47">
        <v>1.71</v>
      </c>
      <c r="AN477">
        <f t="shared" si="15"/>
        <v>0.25650000000000001</v>
      </c>
      <c r="AO477" s="18" t="s">
        <v>70</v>
      </c>
      <c r="AP477" t="s">
        <v>389</v>
      </c>
    </row>
    <row r="478" spans="1:42" hidden="1" x14ac:dyDescent="0.2">
      <c r="A478" t="s">
        <v>29</v>
      </c>
      <c r="B478" t="s">
        <v>64</v>
      </c>
      <c r="C478" t="s">
        <v>31</v>
      </c>
      <c r="D478">
        <v>509019</v>
      </c>
      <c r="E478" t="s">
        <v>29</v>
      </c>
      <c r="G478" t="s">
        <v>65</v>
      </c>
      <c r="H478" t="s">
        <v>34</v>
      </c>
      <c r="M478" s="11">
        <v>10</v>
      </c>
      <c r="N478">
        <v>1</v>
      </c>
      <c r="P478" s="12">
        <v>43204</v>
      </c>
      <c r="Q478" s="13">
        <v>12.5</v>
      </c>
      <c r="R478" s="13"/>
      <c r="S478" s="14">
        <v>217.4</v>
      </c>
      <c r="T478" s="14">
        <v>0.15</v>
      </c>
      <c r="V478" t="s">
        <v>66</v>
      </c>
      <c r="W478" t="s">
        <v>29</v>
      </c>
      <c r="X478" s="12">
        <v>43204</v>
      </c>
      <c r="Y478" s="15">
        <v>194.35560000000001</v>
      </c>
      <c r="Z478" s="16">
        <v>0</v>
      </c>
      <c r="AA478" s="16">
        <v>0</v>
      </c>
      <c r="AB478" s="16">
        <v>0</v>
      </c>
      <c r="AC478" s="16">
        <v>194.35560000000001</v>
      </c>
      <c r="AD478" s="16">
        <v>194.35560000000001</v>
      </c>
      <c r="AE478" s="16">
        <v>194.35560000000001</v>
      </c>
      <c r="AF478" s="12">
        <v>43281</v>
      </c>
      <c r="AG478" s="15" t="s">
        <v>38</v>
      </c>
      <c r="AH478" s="15" t="s">
        <v>29</v>
      </c>
      <c r="AI478" s="15" t="s">
        <v>38</v>
      </c>
      <c r="AL478" s="47">
        <f t="shared" si="14"/>
        <v>0.89400000000000002</v>
      </c>
      <c r="AM478" s="47">
        <v>1.71</v>
      </c>
      <c r="AN478">
        <f t="shared" si="15"/>
        <v>0.25650000000000001</v>
      </c>
      <c r="AO478" s="18" t="s">
        <v>70</v>
      </c>
      <c r="AP478" t="s">
        <v>389</v>
      </c>
    </row>
    <row r="479" spans="1:42" hidden="1" x14ac:dyDescent="0.2">
      <c r="A479" t="s">
        <v>29</v>
      </c>
      <c r="B479" t="s">
        <v>64</v>
      </c>
      <c r="C479" t="s">
        <v>31</v>
      </c>
      <c r="D479">
        <v>509066</v>
      </c>
      <c r="E479" t="s">
        <v>29</v>
      </c>
      <c r="G479" t="s">
        <v>65</v>
      </c>
      <c r="H479" t="s">
        <v>34</v>
      </c>
      <c r="M479" s="11">
        <v>10</v>
      </c>
      <c r="N479">
        <v>1</v>
      </c>
      <c r="P479" s="12">
        <v>43314</v>
      </c>
      <c r="Q479" s="13">
        <v>12.5</v>
      </c>
      <c r="R479" s="13"/>
      <c r="S479" s="14">
        <v>217.4</v>
      </c>
      <c r="T479" s="14">
        <v>0.15</v>
      </c>
      <c r="V479" t="s">
        <v>66</v>
      </c>
      <c r="W479" t="s">
        <v>29</v>
      </c>
      <c r="X479" s="12">
        <v>43314</v>
      </c>
      <c r="Y479" s="15">
        <v>194.35560000000001</v>
      </c>
      <c r="Z479" s="16">
        <v>0</v>
      </c>
      <c r="AA479" s="16">
        <v>0</v>
      </c>
      <c r="AB479" s="16">
        <v>0</v>
      </c>
      <c r="AC479" s="16">
        <v>194.35560000000001</v>
      </c>
      <c r="AD479" s="16">
        <v>194.35560000000001</v>
      </c>
      <c r="AE479" s="16">
        <v>194.35560000000001</v>
      </c>
      <c r="AF479" s="12">
        <v>43373</v>
      </c>
      <c r="AG479" s="15" t="s">
        <v>38</v>
      </c>
      <c r="AH479" s="15" t="s">
        <v>29</v>
      </c>
      <c r="AI479" s="15" t="s">
        <v>38</v>
      </c>
      <c r="AL479" s="47">
        <f t="shared" si="14"/>
        <v>0.89400000000000002</v>
      </c>
      <c r="AM479" s="47">
        <v>1.71</v>
      </c>
      <c r="AN479">
        <f t="shared" si="15"/>
        <v>0.25650000000000001</v>
      </c>
      <c r="AO479" s="18" t="s">
        <v>70</v>
      </c>
      <c r="AP479" t="s">
        <v>389</v>
      </c>
    </row>
    <row r="480" spans="1:42" hidden="1" x14ac:dyDescent="0.2">
      <c r="A480" t="s">
        <v>29</v>
      </c>
      <c r="B480" t="s">
        <v>64</v>
      </c>
      <c r="C480" t="s">
        <v>31</v>
      </c>
      <c r="D480">
        <v>509074</v>
      </c>
      <c r="E480" t="s">
        <v>29</v>
      </c>
      <c r="G480" t="s">
        <v>65</v>
      </c>
      <c r="H480" t="s">
        <v>34</v>
      </c>
      <c r="M480" s="11">
        <v>10</v>
      </c>
      <c r="N480">
        <v>1</v>
      </c>
      <c r="P480" s="12">
        <v>43253</v>
      </c>
      <c r="Q480" s="13">
        <v>12.5</v>
      </c>
      <c r="R480" s="13"/>
      <c r="S480" s="14">
        <v>217.4</v>
      </c>
      <c r="T480" s="14">
        <v>0.15</v>
      </c>
      <c r="V480" t="s">
        <v>66</v>
      </c>
      <c r="W480" t="s">
        <v>29</v>
      </c>
      <c r="X480" s="12">
        <v>43253</v>
      </c>
      <c r="Y480" s="15">
        <v>194.35560000000001</v>
      </c>
      <c r="Z480" s="16">
        <v>0</v>
      </c>
      <c r="AA480" s="16">
        <v>0</v>
      </c>
      <c r="AB480" s="16">
        <v>0</v>
      </c>
      <c r="AC480" s="16">
        <v>194.35560000000001</v>
      </c>
      <c r="AD480" s="16">
        <v>194.35560000000001</v>
      </c>
      <c r="AE480" s="16">
        <v>194.35560000000001</v>
      </c>
      <c r="AF480" s="12">
        <v>43281</v>
      </c>
      <c r="AG480" s="15" t="s">
        <v>38</v>
      </c>
      <c r="AH480" s="15" t="s">
        <v>29</v>
      </c>
      <c r="AI480" s="15" t="s">
        <v>38</v>
      </c>
      <c r="AL480" s="47">
        <f t="shared" si="14"/>
        <v>0.89400000000000002</v>
      </c>
      <c r="AM480" s="47">
        <v>1.71</v>
      </c>
      <c r="AN480">
        <f t="shared" si="15"/>
        <v>0.25650000000000001</v>
      </c>
      <c r="AO480" s="18" t="s">
        <v>70</v>
      </c>
      <c r="AP480" t="s">
        <v>389</v>
      </c>
    </row>
    <row r="481" spans="1:42" hidden="1" x14ac:dyDescent="0.2">
      <c r="A481" t="s">
        <v>29</v>
      </c>
      <c r="B481" t="s">
        <v>64</v>
      </c>
      <c r="C481" t="s">
        <v>31</v>
      </c>
      <c r="D481">
        <v>509076</v>
      </c>
      <c r="E481" t="s">
        <v>29</v>
      </c>
      <c r="G481" t="s">
        <v>65</v>
      </c>
      <c r="H481" t="s">
        <v>34</v>
      </c>
      <c r="M481" s="11">
        <v>10</v>
      </c>
      <c r="N481">
        <v>1</v>
      </c>
      <c r="P481" s="12">
        <v>43253</v>
      </c>
      <c r="Q481" s="13">
        <v>12.5</v>
      </c>
      <c r="R481" s="13"/>
      <c r="S481" s="14">
        <v>217.4</v>
      </c>
      <c r="T481" s="14">
        <v>0.15</v>
      </c>
      <c r="V481" t="s">
        <v>66</v>
      </c>
      <c r="W481" t="s">
        <v>29</v>
      </c>
      <c r="X481" s="12">
        <v>43253</v>
      </c>
      <c r="Y481" s="15">
        <v>194.35560000000001</v>
      </c>
      <c r="Z481" s="16">
        <v>0</v>
      </c>
      <c r="AA481" s="16">
        <v>0</v>
      </c>
      <c r="AB481" s="16">
        <v>0</v>
      </c>
      <c r="AC481" s="16">
        <v>194.35560000000001</v>
      </c>
      <c r="AD481" s="16">
        <v>194.35560000000001</v>
      </c>
      <c r="AE481" s="16">
        <v>194.35560000000001</v>
      </c>
      <c r="AF481" s="12">
        <v>43281</v>
      </c>
      <c r="AG481" s="15" t="s">
        <v>38</v>
      </c>
      <c r="AH481" s="15" t="s">
        <v>29</v>
      </c>
      <c r="AI481" s="15" t="s">
        <v>38</v>
      </c>
      <c r="AL481" s="47">
        <f t="shared" si="14"/>
        <v>0.89400000000000002</v>
      </c>
      <c r="AM481" s="47">
        <v>1.71</v>
      </c>
      <c r="AN481">
        <f t="shared" si="15"/>
        <v>0.25650000000000001</v>
      </c>
      <c r="AO481" s="18" t="s">
        <v>70</v>
      </c>
      <c r="AP481" t="s">
        <v>389</v>
      </c>
    </row>
    <row r="482" spans="1:42" hidden="1" x14ac:dyDescent="0.2">
      <c r="A482" t="s">
        <v>29</v>
      </c>
      <c r="B482" t="s">
        <v>64</v>
      </c>
      <c r="C482" t="s">
        <v>31</v>
      </c>
      <c r="D482">
        <v>509085</v>
      </c>
      <c r="E482" t="s">
        <v>29</v>
      </c>
      <c r="G482" t="s">
        <v>65</v>
      </c>
      <c r="H482" t="s">
        <v>34</v>
      </c>
      <c r="M482" s="11">
        <v>10</v>
      </c>
      <c r="N482">
        <v>1</v>
      </c>
      <c r="P482" s="12">
        <v>43205</v>
      </c>
      <c r="Q482" s="13">
        <v>12.5</v>
      </c>
      <c r="R482" s="13"/>
      <c r="S482" s="14">
        <v>217.4</v>
      </c>
      <c r="T482" s="14">
        <v>0.15</v>
      </c>
      <c r="V482" t="s">
        <v>66</v>
      </c>
      <c r="W482" t="s">
        <v>29</v>
      </c>
      <c r="X482" s="12">
        <v>43205</v>
      </c>
      <c r="Y482" s="15">
        <v>194.35560000000001</v>
      </c>
      <c r="Z482" s="16">
        <v>0</v>
      </c>
      <c r="AA482" s="16">
        <v>0</v>
      </c>
      <c r="AB482" s="16">
        <v>0</v>
      </c>
      <c r="AC482" s="16">
        <v>194.35560000000001</v>
      </c>
      <c r="AD482" s="16">
        <v>194.35560000000001</v>
      </c>
      <c r="AE482" s="16">
        <v>194.35560000000001</v>
      </c>
      <c r="AF482" s="12">
        <v>43281</v>
      </c>
      <c r="AG482" s="15" t="s">
        <v>38</v>
      </c>
      <c r="AH482" s="15" t="s">
        <v>29</v>
      </c>
      <c r="AI482" s="15" t="s">
        <v>38</v>
      </c>
      <c r="AL482" s="47">
        <f t="shared" si="14"/>
        <v>0.89400000000000002</v>
      </c>
      <c r="AM482" s="47">
        <v>1.71</v>
      </c>
      <c r="AN482">
        <f t="shared" si="15"/>
        <v>0.25650000000000001</v>
      </c>
      <c r="AO482" s="18" t="s">
        <v>70</v>
      </c>
      <c r="AP482" t="s">
        <v>389</v>
      </c>
    </row>
    <row r="483" spans="1:42" hidden="1" x14ac:dyDescent="0.2">
      <c r="A483" t="s">
        <v>29</v>
      </c>
      <c r="B483" t="s">
        <v>64</v>
      </c>
      <c r="C483" t="s">
        <v>31</v>
      </c>
      <c r="D483">
        <v>509088</v>
      </c>
      <c r="E483" t="s">
        <v>29</v>
      </c>
      <c r="G483" t="s">
        <v>65</v>
      </c>
      <c r="H483" t="s">
        <v>34</v>
      </c>
      <c r="M483" s="11">
        <v>10</v>
      </c>
      <c r="N483">
        <v>1</v>
      </c>
      <c r="P483" s="12">
        <v>43246</v>
      </c>
      <c r="Q483" s="13">
        <v>12.5</v>
      </c>
      <c r="R483" s="13"/>
      <c r="S483" s="14">
        <v>217.4</v>
      </c>
      <c r="T483" s="14">
        <v>0.15</v>
      </c>
      <c r="V483" t="s">
        <v>66</v>
      </c>
      <c r="W483" t="s">
        <v>29</v>
      </c>
      <c r="X483" s="12">
        <v>43246</v>
      </c>
      <c r="Y483" s="15">
        <v>194.35560000000001</v>
      </c>
      <c r="Z483" s="16">
        <v>0</v>
      </c>
      <c r="AA483" s="16">
        <v>0</v>
      </c>
      <c r="AB483" s="16">
        <v>0</v>
      </c>
      <c r="AC483" s="16">
        <v>194.35560000000001</v>
      </c>
      <c r="AD483" s="16">
        <v>194.35560000000001</v>
      </c>
      <c r="AE483" s="16">
        <v>194.35560000000001</v>
      </c>
      <c r="AF483" s="12">
        <v>43281</v>
      </c>
      <c r="AG483" s="15" t="s">
        <v>38</v>
      </c>
      <c r="AH483" s="15" t="s">
        <v>29</v>
      </c>
      <c r="AI483" s="15" t="s">
        <v>38</v>
      </c>
      <c r="AL483" s="47">
        <f t="shared" si="14"/>
        <v>0.89400000000000002</v>
      </c>
      <c r="AM483" s="47">
        <v>1.71</v>
      </c>
      <c r="AN483">
        <f t="shared" si="15"/>
        <v>0.25650000000000001</v>
      </c>
      <c r="AO483" s="18" t="s">
        <v>70</v>
      </c>
      <c r="AP483" t="s">
        <v>389</v>
      </c>
    </row>
    <row r="484" spans="1:42" hidden="1" x14ac:dyDescent="0.2">
      <c r="A484" t="s">
        <v>29</v>
      </c>
      <c r="B484" t="s">
        <v>64</v>
      </c>
      <c r="C484" t="s">
        <v>31</v>
      </c>
      <c r="D484">
        <v>509092</v>
      </c>
      <c r="E484" t="s">
        <v>29</v>
      </c>
      <c r="G484" t="s">
        <v>65</v>
      </c>
      <c r="H484" t="s">
        <v>34</v>
      </c>
      <c r="M484" s="11">
        <v>10</v>
      </c>
      <c r="N484">
        <v>1</v>
      </c>
      <c r="P484" s="12">
        <v>43204</v>
      </c>
      <c r="Q484" s="13">
        <v>12.5</v>
      </c>
      <c r="R484" s="13"/>
      <c r="S484" s="14">
        <v>217.4</v>
      </c>
      <c r="T484" s="14">
        <v>0.15</v>
      </c>
      <c r="V484" t="s">
        <v>66</v>
      </c>
      <c r="W484" t="s">
        <v>29</v>
      </c>
      <c r="X484" s="12">
        <v>43204</v>
      </c>
      <c r="Y484" s="15">
        <v>194.35560000000001</v>
      </c>
      <c r="Z484" s="16">
        <v>0</v>
      </c>
      <c r="AA484" s="16">
        <v>0</v>
      </c>
      <c r="AB484" s="16">
        <v>0</v>
      </c>
      <c r="AC484" s="16">
        <v>194.35560000000001</v>
      </c>
      <c r="AD484" s="16">
        <v>194.35560000000001</v>
      </c>
      <c r="AE484" s="16">
        <v>194.35560000000001</v>
      </c>
      <c r="AF484" s="12">
        <v>43281</v>
      </c>
      <c r="AG484" s="15" t="s">
        <v>38</v>
      </c>
      <c r="AH484" s="15" t="s">
        <v>29</v>
      </c>
      <c r="AI484" s="15" t="s">
        <v>38</v>
      </c>
      <c r="AL484" s="47">
        <f t="shared" si="14"/>
        <v>0.89400000000000002</v>
      </c>
      <c r="AM484" s="47">
        <v>1.71</v>
      </c>
      <c r="AN484">
        <f t="shared" si="15"/>
        <v>0.25650000000000001</v>
      </c>
      <c r="AO484" s="18" t="s">
        <v>70</v>
      </c>
      <c r="AP484" t="s">
        <v>389</v>
      </c>
    </row>
    <row r="485" spans="1:42" hidden="1" x14ac:dyDescent="0.2">
      <c r="A485" t="s">
        <v>29</v>
      </c>
      <c r="B485" t="s">
        <v>64</v>
      </c>
      <c r="C485" t="s">
        <v>31</v>
      </c>
      <c r="D485">
        <v>509106</v>
      </c>
      <c r="E485" t="s">
        <v>29</v>
      </c>
      <c r="G485" t="s">
        <v>65</v>
      </c>
      <c r="H485" t="s">
        <v>34</v>
      </c>
      <c r="M485" s="11">
        <v>10</v>
      </c>
      <c r="N485">
        <v>1</v>
      </c>
      <c r="P485" s="12">
        <v>43314</v>
      </c>
      <c r="Q485" s="13">
        <v>12.5</v>
      </c>
      <c r="R485" s="13"/>
      <c r="S485" s="14">
        <v>217.4</v>
      </c>
      <c r="T485" s="14">
        <v>0.15</v>
      </c>
      <c r="V485" t="s">
        <v>66</v>
      </c>
      <c r="W485" t="s">
        <v>29</v>
      </c>
      <c r="X485" s="12">
        <v>43314</v>
      </c>
      <c r="Y485" s="15">
        <v>194.35560000000001</v>
      </c>
      <c r="Z485" s="16">
        <v>0</v>
      </c>
      <c r="AA485" s="16">
        <v>0</v>
      </c>
      <c r="AB485" s="16">
        <v>0</v>
      </c>
      <c r="AC485" s="16">
        <v>194.35560000000001</v>
      </c>
      <c r="AD485" s="16">
        <v>194.35560000000001</v>
      </c>
      <c r="AE485" s="16">
        <v>194.35560000000001</v>
      </c>
      <c r="AF485" s="12">
        <v>43373</v>
      </c>
      <c r="AG485" s="15" t="s">
        <v>38</v>
      </c>
      <c r="AH485" s="15" t="s">
        <v>29</v>
      </c>
      <c r="AI485" s="15" t="s">
        <v>38</v>
      </c>
      <c r="AL485" s="47">
        <f t="shared" si="14"/>
        <v>0.89400000000000002</v>
      </c>
      <c r="AM485" s="47">
        <v>1.71</v>
      </c>
      <c r="AN485">
        <f t="shared" si="15"/>
        <v>0.25650000000000001</v>
      </c>
      <c r="AO485" s="18" t="s">
        <v>70</v>
      </c>
      <c r="AP485" t="s">
        <v>389</v>
      </c>
    </row>
    <row r="486" spans="1:42" hidden="1" x14ac:dyDescent="0.2">
      <c r="A486" t="s">
        <v>29</v>
      </c>
      <c r="B486" t="s">
        <v>64</v>
      </c>
      <c r="C486" t="s">
        <v>31</v>
      </c>
      <c r="D486">
        <v>509125</v>
      </c>
      <c r="E486" t="s">
        <v>29</v>
      </c>
      <c r="G486" t="s">
        <v>65</v>
      </c>
      <c r="H486" t="s">
        <v>34</v>
      </c>
      <c r="M486" s="11">
        <v>10</v>
      </c>
      <c r="N486">
        <v>1</v>
      </c>
      <c r="P486" s="12">
        <v>43204</v>
      </c>
      <c r="Q486" s="13">
        <v>12.5</v>
      </c>
      <c r="R486" s="13"/>
      <c r="S486" s="14">
        <v>217.4</v>
      </c>
      <c r="T486" s="14">
        <v>0.15</v>
      </c>
      <c r="V486" t="s">
        <v>66</v>
      </c>
      <c r="W486" t="s">
        <v>29</v>
      </c>
      <c r="X486" s="12">
        <v>43204</v>
      </c>
      <c r="Y486" s="15">
        <v>194.35560000000001</v>
      </c>
      <c r="Z486" s="16">
        <v>0</v>
      </c>
      <c r="AA486" s="16">
        <v>0</v>
      </c>
      <c r="AB486" s="16">
        <v>0</v>
      </c>
      <c r="AC486" s="16">
        <v>194.35560000000001</v>
      </c>
      <c r="AD486" s="16">
        <v>194.35560000000001</v>
      </c>
      <c r="AE486" s="16">
        <v>194.35560000000001</v>
      </c>
      <c r="AF486" s="12">
        <v>43281</v>
      </c>
      <c r="AG486" s="15" t="s">
        <v>38</v>
      </c>
      <c r="AH486" s="15" t="s">
        <v>29</v>
      </c>
      <c r="AI486" s="15" t="s">
        <v>38</v>
      </c>
      <c r="AL486" s="47">
        <f t="shared" si="14"/>
        <v>0.89400000000000002</v>
      </c>
      <c r="AM486" s="47">
        <v>1.71</v>
      </c>
      <c r="AN486">
        <f t="shared" si="15"/>
        <v>0.25650000000000001</v>
      </c>
      <c r="AO486" s="18" t="s">
        <v>70</v>
      </c>
      <c r="AP486" t="s">
        <v>389</v>
      </c>
    </row>
    <row r="487" spans="1:42" hidden="1" x14ac:dyDescent="0.2">
      <c r="A487" t="s">
        <v>29</v>
      </c>
      <c r="B487" t="s">
        <v>64</v>
      </c>
      <c r="C487" t="s">
        <v>31</v>
      </c>
      <c r="D487">
        <v>509138</v>
      </c>
      <c r="E487" t="s">
        <v>29</v>
      </c>
      <c r="G487" t="s">
        <v>65</v>
      </c>
      <c r="H487" t="s">
        <v>34</v>
      </c>
      <c r="M487" s="11">
        <v>10</v>
      </c>
      <c r="N487">
        <v>1</v>
      </c>
      <c r="P487" s="12">
        <v>43295</v>
      </c>
      <c r="Q487" s="13">
        <v>12.5</v>
      </c>
      <c r="R487" s="13"/>
      <c r="S487" s="14">
        <v>217.4</v>
      </c>
      <c r="T487" s="14">
        <v>0.15</v>
      </c>
      <c r="V487" t="s">
        <v>66</v>
      </c>
      <c r="W487" t="s">
        <v>29</v>
      </c>
      <c r="X487" s="12">
        <v>43295</v>
      </c>
      <c r="Y487" s="15">
        <v>194.35560000000001</v>
      </c>
      <c r="Z487" s="16">
        <v>0</v>
      </c>
      <c r="AA487" s="16">
        <v>0</v>
      </c>
      <c r="AB487" s="16">
        <v>0</v>
      </c>
      <c r="AC487" s="16">
        <v>194.35560000000001</v>
      </c>
      <c r="AD487" s="16">
        <v>194.35560000000001</v>
      </c>
      <c r="AE487" s="16">
        <v>194.35560000000001</v>
      </c>
      <c r="AF487" s="12">
        <v>43373</v>
      </c>
      <c r="AG487" s="15" t="s">
        <v>38</v>
      </c>
      <c r="AH487" s="15" t="s">
        <v>29</v>
      </c>
      <c r="AI487" s="15" t="s">
        <v>38</v>
      </c>
      <c r="AL487" s="47">
        <f t="shared" si="14"/>
        <v>0.89400000000000002</v>
      </c>
      <c r="AM487" s="47">
        <v>1.71</v>
      </c>
      <c r="AN487">
        <f t="shared" si="15"/>
        <v>0.25650000000000001</v>
      </c>
      <c r="AO487" s="18" t="s">
        <v>70</v>
      </c>
      <c r="AP487" t="s">
        <v>389</v>
      </c>
    </row>
    <row r="488" spans="1:42" hidden="1" x14ac:dyDescent="0.2">
      <c r="A488" t="s">
        <v>29</v>
      </c>
      <c r="B488" t="s">
        <v>64</v>
      </c>
      <c r="C488" t="s">
        <v>31</v>
      </c>
      <c r="D488">
        <v>509144</v>
      </c>
      <c r="E488" t="s">
        <v>29</v>
      </c>
      <c r="G488" t="s">
        <v>65</v>
      </c>
      <c r="H488" t="s">
        <v>34</v>
      </c>
      <c r="M488" s="11">
        <v>10</v>
      </c>
      <c r="N488">
        <v>1</v>
      </c>
      <c r="P488" s="12">
        <v>43204</v>
      </c>
      <c r="Q488" s="13">
        <v>12.5</v>
      </c>
      <c r="R488" s="13"/>
      <c r="S488" s="14">
        <v>217.4</v>
      </c>
      <c r="T488" s="14">
        <v>0.15</v>
      </c>
      <c r="V488" t="s">
        <v>66</v>
      </c>
      <c r="W488" t="s">
        <v>29</v>
      </c>
      <c r="X488" s="12">
        <v>43204</v>
      </c>
      <c r="Y488" s="15">
        <v>194.35560000000001</v>
      </c>
      <c r="Z488" s="16">
        <v>0</v>
      </c>
      <c r="AA488" s="16">
        <v>0</v>
      </c>
      <c r="AB488" s="16">
        <v>0</v>
      </c>
      <c r="AC488" s="16">
        <v>194.35560000000001</v>
      </c>
      <c r="AD488" s="16">
        <v>194.35560000000001</v>
      </c>
      <c r="AE488" s="16">
        <v>194.35560000000001</v>
      </c>
      <c r="AF488" s="12">
        <v>43281</v>
      </c>
      <c r="AG488" s="15" t="s">
        <v>38</v>
      </c>
      <c r="AH488" s="15" t="s">
        <v>29</v>
      </c>
      <c r="AI488" s="15" t="s">
        <v>38</v>
      </c>
      <c r="AL488" s="47">
        <f t="shared" si="14"/>
        <v>0.89400000000000002</v>
      </c>
      <c r="AM488" s="47">
        <v>1.71</v>
      </c>
      <c r="AN488">
        <f t="shared" si="15"/>
        <v>0.25650000000000001</v>
      </c>
      <c r="AO488" s="18" t="s">
        <v>70</v>
      </c>
      <c r="AP488" t="s">
        <v>389</v>
      </c>
    </row>
    <row r="489" spans="1:42" hidden="1" x14ac:dyDescent="0.2">
      <c r="A489" t="s">
        <v>29</v>
      </c>
      <c r="B489" t="s">
        <v>64</v>
      </c>
      <c r="C489" t="s">
        <v>31</v>
      </c>
      <c r="D489">
        <v>509169</v>
      </c>
      <c r="E489" t="s">
        <v>29</v>
      </c>
      <c r="G489" t="s">
        <v>65</v>
      </c>
      <c r="H489" t="s">
        <v>34</v>
      </c>
      <c r="M489" s="11">
        <v>10</v>
      </c>
      <c r="N489">
        <v>1</v>
      </c>
      <c r="P489" s="12">
        <v>43205</v>
      </c>
      <c r="Q489" s="13">
        <v>12.5</v>
      </c>
      <c r="R489" s="13"/>
      <c r="S489" s="14">
        <v>217.4</v>
      </c>
      <c r="T489" s="14">
        <v>0.15</v>
      </c>
      <c r="V489" t="s">
        <v>66</v>
      </c>
      <c r="W489" t="s">
        <v>29</v>
      </c>
      <c r="X489" s="12">
        <v>43205</v>
      </c>
      <c r="Y489" s="15">
        <v>194.35560000000001</v>
      </c>
      <c r="Z489" s="16">
        <v>0</v>
      </c>
      <c r="AA489" s="16">
        <v>0</v>
      </c>
      <c r="AB489" s="16">
        <v>0</v>
      </c>
      <c r="AC489" s="16">
        <v>194.35560000000001</v>
      </c>
      <c r="AD489" s="16">
        <v>194.35560000000001</v>
      </c>
      <c r="AE489" s="16">
        <v>194.35560000000001</v>
      </c>
      <c r="AF489" s="12">
        <v>43281</v>
      </c>
      <c r="AG489" s="15" t="s">
        <v>38</v>
      </c>
      <c r="AH489" s="15" t="s">
        <v>29</v>
      </c>
      <c r="AI489" s="15" t="s">
        <v>38</v>
      </c>
      <c r="AL489" s="47">
        <f t="shared" si="14"/>
        <v>0.89400000000000002</v>
      </c>
      <c r="AM489" s="47">
        <v>1.71</v>
      </c>
      <c r="AN489">
        <f t="shared" si="15"/>
        <v>0.25650000000000001</v>
      </c>
      <c r="AO489" s="18" t="s">
        <v>70</v>
      </c>
      <c r="AP489" t="s">
        <v>389</v>
      </c>
    </row>
    <row r="490" spans="1:42" hidden="1" x14ac:dyDescent="0.2">
      <c r="A490" t="s">
        <v>29</v>
      </c>
      <c r="B490" t="s">
        <v>64</v>
      </c>
      <c r="C490" t="s">
        <v>31</v>
      </c>
      <c r="D490">
        <v>509210</v>
      </c>
      <c r="E490" t="s">
        <v>29</v>
      </c>
      <c r="G490" t="s">
        <v>65</v>
      </c>
      <c r="H490" t="s">
        <v>34</v>
      </c>
      <c r="M490" s="11">
        <v>10</v>
      </c>
      <c r="N490">
        <v>1</v>
      </c>
      <c r="P490" s="12">
        <v>43314</v>
      </c>
      <c r="Q490" s="13">
        <v>12.5</v>
      </c>
      <c r="R490" s="13"/>
      <c r="S490" s="14">
        <v>217.4</v>
      </c>
      <c r="T490" s="14">
        <v>0.15</v>
      </c>
      <c r="V490" t="s">
        <v>66</v>
      </c>
      <c r="W490" t="s">
        <v>29</v>
      </c>
      <c r="X490" s="12">
        <v>43314</v>
      </c>
      <c r="Y490" s="15">
        <v>194.35560000000001</v>
      </c>
      <c r="Z490" s="16">
        <v>0</v>
      </c>
      <c r="AA490" s="16">
        <v>0</v>
      </c>
      <c r="AB490" s="16">
        <v>0</v>
      </c>
      <c r="AC490" s="16">
        <v>194.35560000000001</v>
      </c>
      <c r="AD490" s="16">
        <v>194.35560000000001</v>
      </c>
      <c r="AE490" s="16">
        <v>194.35560000000001</v>
      </c>
      <c r="AF490" s="12">
        <v>43373</v>
      </c>
      <c r="AG490" s="15" t="s">
        <v>38</v>
      </c>
      <c r="AH490" s="15" t="s">
        <v>29</v>
      </c>
      <c r="AI490" s="15" t="s">
        <v>38</v>
      </c>
      <c r="AL490" s="47">
        <f t="shared" si="14"/>
        <v>0.89400000000000002</v>
      </c>
      <c r="AM490" s="47">
        <v>1.71</v>
      </c>
      <c r="AN490">
        <f t="shared" si="15"/>
        <v>0.25650000000000001</v>
      </c>
      <c r="AO490" s="18" t="s">
        <v>70</v>
      </c>
      <c r="AP490" t="s">
        <v>389</v>
      </c>
    </row>
    <row r="491" spans="1:42" hidden="1" x14ac:dyDescent="0.2">
      <c r="A491" t="s">
        <v>29</v>
      </c>
      <c r="B491" t="s">
        <v>64</v>
      </c>
      <c r="C491" t="s">
        <v>31</v>
      </c>
      <c r="D491">
        <v>509216</v>
      </c>
      <c r="E491" t="s">
        <v>29</v>
      </c>
      <c r="G491" t="s">
        <v>65</v>
      </c>
      <c r="H491" t="s">
        <v>34</v>
      </c>
      <c r="M491" s="11">
        <v>10</v>
      </c>
      <c r="N491">
        <v>1</v>
      </c>
      <c r="P491" s="12">
        <v>43205</v>
      </c>
      <c r="Q491" s="13">
        <v>12.5</v>
      </c>
      <c r="R491" s="13"/>
      <c r="S491" s="14">
        <v>217.4</v>
      </c>
      <c r="T491" s="14">
        <v>0.15</v>
      </c>
      <c r="V491" t="s">
        <v>66</v>
      </c>
      <c r="W491" t="s">
        <v>29</v>
      </c>
      <c r="X491" s="12">
        <v>43205</v>
      </c>
      <c r="Y491" s="15">
        <v>194.35560000000001</v>
      </c>
      <c r="Z491" s="16">
        <v>0</v>
      </c>
      <c r="AA491" s="16">
        <v>0</v>
      </c>
      <c r="AB491" s="16">
        <v>0</v>
      </c>
      <c r="AC491" s="16">
        <v>194.35560000000001</v>
      </c>
      <c r="AD491" s="16">
        <v>194.35560000000001</v>
      </c>
      <c r="AE491" s="16">
        <v>194.35560000000001</v>
      </c>
      <c r="AF491" s="12">
        <v>43281</v>
      </c>
      <c r="AG491" s="15" t="s">
        <v>38</v>
      </c>
      <c r="AH491" s="15" t="s">
        <v>29</v>
      </c>
      <c r="AI491" s="15" t="s">
        <v>38</v>
      </c>
      <c r="AL491" s="47">
        <f t="shared" si="14"/>
        <v>0.89400000000000002</v>
      </c>
      <c r="AM491" s="47">
        <v>1.71</v>
      </c>
      <c r="AN491">
        <f t="shared" si="15"/>
        <v>0.25650000000000001</v>
      </c>
      <c r="AO491" s="18" t="s">
        <v>70</v>
      </c>
      <c r="AP491" t="s">
        <v>389</v>
      </c>
    </row>
    <row r="492" spans="1:42" hidden="1" x14ac:dyDescent="0.2">
      <c r="A492" t="s">
        <v>29</v>
      </c>
      <c r="B492" t="s">
        <v>64</v>
      </c>
      <c r="C492" t="s">
        <v>31</v>
      </c>
      <c r="D492">
        <v>509220</v>
      </c>
      <c r="E492" t="s">
        <v>29</v>
      </c>
      <c r="G492" t="s">
        <v>65</v>
      </c>
      <c r="H492" t="s">
        <v>34</v>
      </c>
      <c r="M492" s="11">
        <v>10</v>
      </c>
      <c r="N492">
        <v>1</v>
      </c>
      <c r="P492" s="12">
        <v>43295</v>
      </c>
      <c r="Q492" s="13">
        <v>12.5</v>
      </c>
      <c r="R492" s="13"/>
      <c r="S492" s="14">
        <v>217.4</v>
      </c>
      <c r="T492" s="14">
        <v>0.15</v>
      </c>
      <c r="V492" t="s">
        <v>66</v>
      </c>
      <c r="W492" t="s">
        <v>29</v>
      </c>
      <c r="X492" s="12">
        <v>43295</v>
      </c>
      <c r="Y492" s="15">
        <v>194.35560000000001</v>
      </c>
      <c r="Z492" s="16">
        <v>0</v>
      </c>
      <c r="AA492" s="16">
        <v>0</v>
      </c>
      <c r="AB492" s="16">
        <v>0</v>
      </c>
      <c r="AC492" s="16">
        <v>194.35560000000001</v>
      </c>
      <c r="AD492" s="16">
        <v>194.35560000000001</v>
      </c>
      <c r="AE492" s="16">
        <v>194.35560000000001</v>
      </c>
      <c r="AF492" s="12">
        <v>43373</v>
      </c>
      <c r="AG492" s="15" t="s">
        <v>38</v>
      </c>
      <c r="AH492" s="15" t="s">
        <v>29</v>
      </c>
      <c r="AI492" s="15" t="s">
        <v>38</v>
      </c>
      <c r="AL492" s="47">
        <f t="shared" si="14"/>
        <v>0.89400000000000002</v>
      </c>
      <c r="AM492" s="47">
        <v>1.71</v>
      </c>
      <c r="AN492">
        <f t="shared" si="15"/>
        <v>0.25650000000000001</v>
      </c>
      <c r="AO492" s="18" t="s">
        <v>70</v>
      </c>
      <c r="AP492" t="s">
        <v>389</v>
      </c>
    </row>
    <row r="493" spans="1:42" hidden="1" x14ac:dyDescent="0.2">
      <c r="A493" t="s">
        <v>29</v>
      </c>
      <c r="B493" t="s">
        <v>64</v>
      </c>
      <c r="C493" t="s">
        <v>31</v>
      </c>
      <c r="D493">
        <v>509230</v>
      </c>
      <c r="E493" t="s">
        <v>29</v>
      </c>
      <c r="G493" t="s">
        <v>65</v>
      </c>
      <c r="H493" t="s">
        <v>34</v>
      </c>
      <c r="M493" s="11">
        <v>10</v>
      </c>
      <c r="N493">
        <v>1</v>
      </c>
      <c r="P493" s="12">
        <v>43314</v>
      </c>
      <c r="Q493" s="13">
        <v>12.5</v>
      </c>
      <c r="R493" s="13"/>
      <c r="S493" s="14">
        <v>217.4</v>
      </c>
      <c r="T493" s="14">
        <v>0.15</v>
      </c>
      <c r="V493" t="s">
        <v>66</v>
      </c>
      <c r="W493" t="s">
        <v>29</v>
      </c>
      <c r="X493" s="12">
        <v>43314</v>
      </c>
      <c r="Y493" s="15">
        <v>194.35560000000001</v>
      </c>
      <c r="Z493" s="16">
        <v>0</v>
      </c>
      <c r="AA493" s="16">
        <v>0</v>
      </c>
      <c r="AB493" s="16">
        <v>0</v>
      </c>
      <c r="AC493" s="16">
        <v>194.35560000000001</v>
      </c>
      <c r="AD493" s="16">
        <v>194.35560000000001</v>
      </c>
      <c r="AE493" s="16">
        <v>194.35560000000001</v>
      </c>
      <c r="AF493" s="12">
        <v>43373</v>
      </c>
      <c r="AG493" s="15" t="s">
        <v>38</v>
      </c>
      <c r="AH493" s="15" t="s">
        <v>29</v>
      </c>
      <c r="AI493" s="15" t="s">
        <v>38</v>
      </c>
      <c r="AL493" s="47">
        <f t="shared" si="14"/>
        <v>0.89400000000000002</v>
      </c>
      <c r="AM493" s="47">
        <v>1.71</v>
      </c>
      <c r="AN493">
        <f t="shared" si="15"/>
        <v>0.25650000000000001</v>
      </c>
      <c r="AO493" s="18" t="s">
        <v>70</v>
      </c>
      <c r="AP493" t="s">
        <v>389</v>
      </c>
    </row>
    <row r="494" spans="1:42" hidden="1" x14ac:dyDescent="0.2">
      <c r="A494" t="s">
        <v>29</v>
      </c>
      <c r="B494" t="s">
        <v>64</v>
      </c>
      <c r="C494" t="s">
        <v>31</v>
      </c>
      <c r="D494">
        <v>509240</v>
      </c>
      <c r="E494" t="s">
        <v>29</v>
      </c>
      <c r="G494" t="s">
        <v>65</v>
      </c>
      <c r="H494" t="s">
        <v>34</v>
      </c>
      <c r="M494" s="11">
        <v>10</v>
      </c>
      <c r="N494">
        <v>1</v>
      </c>
      <c r="P494" s="12">
        <v>43253</v>
      </c>
      <c r="Q494" s="13">
        <v>12.5</v>
      </c>
      <c r="R494" s="13"/>
      <c r="S494" s="14">
        <v>217.4</v>
      </c>
      <c r="T494" s="14">
        <v>0.15</v>
      </c>
      <c r="V494" t="s">
        <v>66</v>
      </c>
      <c r="W494" t="s">
        <v>29</v>
      </c>
      <c r="X494" s="12">
        <v>43253</v>
      </c>
      <c r="Y494" s="15">
        <v>194.35560000000001</v>
      </c>
      <c r="Z494" s="16">
        <v>0</v>
      </c>
      <c r="AA494" s="16">
        <v>0</v>
      </c>
      <c r="AB494" s="16">
        <v>0</v>
      </c>
      <c r="AC494" s="16">
        <v>194.35560000000001</v>
      </c>
      <c r="AD494" s="16">
        <v>194.35560000000001</v>
      </c>
      <c r="AE494" s="16">
        <v>194.35560000000001</v>
      </c>
      <c r="AF494" s="12">
        <v>43281</v>
      </c>
      <c r="AG494" s="15" t="s">
        <v>38</v>
      </c>
      <c r="AH494" s="15" t="s">
        <v>29</v>
      </c>
      <c r="AI494" s="15" t="s">
        <v>38</v>
      </c>
      <c r="AL494" s="47">
        <f t="shared" si="14"/>
        <v>0.89400000000000002</v>
      </c>
      <c r="AM494" s="47">
        <v>1.71</v>
      </c>
      <c r="AN494">
        <f t="shared" si="15"/>
        <v>0.25650000000000001</v>
      </c>
      <c r="AO494" s="18" t="s">
        <v>70</v>
      </c>
      <c r="AP494" t="s">
        <v>389</v>
      </c>
    </row>
    <row r="495" spans="1:42" hidden="1" x14ac:dyDescent="0.2">
      <c r="A495" t="s">
        <v>29</v>
      </c>
      <c r="B495" t="s">
        <v>64</v>
      </c>
      <c r="C495" t="s">
        <v>31</v>
      </c>
      <c r="D495">
        <v>509272</v>
      </c>
      <c r="E495" t="s">
        <v>29</v>
      </c>
      <c r="G495" t="s">
        <v>65</v>
      </c>
      <c r="H495" t="s">
        <v>34</v>
      </c>
      <c r="M495" s="11">
        <v>10</v>
      </c>
      <c r="N495">
        <v>1</v>
      </c>
      <c r="P495" s="12">
        <v>43203</v>
      </c>
      <c r="Q495" s="13">
        <v>12.5</v>
      </c>
      <c r="R495" s="13"/>
      <c r="S495" s="14">
        <v>217.4</v>
      </c>
      <c r="T495" s="14">
        <v>0.15</v>
      </c>
      <c r="V495" t="s">
        <v>66</v>
      </c>
      <c r="W495" t="s">
        <v>29</v>
      </c>
      <c r="X495" s="12">
        <v>43203</v>
      </c>
      <c r="Y495" s="15">
        <v>194.35560000000001</v>
      </c>
      <c r="Z495" s="16">
        <v>0</v>
      </c>
      <c r="AA495" s="16">
        <v>0</v>
      </c>
      <c r="AB495" s="16">
        <v>0</v>
      </c>
      <c r="AC495" s="16">
        <v>194.35560000000001</v>
      </c>
      <c r="AD495" s="16">
        <v>194.35560000000001</v>
      </c>
      <c r="AE495" s="16">
        <v>194.35560000000001</v>
      </c>
      <c r="AF495" s="12">
        <v>43281</v>
      </c>
      <c r="AG495" s="15" t="s">
        <v>38</v>
      </c>
      <c r="AH495" s="15" t="s">
        <v>29</v>
      </c>
      <c r="AI495" s="15" t="s">
        <v>38</v>
      </c>
      <c r="AL495" s="47">
        <f t="shared" si="14"/>
        <v>0.89400000000000002</v>
      </c>
      <c r="AM495" s="47">
        <v>1.71</v>
      </c>
      <c r="AN495">
        <f t="shared" si="15"/>
        <v>0.25650000000000001</v>
      </c>
      <c r="AO495" s="18" t="s">
        <v>70</v>
      </c>
      <c r="AP495" t="s">
        <v>389</v>
      </c>
    </row>
    <row r="496" spans="1:42" hidden="1" x14ac:dyDescent="0.2">
      <c r="A496" t="s">
        <v>29</v>
      </c>
      <c r="B496" t="s">
        <v>64</v>
      </c>
      <c r="C496" t="s">
        <v>31</v>
      </c>
      <c r="D496">
        <v>509273</v>
      </c>
      <c r="E496" t="s">
        <v>29</v>
      </c>
      <c r="G496" t="s">
        <v>65</v>
      </c>
      <c r="H496" t="s">
        <v>34</v>
      </c>
      <c r="M496" s="11">
        <v>10</v>
      </c>
      <c r="N496">
        <v>1</v>
      </c>
      <c r="P496" s="12">
        <v>43246</v>
      </c>
      <c r="Q496" s="13">
        <v>12.5</v>
      </c>
      <c r="R496" s="13"/>
      <c r="S496" s="14">
        <v>217.4</v>
      </c>
      <c r="T496" s="14">
        <v>0.15</v>
      </c>
      <c r="V496" t="s">
        <v>66</v>
      </c>
      <c r="W496" t="s">
        <v>29</v>
      </c>
      <c r="X496" s="12">
        <v>43246</v>
      </c>
      <c r="Y496" s="15">
        <v>194.35560000000001</v>
      </c>
      <c r="Z496" s="16">
        <v>0</v>
      </c>
      <c r="AA496" s="16">
        <v>0</v>
      </c>
      <c r="AB496" s="16">
        <v>0</v>
      </c>
      <c r="AC496" s="16">
        <v>194.35560000000001</v>
      </c>
      <c r="AD496" s="16">
        <v>194.35560000000001</v>
      </c>
      <c r="AE496" s="16">
        <v>194.35560000000001</v>
      </c>
      <c r="AF496" s="12">
        <v>43281</v>
      </c>
      <c r="AG496" s="15" t="s">
        <v>38</v>
      </c>
      <c r="AH496" s="15" t="s">
        <v>29</v>
      </c>
      <c r="AI496" s="15" t="s">
        <v>38</v>
      </c>
      <c r="AL496" s="47">
        <f t="shared" si="14"/>
        <v>0.89400000000000002</v>
      </c>
      <c r="AM496" s="47">
        <v>1.71</v>
      </c>
      <c r="AN496">
        <f t="shared" si="15"/>
        <v>0.25650000000000001</v>
      </c>
      <c r="AO496" s="18" t="s">
        <v>70</v>
      </c>
      <c r="AP496" t="s">
        <v>389</v>
      </c>
    </row>
    <row r="497" spans="1:42" hidden="1" x14ac:dyDescent="0.2">
      <c r="A497" t="s">
        <v>29</v>
      </c>
      <c r="B497" t="s">
        <v>64</v>
      </c>
      <c r="C497" t="s">
        <v>31</v>
      </c>
      <c r="D497">
        <v>509314</v>
      </c>
      <c r="E497" t="s">
        <v>29</v>
      </c>
      <c r="G497" t="s">
        <v>65</v>
      </c>
      <c r="H497" t="s">
        <v>34</v>
      </c>
      <c r="M497" s="11">
        <v>10</v>
      </c>
      <c r="N497">
        <v>1</v>
      </c>
      <c r="P497" s="12">
        <v>43255</v>
      </c>
      <c r="Q497" s="13">
        <v>12.5</v>
      </c>
      <c r="R497" s="13"/>
      <c r="S497" s="14">
        <v>217.4</v>
      </c>
      <c r="T497" s="14">
        <v>0.15</v>
      </c>
      <c r="V497" t="s">
        <v>66</v>
      </c>
      <c r="W497" t="s">
        <v>29</v>
      </c>
      <c r="X497" s="12">
        <v>43255</v>
      </c>
      <c r="Y497" s="15">
        <v>194.35560000000001</v>
      </c>
      <c r="Z497" s="16">
        <v>0</v>
      </c>
      <c r="AA497" s="16">
        <v>0</v>
      </c>
      <c r="AB497" s="16">
        <v>0</v>
      </c>
      <c r="AC497" s="16">
        <v>194.35560000000001</v>
      </c>
      <c r="AD497" s="16">
        <v>194.35560000000001</v>
      </c>
      <c r="AE497" s="16">
        <v>194.35560000000001</v>
      </c>
      <c r="AF497" s="12">
        <v>43281</v>
      </c>
      <c r="AG497" s="15" t="s">
        <v>38</v>
      </c>
      <c r="AH497" s="15" t="s">
        <v>29</v>
      </c>
      <c r="AI497" s="15" t="s">
        <v>38</v>
      </c>
      <c r="AL497" s="47">
        <f t="shared" si="14"/>
        <v>0.89400000000000002</v>
      </c>
      <c r="AM497" s="47">
        <v>1.71</v>
      </c>
      <c r="AN497">
        <f t="shared" si="15"/>
        <v>0.25650000000000001</v>
      </c>
      <c r="AO497" s="18" t="s">
        <v>70</v>
      </c>
      <c r="AP497" t="s">
        <v>389</v>
      </c>
    </row>
    <row r="498" spans="1:42" hidden="1" x14ac:dyDescent="0.2">
      <c r="A498" t="s">
        <v>29</v>
      </c>
      <c r="B498" t="s">
        <v>64</v>
      </c>
      <c r="C498" t="s">
        <v>31</v>
      </c>
      <c r="D498">
        <v>509328</v>
      </c>
      <c r="E498" t="s">
        <v>29</v>
      </c>
      <c r="G498" t="s">
        <v>65</v>
      </c>
      <c r="H498" t="s">
        <v>34</v>
      </c>
      <c r="M498" s="11">
        <v>10</v>
      </c>
      <c r="N498">
        <v>1</v>
      </c>
      <c r="P498" s="12">
        <v>43246</v>
      </c>
      <c r="Q498" s="13">
        <v>12.5</v>
      </c>
      <c r="R498" s="13"/>
      <c r="S498" s="14">
        <v>217.4</v>
      </c>
      <c r="T498" s="14">
        <v>0.15</v>
      </c>
      <c r="V498" t="s">
        <v>66</v>
      </c>
      <c r="W498" t="s">
        <v>29</v>
      </c>
      <c r="X498" s="12">
        <v>43246</v>
      </c>
      <c r="Y498" s="15">
        <v>194.35560000000001</v>
      </c>
      <c r="Z498" s="16">
        <v>0</v>
      </c>
      <c r="AA498" s="16">
        <v>0</v>
      </c>
      <c r="AB498" s="16">
        <v>0</v>
      </c>
      <c r="AC498" s="16">
        <v>194.35560000000001</v>
      </c>
      <c r="AD498" s="16">
        <v>194.35560000000001</v>
      </c>
      <c r="AE498" s="16">
        <v>194.35560000000001</v>
      </c>
      <c r="AF498" s="12">
        <v>43281</v>
      </c>
      <c r="AG498" s="15" t="s">
        <v>38</v>
      </c>
      <c r="AH498" s="15" t="s">
        <v>29</v>
      </c>
      <c r="AI498" s="15" t="s">
        <v>38</v>
      </c>
      <c r="AL498" s="47">
        <f t="shared" si="14"/>
        <v>0.89400000000000002</v>
      </c>
      <c r="AM498" s="47">
        <v>1.71</v>
      </c>
      <c r="AN498">
        <f t="shared" si="15"/>
        <v>0.25650000000000001</v>
      </c>
      <c r="AO498" s="18" t="s">
        <v>70</v>
      </c>
      <c r="AP498" t="s">
        <v>389</v>
      </c>
    </row>
    <row r="499" spans="1:42" hidden="1" x14ac:dyDescent="0.2">
      <c r="A499" t="s">
        <v>29</v>
      </c>
      <c r="B499" t="s">
        <v>64</v>
      </c>
      <c r="C499" t="s">
        <v>31</v>
      </c>
      <c r="D499">
        <v>509349</v>
      </c>
      <c r="E499" t="s">
        <v>29</v>
      </c>
      <c r="G499" t="s">
        <v>65</v>
      </c>
      <c r="H499" t="s">
        <v>34</v>
      </c>
      <c r="M499" s="11">
        <v>10</v>
      </c>
      <c r="N499">
        <v>1</v>
      </c>
      <c r="P499" s="12">
        <v>43295</v>
      </c>
      <c r="Q499" s="13">
        <v>12.5</v>
      </c>
      <c r="R499" s="13"/>
      <c r="S499" s="14">
        <v>217.4</v>
      </c>
      <c r="T499" s="14">
        <v>0.15</v>
      </c>
      <c r="V499" t="s">
        <v>66</v>
      </c>
      <c r="W499" t="s">
        <v>29</v>
      </c>
      <c r="X499" s="12">
        <v>43295</v>
      </c>
      <c r="Y499" s="15">
        <v>194.35560000000001</v>
      </c>
      <c r="Z499" s="16">
        <v>0</v>
      </c>
      <c r="AA499" s="16">
        <v>0</v>
      </c>
      <c r="AB499" s="16">
        <v>0</v>
      </c>
      <c r="AC499" s="16">
        <v>194.35560000000001</v>
      </c>
      <c r="AD499" s="16">
        <v>194.35560000000001</v>
      </c>
      <c r="AE499" s="16">
        <v>194.35560000000001</v>
      </c>
      <c r="AF499" s="12">
        <v>43373</v>
      </c>
      <c r="AG499" s="15" t="s">
        <v>38</v>
      </c>
      <c r="AH499" s="15" t="s">
        <v>29</v>
      </c>
      <c r="AI499" s="15" t="s">
        <v>38</v>
      </c>
      <c r="AL499" s="47">
        <f t="shared" si="14"/>
        <v>0.89400000000000002</v>
      </c>
      <c r="AM499" s="47">
        <v>1.71</v>
      </c>
      <c r="AN499">
        <f t="shared" si="15"/>
        <v>0.25650000000000001</v>
      </c>
      <c r="AO499" s="18" t="s">
        <v>70</v>
      </c>
      <c r="AP499" t="s">
        <v>389</v>
      </c>
    </row>
    <row r="500" spans="1:42" hidden="1" x14ac:dyDescent="0.2">
      <c r="A500" t="s">
        <v>29</v>
      </c>
      <c r="B500" t="s">
        <v>64</v>
      </c>
      <c r="C500" t="s">
        <v>31</v>
      </c>
      <c r="D500">
        <v>509353</v>
      </c>
      <c r="E500" t="s">
        <v>29</v>
      </c>
      <c r="G500" t="s">
        <v>65</v>
      </c>
      <c r="H500" t="s">
        <v>34</v>
      </c>
      <c r="M500" s="11">
        <v>10</v>
      </c>
      <c r="N500">
        <v>1</v>
      </c>
      <c r="P500" s="12">
        <v>43204</v>
      </c>
      <c r="Q500" s="13">
        <v>12.5</v>
      </c>
      <c r="R500" s="13"/>
      <c r="S500" s="14">
        <v>217.4</v>
      </c>
      <c r="T500" s="14">
        <v>0.15</v>
      </c>
      <c r="V500" t="s">
        <v>66</v>
      </c>
      <c r="W500" t="s">
        <v>29</v>
      </c>
      <c r="X500" s="12">
        <v>43204</v>
      </c>
      <c r="Y500" s="15">
        <v>194.35560000000001</v>
      </c>
      <c r="Z500" s="16">
        <v>0</v>
      </c>
      <c r="AA500" s="16">
        <v>0</v>
      </c>
      <c r="AB500" s="16">
        <v>0</v>
      </c>
      <c r="AC500" s="16">
        <v>194.35560000000001</v>
      </c>
      <c r="AD500" s="16">
        <v>194.35560000000001</v>
      </c>
      <c r="AE500" s="16">
        <v>194.35560000000001</v>
      </c>
      <c r="AF500" s="12">
        <v>43281</v>
      </c>
      <c r="AG500" s="15" t="s">
        <v>38</v>
      </c>
      <c r="AH500" s="15" t="s">
        <v>29</v>
      </c>
      <c r="AI500" s="15" t="s">
        <v>38</v>
      </c>
      <c r="AL500" s="47">
        <f t="shared" si="14"/>
        <v>0.89400000000000002</v>
      </c>
      <c r="AM500" s="47">
        <v>1.71</v>
      </c>
      <c r="AN500">
        <f t="shared" si="15"/>
        <v>0.25650000000000001</v>
      </c>
      <c r="AO500" s="18" t="s">
        <v>70</v>
      </c>
      <c r="AP500" t="s">
        <v>389</v>
      </c>
    </row>
    <row r="501" spans="1:42" hidden="1" x14ac:dyDescent="0.2">
      <c r="A501" t="s">
        <v>29</v>
      </c>
      <c r="B501" t="s">
        <v>64</v>
      </c>
      <c r="C501" t="s">
        <v>31</v>
      </c>
      <c r="D501">
        <v>509355</v>
      </c>
      <c r="E501" t="s">
        <v>29</v>
      </c>
      <c r="G501" t="s">
        <v>65</v>
      </c>
      <c r="H501" t="s">
        <v>34</v>
      </c>
      <c r="M501" s="11">
        <v>10</v>
      </c>
      <c r="N501">
        <v>1</v>
      </c>
      <c r="P501" s="12">
        <v>43253</v>
      </c>
      <c r="Q501" s="13">
        <v>12.5</v>
      </c>
      <c r="R501" s="13"/>
      <c r="S501" s="14">
        <v>217.4</v>
      </c>
      <c r="T501" s="14">
        <v>0.15</v>
      </c>
      <c r="V501" t="s">
        <v>66</v>
      </c>
      <c r="W501" t="s">
        <v>29</v>
      </c>
      <c r="X501" s="12">
        <v>43253</v>
      </c>
      <c r="Y501" s="15">
        <v>194.35560000000001</v>
      </c>
      <c r="Z501" s="16">
        <v>0</v>
      </c>
      <c r="AA501" s="16">
        <v>0</v>
      </c>
      <c r="AB501" s="16">
        <v>0</v>
      </c>
      <c r="AC501" s="16">
        <v>194.35560000000001</v>
      </c>
      <c r="AD501" s="16">
        <v>194.35560000000001</v>
      </c>
      <c r="AE501" s="16">
        <v>194.35560000000001</v>
      </c>
      <c r="AF501" s="12">
        <v>43281</v>
      </c>
      <c r="AG501" s="15" t="s">
        <v>38</v>
      </c>
      <c r="AH501" s="15" t="s">
        <v>29</v>
      </c>
      <c r="AI501" s="15" t="s">
        <v>38</v>
      </c>
      <c r="AL501" s="47">
        <f t="shared" si="14"/>
        <v>0.89400000000000002</v>
      </c>
      <c r="AM501" s="47">
        <v>1.71</v>
      </c>
      <c r="AN501">
        <f t="shared" si="15"/>
        <v>0.25650000000000001</v>
      </c>
      <c r="AO501" s="18" t="s">
        <v>70</v>
      </c>
      <c r="AP501" t="s">
        <v>389</v>
      </c>
    </row>
    <row r="502" spans="1:42" hidden="1" x14ac:dyDescent="0.2">
      <c r="A502" t="s">
        <v>29</v>
      </c>
      <c r="B502" t="s">
        <v>64</v>
      </c>
      <c r="C502" t="s">
        <v>31</v>
      </c>
      <c r="D502">
        <v>509432</v>
      </c>
      <c r="E502" t="s">
        <v>29</v>
      </c>
      <c r="G502" t="s">
        <v>65</v>
      </c>
      <c r="H502" t="s">
        <v>34</v>
      </c>
      <c r="M502" s="11">
        <v>10</v>
      </c>
      <c r="N502">
        <v>1</v>
      </c>
      <c r="P502" s="12">
        <v>43205</v>
      </c>
      <c r="Q502" s="13">
        <v>12.5</v>
      </c>
      <c r="R502" s="13"/>
      <c r="S502" s="14">
        <v>217.4</v>
      </c>
      <c r="T502" s="14">
        <v>0.15</v>
      </c>
      <c r="V502" t="s">
        <v>66</v>
      </c>
      <c r="W502" t="s">
        <v>29</v>
      </c>
      <c r="X502" s="12">
        <v>43205</v>
      </c>
      <c r="Y502" s="15">
        <v>194.35560000000001</v>
      </c>
      <c r="Z502" s="16">
        <v>0</v>
      </c>
      <c r="AA502" s="16">
        <v>0</v>
      </c>
      <c r="AB502" s="16">
        <v>0</v>
      </c>
      <c r="AC502" s="16">
        <v>194.35560000000001</v>
      </c>
      <c r="AD502" s="16">
        <v>194.35560000000001</v>
      </c>
      <c r="AE502" s="16">
        <v>194.35560000000001</v>
      </c>
      <c r="AF502" s="12">
        <v>43281</v>
      </c>
      <c r="AG502" s="15" t="s">
        <v>38</v>
      </c>
      <c r="AH502" s="15" t="s">
        <v>29</v>
      </c>
      <c r="AI502" s="15" t="s">
        <v>38</v>
      </c>
      <c r="AL502" s="47">
        <f t="shared" si="14"/>
        <v>0.89400000000000002</v>
      </c>
      <c r="AM502" s="47">
        <v>1.71</v>
      </c>
      <c r="AN502">
        <f t="shared" si="15"/>
        <v>0.25650000000000001</v>
      </c>
      <c r="AO502" s="18" t="s">
        <v>70</v>
      </c>
      <c r="AP502" t="s">
        <v>389</v>
      </c>
    </row>
    <row r="503" spans="1:42" hidden="1" x14ac:dyDescent="0.2">
      <c r="A503" t="s">
        <v>29</v>
      </c>
      <c r="B503" t="s">
        <v>64</v>
      </c>
      <c r="C503" t="s">
        <v>31</v>
      </c>
      <c r="D503">
        <v>509433</v>
      </c>
      <c r="E503" t="s">
        <v>29</v>
      </c>
      <c r="G503" t="s">
        <v>65</v>
      </c>
      <c r="H503" t="s">
        <v>34</v>
      </c>
      <c r="M503" s="11">
        <v>10</v>
      </c>
      <c r="N503">
        <v>1</v>
      </c>
      <c r="P503" s="12">
        <v>43295</v>
      </c>
      <c r="Q503" s="13">
        <v>12.5</v>
      </c>
      <c r="R503" s="13"/>
      <c r="S503" s="14">
        <v>217.4</v>
      </c>
      <c r="T503" s="14">
        <v>0.15</v>
      </c>
      <c r="V503" t="s">
        <v>66</v>
      </c>
      <c r="W503" t="s">
        <v>29</v>
      </c>
      <c r="X503" s="12">
        <v>43295</v>
      </c>
      <c r="Y503" s="15">
        <v>194.35560000000001</v>
      </c>
      <c r="Z503" s="16">
        <v>0</v>
      </c>
      <c r="AA503" s="16">
        <v>0</v>
      </c>
      <c r="AB503" s="16">
        <v>0</v>
      </c>
      <c r="AC503" s="16">
        <v>194.35560000000001</v>
      </c>
      <c r="AD503" s="16">
        <v>194.35560000000001</v>
      </c>
      <c r="AE503" s="16">
        <v>194.35560000000001</v>
      </c>
      <c r="AF503" s="12">
        <v>43373</v>
      </c>
      <c r="AG503" s="15" t="s">
        <v>38</v>
      </c>
      <c r="AH503" s="15" t="s">
        <v>29</v>
      </c>
      <c r="AI503" s="15" t="s">
        <v>38</v>
      </c>
      <c r="AL503" s="47">
        <f t="shared" si="14"/>
        <v>0.89400000000000002</v>
      </c>
      <c r="AM503" s="47">
        <v>1.71</v>
      </c>
      <c r="AN503">
        <f t="shared" si="15"/>
        <v>0.25650000000000001</v>
      </c>
      <c r="AO503" s="18" t="s">
        <v>70</v>
      </c>
      <c r="AP503" t="s">
        <v>389</v>
      </c>
    </row>
    <row r="504" spans="1:42" hidden="1" x14ac:dyDescent="0.2">
      <c r="A504" t="s">
        <v>29</v>
      </c>
      <c r="B504" t="s">
        <v>64</v>
      </c>
      <c r="C504" t="s">
        <v>31</v>
      </c>
      <c r="D504">
        <v>509470</v>
      </c>
      <c r="E504" t="s">
        <v>29</v>
      </c>
      <c r="G504" t="s">
        <v>65</v>
      </c>
      <c r="H504" t="s">
        <v>34</v>
      </c>
      <c r="M504" s="11">
        <v>10</v>
      </c>
      <c r="N504">
        <v>1</v>
      </c>
      <c r="P504" s="12">
        <v>43204</v>
      </c>
      <c r="Q504" s="13">
        <v>12.5</v>
      </c>
      <c r="R504" s="13"/>
      <c r="S504" s="14">
        <v>217.4</v>
      </c>
      <c r="T504" s="14">
        <v>0.15</v>
      </c>
      <c r="V504" t="s">
        <v>66</v>
      </c>
      <c r="W504" t="s">
        <v>29</v>
      </c>
      <c r="X504" s="12">
        <v>43204</v>
      </c>
      <c r="Y504" s="15">
        <v>194.35560000000001</v>
      </c>
      <c r="Z504" s="16">
        <v>0</v>
      </c>
      <c r="AA504" s="16">
        <v>0</v>
      </c>
      <c r="AB504" s="16">
        <v>0</v>
      </c>
      <c r="AC504" s="16">
        <v>194.35560000000001</v>
      </c>
      <c r="AD504" s="16">
        <v>194.35560000000001</v>
      </c>
      <c r="AE504" s="16">
        <v>194.35560000000001</v>
      </c>
      <c r="AF504" s="12">
        <v>43281</v>
      </c>
      <c r="AG504" s="15" t="s">
        <v>38</v>
      </c>
      <c r="AH504" s="15" t="s">
        <v>29</v>
      </c>
      <c r="AI504" s="15" t="s">
        <v>38</v>
      </c>
      <c r="AL504" s="47">
        <f t="shared" si="14"/>
        <v>0.89400000000000002</v>
      </c>
      <c r="AM504" s="47">
        <v>1.71</v>
      </c>
      <c r="AN504">
        <f t="shared" si="15"/>
        <v>0.25650000000000001</v>
      </c>
      <c r="AO504" s="18" t="s">
        <v>70</v>
      </c>
      <c r="AP504" t="s">
        <v>389</v>
      </c>
    </row>
    <row r="505" spans="1:42" hidden="1" x14ac:dyDescent="0.2">
      <c r="A505" t="s">
        <v>29</v>
      </c>
      <c r="B505" t="s">
        <v>64</v>
      </c>
      <c r="C505" t="s">
        <v>31</v>
      </c>
      <c r="D505">
        <v>509494</v>
      </c>
      <c r="E505" t="s">
        <v>29</v>
      </c>
      <c r="G505" t="s">
        <v>65</v>
      </c>
      <c r="H505" t="s">
        <v>34</v>
      </c>
      <c r="M505" s="11">
        <v>10</v>
      </c>
      <c r="N505">
        <v>1</v>
      </c>
      <c r="P505" s="12">
        <v>43314</v>
      </c>
      <c r="Q505" s="13">
        <v>12.5</v>
      </c>
      <c r="R505" s="13"/>
      <c r="S505" s="14">
        <v>217.4</v>
      </c>
      <c r="T505" s="14">
        <v>0.15</v>
      </c>
      <c r="V505" t="s">
        <v>66</v>
      </c>
      <c r="W505" t="s">
        <v>29</v>
      </c>
      <c r="X505" s="12">
        <v>43314</v>
      </c>
      <c r="Y505" s="15">
        <v>194.35560000000001</v>
      </c>
      <c r="Z505" s="16">
        <v>0</v>
      </c>
      <c r="AA505" s="16">
        <v>0</v>
      </c>
      <c r="AB505" s="16">
        <v>0</v>
      </c>
      <c r="AC505" s="16">
        <v>194.35560000000001</v>
      </c>
      <c r="AD505" s="16">
        <v>194.35560000000001</v>
      </c>
      <c r="AE505" s="16">
        <v>194.35560000000001</v>
      </c>
      <c r="AF505" s="12">
        <v>43373</v>
      </c>
      <c r="AG505" s="15" t="s">
        <v>38</v>
      </c>
      <c r="AH505" s="15" t="s">
        <v>29</v>
      </c>
      <c r="AI505" s="15" t="s">
        <v>38</v>
      </c>
      <c r="AL505" s="47">
        <f t="shared" si="14"/>
        <v>0.89400000000000002</v>
      </c>
      <c r="AM505" s="47">
        <v>1.71</v>
      </c>
      <c r="AN505">
        <f t="shared" si="15"/>
        <v>0.25650000000000001</v>
      </c>
      <c r="AO505" s="18" t="s">
        <v>70</v>
      </c>
      <c r="AP505" t="s">
        <v>389</v>
      </c>
    </row>
    <row r="506" spans="1:42" hidden="1" x14ac:dyDescent="0.2">
      <c r="A506" t="s">
        <v>29</v>
      </c>
      <c r="B506" t="s">
        <v>64</v>
      </c>
      <c r="C506" t="s">
        <v>31</v>
      </c>
      <c r="D506">
        <v>509509</v>
      </c>
      <c r="E506" t="s">
        <v>29</v>
      </c>
      <c r="G506" t="s">
        <v>65</v>
      </c>
      <c r="H506" t="s">
        <v>34</v>
      </c>
      <c r="M506" s="11">
        <v>10</v>
      </c>
      <c r="N506">
        <v>1</v>
      </c>
      <c r="P506" s="12">
        <v>43314</v>
      </c>
      <c r="Q506" s="13">
        <v>12.5</v>
      </c>
      <c r="R506" s="13"/>
      <c r="S506" s="14">
        <v>217.4</v>
      </c>
      <c r="T506" s="14">
        <v>0.15</v>
      </c>
      <c r="V506" t="s">
        <v>66</v>
      </c>
      <c r="W506" t="s">
        <v>29</v>
      </c>
      <c r="X506" s="12">
        <v>43314</v>
      </c>
      <c r="Y506" s="15">
        <v>194.35560000000001</v>
      </c>
      <c r="Z506" s="16">
        <v>0</v>
      </c>
      <c r="AA506" s="16">
        <v>0</v>
      </c>
      <c r="AB506" s="16">
        <v>0</v>
      </c>
      <c r="AC506" s="16">
        <v>194.35560000000001</v>
      </c>
      <c r="AD506" s="16">
        <v>194.35560000000001</v>
      </c>
      <c r="AE506" s="16">
        <v>194.35560000000001</v>
      </c>
      <c r="AF506" s="12">
        <v>43373</v>
      </c>
      <c r="AG506" s="15" t="s">
        <v>38</v>
      </c>
      <c r="AH506" s="15" t="s">
        <v>29</v>
      </c>
      <c r="AI506" s="15" t="s">
        <v>38</v>
      </c>
      <c r="AL506" s="47">
        <f t="shared" si="14"/>
        <v>0.89400000000000002</v>
      </c>
      <c r="AM506" s="47">
        <v>1.71</v>
      </c>
      <c r="AN506">
        <f t="shared" si="15"/>
        <v>0.25650000000000001</v>
      </c>
      <c r="AO506" s="18" t="s">
        <v>70</v>
      </c>
      <c r="AP506" t="s">
        <v>389</v>
      </c>
    </row>
    <row r="507" spans="1:42" hidden="1" x14ac:dyDescent="0.2">
      <c r="A507" t="s">
        <v>29</v>
      </c>
      <c r="B507" t="s">
        <v>64</v>
      </c>
      <c r="C507" t="s">
        <v>31</v>
      </c>
      <c r="D507">
        <v>509522</v>
      </c>
      <c r="E507" t="s">
        <v>29</v>
      </c>
      <c r="G507" t="s">
        <v>65</v>
      </c>
      <c r="H507" t="s">
        <v>34</v>
      </c>
      <c r="M507" s="11">
        <v>10</v>
      </c>
      <c r="N507">
        <v>1</v>
      </c>
      <c r="P507" s="12">
        <v>43205</v>
      </c>
      <c r="Q507" s="13">
        <v>12.5</v>
      </c>
      <c r="R507" s="13"/>
      <c r="S507" s="14">
        <v>217.4</v>
      </c>
      <c r="T507" s="14">
        <v>0.15</v>
      </c>
      <c r="V507" t="s">
        <v>66</v>
      </c>
      <c r="W507" t="s">
        <v>29</v>
      </c>
      <c r="X507" s="12">
        <v>43205</v>
      </c>
      <c r="Y507" s="15">
        <v>194.35560000000001</v>
      </c>
      <c r="Z507" s="16">
        <v>0</v>
      </c>
      <c r="AA507" s="16">
        <v>0</v>
      </c>
      <c r="AB507" s="16">
        <v>0</v>
      </c>
      <c r="AC507" s="16">
        <v>194.35560000000001</v>
      </c>
      <c r="AD507" s="16">
        <v>194.35560000000001</v>
      </c>
      <c r="AE507" s="16">
        <v>194.35560000000001</v>
      </c>
      <c r="AF507" s="12">
        <v>43281</v>
      </c>
      <c r="AG507" s="15" t="s">
        <v>38</v>
      </c>
      <c r="AH507" s="15" t="s">
        <v>29</v>
      </c>
      <c r="AI507" s="15" t="s">
        <v>38</v>
      </c>
      <c r="AL507" s="47">
        <f t="shared" si="14"/>
        <v>0.89400000000000002</v>
      </c>
      <c r="AM507" s="47">
        <v>1.71</v>
      </c>
      <c r="AN507">
        <f t="shared" si="15"/>
        <v>0.25650000000000001</v>
      </c>
      <c r="AO507" s="18" t="s">
        <v>70</v>
      </c>
      <c r="AP507" t="s">
        <v>389</v>
      </c>
    </row>
    <row r="508" spans="1:42" hidden="1" x14ac:dyDescent="0.2">
      <c r="A508" t="s">
        <v>29</v>
      </c>
      <c r="B508" t="s">
        <v>64</v>
      </c>
      <c r="C508" t="s">
        <v>31</v>
      </c>
      <c r="D508">
        <v>509527</v>
      </c>
      <c r="E508" t="s">
        <v>29</v>
      </c>
      <c r="G508" t="s">
        <v>65</v>
      </c>
      <c r="H508" t="s">
        <v>34</v>
      </c>
      <c r="M508" s="11">
        <v>10</v>
      </c>
      <c r="N508">
        <v>1</v>
      </c>
      <c r="P508" s="12">
        <v>43253</v>
      </c>
      <c r="Q508" s="13">
        <v>12.5</v>
      </c>
      <c r="R508" s="13"/>
      <c r="S508" s="14">
        <v>217.4</v>
      </c>
      <c r="T508" s="14">
        <v>0.15</v>
      </c>
      <c r="V508" t="s">
        <v>66</v>
      </c>
      <c r="W508" t="s">
        <v>29</v>
      </c>
      <c r="X508" s="12">
        <v>43253</v>
      </c>
      <c r="Y508" s="15">
        <v>194.35560000000001</v>
      </c>
      <c r="Z508" s="16">
        <v>0</v>
      </c>
      <c r="AA508" s="16">
        <v>0</v>
      </c>
      <c r="AB508" s="16">
        <v>0</v>
      </c>
      <c r="AC508" s="16">
        <v>194.35560000000001</v>
      </c>
      <c r="AD508" s="16">
        <v>194.35560000000001</v>
      </c>
      <c r="AE508" s="16">
        <v>194.35560000000001</v>
      </c>
      <c r="AF508" s="12">
        <v>43281</v>
      </c>
      <c r="AG508" s="15" t="s">
        <v>38</v>
      </c>
      <c r="AH508" s="15" t="s">
        <v>29</v>
      </c>
      <c r="AI508" s="15" t="s">
        <v>38</v>
      </c>
      <c r="AL508" s="47">
        <f t="shared" si="14"/>
        <v>0.89400000000000002</v>
      </c>
      <c r="AM508" s="47">
        <v>1.71</v>
      </c>
      <c r="AN508">
        <f t="shared" si="15"/>
        <v>0.25650000000000001</v>
      </c>
      <c r="AO508" s="18" t="s">
        <v>70</v>
      </c>
      <c r="AP508" t="s">
        <v>389</v>
      </c>
    </row>
    <row r="509" spans="1:42" hidden="1" x14ac:dyDescent="0.2">
      <c r="A509" t="s">
        <v>29</v>
      </c>
      <c r="B509" t="s">
        <v>64</v>
      </c>
      <c r="C509" t="s">
        <v>31</v>
      </c>
      <c r="D509">
        <v>509549</v>
      </c>
      <c r="E509" t="s">
        <v>29</v>
      </c>
      <c r="G509" t="s">
        <v>65</v>
      </c>
      <c r="H509" t="s">
        <v>34</v>
      </c>
      <c r="M509" s="11">
        <v>10</v>
      </c>
      <c r="N509">
        <v>1</v>
      </c>
      <c r="P509" s="12">
        <v>43203</v>
      </c>
      <c r="Q509" s="13">
        <v>12.5</v>
      </c>
      <c r="R509" s="13"/>
      <c r="S509" s="14">
        <v>217.4</v>
      </c>
      <c r="T509" s="14">
        <v>0.15</v>
      </c>
      <c r="V509" t="s">
        <v>66</v>
      </c>
      <c r="W509" t="s">
        <v>29</v>
      </c>
      <c r="X509" s="12">
        <v>43203</v>
      </c>
      <c r="Y509" s="15">
        <v>194.35560000000001</v>
      </c>
      <c r="Z509" s="16">
        <v>0</v>
      </c>
      <c r="AA509" s="16">
        <v>0</v>
      </c>
      <c r="AB509" s="16">
        <v>0</v>
      </c>
      <c r="AC509" s="16">
        <v>194.35560000000001</v>
      </c>
      <c r="AD509" s="16">
        <v>194.35560000000001</v>
      </c>
      <c r="AE509" s="16">
        <v>194.35560000000001</v>
      </c>
      <c r="AF509" s="12">
        <v>43281</v>
      </c>
      <c r="AG509" s="15" t="s">
        <v>38</v>
      </c>
      <c r="AH509" s="15" t="s">
        <v>29</v>
      </c>
      <c r="AI509" s="15" t="s">
        <v>38</v>
      </c>
      <c r="AL509" s="47">
        <f t="shared" si="14"/>
        <v>0.89400000000000002</v>
      </c>
      <c r="AM509" s="47">
        <v>1.71</v>
      </c>
      <c r="AN509">
        <f t="shared" si="15"/>
        <v>0.25650000000000001</v>
      </c>
      <c r="AO509" s="18" t="s">
        <v>70</v>
      </c>
      <c r="AP509" t="s">
        <v>389</v>
      </c>
    </row>
    <row r="510" spans="1:42" hidden="1" x14ac:dyDescent="0.2">
      <c r="A510" t="s">
        <v>29</v>
      </c>
      <c r="B510" t="s">
        <v>64</v>
      </c>
      <c r="C510" t="s">
        <v>31</v>
      </c>
      <c r="D510">
        <v>509565</v>
      </c>
      <c r="E510" t="s">
        <v>29</v>
      </c>
      <c r="G510" t="s">
        <v>65</v>
      </c>
      <c r="H510" t="s">
        <v>34</v>
      </c>
      <c r="M510" s="11">
        <v>10</v>
      </c>
      <c r="N510">
        <v>1</v>
      </c>
      <c r="P510" s="12">
        <v>43253</v>
      </c>
      <c r="Q510" s="13">
        <v>12.5</v>
      </c>
      <c r="R510" s="13"/>
      <c r="S510" s="14">
        <v>217.4</v>
      </c>
      <c r="T510" s="14">
        <v>0.15</v>
      </c>
      <c r="V510" t="s">
        <v>66</v>
      </c>
      <c r="W510" t="s">
        <v>29</v>
      </c>
      <c r="X510" s="12">
        <v>43253</v>
      </c>
      <c r="Y510" s="15">
        <v>194.35560000000001</v>
      </c>
      <c r="Z510" s="16">
        <v>0</v>
      </c>
      <c r="AA510" s="16">
        <v>0</v>
      </c>
      <c r="AB510" s="16">
        <v>0</v>
      </c>
      <c r="AC510" s="16">
        <v>194.35560000000001</v>
      </c>
      <c r="AD510" s="16">
        <v>194.35560000000001</v>
      </c>
      <c r="AE510" s="16">
        <v>194.35560000000001</v>
      </c>
      <c r="AF510" s="12">
        <v>43281</v>
      </c>
      <c r="AG510" s="15" t="s">
        <v>38</v>
      </c>
      <c r="AH510" s="15" t="s">
        <v>29</v>
      </c>
      <c r="AI510" s="15" t="s">
        <v>38</v>
      </c>
      <c r="AL510" s="47">
        <f t="shared" si="14"/>
        <v>0.89400000000000002</v>
      </c>
      <c r="AM510" s="47">
        <v>1.71</v>
      </c>
      <c r="AN510">
        <f t="shared" si="15"/>
        <v>0.25650000000000001</v>
      </c>
      <c r="AO510" s="18" t="s">
        <v>70</v>
      </c>
      <c r="AP510" t="s">
        <v>389</v>
      </c>
    </row>
    <row r="511" spans="1:42" hidden="1" x14ac:dyDescent="0.2">
      <c r="A511" t="s">
        <v>29</v>
      </c>
      <c r="B511" t="s">
        <v>64</v>
      </c>
      <c r="C511" t="s">
        <v>31</v>
      </c>
      <c r="D511">
        <v>509599</v>
      </c>
      <c r="E511" t="s">
        <v>29</v>
      </c>
      <c r="G511" t="s">
        <v>65</v>
      </c>
      <c r="H511" t="s">
        <v>34</v>
      </c>
      <c r="M511" s="11">
        <v>10</v>
      </c>
      <c r="N511">
        <v>1</v>
      </c>
      <c r="P511" s="12">
        <v>43205</v>
      </c>
      <c r="Q511" s="13">
        <v>12.5</v>
      </c>
      <c r="R511" s="13"/>
      <c r="S511" s="14">
        <v>217.4</v>
      </c>
      <c r="T511" s="14">
        <v>0.15</v>
      </c>
      <c r="V511" t="s">
        <v>66</v>
      </c>
      <c r="W511" t="s">
        <v>29</v>
      </c>
      <c r="X511" s="12">
        <v>43205</v>
      </c>
      <c r="Y511" s="15">
        <v>194.35560000000001</v>
      </c>
      <c r="Z511" s="16">
        <v>0</v>
      </c>
      <c r="AA511" s="16">
        <v>0</v>
      </c>
      <c r="AB511" s="16">
        <v>0</v>
      </c>
      <c r="AC511" s="16">
        <v>194.35560000000001</v>
      </c>
      <c r="AD511" s="16">
        <v>194.35560000000001</v>
      </c>
      <c r="AE511" s="16">
        <v>194.35560000000001</v>
      </c>
      <c r="AF511" s="12">
        <v>43281</v>
      </c>
      <c r="AG511" s="15" t="s">
        <v>38</v>
      </c>
      <c r="AH511" s="15" t="s">
        <v>29</v>
      </c>
      <c r="AI511" s="15" t="s">
        <v>38</v>
      </c>
      <c r="AL511" s="47">
        <f t="shared" si="14"/>
        <v>0.89400000000000002</v>
      </c>
      <c r="AM511" s="47">
        <v>1.71</v>
      </c>
      <c r="AN511">
        <f t="shared" si="15"/>
        <v>0.25650000000000001</v>
      </c>
      <c r="AO511" s="18" t="s">
        <v>70</v>
      </c>
      <c r="AP511" t="s">
        <v>389</v>
      </c>
    </row>
    <row r="512" spans="1:42" hidden="1" x14ac:dyDescent="0.2">
      <c r="A512" t="s">
        <v>29</v>
      </c>
      <c r="B512" t="s">
        <v>64</v>
      </c>
      <c r="C512" t="s">
        <v>31</v>
      </c>
      <c r="D512">
        <v>509619</v>
      </c>
      <c r="E512" t="s">
        <v>29</v>
      </c>
      <c r="G512" t="s">
        <v>65</v>
      </c>
      <c r="H512" t="s">
        <v>34</v>
      </c>
      <c r="M512" s="11">
        <v>10</v>
      </c>
      <c r="N512">
        <v>1</v>
      </c>
      <c r="P512" s="12">
        <v>43253</v>
      </c>
      <c r="Q512" s="13">
        <v>12.5</v>
      </c>
      <c r="R512" s="13"/>
      <c r="S512" s="14">
        <v>217.4</v>
      </c>
      <c r="T512" s="14">
        <v>0.15</v>
      </c>
      <c r="V512" t="s">
        <v>66</v>
      </c>
      <c r="W512" t="s">
        <v>29</v>
      </c>
      <c r="X512" s="12">
        <v>43253</v>
      </c>
      <c r="Y512" s="15">
        <v>194.35560000000001</v>
      </c>
      <c r="Z512" s="16">
        <v>0</v>
      </c>
      <c r="AA512" s="16">
        <v>0</v>
      </c>
      <c r="AB512" s="16">
        <v>0</v>
      </c>
      <c r="AC512" s="16">
        <v>194.35560000000001</v>
      </c>
      <c r="AD512" s="16">
        <v>194.35560000000001</v>
      </c>
      <c r="AE512" s="16">
        <v>194.35560000000001</v>
      </c>
      <c r="AF512" s="12">
        <v>43281</v>
      </c>
      <c r="AG512" s="15" t="s">
        <v>38</v>
      </c>
      <c r="AH512" s="15" t="s">
        <v>29</v>
      </c>
      <c r="AI512" s="15" t="s">
        <v>38</v>
      </c>
      <c r="AL512" s="47">
        <f t="shared" si="14"/>
        <v>0.89400000000000002</v>
      </c>
      <c r="AM512" s="47">
        <v>1.71</v>
      </c>
      <c r="AN512">
        <f t="shared" si="15"/>
        <v>0.25650000000000001</v>
      </c>
      <c r="AO512" s="18" t="s">
        <v>70</v>
      </c>
      <c r="AP512" t="s">
        <v>389</v>
      </c>
    </row>
    <row r="513" spans="1:42" hidden="1" x14ac:dyDescent="0.2">
      <c r="A513" t="s">
        <v>29</v>
      </c>
      <c r="B513" t="s">
        <v>64</v>
      </c>
      <c r="C513" t="s">
        <v>31</v>
      </c>
      <c r="D513">
        <v>509623</v>
      </c>
      <c r="E513" t="s">
        <v>29</v>
      </c>
      <c r="G513" t="s">
        <v>65</v>
      </c>
      <c r="H513" t="s">
        <v>34</v>
      </c>
      <c r="M513" s="11">
        <v>10</v>
      </c>
      <c r="N513">
        <v>1</v>
      </c>
      <c r="P513" s="12">
        <v>43204</v>
      </c>
      <c r="Q513" s="13">
        <v>12.5</v>
      </c>
      <c r="R513" s="13"/>
      <c r="S513" s="14">
        <v>217.4</v>
      </c>
      <c r="T513" s="14">
        <v>0.15</v>
      </c>
      <c r="V513" t="s">
        <v>66</v>
      </c>
      <c r="W513" t="s">
        <v>29</v>
      </c>
      <c r="X513" s="12">
        <v>43204</v>
      </c>
      <c r="Y513" s="15">
        <v>194.35560000000001</v>
      </c>
      <c r="Z513" s="16">
        <v>0</v>
      </c>
      <c r="AA513" s="16">
        <v>0</v>
      </c>
      <c r="AB513" s="16">
        <v>0</v>
      </c>
      <c r="AC513" s="16">
        <v>194.35560000000001</v>
      </c>
      <c r="AD513" s="16">
        <v>194.35560000000001</v>
      </c>
      <c r="AE513" s="16">
        <v>194.35560000000001</v>
      </c>
      <c r="AF513" s="12">
        <v>43281</v>
      </c>
      <c r="AG513" s="15" t="s">
        <v>38</v>
      </c>
      <c r="AH513" s="15" t="s">
        <v>29</v>
      </c>
      <c r="AI513" s="15" t="s">
        <v>38</v>
      </c>
      <c r="AL513" s="47">
        <f t="shared" si="14"/>
        <v>0.89400000000000002</v>
      </c>
      <c r="AM513" s="47">
        <v>1.71</v>
      </c>
      <c r="AN513">
        <f t="shared" si="15"/>
        <v>0.25650000000000001</v>
      </c>
      <c r="AO513" s="18" t="s">
        <v>70</v>
      </c>
      <c r="AP513" t="s">
        <v>389</v>
      </c>
    </row>
    <row r="514" spans="1:42" hidden="1" x14ac:dyDescent="0.2">
      <c r="A514" t="s">
        <v>29</v>
      </c>
      <c r="B514" t="s">
        <v>64</v>
      </c>
      <c r="C514" t="s">
        <v>31</v>
      </c>
      <c r="D514">
        <v>509643</v>
      </c>
      <c r="E514" t="s">
        <v>29</v>
      </c>
      <c r="G514" t="s">
        <v>65</v>
      </c>
      <c r="H514" t="s">
        <v>34</v>
      </c>
      <c r="M514" s="11">
        <v>10</v>
      </c>
      <c r="N514">
        <v>1</v>
      </c>
      <c r="P514" s="12">
        <v>43255</v>
      </c>
      <c r="Q514" s="13">
        <v>12.5</v>
      </c>
      <c r="R514" s="13"/>
      <c r="S514" s="14">
        <v>217.4</v>
      </c>
      <c r="T514" s="14">
        <v>0.15</v>
      </c>
      <c r="V514" t="s">
        <v>66</v>
      </c>
      <c r="W514" t="s">
        <v>29</v>
      </c>
      <c r="X514" s="12">
        <v>43255</v>
      </c>
      <c r="Y514" s="15">
        <v>194.35560000000001</v>
      </c>
      <c r="Z514" s="16">
        <v>0</v>
      </c>
      <c r="AA514" s="16">
        <v>0</v>
      </c>
      <c r="AB514" s="16">
        <v>0</v>
      </c>
      <c r="AC514" s="16">
        <v>194.35560000000001</v>
      </c>
      <c r="AD514" s="16">
        <v>194.35560000000001</v>
      </c>
      <c r="AE514" s="16">
        <v>194.35560000000001</v>
      </c>
      <c r="AF514" s="12">
        <v>43281</v>
      </c>
      <c r="AG514" s="15" t="s">
        <v>38</v>
      </c>
      <c r="AH514" s="15" t="s">
        <v>29</v>
      </c>
      <c r="AI514" s="15" t="s">
        <v>38</v>
      </c>
      <c r="AL514" s="47">
        <f t="shared" si="14"/>
        <v>0.89400000000000002</v>
      </c>
      <c r="AM514" s="47">
        <v>1.71</v>
      </c>
      <c r="AN514">
        <f t="shared" si="15"/>
        <v>0.25650000000000001</v>
      </c>
      <c r="AO514" s="18" t="s">
        <v>70</v>
      </c>
      <c r="AP514" t="s">
        <v>389</v>
      </c>
    </row>
    <row r="515" spans="1:42" hidden="1" x14ac:dyDescent="0.2">
      <c r="A515" t="s">
        <v>29</v>
      </c>
      <c r="B515" t="s">
        <v>64</v>
      </c>
      <c r="C515" t="s">
        <v>31</v>
      </c>
      <c r="D515">
        <v>509650</v>
      </c>
      <c r="E515" t="s">
        <v>29</v>
      </c>
      <c r="G515" t="s">
        <v>65</v>
      </c>
      <c r="H515" t="s">
        <v>34</v>
      </c>
      <c r="M515" s="11">
        <v>10</v>
      </c>
      <c r="N515">
        <v>1</v>
      </c>
      <c r="P515" s="12">
        <v>43203</v>
      </c>
      <c r="Q515" s="13">
        <v>12.5</v>
      </c>
      <c r="R515" s="13"/>
      <c r="S515" s="14">
        <v>217.4</v>
      </c>
      <c r="T515" s="14">
        <v>0.15</v>
      </c>
      <c r="V515" t="s">
        <v>66</v>
      </c>
      <c r="W515" t="s">
        <v>29</v>
      </c>
      <c r="X515" s="12">
        <v>43203</v>
      </c>
      <c r="Y515" s="15">
        <v>194.35560000000001</v>
      </c>
      <c r="Z515" s="16">
        <v>0</v>
      </c>
      <c r="AA515" s="16">
        <v>0</v>
      </c>
      <c r="AB515" s="16">
        <v>0</v>
      </c>
      <c r="AC515" s="16">
        <v>194.35560000000001</v>
      </c>
      <c r="AD515" s="16">
        <v>194.35560000000001</v>
      </c>
      <c r="AE515" s="16">
        <v>194.35560000000001</v>
      </c>
      <c r="AF515" s="12">
        <v>43281</v>
      </c>
      <c r="AG515" s="15" t="s">
        <v>38</v>
      </c>
      <c r="AH515" s="15" t="s">
        <v>29</v>
      </c>
      <c r="AI515" s="15" t="s">
        <v>38</v>
      </c>
      <c r="AL515" s="47">
        <f t="shared" ref="AL515:AL578" si="16">Y515/S515</f>
        <v>0.89400000000000002</v>
      </c>
      <c r="AM515" s="47">
        <v>1.71</v>
      </c>
      <c r="AN515">
        <f t="shared" ref="AN515:AN578" si="17">T515*AM515</f>
        <v>0.25650000000000001</v>
      </c>
      <c r="AO515" s="18" t="s">
        <v>70</v>
      </c>
      <c r="AP515" t="s">
        <v>389</v>
      </c>
    </row>
    <row r="516" spans="1:42" hidden="1" x14ac:dyDescent="0.2">
      <c r="A516" t="s">
        <v>29</v>
      </c>
      <c r="B516" t="s">
        <v>64</v>
      </c>
      <c r="C516" t="s">
        <v>31</v>
      </c>
      <c r="D516">
        <v>509663</v>
      </c>
      <c r="E516" t="s">
        <v>29</v>
      </c>
      <c r="G516" t="s">
        <v>65</v>
      </c>
      <c r="H516" t="s">
        <v>34</v>
      </c>
      <c r="M516" s="11">
        <v>10</v>
      </c>
      <c r="N516">
        <v>1</v>
      </c>
      <c r="P516" s="12">
        <v>43246</v>
      </c>
      <c r="Q516" s="13">
        <v>12.5</v>
      </c>
      <c r="R516" s="13"/>
      <c r="S516" s="14">
        <v>217.4</v>
      </c>
      <c r="T516" s="14">
        <v>0.15</v>
      </c>
      <c r="V516" t="s">
        <v>66</v>
      </c>
      <c r="W516" t="s">
        <v>29</v>
      </c>
      <c r="X516" s="12">
        <v>43246</v>
      </c>
      <c r="Y516" s="15">
        <v>194.35560000000001</v>
      </c>
      <c r="Z516" s="16">
        <v>0</v>
      </c>
      <c r="AA516" s="16">
        <v>0</v>
      </c>
      <c r="AB516" s="16">
        <v>0</v>
      </c>
      <c r="AC516" s="16">
        <v>194.35560000000001</v>
      </c>
      <c r="AD516" s="16">
        <v>194.35560000000001</v>
      </c>
      <c r="AE516" s="16">
        <v>194.35560000000001</v>
      </c>
      <c r="AF516" s="12">
        <v>43281</v>
      </c>
      <c r="AG516" s="15" t="s">
        <v>38</v>
      </c>
      <c r="AH516" s="15" t="s">
        <v>29</v>
      </c>
      <c r="AI516" s="15" t="s">
        <v>38</v>
      </c>
      <c r="AL516" s="47">
        <f t="shared" si="16"/>
        <v>0.89400000000000002</v>
      </c>
      <c r="AM516" s="47">
        <v>1.71</v>
      </c>
      <c r="AN516">
        <f t="shared" si="17"/>
        <v>0.25650000000000001</v>
      </c>
      <c r="AO516" s="18" t="s">
        <v>70</v>
      </c>
      <c r="AP516" t="s">
        <v>389</v>
      </c>
    </row>
    <row r="517" spans="1:42" hidden="1" x14ac:dyDescent="0.2">
      <c r="A517" t="s">
        <v>29</v>
      </c>
      <c r="B517" t="s">
        <v>64</v>
      </c>
      <c r="C517" t="s">
        <v>31</v>
      </c>
      <c r="D517">
        <v>509674</v>
      </c>
      <c r="E517" t="s">
        <v>29</v>
      </c>
      <c r="G517" t="s">
        <v>65</v>
      </c>
      <c r="H517" t="s">
        <v>34</v>
      </c>
      <c r="M517" s="11">
        <v>10</v>
      </c>
      <c r="N517">
        <v>1</v>
      </c>
      <c r="P517" s="12">
        <v>43337</v>
      </c>
      <c r="Q517" s="13">
        <v>12.5</v>
      </c>
      <c r="R517" s="13"/>
      <c r="S517" s="14">
        <v>217.4</v>
      </c>
      <c r="T517" s="14">
        <v>0.15</v>
      </c>
      <c r="V517" t="s">
        <v>66</v>
      </c>
      <c r="W517" t="s">
        <v>29</v>
      </c>
      <c r="X517" s="12">
        <v>43337</v>
      </c>
      <c r="Y517" s="15">
        <v>194.35560000000001</v>
      </c>
      <c r="Z517" s="16">
        <v>0</v>
      </c>
      <c r="AA517" s="16">
        <v>0</v>
      </c>
      <c r="AB517" s="16">
        <v>0</v>
      </c>
      <c r="AC517" s="16">
        <v>194.35560000000001</v>
      </c>
      <c r="AD517" s="16">
        <v>194.35560000000001</v>
      </c>
      <c r="AE517" s="16">
        <v>194.35560000000001</v>
      </c>
      <c r="AF517" s="12">
        <v>43373</v>
      </c>
      <c r="AG517" s="15" t="s">
        <v>38</v>
      </c>
      <c r="AH517" s="15" t="s">
        <v>29</v>
      </c>
      <c r="AI517" s="15" t="s">
        <v>38</v>
      </c>
      <c r="AL517" s="47">
        <f t="shared" si="16"/>
        <v>0.89400000000000002</v>
      </c>
      <c r="AM517" s="47">
        <v>1.71</v>
      </c>
      <c r="AN517">
        <f t="shared" si="17"/>
        <v>0.25650000000000001</v>
      </c>
      <c r="AO517" s="18" t="s">
        <v>70</v>
      </c>
      <c r="AP517" t="s">
        <v>389</v>
      </c>
    </row>
    <row r="518" spans="1:42" hidden="1" x14ac:dyDescent="0.2">
      <c r="A518" t="s">
        <v>29</v>
      </c>
      <c r="B518" t="s">
        <v>64</v>
      </c>
      <c r="C518" t="s">
        <v>31</v>
      </c>
      <c r="D518">
        <v>509686</v>
      </c>
      <c r="E518" t="s">
        <v>29</v>
      </c>
      <c r="G518" t="s">
        <v>65</v>
      </c>
      <c r="H518" t="s">
        <v>34</v>
      </c>
      <c r="M518" s="11">
        <v>10</v>
      </c>
      <c r="N518">
        <v>1</v>
      </c>
      <c r="P518" s="12">
        <v>43253</v>
      </c>
      <c r="Q518" s="13">
        <v>12.5</v>
      </c>
      <c r="R518" s="13"/>
      <c r="S518" s="14">
        <v>217.4</v>
      </c>
      <c r="T518" s="14">
        <v>0.15</v>
      </c>
      <c r="V518" t="s">
        <v>66</v>
      </c>
      <c r="W518" t="s">
        <v>29</v>
      </c>
      <c r="X518" s="12">
        <v>43253</v>
      </c>
      <c r="Y518" s="15">
        <v>194.35560000000001</v>
      </c>
      <c r="Z518" s="16">
        <v>0</v>
      </c>
      <c r="AA518" s="16">
        <v>0</v>
      </c>
      <c r="AB518" s="16">
        <v>0</v>
      </c>
      <c r="AC518" s="16">
        <v>194.35560000000001</v>
      </c>
      <c r="AD518" s="16">
        <v>194.35560000000001</v>
      </c>
      <c r="AE518" s="16">
        <v>194.35560000000001</v>
      </c>
      <c r="AF518" s="12">
        <v>43281</v>
      </c>
      <c r="AG518" s="15" t="s">
        <v>38</v>
      </c>
      <c r="AH518" s="15" t="s">
        <v>29</v>
      </c>
      <c r="AI518" s="15" t="s">
        <v>38</v>
      </c>
      <c r="AL518" s="47">
        <f t="shared" si="16"/>
        <v>0.89400000000000002</v>
      </c>
      <c r="AM518" s="47">
        <v>1.71</v>
      </c>
      <c r="AN518">
        <f t="shared" si="17"/>
        <v>0.25650000000000001</v>
      </c>
      <c r="AO518" s="18" t="s">
        <v>70</v>
      </c>
      <c r="AP518" t="s">
        <v>389</v>
      </c>
    </row>
    <row r="519" spans="1:42" hidden="1" x14ac:dyDescent="0.2">
      <c r="A519" t="s">
        <v>29</v>
      </c>
      <c r="B519" t="s">
        <v>64</v>
      </c>
      <c r="C519" t="s">
        <v>31</v>
      </c>
      <c r="D519">
        <v>509693</v>
      </c>
      <c r="E519" t="s">
        <v>29</v>
      </c>
      <c r="G519" t="s">
        <v>65</v>
      </c>
      <c r="H519" t="s">
        <v>34</v>
      </c>
      <c r="M519" s="11">
        <v>10</v>
      </c>
      <c r="N519">
        <v>1</v>
      </c>
      <c r="P519" s="12">
        <v>43205</v>
      </c>
      <c r="Q519" s="13">
        <v>12.5</v>
      </c>
      <c r="R519" s="13"/>
      <c r="S519" s="14">
        <v>217.4</v>
      </c>
      <c r="T519" s="14">
        <v>0.15</v>
      </c>
      <c r="V519" t="s">
        <v>66</v>
      </c>
      <c r="W519" t="s">
        <v>29</v>
      </c>
      <c r="X519" s="12">
        <v>43205</v>
      </c>
      <c r="Y519" s="15">
        <v>194.35560000000001</v>
      </c>
      <c r="Z519" s="16">
        <v>0</v>
      </c>
      <c r="AA519" s="16">
        <v>0</v>
      </c>
      <c r="AB519" s="16">
        <v>0</v>
      </c>
      <c r="AC519" s="16">
        <v>194.35560000000001</v>
      </c>
      <c r="AD519" s="16">
        <v>194.35560000000001</v>
      </c>
      <c r="AE519" s="16">
        <v>194.35560000000001</v>
      </c>
      <c r="AF519" s="12">
        <v>43281</v>
      </c>
      <c r="AG519" s="15" t="s">
        <v>38</v>
      </c>
      <c r="AH519" s="15" t="s">
        <v>29</v>
      </c>
      <c r="AI519" s="15" t="s">
        <v>38</v>
      </c>
      <c r="AL519" s="47">
        <f t="shared" si="16"/>
        <v>0.89400000000000002</v>
      </c>
      <c r="AM519" s="47">
        <v>1.71</v>
      </c>
      <c r="AN519">
        <f t="shared" si="17"/>
        <v>0.25650000000000001</v>
      </c>
      <c r="AO519" s="18" t="s">
        <v>70</v>
      </c>
      <c r="AP519" t="s">
        <v>389</v>
      </c>
    </row>
    <row r="520" spans="1:42" hidden="1" x14ac:dyDescent="0.2">
      <c r="A520" t="s">
        <v>29</v>
      </c>
      <c r="B520" t="s">
        <v>64</v>
      </c>
      <c r="C520" t="s">
        <v>31</v>
      </c>
      <c r="D520">
        <v>509732</v>
      </c>
      <c r="E520" t="s">
        <v>29</v>
      </c>
      <c r="G520" t="s">
        <v>65</v>
      </c>
      <c r="H520" t="s">
        <v>34</v>
      </c>
      <c r="M520" s="11">
        <v>10</v>
      </c>
      <c r="N520">
        <v>1</v>
      </c>
      <c r="P520" s="12">
        <v>43204</v>
      </c>
      <c r="Q520" s="13">
        <v>12.5</v>
      </c>
      <c r="R520" s="13"/>
      <c r="S520" s="14">
        <v>217.4</v>
      </c>
      <c r="T520" s="14">
        <v>0.15</v>
      </c>
      <c r="V520" t="s">
        <v>66</v>
      </c>
      <c r="W520" t="s">
        <v>29</v>
      </c>
      <c r="X520" s="12">
        <v>43204</v>
      </c>
      <c r="Y520" s="15">
        <v>194.35560000000001</v>
      </c>
      <c r="Z520" s="16">
        <v>0</v>
      </c>
      <c r="AA520" s="16">
        <v>0</v>
      </c>
      <c r="AB520" s="16">
        <v>0</v>
      </c>
      <c r="AC520" s="16">
        <v>194.35560000000001</v>
      </c>
      <c r="AD520" s="16">
        <v>194.35560000000001</v>
      </c>
      <c r="AE520" s="16">
        <v>194.35560000000001</v>
      </c>
      <c r="AF520" s="12">
        <v>43281</v>
      </c>
      <c r="AG520" s="15" t="s">
        <v>38</v>
      </c>
      <c r="AH520" s="15" t="s">
        <v>29</v>
      </c>
      <c r="AI520" s="15" t="s">
        <v>38</v>
      </c>
      <c r="AL520" s="47">
        <f t="shared" si="16"/>
        <v>0.89400000000000002</v>
      </c>
      <c r="AM520" s="47">
        <v>1.71</v>
      </c>
      <c r="AN520">
        <f t="shared" si="17"/>
        <v>0.25650000000000001</v>
      </c>
      <c r="AO520" s="18" t="s">
        <v>70</v>
      </c>
      <c r="AP520" t="s">
        <v>389</v>
      </c>
    </row>
    <row r="521" spans="1:42" hidden="1" x14ac:dyDescent="0.2">
      <c r="A521" t="s">
        <v>29</v>
      </c>
      <c r="B521" t="s">
        <v>64</v>
      </c>
      <c r="C521" t="s">
        <v>31</v>
      </c>
      <c r="D521">
        <v>509737</v>
      </c>
      <c r="E521" t="s">
        <v>29</v>
      </c>
      <c r="G521" t="s">
        <v>65</v>
      </c>
      <c r="H521" t="s">
        <v>34</v>
      </c>
      <c r="M521" s="11">
        <v>10</v>
      </c>
      <c r="N521">
        <v>1</v>
      </c>
      <c r="P521" s="12">
        <v>43253</v>
      </c>
      <c r="Q521" s="13">
        <v>12.5</v>
      </c>
      <c r="R521" s="13"/>
      <c r="S521" s="14">
        <v>217.4</v>
      </c>
      <c r="T521" s="14">
        <v>0.15</v>
      </c>
      <c r="V521" t="s">
        <v>66</v>
      </c>
      <c r="W521" t="s">
        <v>29</v>
      </c>
      <c r="X521" s="12">
        <v>43253</v>
      </c>
      <c r="Y521" s="15">
        <v>194.35560000000001</v>
      </c>
      <c r="Z521" s="16">
        <v>0</v>
      </c>
      <c r="AA521" s="16">
        <v>0</v>
      </c>
      <c r="AB521" s="16">
        <v>0</v>
      </c>
      <c r="AC521" s="16">
        <v>194.35560000000001</v>
      </c>
      <c r="AD521" s="16">
        <v>194.35560000000001</v>
      </c>
      <c r="AE521" s="16">
        <v>194.35560000000001</v>
      </c>
      <c r="AF521" s="12">
        <v>43281</v>
      </c>
      <c r="AG521" s="15" t="s">
        <v>38</v>
      </c>
      <c r="AH521" s="15" t="s">
        <v>29</v>
      </c>
      <c r="AI521" s="15" t="s">
        <v>38</v>
      </c>
      <c r="AL521" s="47">
        <f t="shared" si="16"/>
        <v>0.89400000000000002</v>
      </c>
      <c r="AM521" s="47">
        <v>1.71</v>
      </c>
      <c r="AN521">
        <f t="shared" si="17"/>
        <v>0.25650000000000001</v>
      </c>
      <c r="AO521" s="18" t="s">
        <v>70</v>
      </c>
      <c r="AP521" t="s">
        <v>389</v>
      </c>
    </row>
    <row r="522" spans="1:42" hidden="1" x14ac:dyDescent="0.2">
      <c r="A522" t="s">
        <v>29</v>
      </c>
      <c r="B522" t="s">
        <v>64</v>
      </c>
      <c r="C522" t="s">
        <v>31</v>
      </c>
      <c r="D522">
        <v>509782</v>
      </c>
      <c r="E522" t="s">
        <v>29</v>
      </c>
      <c r="G522" t="s">
        <v>65</v>
      </c>
      <c r="H522" t="s">
        <v>34</v>
      </c>
      <c r="M522" s="11">
        <v>10</v>
      </c>
      <c r="N522">
        <v>1</v>
      </c>
      <c r="P522" s="12">
        <v>43337</v>
      </c>
      <c r="Q522" s="13">
        <v>12.5</v>
      </c>
      <c r="R522" s="13"/>
      <c r="S522" s="14">
        <v>217.4</v>
      </c>
      <c r="T522" s="14">
        <v>0.15</v>
      </c>
      <c r="V522" t="s">
        <v>66</v>
      </c>
      <c r="W522" t="s">
        <v>29</v>
      </c>
      <c r="X522" s="12">
        <v>43337</v>
      </c>
      <c r="Y522" s="15">
        <v>194.35560000000001</v>
      </c>
      <c r="Z522" s="16">
        <v>0</v>
      </c>
      <c r="AA522" s="16">
        <v>0</v>
      </c>
      <c r="AB522" s="16">
        <v>0</v>
      </c>
      <c r="AC522" s="16">
        <v>194.35560000000001</v>
      </c>
      <c r="AD522" s="16">
        <v>194.35560000000001</v>
      </c>
      <c r="AE522" s="16">
        <v>194.35560000000001</v>
      </c>
      <c r="AF522" s="12">
        <v>43373</v>
      </c>
      <c r="AG522" s="15" t="s">
        <v>38</v>
      </c>
      <c r="AH522" s="15" t="s">
        <v>29</v>
      </c>
      <c r="AI522" s="15" t="s">
        <v>38</v>
      </c>
      <c r="AL522" s="47">
        <f t="shared" si="16"/>
        <v>0.89400000000000002</v>
      </c>
      <c r="AM522" s="47">
        <v>1.71</v>
      </c>
      <c r="AN522">
        <f t="shared" si="17"/>
        <v>0.25650000000000001</v>
      </c>
      <c r="AO522" s="18" t="s">
        <v>70</v>
      </c>
      <c r="AP522" t="s">
        <v>389</v>
      </c>
    </row>
    <row r="523" spans="1:42" hidden="1" x14ac:dyDescent="0.2">
      <c r="A523" t="s">
        <v>29</v>
      </c>
      <c r="B523" t="s">
        <v>64</v>
      </c>
      <c r="C523" t="s">
        <v>31</v>
      </c>
      <c r="D523">
        <v>509783</v>
      </c>
      <c r="E523" t="s">
        <v>29</v>
      </c>
      <c r="G523" t="s">
        <v>65</v>
      </c>
      <c r="H523" t="s">
        <v>34</v>
      </c>
      <c r="M523" s="11">
        <v>10</v>
      </c>
      <c r="N523">
        <v>1</v>
      </c>
      <c r="P523" s="12">
        <v>43314</v>
      </c>
      <c r="Q523" s="13">
        <v>12.5</v>
      </c>
      <c r="R523" s="13"/>
      <c r="S523" s="14">
        <v>217.4</v>
      </c>
      <c r="T523" s="14">
        <v>0.15</v>
      </c>
      <c r="V523" t="s">
        <v>66</v>
      </c>
      <c r="W523" t="s">
        <v>29</v>
      </c>
      <c r="X523" s="12">
        <v>43314</v>
      </c>
      <c r="Y523" s="15">
        <v>194.35560000000001</v>
      </c>
      <c r="Z523" s="16">
        <v>0</v>
      </c>
      <c r="AA523" s="16">
        <v>0</v>
      </c>
      <c r="AB523" s="16">
        <v>0</v>
      </c>
      <c r="AC523" s="16">
        <v>194.35560000000001</v>
      </c>
      <c r="AD523" s="16">
        <v>194.35560000000001</v>
      </c>
      <c r="AE523" s="16">
        <v>194.35560000000001</v>
      </c>
      <c r="AF523" s="12">
        <v>43373</v>
      </c>
      <c r="AG523" s="15" t="s">
        <v>38</v>
      </c>
      <c r="AH523" s="15" t="s">
        <v>29</v>
      </c>
      <c r="AI523" s="15" t="s">
        <v>38</v>
      </c>
      <c r="AL523" s="47">
        <f t="shared" si="16"/>
        <v>0.89400000000000002</v>
      </c>
      <c r="AM523" s="47">
        <v>1.71</v>
      </c>
      <c r="AN523">
        <f t="shared" si="17"/>
        <v>0.25650000000000001</v>
      </c>
      <c r="AO523" s="18" t="s">
        <v>70</v>
      </c>
      <c r="AP523" t="s">
        <v>389</v>
      </c>
    </row>
    <row r="524" spans="1:42" hidden="1" x14ac:dyDescent="0.2">
      <c r="A524" t="s">
        <v>29</v>
      </c>
      <c r="B524" t="s">
        <v>64</v>
      </c>
      <c r="C524" t="s">
        <v>31</v>
      </c>
      <c r="D524">
        <v>509807</v>
      </c>
      <c r="E524" t="s">
        <v>29</v>
      </c>
      <c r="G524" t="s">
        <v>65</v>
      </c>
      <c r="H524" t="s">
        <v>34</v>
      </c>
      <c r="M524" s="11">
        <v>10</v>
      </c>
      <c r="N524">
        <v>1</v>
      </c>
      <c r="P524" s="12">
        <v>43203</v>
      </c>
      <c r="Q524" s="13">
        <v>12.5</v>
      </c>
      <c r="R524" s="13"/>
      <c r="S524" s="14">
        <v>217.4</v>
      </c>
      <c r="T524" s="14">
        <v>0.15</v>
      </c>
      <c r="V524" t="s">
        <v>66</v>
      </c>
      <c r="W524" t="s">
        <v>29</v>
      </c>
      <c r="X524" s="12">
        <v>43203</v>
      </c>
      <c r="Y524" s="15">
        <v>194.35560000000001</v>
      </c>
      <c r="Z524" s="16">
        <v>0</v>
      </c>
      <c r="AA524" s="16">
        <v>0</v>
      </c>
      <c r="AB524" s="16">
        <v>0</v>
      </c>
      <c r="AC524" s="16">
        <v>194.35560000000001</v>
      </c>
      <c r="AD524" s="16">
        <v>194.35560000000001</v>
      </c>
      <c r="AE524" s="16">
        <v>194.35560000000001</v>
      </c>
      <c r="AF524" s="12">
        <v>43281</v>
      </c>
      <c r="AG524" s="15" t="s">
        <v>38</v>
      </c>
      <c r="AH524" s="15" t="s">
        <v>29</v>
      </c>
      <c r="AI524" s="15" t="s">
        <v>38</v>
      </c>
      <c r="AL524" s="47">
        <f t="shared" si="16"/>
        <v>0.89400000000000002</v>
      </c>
      <c r="AM524" s="47">
        <v>1.71</v>
      </c>
      <c r="AN524">
        <f t="shared" si="17"/>
        <v>0.25650000000000001</v>
      </c>
      <c r="AO524" s="18" t="s">
        <v>70</v>
      </c>
      <c r="AP524" t="s">
        <v>389</v>
      </c>
    </row>
    <row r="525" spans="1:42" hidden="1" x14ac:dyDescent="0.2">
      <c r="A525" t="s">
        <v>29</v>
      </c>
      <c r="B525" t="s">
        <v>64</v>
      </c>
      <c r="C525" t="s">
        <v>31</v>
      </c>
      <c r="D525">
        <v>509826</v>
      </c>
      <c r="E525" t="s">
        <v>29</v>
      </c>
      <c r="G525" t="s">
        <v>65</v>
      </c>
      <c r="H525" t="s">
        <v>34</v>
      </c>
      <c r="M525" s="11">
        <v>10</v>
      </c>
      <c r="N525">
        <v>1</v>
      </c>
      <c r="P525" s="12">
        <v>43295</v>
      </c>
      <c r="Q525" s="13">
        <v>12.5</v>
      </c>
      <c r="R525" s="13"/>
      <c r="S525" s="14">
        <v>217.4</v>
      </c>
      <c r="T525" s="14">
        <v>0.15</v>
      </c>
      <c r="V525" t="s">
        <v>66</v>
      </c>
      <c r="W525" t="s">
        <v>29</v>
      </c>
      <c r="X525" s="12">
        <v>43295</v>
      </c>
      <c r="Y525" s="15">
        <v>194.35560000000001</v>
      </c>
      <c r="Z525" s="16">
        <v>0</v>
      </c>
      <c r="AA525" s="16">
        <v>0</v>
      </c>
      <c r="AB525" s="16">
        <v>0</v>
      </c>
      <c r="AC525" s="16">
        <v>194.35560000000001</v>
      </c>
      <c r="AD525" s="16">
        <v>194.35560000000001</v>
      </c>
      <c r="AE525" s="16">
        <v>194.35560000000001</v>
      </c>
      <c r="AF525" s="12">
        <v>43373</v>
      </c>
      <c r="AG525" s="15" t="s">
        <v>38</v>
      </c>
      <c r="AH525" s="15" t="s">
        <v>29</v>
      </c>
      <c r="AI525" s="15" t="s">
        <v>38</v>
      </c>
      <c r="AL525" s="47">
        <f t="shared" si="16"/>
        <v>0.89400000000000002</v>
      </c>
      <c r="AM525" s="47">
        <v>1.71</v>
      </c>
      <c r="AN525">
        <f t="shared" si="17"/>
        <v>0.25650000000000001</v>
      </c>
      <c r="AO525" s="18" t="s">
        <v>70</v>
      </c>
      <c r="AP525" t="s">
        <v>389</v>
      </c>
    </row>
    <row r="526" spans="1:42" hidden="1" x14ac:dyDescent="0.2">
      <c r="A526" t="s">
        <v>29</v>
      </c>
      <c r="B526" t="s">
        <v>64</v>
      </c>
      <c r="C526" t="s">
        <v>31</v>
      </c>
      <c r="D526">
        <v>509842</v>
      </c>
      <c r="E526" t="s">
        <v>29</v>
      </c>
      <c r="G526" t="s">
        <v>65</v>
      </c>
      <c r="H526" t="s">
        <v>34</v>
      </c>
      <c r="M526" s="11">
        <v>10</v>
      </c>
      <c r="N526">
        <v>1</v>
      </c>
      <c r="P526" s="12">
        <v>43253</v>
      </c>
      <c r="Q526" s="13">
        <v>12.5</v>
      </c>
      <c r="R526" s="13"/>
      <c r="S526" s="14">
        <v>217.4</v>
      </c>
      <c r="T526" s="14">
        <v>0.15</v>
      </c>
      <c r="V526" t="s">
        <v>66</v>
      </c>
      <c r="W526" t="s">
        <v>29</v>
      </c>
      <c r="X526" s="12">
        <v>43253</v>
      </c>
      <c r="Y526" s="15">
        <v>194.35560000000001</v>
      </c>
      <c r="Z526" s="16">
        <v>0</v>
      </c>
      <c r="AA526" s="16">
        <v>0</v>
      </c>
      <c r="AB526" s="16">
        <v>0</v>
      </c>
      <c r="AC526" s="16">
        <v>194.35560000000001</v>
      </c>
      <c r="AD526" s="16">
        <v>194.35560000000001</v>
      </c>
      <c r="AE526" s="16">
        <v>194.35560000000001</v>
      </c>
      <c r="AF526" s="12">
        <v>43281</v>
      </c>
      <c r="AG526" s="15" t="s">
        <v>38</v>
      </c>
      <c r="AH526" s="15" t="s">
        <v>29</v>
      </c>
      <c r="AI526" s="15" t="s">
        <v>38</v>
      </c>
      <c r="AL526" s="47">
        <f t="shared" si="16"/>
        <v>0.89400000000000002</v>
      </c>
      <c r="AM526" s="47">
        <v>1.71</v>
      </c>
      <c r="AN526">
        <f t="shared" si="17"/>
        <v>0.25650000000000001</v>
      </c>
      <c r="AO526" s="18" t="s">
        <v>70</v>
      </c>
      <c r="AP526" t="s">
        <v>389</v>
      </c>
    </row>
    <row r="527" spans="1:42" hidden="1" x14ac:dyDescent="0.2">
      <c r="A527" t="s">
        <v>29</v>
      </c>
      <c r="B527" t="s">
        <v>64</v>
      </c>
      <c r="C527" t="s">
        <v>31</v>
      </c>
      <c r="D527">
        <v>509853</v>
      </c>
      <c r="E527" t="s">
        <v>29</v>
      </c>
      <c r="G527" t="s">
        <v>65</v>
      </c>
      <c r="H527" t="s">
        <v>34</v>
      </c>
      <c r="M527" s="11">
        <v>10</v>
      </c>
      <c r="N527">
        <v>1</v>
      </c>
      <c r="P527" s="12">
        <v>43204</v>
      </c>
      <c r="Q527" s="13">
        <v>12.5</v>
      </c>
      <c r="R527" s="13"/>
      <c r="S527" s="14">
        <v>217.4</v>
      </c>
      <c r="T527" s="14">
        <v>0.15</v>
      </c>
      <c r="V527" t="s">
        <v>66</v>
      </c>
      <c r="W527" t="s">
        <v>29</v>
      </c>
      <c r="X527" s="12">
        <v>43204</v>
      </c>
      <c r="Y527" s="15">
        <v>194.35560000000001</v>
      </c>
      <c r="Z527" s="16">
        <v>0</v>
      </c>
      <c r="AA527" s="16">
        <v>0</v>
      </c>
      <c r="AB527" s="16">
        <v>0</v>
      </c>
      <c r="AC527" s="16">
        <v>194.35560000000001</v>
      </c>
      <c r="AD527" s="16">
        <v>194.35560000000001</v>
      </c>
      <c r="AE527" s="16">
        <v>194.35560000000001</v>
      </c>
      <c r="AF527" s="12">
        <v>43281</v>
      </c>
      <c r="AG527" s="15" t="s">
        <v>38</v>
      </c>
      <c r="AH527" s="15" t="s">
        <v>29</v>
      </c>
      <c r="AI527" s="15" t="s">
        <v>38</v>
      </c>
      <c r="AL527" s="47">
        <f t="shared" si="16"/>
        <v>0.89400000000000002</v>
      </c>
      <c r="AM527" s="47">
        <v>1.71</v>
      </c>
      <c r="AN527">
        <f t="shared" si="17"/>
        <v>0.25650000000000001</v>
      </c>
      <c r="AO527" s="18" t="s">
        <v>70</v>
      </c>
      <c r="AP527" t="s">
        <v>389</v>
      </c>
    </row>
    <row r="528" spans="1:42" hidden="1" x14ac:dyDescent="0.2">
      <c r="A528" t="s">
        <v>29</v>
      </c>
      <c r="B528" t="s">
        <v>64</v>
      </c>
      <c r="C528" t="s">
        <v>31</v>
      </c>
      <c r="D528">
        <v>509855</v>
      </c>
      <c r="E528" t="s">
        <v>29</v>
      </c>
      <c r="G528" t="s">
        <v>65</v>
      </c>
      <c r="H528" t="s">
        <v>34</v>
      </c>
      <c r="M528" s="11">
        <v>10</v>
      </c>
      <c r="N528">
        <v>1</v>
      </c>
      <c r="P528" s="12">
        <v>43314</v>
      </c>
      <c r="Q528" s="13">
        <v>12.5</v>
      </c>
      <c r="R528" s="13"/>
      <c r="S528" s="14">
        <v>217.4</v>
      </c>
      <c r="T528" s="14">
        <v>0.15</v>
      </c>
      <c r="V528" t="s">
        <v>66</v>
      </c>
      <c r="W528" t="s">
        <v>29</v>
      </c>
      <c r="X528" s="12">
        <v>43314</v>
      </c>
      <c r="Y528" s="15">
        <v>194.35560000000001</v>
      </c>
      <c r="Z528" s="16">
        <v>0</v>
      </c>
      <c r="AA528" s="16">
        <v>0</v>
      </c>
      <c r="AB528" s="16">
        <v>0</v>
      </c>
      <c r="AC528" s="16">
        <v>194.35560000000001</v>
      </c>
      <c r="AD528" s="16">
        <v>194.35560000000001</v>
      </c>
      <c r="AE528" s="16">
        <v>194.35560000000001</v>
      </c>
      <c r="AF528" s="12">
        <v>43373</v>
      </c>
      <c r="AG528" s="15" t="s">
        <v>38</v>
      </c>
      <c r="AH528" s="15" t="s">
        <v>29</v>
      </c>
      <c r="AI528" s="15" t="s">
        <v>38</v>
      </c>
      <c r="AL528" s="47">
        <f t="shared" si="16"/>
        <v>0.89400000000000002</v>
      </c>
      <c r="AM528" s="47">
        <v>1.71</v>
      </c>
      <c r="AN528">
        <f t="shared" si="17"/>
        <v>0.25650000000000001</v>
      </c>
      <c r="AO528" s="18" t="s">
        <v>70</v>
      </c>
      <c r="AP528" t="s">
        <v>389</v>
      </c>
    </row>
    <row r="529" spans="1:42" hidden="1" x14ac:dyDescent="0.2">
      <c r="A529" t="s">
        <v>29</v>
      </c>
      <c r="B529" t="s">
        <v>64</v>
      </c>
      <c r="C529" t="s">
        <v>31</v>
      </c>
      <c r="D529">
        <v>509864</v>
      </c>
      <c r="E529" t="s">
        <v>29</v>
      </c>
      <c r="G529" t="s">
        <v>65</v>
      </c>
      <c r="H529" t="s">
        <v>34</v>
      </c>
      <c r="M529" s="11">
        <v>10</v>
      </c>
      <c r="N529">
        <v>1</v>
      </c>
      <c r="P529" s="12">
        <v>43204</v>
      </c>
      <c r="Q529" s="13">
        <v>12.5</v>
      </c>
      <c r="R529" s="13"/>
      <c r="S529" s="14">
        <v>217.4</v>
      </c>
      <c r="T529" s="14">
        <v>0.15</v>
      </c>
      <c r="V529" t="s">
        <v>66</v>
      </c>
      <c r="W529" t="s">
        <v>29</v>
      </c>
      <c r="X529" s="12">
        <v>43204</v>
      </c>
      <c r="Y529" s="15">
        <v>194.35560000000001</v>
      </c>
      <c r="Z529" s="16">
        <v>0</v>
      </c>
      <c r="AA529" s="16">
        <v>0</v>
      </c>
      <c r="AB529" s="16">
        <v>0</v>
      </c>
      <c r="AC529" s="16">
        <v>194.35560000000001</v>
      </c>
      <c r="AD529" s="16">
        <v>194.35560000000001</v>
      </c>
      <c r="AE529" s="16">
        <v>194.35560000000001</v>
      </c>
      <c r="AF529" s="12">
        <v>43281</v>
      </c>
      <c r="AG529" s="15" t="s">
        <v>38</v>
      </c>
      <c r="AH529" s="15" t="s">
        <v>29</v>
      </c>
      <c r="AI529" s="15" t="s">
        <v>38</v>
      </c>
      <c r="AL529" s="47">
        <f t="shared" si="16"/>
        <v>0.89400000000000002</v>
      </c>
      <c r="AM529" s="47">
        <v>1.71</v>
      </c>
      <c r="AN529">
        <f t="shared" si="17"/>
        <v>0.25650000000000001</v>
      </c>
      <c r="AO529" s="18" t="s">
        <v>70</v>
      </c>
      <c r="AP529" t="s">
        <v>389</v>
      </c>
    </row>
    <row r="530" spans="1:42" hidden="1" x14ac:dyDescent="0.2">
      <c r="A530" t="s">
        <v>29</v>
      </c>
      <c r="B530" t="s">
        <v>64</v>
      </c>
      <c r="C530" t="s">
        <v>31</v>
      </c>
      <c r="D530">
        <v>509867</v>
      </c>
      <c r="E530" t="s">
        <v>29</v>
      </c>
      <c r="G530" t="s">
        <v>65</v>
      </c>
      <c r="H530" t="s">
        <v>34</v>
      </c>
      <c r="M530" s="11">
        <v>10</v>
      </c>
      <c r="N530">
        <v>1</v>
      </c>
      <c r="P530" s="12">
        <v>43337</v>
      </c>
      <c r="Q530" s="13">
        <v>12.5</v>
      </c>
      <c r="R530" s="13"/>
      <c r="S530" s="14">
        <v>217.4</v>
      </c>
      <c r="T530" s="14">
        <v>0.15</v>
      </c>
      <c r="V530" t="s">
        <v>66</v>
      </c>
      <c r="W530" t="s">
        <v>29</v>
      </c>
      <c r="X530" s="12">
        <v>43337</v>
      </c>
      <c r="Y530" s="15">
        <v>194.35560000000001</v>
      </c>
      <c r="Z530" s="16">
        <v>0</v>
      </c>
      <c r="AA530" s="16">
        <v>0</v>
      </c>
      <c r="AB530" s="16">
        <v>0</v>
      </c>
      <c r="AC530" s="16">
        <v>194.35560000000001</v>
      </c>
      <c r="AD530" s="16">
        <v>194.35560000000001</v>
      </c>
      <c r="AE530" s="16">
        <v>194.35560000000001</v>
      </c>
      <c r="AF530" s="12">
        <v>43373</v>
      </c>
      <c r="AG530" s="15" t="s">
        <v>38</v>
      </c>
      <c r="AH530" s="15" t="s">
        <v>29</v>
      </c>
      <c r="AI530" s="15" t="s">
        <v>38</v>
      </c>
      <c r="AL530" s="47">
        <f t="shared" si="16"/>
        <v>0.89400000000000002</v>
      </c>
      <c r="AM530" s="47">
        <v>1.71</v>
      </c>
      <c r="AN530">
        <f t="shared" si="17"/>
        <v>0.25650000000000001</v>
      </c>
      <c r="AO530" s="18" t="s">
        <v>70</v>
      </c>
      <c r="AP530" t="s">
        <v>389</v>
      </c>
    </row>
    <row r="531" spans="1:42" hidden="1" x14ac:dyDescent="0.2">
      <c r="A531" t="s">
        <v>29</v>
      </c>
      <c r="B531" t="s">
        <v>64</v>
      </c>
      <c r="C531" t="s">
        <v>31</v>
      </c>
      <c r="D531">
        <v>509877</v>
      </c>
      <c r="E531" t="s">
        <v>29</v>
      </c>
      <c r="G531" t="s">
        <v>65</v>
      </c>
      <c r="H531" t="s">
        <v>34</v>
      </c>
      <c r="M531" s="11">
        <v>10</v>
      </c>
      <c r="N531">
        <v>1</v>
      </c>
      <c r="P531" s="12">
        <v>43295</v>
      </c>
      <c r="Q531" s="13">
        <v>12.5</v>
      </c>
      <c r="R531" s="13"/>
      <c r="S531" s="14">
        <v>217.4</v>
      </c>
      <c r="T531" s="14">
        <v>0.15</v>
      </c>
      <c r="V531" t="s">
        <v>66</v>
      </c>
      <c r="W531" t="s">
        <v>29</v>
      </c>
      <c r="X531" s="12">
        <v>43295</v>
      </c>
      <c r="Y531" s="15">
        <v>194.35560000000001</v>
      </c>
      <c r="Z531" s="16">
        <v>0</v>
      </c>
      <c r="AA531" s="16">
        <v>0</v>
      </c>
      <c r="AB531" s="16">
        <v>0</v>
      </c>
      <c r="AC531" s="16">
        <v>194.35560000000001</v>
      </c>
      <c r="AD531" s="16">
        <v>194.35560000000001</v>
      </c>
      <c r="AE531" s="16">
        <v>194.35560000000001</v>
      </c>
      <c r="AF531" s="12">
        <v>43373</v>
      </c>
      <c r="AG531" s="15" t="s">
        <v>38</v>
      </c>
      <c r="AH531" s="15" t="s">
        <v>29</v>
      </c>
      <c r="AI531" s="15" t="s">
        <v>38</v>
      </c>
      <c r="AL531" s="47">
        <f t="shared" si="16"/>
        <v>0.89400000000000002</v>
      </c>
      <c r="AM531" s="47">
        <v>1.71</v>
      </c>
      <c r="AN531">
        <f t="shared" si="17"/>
        <v>0.25650000000000001</v>
      </c>
      <c r="AO531" s="18" t="s">
        <v>70</v>
      </c>
      <c r="AP531" t="s">
        <v>389</v>
      </c>
    </row>
    <row r="532" spans="1:42" hidden="1" x14ac:dyDescent="0.2">
      <c r="A532" t="s">
        <v>29</v>
      </c>
      <c r="B532" t="s">
        <v>64</v>
      </c>
      <c r="C532" t="s">
        <v>31</v>
      </c>
      <c r="D532">
        <v>509885</v>
      </c>
      <c r="E532" t="s">
        <v>29</v>
      </c>
      <c r="G532" t="s">
        <v>65</v>
      </c>
      <c r="H532" t="s">
        <v>34</v>
      </c>
      <c r="M532" s="11">
        <v>10</v>
      </c>
      <c r="N532">
        <v>1</v>
      </c>
      <c r="P532" s="12">
        <v>43295</v>
      </c>
      <c r="Q532" s="13">
        <v>12.5</v>
      </c>
      <c r="R532" s="13"/>
      <c r="S532" s="14">
        <v>217.4</v>
      </c>
      <c r="T532" s="14">
        <v>0.15</v>
      </c>
      <c r="V532" t="s">
        <v>66</v>
      </c>
      <c r="W532" t="s">
        <v>29</v>
      </c>
      <c r="X532" s="12">
        <v>43295</v>
      </c>
      <c r="Y532" s="15">
        <v>194.35560000000001</v>
      </c>
      <c r="Z532" s="16">
        <v>0</v>
      </c>
      <c r="AA532" s="16">
        <v>0</v>
      </c>
      <c r="AB532" s="16">
        <v>0</v>
      </c>
      <c r="AC532" s="16">
        <v>194.35560000000001</v>
      </c>
      <c r="AD532" s="16">
        <v>194.35560000000001</v>
      </c>
      <c r="AE532" s="16">
        <v>194.35560000000001</v>
      </c>
      <c r="AF532" s="12">
        <v>43373</v>
      </c>
      <c r="AG532" s="15" t="s">
        <v>38</v>
      </c>
      <c r="AH532" s="15" t="s">
        <v>29</v>
      </c>
      <c r="AI532" s="15" t="s">
        <v>38</v>
      </c>
      <c r="AL532" s="47">
        <f t="shared" si="16"/>
        <v>0.89400000000000002</v>
      </c>
      <c r="AM532" s="47">
        <v>1.71</v>
      </c>
      <c r="AN532">
        <f t="shared" si="17"/>
        <v>0.25650000000000001</v>
      </c>
      <c r="AO532" s="18" t="s">
        <v>70</v>
      </c>
      <c r="AP532" t="s">
        <v>389</v>
      </c>
    </row>
    <row r="533" spans="1:42" hidden="1" x14ac:dyDescent="0.2">
      <c r="A533" t="s">
        <v>29</v>
      </c>
      <c r="B533" t="s">
        <v>64</v>
      </c>
      <c r="C533" t="s">
        <v>31</v>
      </c>
      <c r="D533">
        <v>509895</v>
      </c>
      <c r="E533" t="s">
        <v>29</v>
      </c>
      <c r="G533" t="s">
        <v>65</v>
      </c>
      <c r="H533" t="s">
        <v>34</v>
      </c>
      <c r="M533" s="11">
        <v>10</v>
      </c>
      <c r="N533">
        <v>1</v>
      </c>
      <c r="P533" s="12">
        <v>43314</v>
      </c>
      <c r="Q533" s="13">
        <v>12.5</v>
      </c>
      <c r="R533" s="13"/>
      <c r="S533" s="14">
        <v>217.4</v>
      </c>
      <c r="T533" s="14">
        <v>0.15</v>
      </c>
      <c r="V533" t="s">
        <v>66</v>
      </c>
      <c r="W533" t="s">
        <v>29</v>
      </c>
      <c r="X533" s="12">
        <v>43314</v>
      </c>
      <c r="Y533" s="15">
        <v>194.35560000000001</v>
      </c>
      <c r="Z533" s="16">
        <v>0</v>
      </c>
      <c r="AA533" s="16">
        <v>0</v>
      </c>
      <c r="AB533" s="16">
        <v>0</v>
      </c>
      <c r="AC533" s="16">
        <v>194.35560000000001</v>
      </c>
      <c r="AD533" s="16">
        <v>194.35560000000001</v>
      </c>
      <c r="AE533" s="16">
        <v>194.35560000000001</v>
      </c>
      <c r="AF533" s="12">
        <v>43373</v>
      </c>
      <c r="AG533" s="15" t="s">
        <v>38</v>
      </c>
      <c r="AH533" s="15" t="s">
        <v>29</v>
      </c>
      <c r="AI533" s="15" t="s">
        <v>38</v>
      </c>
      <c r="AL533" s="47">
        <f t="shared" si="16"/>
        <v>0.89400000000000002</v>
      </c>
      <c r="AM533" s="47">
        <v>1.71</v>
      </c>
      <c r="AN533">
        <f t="shared" si="17"/>
        <v>0.25650000000000001</v>
      </c>
      <c r="AO533" s="18" t="s">
        <v>70</v>
      </c>
      <c r="AP533" t="s">
        <v>389</v>
      </c>
    </row>
    <row r="534" spans="1:42" hidden="1" x14ac:dyDescent="0.2">
      <c r="A534" t="s">
        <v>29</v>
      </c>
      <c r="B534" t="s">
        <v>64</v>
      </c>
      <c r="C534" t="s">
        <v>31</v>
      </c>
      <c r="D534">
        <v>509912</v>
      </c>
      <c r="E534" t="s">
        <v>29</v>
      </c>
      <c r="G534" t="s">
        <v>65</v>
      </c>
      <c r="H534" t="s">
        <v>34</v>
      </c>
      <c r="M534" s="11">
        <v>10</v>
      </c>
      <c r="N534">
        <v>1</v>
      </c>
      <c r="P534" s="12">
        <v>43255</v>
      </c>
      <c r="Q534" s="13">
        <v>12.5</v>
      </c>
      <c r="R534" s="13"/>
      <c r="S534" s="14">
        <v>217.4</v>
      </c>
      <c r="T534" s="14">
        <v>0.15</v>
      </c>
      <c r="V534" t="s">
        <v>66</v>
      </c>
      <c r="W534" t="s">
        <v>29</v>
      </c>
      <c r="X534" s="12">
        <v>43255</v>
      </c>
      <c r="Y534" s="15">
        <v>194.35560000000001</v>
      </c>
      <c r="Z534" s="16">
        <v>0</v>
      </c>
      <c r="AA534" s="16">
        <v>0</v>
      </c>
      <c r="AB534" s="16">
        <v>0</v>
      </c>
      <c r="AC534" s="16">
        <v>194.35560000000001</v>
      </c>
      <c r="AD534" s="16">
        <v>194.35560000000001</v>
      </c>
      <c r="AE534" s="16">
        <v>194.35560000000001</v>
      </c>
      <c r="AF534" s="12">
        <v>43281</v>
      </c>
      <c r="AG534" s="15" t="s">
        <v>38</v>
      </c>
      <c r="AH534" s="15" t="s">
        <v>29</v>
      </c>
      <c r="AI534" s="15" t="s">
        <v>38</v>
      </c>
      <c r="AL534" s="47">
        <f t="shared" si="16"/>
        <v>0.89400000000000002</v>
      </c>
      <c r="AM534" s="47">
        <v>1.71</v>
      </c>
      <c r="AN534">
        <f t="shared" si="17"/>
        <v>0.25650000000000001</v>
      </c>
      <c r="AO534" s="18" t="s">
        <v>70</v>
      </c>
      <c r="AP534" t="s">
        <v>389</v>
      </c>
    </row>
    <row r="535" spans="1:42" hidden="1" x14ac:dyDescent="0.2">
      <c r="A535" t="s">
        <v>29</v>
      </c>
      <c r="B535" t="s">
        <v>64</v>
      </c>
      <c r="C535" t="s">
        <v>31</v>
      </c>
      <c r="D535">
        <v>509989</v>
      </c>
      <c r="E535" t="s">
        <v>29</v>
      </c>
      <c r="G535" t="s">
        <v>65</v>
      </c>
      <c r="H535" t="s">
        <v>34</v>
      </c>
      <c r="M535" s="11">
        <v>10</v>
      </c>
      <c r="N535">
        <v>1</v>
      </c>
      <c r="P535" s="12">
        <v>43204</v>
      </c>
      <c r="Q535" s="13">
        <v>12.5</v>
      </c>
      <c r="R535" s="13"/>
      <c r="S535" s="14">
        <v>217.4</v>
      </c>
      <c r="T535" s="14">
        <v>0.15</v>
      </c>
      <c r="V535" t="s">
        <v>66</v>
      </c>
      <c r="W535" t="s">
        <v>29</v>
      </c>
      <c r="X535" s="12">
        <v>43204</v>
      </c>
      <c r="Y535" s="15">
        <v>194.35560000000001</v>
      </c>
      <c r="Z535" s="16">
        <v>0</v>
      </c>
      <c r="AA535" s="16">
        <v>0</v>
      </c>
      <c r="AB535" s="16">
        <v>0</v>
      </c>
      <c r="AC535" s="16">
        <v>194.35560000000001</v>
      </c>
      <c r="AD535" s="16">
        <v>194.35560000000001</v>
      </c>
      <c r="AE535" s="16">
        <v>194.35560000000001</v>
      </c>
      <c r="AF535" s="12">
        <v>43281</v>
      </c>
      <c r="AG535" s="15" t="s">
        <v>38</v>
      </c>
      <c r="AH535" s="15" t="s">
        <v>29</v>
      </c>
      <c r="AI535" s="15" t="s">
        <v>38</v>
      </c>
      <c r="AL535" s="47">
        <f t="shared" si="16"/>
        <v>0.89400000000000002</v>
      </c>
      <c r="AM535" s="47">
        <v>1.71</v>
      </c>
      <c r="AN535">
        <f t="shared" si="17"/>
        <v>0.25650000000000001</v>
      </c>
      <c r="AO535" s="18" t="s">
        <v>70</v>
      </c>
      <c r="AP535" t="s">
        <v>389</v>
      </c>
    </row>
    <row r="536" spans="1:42" hidden="1" x14ac:dyDescent="0.2">
      <c r="A536" t="s">
        <v>29</v>
      </c>
      <c r="B536" t="s">
        <v>64</v>
      </c>
      <c r="C536" t="s">
        <v>31</v>
      </c>
      <c r="D536">
        <v>510003</v>
      </c>
      <c r="E536" t="s">
        <v>29</v>
      </c>
      <c r="G536" t="s">
        <v>65</v>
      </c>
      <c r="H536" t="s">
        <v>34</v>
      </c>
      <c r="M536" s="11">
        <v>10</v>
      </c>
      <c r="N536">
        <v>1</v>
      </c>
      <c r="P536" s="12">
        <v>43253</v>
      </c>
      <c r="Q536" s="13">
        <v>12.5</v>
      </c>
      <c r="R536" s="13"/>
      <c r="S536" s="14">
        <v>217.4</v>
      </c>
      <c r="T536" s="14">
        <v>0.15</v>
      </c>
      <c r="V536" t="s">
        <v>66</v>
      </c>
      <c r="W536" t="s">
        <v>29</v>
      </c>
      <c r="X536" s="12">
        <v>43253</v>
      </c>
      <c r="Y536" s="15">
        <v>194.35560000000001</v>
      </c>
      <c r="Z536" s="16">
        <v>0</v>
      </c>
      <c r="AA536" s="16">
        <v>0</v>
      </c>
      <c r="AB536" s="16">
        <v>0</v>
      </c>
      <c r="AC536" s="16">
        <v>194.35560000000001</v>
      </c>
      <c r="AD536" s="16">
        <v>194.35560000000001</v>
      </c>
      <c r="AE536" s="16">
        <v>194.35560000000001</v>
      </c>
      <c r="AF536" s="12">
        <v>43281</v>
      </c>
      <c r="AG536" s="15" t="s">
        <v>38</v>
      </c>
      <c r="AH536" s="15" t="s">
        <v>29</v>
      </c>
      <c r="AI536" s="15" t="s">
        <v>38</v>
      </c>
      <c r="AL536" s="47">
        <f t="shared" si="16"/>
        <v>0.89400000000000002</v>
      </c>
      <c r="AM536" s="47">
        <v>1.71</v>
      </c>
      <c r="AN536">
        <f t="shared" si="17"/>
        <v>0.25650000000000001</v>
      </c>
      <c r="AO536" s="18" t="s">
        <v>70</v>
      </c>
      <c r="AP536" t="s">
        <v>389</v>
      </c>
    </row>
    <row r="537" spans="1:42" hidden="1" x14ac:dyDescent="0.2">
      <c r="A537" t="s">
        <v>29</v>
      </c>
      <c r="B537" t="s">
        <v>64</v>
      </c>
      <c r="C537" t="s">
        <v>31</v>
      </c>
      <c r="D537">
        <v>510092</v>
      </c>
      <c r="E537" t="s">
        <v>29</v>
      </c>
      <c r="G537" t="s">
        <v>65</v>
      </c>
      <c r="H537" t="s">
        <v>34</v>
      </c>
      <c r="M537" s="11">
        <v>10</v>
      </c>
      <c r="N537">
        <v>1</v>
      </c>
      <c r="P537" s="12">
        <v>43295</v>
      </c>
      <c r="Q537" s="13">
        <v>12.5</v>
      </c>
      <c r="R537" s="13"/>
      <c r="S537" s="14">
        <v>217.4</v>
      </c>
      <c r="T537" s="14">
        <v>0.15</v>
      </c>
      <c r="V537" t="s">
        <v>66</v>
      </c>
      <c r="W537" t="s">
        <v>29</v>
      </c>
      <c r="X537" s="12">
        <v>43295</v>
      </c>
      <c r="Y537" s="15">
        <v>194.35560000000001</v>
      </c>
      <c r="Z537" s="16">
        <v>0</v>
      </c>
      <c r="AA537" s="16">
        <v>0</v>
      </c>
      <c r="AB537" s="16">
        <v>0</v>
      </c>
      <c r="AC537" s="16">
        <v>194.35560000000001</v>
      </c>
      <c r="AD537" s="16">
        <v>194.35560000000001</v>
      </c>
      <c r="AE537" s="16">
        <v>194.35560000000001</v>
      </c>
      <c r="AF537" s="12">
        <v>43373</v>
      </c>
      <c r="AG537" s="15" t="s">
        <v>38</v>
      </c>
      <c r="AH537" s="15" t="s">
        <v>29</v>
      </c>
      <c r="AI537" s="15" t="s">
        <v>38</v>
      </c>
      <c r="AL537" s="47">
        <f t="shared" si="16"/>
        <v>0.89400000000000002</v>
      </c>
      <c r="AM537" s="47">
        <v>1.71</v>
      </c>
      <c r="AN537">
        <f t="shared" si="17"/>
        <v>0.25650000000000001</v>
      </c>
      <c r="AO537" s="18" t="s">
        <v>70</v>
      </c>
      <c r="AP537" t="s">
        <v>389</v>
      </c>
    </row>
    <row r="538" spans="1:42" hidden="1" x14ac:dyDescent="0.2">
      <c r="A538" t="s">
        <v>29</v>
      </c>
      <c r="B538" t="s">
        <v>64</v>
      </c>
      <c r="C538" t="s">
        <v>31</v>
      </c>
      <c r="D538">
        <v>510095</v>
      </c>
      <c r="E538" t="s">
        <v>29</v>
      </c>
      <c r="G538" t="s">
        <v>65</v>
      </c>
      <c r="H538" t="s">
        <v>34</v>
      </c>
      <c r="M538" s="11">
        <v>10</v>
      </c>
      <c r="N538">
        <v>1</v>
      </c>
      <c r="P538" s="12">
        <v>43314</v>
      </c>
      <c r="Q538" s="13">
        <v>12.5</v>
      </c>
      <c r="R538" s="13"/>
      <c r="S538" s="14">
        <v>217.4</v>
      </c>
      <c r="T538" s="14">
        <v>0.15</v>
      </c>
      <c r="V538" t="s">
        <v>66</v>
      </c>
      <c r="W538" t="s">
        <v>29</v>
      </c>
      <c r="X538" s="12">
        <v>43314</v>
      </c>
      <c r="Y538" s="15">
        <v>194.35560000000001</v>
      </c>
      <c r="Z538" s="16">
        <v>0</v>
      </c>
      <c r="AA538" s="16">
        <v>0</v>
      </c>
      <c r="AB538" s="16">
        <v>0</v>
      </c>
      <c r="AC538" s="16">
        <v>194.35560000000001</v>
      </c>
      <c r="AD538" s="16">
        <v>194.35560000000001</v>
      </c>
      <c r="AE538" s="16">
        <v>194.35560000000001</v>
      </c>
      <c r="AF538" s="12">
        <v>43373</v>
      </c>
      <c r="AG538" s="15" t="s">
        <v>38</v>
      </c>
      <c r="AH538" s="15" t="s">
        <v>29</v>
      </c>
      <c r="AI538" s="15" t="s">
        <v>38</v>
      </c>
      <c r="AL538" s="47">
        <f t="shared" si="16"/>
        <v>0.89400000000000002</v>
      </c>
      <c r="AM538" s="47">
        <v>1.71</v>
      </c>
      <c r="AN538">
        <f t="shared" si="17"/>
        <v>0.25650000000000001</v>
      </c>
      <c r="AO538" s="18" t="s">
        <v>70</v>
      </c>
      <c r="AP538" t="s">
        <v>389</v>
      </c>
    </row>
    <row r="539" spans="1:42" hidden="1" x14ac:dyDescent="0.2">
      <c r="A539" t="s">
        <v>29</v>
      </c>
      <c r="B539" t="s">
        <v>64</v>
      </c>
      <c r="C539" t="s">
        <v>31</v>
      </c>
      <c r="D539">
        <v>510123</v>
      </c>
      <c r="E539" t="s">
        <v>29</v>
      </c>
      <c r="G539" t="s">
        <v>65</v>
      </c>
      <c r="H539" t="s">
        <v>34</v>
      </c>
      <c r="M539" s="11">
        <v>10</v>
      </c>
      <c r="N539">
        <v>1</v>
      </c>
      <c r="P539" s="12">
        <v>43314</v>
      </c>
      <c r="Q539" s="13">
        <v>12.5</v>
      </c>
      <c r="R539" s="13"/>
      <c r="S539" s="14">
        <v>217.4</v>
      </c>
      <c r="T539" s="14">
        <v>0.15</v>
      </c>
      <c r="V539" t="s">
        <v>66</v>
      </c>
      <c r="W539" t="s">
        <v>29</v>
      </c>
      <c r="X539" s="12">
        <v>43314</v>
      </c>
      <c r="Y539" s="15">
        <v>194.35560000000001</v>
      </c>
      <c r="Z539" s="16">
        <v>0</v>
      </c>
      <c r="AA539" s="16">
        <v>0</v>
      </c>
      <c r="AB539" s="16">
        <v>0</v>
      </c>
      <c r="AC539" s="16">
        <v>194.35560000000001</v>
      </c>
      <c r="AD539" s="16">
        <v>194.35560000000001</v>
      </c>
      <c r="AE539" s="16">
        <v>194.35560000000001</v>
      </c>
      <c r="AF539" s="12">
        <v>43373</v>
      </c>
      <c r="AG539" s="15" t="s">
        <v>38</v>
      </c>
      <c r="AH539" s="15" t="s">
        <v>29</v>
      </c>
      <c r="AI539" s="15" t="s">
        <v>38</v>
      </c>
      <c r="AL539" s="47">
        <f t="shared" si="16"/>
        <v>0.89400000000000002</v>
      </c>
      <c r="AM539" s="47">
        <v>1.71</v>
      </c>
      <c r="AN539">
        <f t="shared" si="17"/>
        <v>0.25650000000000001</v>
      </c>
      <c r="AO539" s="18" t="s">
        <v>70</v>
      </c>
      <c r="AP539" t="s">
        <v>389</v>
      </c>
    </row>
    <row r="540" spans="1:42" hidden="1" x14ac:dyDescent="0.2">
      <c r="A540" t="s">
        <v>29</v>
      </c>
      <c r="B540" t="s">
        <v>64</v>
      </c>
      <c r="C540" t="s">
        <v>31</v>
      </c>
      <c r="D540">
        <v>510128</v>
      </c>
      <c r="E540" t="s">
        <v>29</v>
      </c>
      <c r="G540" t="s">
        <v>65</v>
      </c>
      <c r="H540" t="s">
        <v>34</v>
      </c>
      <c r="M540" s="11">
        <v>10</v>
      </c>
      <c r="N540">
        <v>1</v>
      </c>
      <c r="P540" s="12">
        <v>43253</v>
      </c>
      <c r="Q540" s="13">
        <v>12.5</v>
      </c>
      <c r="R540" s="13"/>
      <c r="S540" s="14">
        <v>217.4</v>
      </c>
      <c r="T540" s="14">
        <v>0.15</v>
      </c>
      <c r="V540" t="s">
        <v>66</v>
      </c>
      <c r="W540" t="s">
        <v>29</v>
      </c>
      <c r="X540" s="12">
        <v>43253</v>
      </c>
      <c r="Y540" s="15">
        <v>194.35560000000001</v>
      </c>
      <c r="Z540" s="16">
        <v>0</v>
      </c>
      <c r="AA540" s="16">
        <v>0</v>
      </c>
      <c r="AB540" s="16">
        <v>0</v>
      </c>
      <c r="AC540" s="16">
        <v>194.35560000000001</v>
      </c>
      <c r="AD540" s="16">
        <v>194.35560000000001</v>
      </c>
      <c r="AE540" s="16">
        <v>194.35560000000001</v>
      </c>
      <c r="AF540" s="12">
        <v>43281</v>
      </c>
      <c r="AG540" s="15" t="s">
        <v>38</v>
      </c>
      <c r="AH540" s="15" t="s">
        <v>29</v>
      </c>
      <c r="AI540" s="15" t="s">
        <v>38</v>
      </c>
      <c r="AL540" s="47">
        <f t="shared" si="16"/>
        <v>0.89400000000000002</v>
      </c>
      <c r="AM540" s="47">
        <v>1.71</v>
      </c>
      <c r="AN540">
        <f t="shared" si="17"/>
        <v>0.25650000000000001</v>
      </c>
      <c r="AO540" s="18" t="s">
        <v>70</v>
      </c>
      <c r="AP540" t="s">
        <v>389</v>
      </c>
    </row>
    <row r="541" spans="1:42" hidden="1" x14ac:dyDescent="0.2">
      <c r="A541" t="s">
        <v>29</v>
      </c>
      <c r="B541" t="s">
        <v>64</v>
      </c>
      <c r="C541" t="s">
        <v>31</v>
      </c>
      <c r="D541">
        <v>510131</v>
      </c>
      <c r="E541" t="s">
        <v>29</v>
      </c>
      <c r="G541" t="s">
        <v>65</v>
      </c>
      <c r="H541" t="s">
        <v>34</v>
      </c>
      <c r="M541" s="11">
        <v>10</v>
      </c>
      <c r="N541">
        <v>1</v>
      </c>
      <c r="P541" s="12">
        <v>43246</v>
      </c>
      <c r="Q541" s="13">
        <v>12.5</v>
      </c>
      <c r="R541" s="13"/>
      <c r="S541" s="14">
        <v>217.4</v>
      </c>
      <c r="T541" s="14">
        <v>0.15</v>
      </c>
      <c r="V541" t="s">
        <v>66</v>
      </c>
      <c r="W541" t="s">
        <v>29</v>
      </c>
      <c r="X541" s="12">
        <v>43246</v>
      </c>
      <c r="Y541" s="15">
        <v>194.35560000000001</v>
      </c>
      <c r="Z541" s="16">
        <v>0</v>
      </c>
      <c r="AA541" s="16">
        <v>0</v>
      </c>
      <c r="AB541" s="16">
        <v>0</v>
      </c>
      <c r="AC541" s="16">
        <v>194.35560000000001</v>
      </c>
      <c r="AD541" s="16">
        <v>194.35560000000001</v>
      </c>
      <c r="AE541" s="16">
        <v>194.35560000000001</v>
      </c>
      <c r="AF541" s="12">
        <v>43281</v>
      </c>
      <c r="AG541" s="15" t="s">
        <v>38</v>
      </c>
      <c r="AH541" s="15" t="s">
        <v>29</v>
      </c>
      <c r="AI541" s="15" t="s">
        <v>38</v>
      </c>
      <c r="AL541" s="47">
        <f t="shared" si="16"/>
        <v>0.89400000000000002</v>
      </c>
      <c r="AM541" s="47">
        <v>1.71</v>
      </c>
      <c r="AN541">
        <f t="shared" si="17"/>
        <v>0.25650000000000001</v>
      </c>
      <c r="AO541" s="18" t="s">
        <v>70</v>
      </c>
      <c r="AP541" t="s">
        <v>389</v>
      </c>
    </row>
    <row r="542" spans="1:42" hidden="1" x14ac:dyDescent="0.2">
      <c r="A542" t="s">
        <v>29</v>
      </c>
      <c r="B542" t="s">
        <v>64</v>
      </c>
      <c r="C542" t="s">
        <v>31</v>
      </c>
      <c r="D542">
        <v>510138</v>
      </c>
      <c r="E542" t="s">
        <v>29</v>
      </c>
      <c r="G542" t="s">
        <v>65</v>
      </c>
      <c r="H542" t="s">
        <v>34</v>
      </c>
      <c r="M542" s="11">
        <v>10</v>
      </c>
      <c r="N542">
        <v>1</v>
      </c>
      <c r="P542" s="12">
        <v>43205</v>
      </c>
      <c r="Q542" s="13">
        <v>12.5</v>
      </c>
      <c r="R542" s="13"/>
      <c r="S542" s="14">
        <v>217.4</v>
      </c>
      <c r="T542" s="14">
        <v>0.15</v>
      </c>
      <c r="V542" t="s">
        <v>66</v>
      </c>
      <c r="W542" t="s">
        <v>29</v>
      </c>
      <c r="X542" s="12">
        <v>43205</v>
      </c>
      <c r="Y542" s="15">
        <v>194.35560000000001</v>
      </c>
      <c r="Z542" s="16">
        <v>0</v>
      </c>
      <c r="AA542" s="16">
        <v>0</v>
      </c>
      <c r="AB542" s="16">
        <v>0</v>
      </c>
      <c r="AC542" s="16">
        <v>194.35560000000001</v>
      </c>
      <c r="AD542" s="16">
        <v>194.35560000000001</v>
      </c>
      <c r="AE542" s="16">
        <v>194.35560000000001</v>
      </c>
      <c r="AF542" s="12">
        <v>43281</v>
      </c>
      <c r="AG542" s="15" t="s">
        <v>38</v>
      </c>
      <c r="AH542" s="15" t="s">
        <v>29</v>
      </c>
      <c r="AI542" s="15" t="s">
        <v>38</v>
      </c>
      <c r="AL542" s="47">
        <f t="shared" si="16"/>
        <v>0.89400000000000002</v>
      </c>
      <c r="AM542" s="47">
        <v>1.71</v>
      </c>
      <c r="AN542">
        <f t="shared" si="17"/>
        <v>0.25650000000000001</v>
      </c>
      <c r="AO542" s="18" t="s">
        <v>70</v>
      </c>
      <c r="AP542" t="s">
        <v>389</v>
      </c>
    </row>
    <row r="543" spans="1:42" hidden="1" x14ac:dyDescent="0.2">
      <c r="A543" t="s">
        <v>29</v>
      </c>
      <c r="B543" t="s">
        <v>64</v>
      </c>
      <c r="C543" t="s">
        <v>31</v>
      </c>
      <c r="D543">
        <v>510158</v>
      </c>
      <c r="E543" t="s">
        <v>29</v>
      </c>
      <c r="G543" t="s">
        <v>65</v>
      </c>
      <c r="H543" t="s">
        <v>34</v>
      </c>
      <c r="M543" s="11">
        <v>10</v>
      </c>
      <c r="N543">
        <v>1</v>
      </c>
      <c r="P543" s="12">
        <v>43314</v>
      </c>
      <c r="Q543" s="13">
        <v>12.5</v>
      </c>
      <c r="R543" s="13"/>
      <c r="S543" s="14">
        <v>217.4</v>
      </c>
      <c r="T543" s="14">
        <v>0.15</v>
      </c>
      <c r="V543" t="s">
        <v>66</v>
      </c>
      <c r="W543" t="s">
        <v>29</v>
      </c>
      <c r="X543" s="12">
        <v>43314</v>
      </c>
      <c r="Y543" s="15">
        <v>194.35560000000001</v>
      </c>
      <c r="Z543" s="16">
        <v>0</v>
      </c>
      <c r="AA543" s="16">
        <v>0</v>
      </c>
      <c r="AB543" s="16">
        <v>0</v>
      </c>
      <c r="AC543" s="16">
        <v>194.35560000000001</v>
      </c>
      <c r="AD543" s="16">
        <v>194.35560000000001</v>
      </c>
      <c r="AE543" s="16">
        <v>194.35560000000001</v>
      </c>
      <c r="AF543" s="12">
        <v>43373</v>
      </c>
      <c r="AG543" s="15" t="s">
        <v>38</v>
      </c>
      <c r="AH543" s="15" t="s">
        <v>29</v>
      </c>
      <c r="AI543" s="15" t="s">
        <v>38</v>
      </c>
      <c r="AL543" s="47">
        <f t="shared" si="16"/>
        <v>0.89400000000000002</v>
      </c>
      <c r="AM543" s="47">
        <v>1.71</v>
      </c>
      <c r="AN543">
        <f t="shared" si="17"/>
        <v>0.25650000000000001</v>
      </c>
      <c r="AO543" s="18" t="s">
        <v>70</v>
      </c>
      <c r="AP543" t="s">
        <v>389</v>
      </c>
    </row>
    <row r="544" spans="1:42" hidden="1" x14ac:dyDescent="0.2">
      <c r="A544" t="s">
        <v>29</v>
      </c>
      <c r="B544" t="s">
        <v>64</v>
      </c>
      <c r="C544" t="s">
        <v>31</v>
      </c>
      <c r="D544">
        <v>510189</v>
      </c>
      <c r="E544" t="s">
        <v>29</v>
      </c>
      <c r="G544" t="s">
        <v>65</v>
      </c>
      <c r="H544" t="s">
        <v>34</v>
      </c>
      <c r="M544" s="11">
        <v>10</v>
      </c>
      <c r="N544">
        <v>1</v>
      </c>
      <c r="P544" s="12">
        <v>43204</v>
      </c>
      <c r="Q544" s="13">
        <v>12.5</v>
      </c>
      <c r="R544" s="13"/>
      <c r="S544" s="14">
        <v>217.4</v>
      </c>
      <c r="T544" s="14">
        <v>0.15</v>
      </c>
      <c r="V544" t="s">
        <v>66</v>
      </c>
      <c r="W544" t="s">
        <v>29</v>
      </c>
      <c r="X544" s="12">
        <v>43204</v>
      </c>
      <c r="Y544" s="15">
        <v>194.35560000000001</v>
      </c>
      <c r="Z544" s="16">
        <v>0</v>
      </c>
      <c r="AA544" s="16">
        <v>0</v>
      </c>
      <c r="AB544" s="16">
        <v>0</v>
      </c>
      <c r="AC544" s="16">
        <v>194.35560000000001</v>
      </c>
      <c r="AD544" s="16">
        <v>194.35560000000001</v>
      </c>
      <c r="AE544" s="16">
        <v>194.35560000000001</v>
      </c>
      <c r="AF544" s="12">
        <v>43281</v>
      </c>
      <c r="AG544" s="15" t="s">
        <v>38</v>
      </c>
      <c r="AH544" s="15" t="s">
        <v>29</v>
      </c>
      <c r="AI544" s="15" t="s">
        <v>38</v>
      </c>
      <c r="AL544" s="47">
        <f t="shared" si="16"/>
        <v>0.89400000000000002</v>
      </c>
      <c r="AM544" s="47">
        <v>1.71</v>
      </c>
      <c r="AN544">
        <f t="shared" si="17"/>
        <v>0.25650000000000001</v>
      </c>
      <c r="AO544" s="18" t="s">
        <v>70</v>
      </c>
      <c r="AP544" t="s">
        <v>389</v>
      </c>
    </row>
    <row r="545" spans="1:42" hidden="1" x14ac:dyDescent="0.2">
      <c r="A545" t="s">
        <v>29</v>
      </c>
      <c r="B545" t="s">
        <v>64</v>
      </c>
      <c r="C545" t="s">
        <v>31</v>
      </c>
      <c r="D545">
        <v>510202</v>
      </c>
      <c r="E545" t="s">
        <v>29</v>
      </c>
      <c r="G545" t="s">
        <v>65</v>
      </c>
      <c r="H545" t="s">
        <v>34</v>
      </c>
      <c r="M545" s="11">
        <v>10</v>
      </c>
      <c r="N545">
        <v>1</v>
      </c>
      <c r="P545" s="12">
        <v>43295</v>
      </c>
      <c r="Q545" s="13">
        <v>12.5</v>
      </c>
      <c r="R545" s="13"/>
      <c r="S545" s="14">
        <v>217.4</v>
      </c>
      <c r="T545" s="14">
        <v>0.15</v>
      </c>
      <c r="V545" t="s">
        <v>66</v>
      </c>
      <c r="W545" t="s">
        <v>29</v>
      </c>
      <c r="X545" s="12">
        <v>43295</v>
      </c>
      <c r="Y545" s="15">
        <v>194.35560000000001</v>
      </c>
      <c r="Z545" s="16">
        <v>0</v>
      </c>
      <c r="AA545" s="16">
        <v>0</v>
      </c>
      <c r="AB545" s="16">
        <v>0</v>
      </c>
      <c r="AC545" s="16">
        <v>194.35560000000001</v>
      </c>
      <c r="AD545" s="16">
        <v>194.35560000000001</v>
      </c>
      <c r="AE545" s="16">
        <v>194.35560000000001</v>
      </c>
      <c r="AF545" s="12">
        <v>43373</v>
      </c>
      <c r="AG545" s="15" t="s">
        <v>38</v>
      </c>
      <c r="AH545" s="15" t="s">
        <v>29</v>
      </c>
      <c r="AI545" s="15" t="s">
        <v>38</v>
      </c>
      <c r="AL545" s="47">
        <f t="shared" si="16"/>
        <v>0.89400000000000002</v>
      </c>
      <c r="AM545" s="47">
        <v>1.71</v>
      </c>
      <c r="AN545">
        <f t="shared" si="17"/>
        <v>0.25650000000000001</v>
      </c>
      <c r="AO545" s="18" t="s">
        <v>70</v>
      </c>
      <c r="AP545" t="s">
        <v>389</v>
      </c>
    </row>
    <row r="546" spans="1:42" hidden="1" x14ac:dyDescent="0.2">
      <c r="A546" t="s">
        <v>29</v>
      </c>
      <c r="B546" t="s">
        <v>64</v>
      </c>
      <c r="C546" t="s">
        <v>31</v>
      </c>
      <c r="D546">
        <v>510219</v>
      </c>
      <c r="E546" t="s">
        <v>29</v>
      </c>
      <c r="G546" t="s">
        <v>65</v>
      </c>
      <c r="H546" t="s">
        <v>34</v>
      </c>
      <c r="M546" s="11">
        <v>10</v>
      </c>
      <c r="N546">
        <v>1</v>
      </c>
      <c r="P546" s="12">
        <v>43203</v>
      </c>
      <c r="Q546" s="13">
        <v>12.5</v>
      </c>
      <c r="R546" s="13"/>
      <c r="S546" s="14">
        <v>217.4</v>
      </c>
      <c r="T546" s="14">
        <v>0.15</v>
      </c>
      <c r="V546" t="s">
        <v>66</v>
      </c>
      <c r="W546" t="s">
        <v>29</v>
      </c>
      <c r="X546" s="12">
        <v>43203</v>
      </c>
      <c r="Y546" s="15">
        <v>194.35560000000001</v>
      </c>
      <c r="Z546" s="16">
        <v>0</v>
      </c>
      <c r="AA546" s="16">
        <v>0</v>
      </c>
      <c r="AB546" s="16">
        <v>0</v>
      </c>
      <c r="AC546" s="16">
        <v>194.35560000000001</v>
      </c>
      <c r="AD546" s="16">
        <v>194.35560000000001</v>
      </c>
      <c r="AE546" s="16">
        <v>194.35560000000001</v>
      </c>
      <c r="AF546" s="12">
        <v>43281</v>
      </c>
      <c r="AG546" s="15" t="s">
        <v>38</v>
      </c>
      <c r="AH546" s="15" t="s">
        <v>29</v>
      </c>
      <c r="AI546" s="15" t="s">
        <v>38</v>
      </c>
      <c r="AL546" s="47">
        <f t="shared" si="16"/>
        <v>0.89400000000000002</v>
      </c>
      <c r="AM546" s="47">
        <v>1.71</v>
      </c>
      <c r="AN546">
        <f t="shared" si="17"/>
        <v>0.25650000000000001</v>
      </c>
      <c r="AO546" s="18" t="s">
        <v>70</v>
      </c>
      <c r="AP546" t="s">
        <v>389</v>
      </c>
    </row>
    <row r="547" spans="1:42" hidden="1" x14ac:dyDescent="0.2">
      <c r="A547" t="s">
        <v>29</v>
      </c>
      <c r="B547" t="s">
        <v>64</v>
      </c>
      <c r="C547" t="s">
        <v>31</v>
      </c>
      <c r="D547">
        <v>510227</v>
      </c>
      <c r="E547" t="s">
        <v>29</v>
      </c>
      <c r="G547" t="s">
        <v>65</v>
      </c>
      <c r="H547" t="s">
        <v>34</v>
      </c>
      <c r="M547" s="11">
        <v>10</v>
      </c>
      <c r="N547">
        <v>1</v>
      </c>
      <c r="P547" s="12">
        <v>43295</v>
      </c>
      <c r="Q547" s="13">
        <v>12.5</v>
      </c>
      <c r="R547" s="13"/>
      <c r="S547" s="14">
        <v>217.4</v>
      </c>
      <c r="T547" s="14">
        <v>0.15</v>
      </c>
      <c r="V547" t="s">
        <v>66</v>
      </c>
      <c r="W547" t="s">
        <v>29</v>
      </c>
      <c r="X547" s="12">
        <v>43295</v>
      </c>
      <c r="Y547" s="15">
        <v>194.35560000000001</v>
      </c>
      <c r="Z547" s="16">
        <v>0</v>
      </c>
      <c r="AA547" s="16">
        <v>0</v>
      </c>
      <c r="AB547" s="16">
        <v>0</v>
      </c>
      <c r="AC547" s="16">
        <v>194.35560000000001</v>
      </c>
      <c r="AD547" s="16">
        <v>194.35560000000001</v>
      </c>
      <c r="AE547" s="16">
        <v>194.35560000000001</v>
      </c>
      <c r="AF547" s="12">
        <v>43373</v>
      </c>
      <c r="AG547" s="15" t="s">
        <v>38</v>
      </c>
      <c r="AH547" s="15" t="s">
        <v>29</v>
      </c>
      <c r="AI547" s="15" t="s">
        <v>38</v>
      </c>
      <c r="AL547" s="47">
        <f t="shared" si="16"/>
        <v>0.89400000000000002</v>
      </c>
      <c r="AM547" s="47">
        <v>1.71</v>
      </c>
      <c r="AN547">
        <f t="shared" si="17"/>
        <v>0.25650000000000001</v>
      </c>
      <c r="AO547" s="18" t="s">
        <v>70</v>
      </c>
      <c r="AP547" t="s">
        <v>389</v>
      </c>
    </row>
    <row r="548" spans="1:42" hidden="1" x14ac:dyDescent="0.2">
      <c r="A548" t="s">
        <v>29</v>
      </c>
      <c r="B548" t="s">
        <v>64</v>
      </c>
      <c r="C548" t="s">
        <v>31</v>
      </c>
      <c r="D548">
        <v>510245</v>
      </c>
      <c r="E548" t="s">
        <v>29</v>
      </c>
      <c r="G548" t="s">
        <v>65</v>
      </c>
      <c r="H548" t="s">
        <v>34</v>
      </c>
      <c r="M548" s="11">
        <v>10</v>
      </c>
      <c r="N548">
        <v>1</v>
      </c>
      <c r="P548" s="12">
        <v>43337</v>
      </c>
      <c r="Q548" s="13">
        <v>12.5</v>
      </c>
      <c r="R548" s="13"/>
      <c r="S548" s="14">
        <v>217.4</v>
      </c>
      <c r="T548" s="14">
        <v>0.15</v>
      </c>
      <c r="V548" t="s">
        <v>66</v>
      </c>
      <c r="W548" t="s">
        <v>29</v>
      </c>
      <c r="X548" s="12">
        <v>43337</v>
      </c>
      <c r="Y548" s="15">
        <v>194.35560000000001</v>
      </c>
      <c r="Z548" s="16">
        <v>0</v>
      </c>
      <c r="AA548" s="16">
        <v>0</v>
      </c>
      <c r="AB548" s="16">
        <v>0</v>
      </c>
      <c r="AC548" s="16">
        <v>194.35560000000001</v>
      </c>
      <c r="AD548" s="16">
        <v>194.35560000000001</v>
      </c>
      <c r="AE548" s="16">
        <v>194.35560000000001</v>
      </c>
      <c r="AF548" s="12">
        <v>43373</v>
      </c>
      <c r="AG548" s="15" t="s">
        <v>38</v>
      </c>
      <c r="AH548" s="15" t="s">
        <v>29</v>
      </c>
      <c r="AI548" s="15" t="s">
        <v>38</v>
      </c>
      <c r="AL548" s="47">
        <f t="shared" si="16"/>
        <v>0.89400000000000002</v>
      </c>
      <c r="AM548" s="47">
        <v>1.71</v>
      </c>
      <c r="AN548">
        <f t="shared" si="17"/>
        <v>0.25650000000000001</v>
      </c>
      <c r="AO548" s="18" t="s">
        <v>70</v>
      </c>
      <c r="AP548" t="s">
        <v>389</v>
      </c>
    </row>
    <row r="549" spans="1:42" hidden="1" x14ac:dyDescent="0.2">
      <c r="A549" t="s">
        <v>29</v>
      </c>
      <c r="B549" t="s">
        <v>64</v>
      </c>
      <c r="C549" t="s">
        <v>31</v>
      </c>
      <c r="D549">
        <v>510280</v>
      </c>
      <c r="E549" t="s">
        <v>29</v>
      </c>
      <c r="G549" t="s">
        <v>65</v>
      </c>
      <c r="H549" t="s">
        <v>34</v>
      </c>
      <c r="M549" s="11">
        <v>10</v>
      </c>
      <c r="N549">
        <v>1</v>
      </c>
      <c r="P549" s="12">
        <v>43295</v>
      </c>
      <c r="Q549" s="13">
        <v>12.5</v>
      </c>
      <c r="R549" s="13"/>
      <c r="S549" s="14">
        <v>217.4</v>
      </c>
      <c r="T549" s="14">
        <v>0.15</v>
      </c>
      <c r="V549" t="s">
        <v>66</v>
      </c>
      <c r="W549" t="s">
        <v>29</v>
      </c>
      <c r="X549" s="12">
        <v>43295</v>
      </c>
      <c r="Y549" s="15">
        <v>194.35560000000001</v>
      </c>
      <c r="Z549" s="16">
        <v>0</v>
      </c>
      <c r="AA549" s="16">
        <v>0</v>
      </c>
      <c r="AB549" s="16">
        <v>0</v>
      </c>
      <c r="AC549" s="16">
        <v>194.35560000000001</v>
      </c>
      <c r="AD549" s="16">
        <v>194.35560000000001</v>
      </c>
      <c r="AE549" s="16">
        <v>194.35560000000001</v>
      </c>
      <c r="AF549" s="12">
        <v>43373</v>
      </c>
      <c r="AG549" s="15" t="s">
        <v>38</v>
      </c>
      <c r="AH549" s="15" t="s">
        <v>29</v>
      </c>
      <c r="AI549" s="15" t="s">
        <v>38</v>
      </c>
      <c r="AL549" s="47">
        <f t="shared" si="16"/>
        <v>0.89400000000000002</v>
      </c>
      <c r="AM549" s="47">
        <v>1.71</v>
      </c>
      <c r="AN549">
        <f t="shared" si="17"/>
        <v>0.25650000000000001</v>
      </c>
      <c r="AO549" s="18" t="s">
        <v>70</v>
      </c>
      <c r="AP549" t="s">
        <v>389</v>
      </c>
    </row>
    <row r="550" spans="1:42" hidden="1" x14ac:dyDescent="0.2">
      <c r="A550" t="s">
        <v>29</v>
      </c>
      <c r="B550" t="s">
        <v>64</v>
      </c>
      <c r="C550" t="s">
        <v>31</v>
      </c>
      <c r="D550">
        <v>510284</v>
      </c>
      <c r="E550" t="s">
        <v>29</v>
      </c>
      <c r="G550" t="s">
        <v>65</v>
      </c>
      <c r="H550" t="s">
        <v>34</v>
      </c>
      <c r="M550" s="11">
        <v>10</v>
      </c>
      <c r="N550">
        <v>1</v>
      </c>
      <c r="P550" s="12">
        <v>43314</v>
      </c>
      <c r="Q550" s="13">
        <v>12.5</v>
      </c>
      <c r="R550" s="13"/>
      <c r="S550" s="14">
        <v>217.4</v>
      </c>
      <c r="T550" s="14">
        <v>0.15</v>
      </c>
      <c r="V550" t="s">
        <v>66</v>
      </c>
      <c r="W550" t="s">
        <v>29</v>
      </c>
      <c r="X550" s="12">
        <v>43314</v>
      </c>
      <c r="Y550" s="15">
        <v>194.35560000000001</v>
      </c>
      <c r="Z550" s="16">
        <v>0</v>
      </c>
      <c r="AA550" s="16">
        <v>0</v>
      </c>
      <c r="AB550" s="16">
        <v>0</v>
      </c>
      <c r="AC550" s="16">
        <v>194.35560000000001</v>
      </c>
      <c r="AD550" s="16">
        <v>194.35560000000001</v>
      </c>
      <c r="AE550" s="16">
        <v>194.35560000000001</v>
      </c>
      <c r="AF550" s="12">
        <v>43373</v>
      </c>
      <c r="AG550" s="15" t="s">
        <v>38</v>
      </c>
      <c r="AH550" s="15" t="s">
        <v>29</v>
      </c>
      <c r="AI550" s="15" t="s">
        <v>38</v>
      </c>
      <c r="AL550" s="47">
        <f t="shared" si="16"/>
        <v>0.89400000000000002</v>
      </c>
      <c r="AM550" s="47">
        <v>1.71</v>
      </c>
      <c r="AN550">
        <f t="shared" si="17"/>
        <v>0.25650000000000001</v>
      </c>
      <c r="AO550" s="18" t="s">
        <v>70</v>
      </c>
      <c r="AP550" t="s">
        <v>389</v>
      </c>
    </row>
    <row r="551" spans="1:42" hidden="1" x14ac:dyDescent="0.2">
      <c r="A551" t="s">
        <v>29</v>
      </c>
      <c r="B551" t="s">
        <v>64</v>
      </c>
      <c r="C551" t="s">
        <v>31</v>
      </c>
      <c r="D551">
        <v>510286</v>
      </c>
      <c r="E551" t="s">
        <v>29</v>
      </c>
      <c r="G551" t="s">
        <v>65</v>
      </c>
      <c r="H551" t="s">
        <v>34</v>
      </c>
      <c r="M551" s="11">
        <v>10</v>
      </c>
      <c r="N551">
        <v>1</v>
      </c>
      <c r="P551" s="12">
        <v>43253</v>
      </c>
      <c r="Q551" s="13">
        <v>12.5</v>
      </c>
      <c r="R551" s="13"/>
      <c r="S551" s="14">
        <v>217.4</v>
      </c>
      <c r="T551" s="14">
        <v>0.15</v>
      </c>
      <c r="V551" t="s">
        <v>66</v>
      </c>
      <c r="W551" t="s">
        <v>29</v>
      </c>
      <c r="X551" s="12">
        <v>43253</v>
      </c>
      <c r="Y551" s="15">
        <v>194.35560000000001</v>
      </c>
      <c r="Z551" s="16">
        <v>0</v>
      </c>
      <c r="AA551" s="16">
        <v>0</v>
      </c>
      <c r="AB551" s="16">
        <v>0</v>
      </c>
      <c r="AC551" s="16">
        <v>194.35560000000001</v>
      </c>
      <c r="AD551" s="16">
        <v>194.35560000000001</v>
      </c>
      <c r="AE551" s="16">
        <v>194.35560000000001</v>
      </c>
      <c r="AF551" s="12">
        <v>43281</v>
      </c>
      <c r="AG551" s="15" t="s">
        <v>38</v>
      </c>
      <c r="AH551" s="15" t="s">
        <v>29</v>
      </c>
      <c r="AI551" s="15" t="s">
        <v>38</v>
      </c>
      <c r="AL551" s="47">
        <f t="shared" si="16"/>
        <v>0.89400000000000002</v>
      </c>
      <c r="AM551" s="47">
        <v>1.71</v>
      </c>
      <c r="AN551">
        <f t="shared" si="17"/>
        <v>0.25650000000000001</v>
      </c>
      <c r="AO551" s="18" t="s">
        <v>70</v>
      </c>
      <c r="AP551" t="s">
        <v>389</v>
      </c>
    </row>
    <row r="552" spans="1:42" hidden="1" x14ac:dyDescent="0.2">
      <c r="A552" t="s">
        <v>29</v>
      </c>
      <c r="B552" t="s">
        <v>64</v>
      </c>
      <c r="C552" t="s">
        <v>31</v>
      </c>
      <c r="D552">
        <v>510318</v>
      </c>
      <c r="E552" t="s">
        <v>29</v>
      </c>
      <c r="G552" t="s">
        <v>65</v>
      </c>
      <c r="H552" t="s">
        <v>34</v>
      </c>
      <c r="M552" s="11">
        <v>10</v>
      </c>
      <c r="N552">
        <v>1</v>
      </c>
      <c r="P552" s="12">
        <v>43204</v>
      </c>
      <c r="Q552" s="13">
        <v>12.5</v>
      </c>
      <c r="R552" s="13"/>
      <c r="S552" s="14">
        <v>217.4</v>
      </c>
      <c r="T552" s="14">
        <v>0.15</v>
      </c>
      <c r="V552" t="s">
        <v>66</v>
      </c>
      <c r="W552" t="s">
        <v>29</v>
      </c>
      <c r="X552" s="12">
        <v>43204</v>
      </c>
      <c r="Y552" s="15">
        <v>194.35560000000001</v>
      </c>
      <c r="Z552" s="16">
        <v>0</v>
      </c>
      <c r="AA552" s="16">
        <v>0</v>
      </c>
      <c r="AB552" s="16">
        <v>0</v>
      </c>
      <c r="AC552" s="16">
        <v>194.35560000000001</v>
      </c>
      <c r="AD552" s="16">
        <v>194.35560000000001</v>
      </c>
      <c r="AE552" s="16">
        <v>194.35560000000001</v>
      </c>
      <c r="AF552" s="12">
        <v>43281</v>
      </c>
      <c r="AG552" s="15" t="s">
        <v>38</v>
      </c>
      <c r="AH552" s="15" t="s">
        <v>29</v>
      </c>
      <c r="AI552" s="15" t="s">
        <v>38</v>
      </c>
      <c r="AL552" s="47">
        <f t="shared" si="16"/>
        <v>0.89400000000000002</v>
      </c>
      <c r="AM552" s="47">
        <v>1.71</v>
      </c>
      <c r="AN552">
        <f t="shared" si="17"/>
        <v>0.25650000000000001</v>
      </c>
      <c r="AO552" s="18" t="s">
        <v>70</v>
      </c>
      <c r="AP552" t="s">
        <v>389</v>
      </c>
    </row>
    <row r="553" spans="1:42" hidden="1" x14ac:dyDescent="0.2">
      <c r="A553" t="s">
        <v>29</v>
      </c>
      <c r="B553" t="s">
        <v>64</v>
      </c>
      <c r="C553" t="s">
        <v>31</v>
      </c>
      <c r="D553">
        <v>510351</v>
      </c>
      <c r="E553" t="s">
        <v>29</v>
      </c>
      <c r="G553" t="s">
        <v>65</v>
      </c>
      <c r="H553" t="s">
        <v>34</v>
      </c>
      <c r="M553" s="11">
        <v>10</v>
      </c>
      <c r="N553">
        <v>1</v>
      </c>
      <c r="P553" s="12">
        <v>43295</v>
      </c>
      <c r="Q553" s="13">
        <v>12.5</v>
      </c>
      <c r="R553" s="13"/>
      <c r="S553" s="14">
        <v>217.4</v>
      </c>
      <c r="T553" s="14">
        <v>0.15</v>
      </c>
      <c r="V553" t="s">
        <v>66</v>
      </c>
      <c r="W553" t="s">
        <v>29</v>
      </c>
      <c r="X553" s="12">
        <v>43295</v>
      </c>
      <c r="Y553" s="15">
        <v>194.35560000000001</v>
      </c>
      <c r="Z553" s="16">
        <v>0</v>
      </c>
      <c r="AA553" s="16">
        <v>0</v>
      </c>
      <c r="AB553" s="16">
        <v>0</v>
      </c>
      <c r="AC553" s="16">
        <v>194.35560000000001</v>
      </c>
      <c r="AD553" s="16">
        <v>194.35560000000001</v>
      </c>
      <c r="AE553" s="16">
        <v>194.35560000000001</v>
      </c>
      <c r="AF553" s="12">
        <v>43373</v>
      </c>
      <c r="AG553" s="15" t="s">
        <v>38</v>
      </c>
      <c r="AH553" s="15" t="s">
        <v>29</v>
      </c>
      <c r="AI553" s="15" t="s">
        <v>38</v>
      </c>
      <c r="AL553" s="47">
        <f t="shared" si="16"/>
        <v>0.89400000000000002</v>
      </c>
      <c r="AM553" s="47">
        <v>1.71</v>
      </c>
      <c r="AN553">
        <f t="shared" si="17"/>
        <v>0.25650000000000001</v>
      </c>
      <c r="AO553" s="18" t="s">
        <v>70</v>
      </c>
      <c r="AP553" t="s">
        <v>389</v>
      </c>
    </row>
    <row r="554" spans="1:42" hidden="1" x14ac:dyDescent="0.2">
      <c r="A554" t="s">
        <v>29</v>
      </c>
      <c r="B554" t="s">
        <v>64</v>
      </c>
      <c r="C554" t="s">
        <v>31</v>
      </c>
      <c r="D554">
        <v>510358</v>
      </c>
      <c r="E554" t="s">
        <v>29</v>
      </c>
      <c r="G554" t="s">
        <v>65</v>
      </c>
      <c r="H554" t="s">
        <v>34</v>
      </c>
      <c r="M554" s="11">
        <v>10</v>
      </c>
      <c r="N554">
        <v>1</v>
      </c>
      <c r="P554" s="12">
        <v>43253</v>
      </c>
      <c r="Q554" s="13">
        <v>12.5</v>
      </c>
      <c r="R554" s="13"/>
      <c r="S554" s="14">
        <v>217.4</v>
      </c>
      <c r="T554" s="14">
        <v>0.15</v>
      </c>
      <c r="V554" t="s">
        <v>66</v>
      </c>
      <c r="W554" t="s">
        <v>29</v>
      </c>
      <c r="X554" s="12">
        <v>43253</v>
      </c>
      <c r="Y554" s="15">
        <v>194.35560000000001</v>
      </c>
      <c r="Z554" s="16">
        <v>0</v>
      </c>
      <c r="AA554" s="16">
        <v>0</v>
      </c>
      <c r="AB554" s="16">
        <v>0</v>
      </c>
      <c r="AC554" s="16">
        <v>194.35560000000001</v>
      </c>
      <c r="AD554" s="16">
        <v>194.35560000000001</v>
      </c>
      <c r="AE554" s="16">
        <v>194.35560000000001</v>
      </c>
      <c r="AF554" s="12">
        <v>43281</v>
      </c>
      <c r="AG554" s="15" t="s">
        <v>38</v>
      </c>
      <c r="AH554" s="15" t="s">
        <v>29</v>
      </c>
      <c r="AI554" s="15" t="s">
        <v>38</v>
      </c>
      <c r="AL554" s="47">
        <f t="shared" si="16"/>
        <v>0.89400000000000002</v>
      </c>
      <c r="AM554" s="47">
        <v>1.71</v>
      </c>
      <c r="AN554">
        <f t="shared" si="17"/>
        <v>0.25650000000000001</v>
      </c>
      <c r="AO554" s="18" t="s">
        <v>70</v>
      </c>
      <c r="AP554" t="s">
        <v>389</v>
      </c>
    </row>
    <row r="555" spans="1:42" hidden="1" x14ac:dyDescent="0.2">
      <c r="A555" t="s">
        <v>29</v>
      </c>
      <c r="B555" t="s">
        <v>64</v>
      </c>
      <c r="C555" t="s">
        <v>31</v>
      </c>
      <c r="D555">
        <v>510414</v>
      </c>
      <c r="E555" t="s">
        <v>29</v>
      </c>
      <c r="G555" t="s">
        <v>65</v>
      </c>
      <c r="H555" t="s">
        <v>34</v>
      </c>
      <c r="M555" s="11">
        <v>10</v>
      </c>
      <c r="N555">
        <v>1</v>
      </c>
      <c r="P555" s="12">
        <v>43203</v>
      </c>
      <c r="Q555" s="13">
        <v>12.5</v>
      </c>
      <c r="R555" s="13"/>
      <c r="S555" s="14">
        <v>217.4</v>
      </c>
      <c r="T555" s="14">
        <v>0.15</v>
      </c>
      <c r="V555" t="s">
        <v>66</v>
      </c>
      <c r="W555" t="s">
        <v>29</v>
      </c>
      <c r="X555" s="12">
        <v>43203</v>
      </c>
      <c r="Y555" s="15">
        <v>194.35560000000001</v>
      </c>
      <c r="Z555" s="16">
        <v>0</v>
      </c>
      <c r="AA555" s="16">
        <v>0</v>
      </c>
      <c r="AB555" s="16">
        <v>0</v>
      </c>
      <c r="AC555" s="16">
        <v>194.35560000000001</v>
      </c>
      <c r="AD555" s="16">
        <v>194.35560000000001</v>
      </c>
      <c r="AE555" s="16">
        <v>194.35560000000001</v>
      </c>
      <c r="AF555" s="12">
        <v>43281</v>
      </c>
      <c r="AG555" s="15" t="s">
        <v>38</v>
      </c>
      <c r="AH555" s="15" t="s">
        <v>29</v>
      </c>
      <c r="AI555" s="15" t="s">
        <v>38</v>
      </c>
      <c r="AL555" s="47">
        <f t="shared" si="16"/>
        <v>0.89400000000000002</v>
      </c>
      <c r="AM555" s="47">
        <v>1.71</v>
      </c>
      <c r="AN555">
        <f t="shared" si="17"/>
        <v>0.25650000000000001</v>
      </c>
      <c r="AO555" s="18" t="s">
        <v>70</v>
      </c>
      <c r="AP555" t="s">
        <v>389</v>
      </c>
    </row>
    <row r="556" spans="1:42" hidden="1" x14ac:dyDescent="0.2">
      <c r="A556" t="s">
        <v>29</v>
      </c>
      <c r="B556" t="s">
        <v>64</v>
      </c>
      <c r="C556" t="s">
        <v>31</v>
      </c>
      <c r="D556">
        <v>510440</v>
      </c>
      <c r="E556" t="s">
        <v>29</v>
      </c>
      <c r="G556" t="s">
        <v>65</v>
      </c>
      <c r="H556" t="s">
        <v>34</v>
      </c>
      <c r="M556" s="11">
        <v>10</v>
      </c>
      <c r="N556">
        <v>1</v>
      </c>
      <c r="P556" s="12">
        <v>43314</v>
      </c>
      <c r="Q556" s="13">
        <v>12.5</v>
      </c>
      <c r="R556" s="13"/>
      <c r="S556" s="14">
        <v>217.4</v>
      </c>
      <c r="T556" s="14">
        <v>0.15</v>
      </c>
      <c r="V556" t="s">
        <v>66</v>
      </c>
      <c r="W556" t="s">
        <v>29</v>
      </c>
      <c r="X556" s="12">
        <v>43314</v>
      </c>
      <c r="Y556" s="15">
        <v>194.35560000000001</v>
      </c>
      <c r="Z556" s="16">
        <v>0</v>
      </c>
      <c r="AA556" s="16">
        <v>0</v>
      </c>
      <c r="AB556" s="16">
        <v>0</v>
      </c>
      <c r="AC556" s="16">
        <v>194.35560000000001</v>
      </c>
      <c r="AD556" s="16">
        <v>194.35560000000001</v>
      </c>
      <c r="AE556" s="16">
        <v>194.35560000000001</v>
      </c>
      <c r="AF556" s="12">
        <v>43373</v>
      </c>
      <c r="AG556" s="15" t="s">
        <v>38</v>
      </c>
      <c r="AH556" s="15" t="s">
        <v>29</v>
      </c>
      <c r="AI556" s="15" t="s">
        <v>38</v>
      </c>
      <c r="AL556" s="47">
        <f t="shared" si="16"/>
        <v>0.89400000000000002</v>
      </c>
      <c r="AM556" s="47">
        <v>1.71</v>
      </c>
      <c r="AN556">
        <f t="shared" si="17"/>
        <v>0.25650000000000001</v>
      </c>
      <c r="AO556" s="18" t="s">
        <v>70</v>
      </c>
      <c r="AP556" t="s">
        <v>389</v>
      </c>
    </row>
    <row r="557" spans="1:42" hidden="1" x14ac:dyDescent="0.2">
      <c r="A557" t="s">
        <v>29</v>
      </c>
      <c r="B557" t="s">
        <v>64</v>
      </c>
      <c r="C557" t="s">
        <v>31</v>
      </c>
      <c r="D557">
        <v>510447</v>
      </c>
      <c r="E557" t="s">
        <v>29</v>
      </c>
      <c r="G557" t="s">
        <v>65</v>
      </c>
      <c r="H557" t="s">
        <v>34</v>
      </c>
      <c r="M557" s="11">
        <v>10</v>
      </c>
      <c r="N557">
        <v>1</v>
      </c>
      <c r="P557" s="12">
        <v>43246</v>
      </c>
      <c r="Q557" s="13">
        <v>12.5</v>
      </c>
      <c r="R557" s="13"/>
      <c r="S557" s="14">
        <v>217.4</v>
      </c>
      <c r="T557" s="14">
        <v>0.15</v>
      </c>
      <c r="V557" t="s">
        <v>66</v>
      </c>
      <c r="W557" t="s">
        <v>29</v>
      </c>
      <c r="X557" s="12">
        <v>43246</v>
      </c>
      <c r="Y557" s="15">
        <v>194.35560000000001</v>
      </c>
      <c r="Z557" s="16">
        <v>0</v>
      </c>
      <c r="AA557" s="16">
        <v>0</v>
      </c>
      <c r="AB557" s="16">
        <v>0</v>
      </c>
      <c r="AC557" s="16">
        <v>194.35560000000001</v>
      </c>
      <c r="AD557" s="16">
        <v>194.35560000000001</v>
      </c>
      <c r="AE557" s="16">
        <v>194.35560000000001</v>
      </c>
      <c r="AF557" s="12">
        <v>43281</v>
      </c>
      <c r="AG557" s="15" t="s">
        <v>38</v>
      </c>
      <c r="AH557" s="15" t="s">
        <v>29</v>
      </c>
      <c r="AI557" s="15" t="s">
        <v>38</v>
      </c>
      <c r="AL557" s="47">
        <f t="shared" si="16"/>
        <v>0.89400000000000002</v>
      </c>
      <c r="AM557" s="47">
        <v>1.71</v>
      </c>
      <c r="AN557">
        <f t="shared" si="17"/>
        <v>0.25650000000000001</v>
      </c>
      <c r="AO557" s="18" t="s">
        <v>70</v>
      </c>
      <c r="AP557" t="s">
        <v>389</v>
      </c>
    </row>
    <row r="558" spans="1:42" hidden="1" x14ac:dyDescent="0.2">
      <c r="A558" t="s">
        <v>29</v>
      </c>
      <c r="B558" t="s">
        <v>64</v>
      </c>
      <c r="C558" t="s">
        <v>31</v>
      </c>
      <c r="D558">
        <v>510497</v>
      </c>
      <c r="E558" t="s">
        <v>29</v>
      </c>
      <c r="G558" t="s">
        <v>65</v>
      </c>
      <c r="H558" t="s">
        <v>34</v>
      </c>
      <c r="M558" s="11">
        <v>10</v>
      </c>
      <c r="N558">
        <v>1</v>
      </c>
      <c r="P558" s="12">
        <v>43205</v>
      </c>
      <c r="Q558" s="13">
        <v>12.5</v>
      </c>
      <c r="R558" s="13"/>
      <c r="S558" s="14">
        <v>217.4</v>
      </c>
      <c r="T558" s="14">
        <v>0.15</v>
      </c>
      <c r="V558" t="s">
        <v>66</v>
      </c>
      <c r="W558" t="s">
        <v>29</v>
      </c>
      <c r="X558" s="12">
        <v>43205</v>
      </c>
      <c r="Y558" s="15">
        <v>194.35560000000001</v>
      </c>
      <c r="Z558" s="16">
        <v>0</v>
      </c>
      <c r="AA558" s="16">
        <v>0</v>
      </c>
      <c r="AB558" s="16">
        <v>0</v>
      </c>
      <c r="AC558" s="16">
        <v>194.35560000000001</v>
      </c>
      <c r="AD558" s="16">
        <v>194.35560000000001</v>
      </c>
      <c r="AE558" s="16">
        <v>194.35560000000001</v>
      </c>
      <c r="AF558" s="12">
        <v>43281</v>
      </c>
      <c r="AG558" s="15" t="s">
        <v>38</v>
      </c>
      <c r="AH558" s="15" t="s">
        <v>29</v>
      </c>
      <c r="AI558" s="15" t="s">
        <v>38</v>
      </c>
      <c r="AL558" s="47">
        <f t="shared" si="16"/>
        <v>0.89400000000000002</v>
      </c>
      <c r="AM558" s="47">
        <v>1.71</v>
      </c>
      <c r="AN558">
        <f t="shared" si="17"/>
        <v>0.25650000000000001</v>
      </c>
      <c r="AO558" s="18" t="s">
        <v>70</v>
      </c>
      <c r="AP558" t="s">
        <v>389</v>
      </c>
    </row>
    <row r="559" spans="1:42" hidden="1" x14ac:dyDescent="0.2">
      <c r="A559" t="s">
        <v>29</v>
      </c>
      <c r="B559" t="s">
        <v>64</v>
      </c>
      <c r="C559" t="s">
        <v>31</v>
      </c>
      <c r="D559">
        <v>510508</v>
      </c>
      <c r="E559" t="s">
        <v>29</v>
      </c>
      <c r="G559" t="s">
        <v>65</v>
      </c>
      <c r="H559" t="s">
        <v>34</v>
      </c>
      <c r="M559" s="11">
        <v>10</v>
      </c>
      <c r="N559">
        <v>1</v>
      </c>
      <c r="P559" s="12">
        <v>43203</v>
      </c>
      <c r="Q559" s="13">
        <v>12.5</v>
      </c>
      <c r="R559" s="13"/>
      <c r="S559" s="14">
        <v>217.4</v>
      </c>
      <c r="T559" s="14">
        <v>0.15</v>
      </c>
      <c r="V559" t="s">
        <v>66</v>
      </c>
      <c r="W559" t="s">
        <v>29</v>
      </c>
      <c r="X559" s="12">
        <v>43203</v>
      </c>
      <c r="Y559" s="15">
        <v>194.35560000000001</v>
      </c>
      <c r="Z559" s="16">
        <v>0</v>
      </c>
      <c r="AA559" s="16">
        <v>0</v>
      </c>
      <c r="AB559" s="16">
        <v>0</v>
      </c>
      <c r="AC559" s="16">
        <v>194.35560000000001</v>
      </c>
      <c r="AD559" s="16">
        <v>194.35560000000001</v>
      </c>
      <c r="AE559" s="16">
        <v>194.35560000000001</v>
      </c>
      <c r="AF559" s="12">
        <v>43281</v>
      </c>
      <c r="AG559" s="15" t="s">
        <v>38</v>
      </c>
      <c r="AH559" s="15" t="s">
        <v>29</v>
      </c>
      <c r="AI559" s="15" t="s">
        <v>38</v>
      </c>
      <c r="AL559" s="47">
        <f t="shared" si="16"/>
        <v>0.89400000000000002</v>
      </c>
      <c r="AM559" s="47">
        <v>1.71</v>
      </c>
      <c r="AN559">
        <f t="shared" si="17"/>
        <v>0.25650000000000001</v>
      </c>
      <c r="AO559" s="18" t="s">
        <v>70</v>
      </c>
      <c r="AP559" t="s">
        <v>389</v>
      </c>
    </row>
    <row r="560" spans="1:42" hidden="1" x14ac:dyDescent="0.2">
      <c r="A560" t="s">
        <v>29</v>
      </c>
      <c r="B560" t="s">
        <v>64</v>
      </c>
      <c r="C560" t="s">
        <v>31</v>
      </c>
      <c r="D560">
        <v>510515</v>
      </c>
      <c r="E560" t="s">
        <v>29</v>
      </c>
      <c r="G560" t="s">
        <v>65</v>
      </c>
      <c r="H560" t="s">
        <v>34</v>
      </c>
      <c r="M560" s="11">
        <v>10</v>
      </c>
      <c r="N560">
        <v>1</v>
      </c>
      <c r="P560" s="12">
        <v>43205</v>
      </c>
      <c r="Q560" s="13">
        <v>12.5</v>
      </c>
      <c r="R560" s="13"/>
      <c r="S560" s="14">
        <v>217.4</v>
      </c>
      <c r="T560" s="14">
        <v>0.15</v>
      </c>
      <c r="V560" t="s">
        <v>66</v>
      </c>
      <c r="W560" t="s">
        <v>29</v>
      </c>
      <c r="X560" s="12">
        <v>43205</v>
      </c>
      <c r="Y560" s="15">
        <v>194.35560000000001</v>
      </c>
      <c r="Z560" s="16">
        <v>0</v>
      </c>
      <c r="AA560" s="16">
        <v>0</v>
      </c>
      <c r="AB560" s="16">
        <v>0</v>
      </c>
      <c r="AC560" s="16">
        <v>194.35560000000001</v>
      </c>
      <c r="AD560" s="16">
        <v>194.35560000000001</v>
      </c>
      <c r="AE560" s="16">
        <v>194.35560000000001</v>
      </c>
      <c r="AF560" s="12">
        <v>43281</v>
      </c>
      <c r="AG560" s="15" t="s">
        <v>38</v>
      </c>
      <c r="AH560" s="15" t="s">
        <v>29</v>
      </c>
      <c r="AI560" s="15" t="s">
        <v>38</v>
      </c>
      <c r="AL560" s="47">
        <f t="shared" si="16"/>
        <v>0.89400000000000002</v>
      </c>
      <c r="AM560" s="47">
        <v>1.71</v>
      </c>
      <c r="AN560">
        <f t="shared" si="17"/>
        <v>0.25650000000000001</v>
      </c>
      <c r="AO560" s="18" t="s">
        <v>70</v>
      </c>
      <c r="AP560" t="s">
        <v>389</v>
      </c>
    </row>
    <row r="561" spans="1:42" hidden="1" x14ac:dyDescent="0.2">
      <c r="A561" t="s">
        <v>29</v>
      </c>
      <c r="B561" t="s">
        <v>64</v>
      </c>
      <c r="C561" t="s">
        <v>31</v>
      </c>
      <c r="D561">
        <v>510533</v>
      </c>
      <c r="E561" t="s">
        <v>29</v>
      </c>
      <c r="G561" t="s">
        <v>65</v>
      </c>
      <c r="H561" t="s">
        <v>34</v>
      </c>
      <c r="M561" s="11">
        <v>10</v>
      </c>
      <c r="N561">
        <v>1</v>
      </c>
      <c r="P561" s="12">
        <v>43203</v>
      </c>
      <c r="Q561" s="13">
        <v>12.5</v>
      </c>
      <c r="R561" s="13"/>
      <c r="S561" s="14">
        <v>217.4</v>
      </c>
      <c r="T561" s="14">
        <v>0.15</v>
      </c>
      <c r="V561" t="s">
        <v>66</v>
      </c>
      <c r="W561" t="s">
        <v>29</v>
      </c>
      <c r="X561" s="12">
        <v>43203</v>
      </c>
      <c r="Y561" s="15">
        <v>194.35560000000001</v>
      </c>
      <c r="Z561" s="16">
        <v>0</v>
      </c>
      <c r="AA561" s="16">
        <v>0</v>
      </c>
      <c r="AB561" s="16">
        <v>0</v>
      </c>
      <c r="AC561" s="16">
        <v>194.35560000000001</v>
      </c>
      <c r="AD561" s="16">
        <v>194.35560000000001</v>
      </c>
      <c r="AE561" s="16">
        <v>194.35560000000001</v>
      </c>
      <c r="AF561" s="12">
        <v>43281</v>
      </c>
      <c r="AG561" s="15" t="s">
        <v>38</v>
      </c>
      <c r="AH561" s="15" t="s">
        <v>29</v>
      </c>
      <c r="AI561" s="15" t="s">
        <v>38</v>
      </c>
      <c r="AL561" s="47">
        <f t="shared" si="16"/>
        <v>0.89400000000000002</v>
      </c>
      <c r="AM561" s="47">
        <v>1.71</v>
      </c>
      <c r="AN561">
        <f t="shared" si="17"/>
        <v>0.25650000000000001</v>
      </c>
      <c r="AO561" s="18" t="s">
        <v>70</v>
      </c>
      <c r="AP561" t="s">
        <v>389</v>
      </c>
    </row>
    <row r="562" spans="1:42" hidden="1" x14ac:dyDescent="0.2">
      <c r="A562" t="s">
        <v>29</v>
      </c>
      <c r="B562" t="s">
        <v>64</v>
      </c>
      <c r="C562" t="s">
        <v>31</v>
      </c>
      <c r="D562">
        <v>510541</v>
      </c>
      <c r="E562" t="s">
        <v>29</v>
      </c>
      <c r="G562" t="s">
        <v>65</v>
      </c>
      <c r="H562" t="s">
        <v>34</v>
      </c>
      <c r="M562" s="11">
        <v>10</v>
      </c>
      <c r="N562">
        <v>1</v>
      </c>
      <c r="P562" s="12">
        <v>43295</v>
      </c>
      <c r="Q562" s="13">
        <v>12.5</v>
      </c>
      <c r="R562" s="13"/>
      <c r="S562" s="14">
        <v>217.4</v>
      </c>
      <c r="T562" s="14">
        <v>0.15</v>
      </c>
      <c r="V562" t="s">
        <v>66</v>
      </c>
      <c r="W562" t="s">
        <v>29</v>
      </c>
      <c r="X562" s="12">
        <v>43295</v>
      </c>
      <c r="Y562" s="15">
        <v>194.35560000000001</v>
      </c>
      <c r="Z562" s="16">
        <v>0</v>
      </c>
      <c r="AA562" s="16">
        <v>0</v>
      </c>
      <c r="AB562" s="16">
        <v>0</v>
      </c>
      <c r="AC562" s="16">
        <v>194.35560000000001</v>
      </c>
      <c r="AD562" s="16">
        <v>194.35560000000001</v>
      </c>
      <c r="AE562" s="16">
        <v>194.35560000000001</v>
      </c>
      <c r="AF562" s="12">
        <v>43373</v>
      </c>
      <c r="AG562" s="15" t="s">
        <v>38</v>
      </c>
      <c r="AH562" s="15" t="s">
        <v>29</v>
      </c>
      <c r="AI562" s="15" t="s">
        <v>38</v>
      </c>
      <c r="AL562" s="47">
        <f t="shared" si="16"/>
        <v>0.89400000000000002</v>
      </c>
      <c r="AM562" s="47">
        <v>1.71</v>
      </c>
      <c r="AN562">
        <f t="shared" si="17"/>
        <v>0.25650000000000001</v>
      </c>
      <c r="AO562" s="18" t="s">
        <v>70</v>
      </c>
      <c r="AP562" t="s">
        <v>389</v>
      </c>
    </row>
    <row r="563" spans="1:42" hidden="1" x14ac:dyDescent="0.2">
      <c r="A563" t="s">
        <v>29</v>
      </c>
      <c r="B563" t="s">
        <v>64</v>
      </c>
      <c r="C563" t="s">
        <v>31</v>
      </c>
      <c r="D563">
        <v>510567</v>
      </c>
      <c r="E563" t="s">
        <v>29</v>
      </c>
      <c r="G563" t="s">
        <v>65</v>
      </c>
      <c r="H563" t="s">
        <v>34</v>
      </c>
      <c r="M563" s="11">
        <v>10</v>
      </c>
      <c r="N563">
        <v>1</v>
      </c>
      <c r="P563" s="12">
        <v>43295</v>
      </c>
      <c r="Q563" s="13">
        <v>12.5</v>
      </c>
      <c r="R563" s="13"/>
      <c r="S563" s="14">
        <v>217.4</v>
      </c>
      <c r="T563" s="14">
        <v>0.15</v>
      </c>
      <c r="V563" t="s">
        <v>66</v>
      </c>
      <c r="W563" t="s">
        <v>29</v>
      </c>
      <c r="X563" s="12">
        <v>43295</v>
      </c>
      <c r="Y563" s="15">
        <v>194.35560000000001</v>
      </c>
      <c r="Z563" s="16">
        <v>0</v>
      </c>
      <c r="AA563" s="16">
        <v>0</v>
      </c>
      <c r="AB563" s="16">
        <v>0</v>
      </c>
      <c r="AC563" s="16">
        <v>194.35560000000001</v>
      </c>
      <c r="AD563" s="16">
        <v>194.35560000000001</v>
      </c>
      <c r="AE563" s="16">
        <v>194.35560000000001</v>
      </c>
      <c r="AF563" s="12">
        <v>43373</v>
      </c>
      <c r="AG563" s="15" t="s">
        <v>38</v>
      </c>
      <c r="AH563" s="15" t="s">
        <v>29</v>
      </c>
      <c r="AI563" s="15" t="s">
        <v>38</v>
      </c>
      <c r="AL563" s="47">
        <f t="shared" si="16"/>
        <v>0.89400000000000002</v>
      </c>
      <c r="AM563" s="47">
        <v>1.71</v>
      </c>
      <c r="AN563">
        <f t="shared" si="17"/>
        <v>0.25650000000000001</v>
      </c>
      <c r="AO563" s="18" t="s">
        <v>70</v>
      </c>
      <c r="AP563" t="s">
        <v>389</v>
      </c>
    </row>
    <row r="564" spans="1:42" hidden="1" x14ac:dyDescent="0.2">
      <c r="A564" t="s">
        <v>29</v>
      </c>
      <c r="B564" t="s">
        <v>64</v>
      </c>
      <c r="C564" t="s">
        <v>31</v>
      </c>
      <c r="D564">
        <v>510580</v>
      </c>
      <c r="E564" t="s">
        <v>29</v>
      </c>
      <c r="G564" t="s">
        <v>65</v>
      </c>
      <c r="H564" t="s">
        <v>34</v>
      </c>
      <c r="M564" s="11">
        <v>10</v>
      </c>
      <c r="N564">
        <v>1</v>
      </c>
      <c r="P564" s="12">
        <v>43337</v>
      </c>
      <c r="Q564" s="13">
        <v>12.5</v>
      </c>
      <c r="R564" s="13"/>
      <c r="S564" s="14">
        <v>217.4</v>
      </c>
      <c r="T564" s="14">
        <v>0.15</v>
      </c>
      <c r="V564" t="s">
        <v>66</v>
      </c>
      <c r="W564" t="s">
        <v>29</v>
      </c>
      <c r="X564" s="12">
        <v>43337</v>
      </c>
      <c r="Y564" s="15">
        <v>194.35560000000001</v>
      </c>
      <c r="Z564" s="16">
        <v>0</v>
      </c>
      <c r="AA564" s="16">
        <v>0</v>
      </c>
      <c r="AB564" s="16">
        <v>0</v>
      </c>
      <c r="AC564" s="16">
        <v>194.35560000000001</v>
      </c>
      <c r="AD564" s="16">
        <v>194.35560000000001</v>
      </c>
      <c r="AE564" s="16">
        <v>194.35560000000001</v>
      </c>
      <c r="AF564" s="12">
        <v>43373</v>
      </c>
      <c r="AG564" s="15" t="s">
        <v>38</v>
      </c>
      <c r="AH564" s="15" t="s">
        <v>29</v>
      </c>
      <c r="AI564" s="15" t="s">
        <v>38</v>
      </c>
      <c r="AL564" s="47">
        <f t="shared" si="16"/>
        <v>0.89400000000000002</v>
      </c>
      <c r="AM564" s="47">
        <v>1.71</v>
      </c>
      <c r="AN564">
        <f t="shared" si="17"/>
        <v>0.25650000000000001</v>
      </c>
      <c r="AO564" s="18" t="s">
        <v>70</v>
      </c>
      <c r="AP564" t="s">
        <v>389</v>
      </c>
    </row>
    <row r="565" spans="1:42" hidden="1" x14ac:dyDescent="0.2">
      <c r="A565" t="s">
        <v>29</v>
      </c>
      <c r="B565" t="s">
        <v>64</v>
      </c>
      <c r="C565" t="s">
        <v>31</v>
      </c>
      <c r="D565">
        <v>510607</v>
      </c>
      <c r="E565" t="s">
        <v>29</v>
      </c>
      <c r="G565" t="s">
        <v>65</v>
      </c>
      <c r="H565" t="s">
        <v>34</v>
      </c>
      <c r="M565" s="11">
        <v>10</v>
      </c>
      <c r="N565">
        <v>1</v>
      </c>
      <c r="P565" s="12">
        <v>43295</v>
      </c>
      <c r="Q565" s="13">
        <v>12.5</v>
      </c>
      <c r="R565" s="13"/>
      <c r="S565" s="14">
        <v>217.4</v>
      </c>
      <c r="T565" s="14">
        <v>0.15</v>
      </c>
      <c r="V565" t="s">
        <v>66</v>
      </c>
      <c r="W565" t="s">
        <v>29</v>
      </c>
      <c r="X565" s="12">
        <v>43295</v>
      </c>
      <c r="Y565" s="15">
        <v>194.35560000000001</v>
      </c>
      <c r="Z565" s="16">
        <v>0</v>
      </c>
      <c r="AA565" s="16">
        <v>0</v>
      </c>
      <c r="AB565" s="16">
        <v>0</v>
      </c>
      <c r="AC565" s="16">
        <v>194.35560000000001</v>
      </c>
      <c r="AD565" s="16">
        <v>194.35560000000001</v>
      </c>
      <c r="AE565" s="16">
        <v>194.35560000000001</v>
      </c>
      <c r="AF565" s="12">
        <v>43373</v>
      </c>
      <c r="AG565" s="15" t="s">
        <v>38</v>
      </c>
      <c r="AH565" s="15" t="s">
        <v>29</v>
      </c>
      <c r="AI565" s="15" t="s">
        <v>38</v>
      </c>
      <c r="AL565" s="47">
        <f t="shared" si="16"/>
        <v>0.89400000000000002</v>
      </c>
      <c r="AM565" s="47">
        <v>1.71</v>
      </c>
      <c r="AN565">
        <f t="shared" si="17"/>
        <v>0.25650000000000001</v>
      </c>
      <c r="AO565" s="18" t="s">
        <v>70</v>
      </c>
      <c r="AP565" t="s">
        <v>389</v>
      </c>
    </row>
    <row r="566" spans="1:42" hidden="1" x14ac:dyDescent="0.2">
      <c r="A566" t="s">
        <v>29</v>
      </c>
      <c r="B566" t="s">
        <v>64</v>
      </c>
      <c r="C566" t="s">
        <v>31</v>
      </c>
      <c r="D566">
        <v>510611</v>
      </c>
      <c r="E566" t="s">
        <v>29</v>
      </c>
      <c r="G566" t="s">
        <v>65</v>
      </c>
      <c r="H566" t="s">
        <v>34</v>
      </c>
      <c r="M566" s="11">
        <v>10</v>
      </c>
      <c r="N566">
        <v>1</v>
      </c>
      <c r="P566" s="12">
        <v>43314</v>
      </c>
      <c r="Q566" s="13">
        <v>12.5</v>
      </c>
      <c r="R566" s="13"/>
      <c r="S566" s="14">
        <v>217.4</v>
      </c>
      <c r="T566" s="14">
        <v>0.15</v>
      </c>
      <c r="V566" t="s">
        <v>66</v>
      </c>
      <c r="W566" t="s">
        <v>29</v>
      </c>
      <c r="X566" s="12">
        <v>43314</v>
      </c>
      <c r="Y566" s="15">
        <v>194.35560000000001</v>
      </c>
      <c r="Z566" s="16">
        <v>0</v>
      </c>
      <c r="AA566" s="16">
        <v>0</v>
      </c>
      <c r="AB566" s="16">
        <v>0</v>
      </c>
      <c r="AC566" s="16">
        <v>194.35560000000001</v>
      </c>
      <c r="AD566" s="16">
        <v>194.35560000000001</v>
      </c>
      <c r="AE566" s="16">
        <v>194.35560000000001</v>
      </c>
      <c r="AF566" s="12">
        <v>43373</v>
      </c>
      <c r="AG566" s="15" t="s">
        <v>38</v>
      </c>
      <c r="AH566" s="15" t="s">
        <v>29</v>
      </c>
      <c r="AI566" s="15" t="s">
        <v>38</v>
      </c>
      <c r="AL566" s="47">
        <f t="shared" si="16"/>
        <v>0.89400000000000002</v>
      </c>
      <c r="AM566" s="47">
        <v>1.71</v>
      </c>
      <c r="AN566">
        <f t="shared" si="17"/>
        <v>0.25650000000000001</v>
      </c>
      <c r="AO566" s="18" t="s">
        <v>70</v>
      </c>
      <c r="AP566" t="s">
        <v>389</v>
      </c>
    </row>
    <row r="567" spans="1:42" hidden="1" x14ac:dyDescent="0.2">
      <c r="A567" t="s">
        <v>29</v>
      </c>
      <c r="B567" t="s">
        <v>64</v>
      </c>
      <c r="C567" t="s">
        <v>31</v>
      </c>
      <c r="D567">
        <v>510615</v>
      </c>
      <c r="E567" t="s">
        <v>29</v>
      </c>
      <c r="G567" t="s">
        <v>65</v>
      </c>
      <c r="H567" t="s">
        <v>34</v>
      </c>
      <c r="M567" s="11">
        <v>10</v>
      </c>
      <c r="N567">
        <v>1</v>
      </c>
      <c r="P567" s="12">
        <v>43337</v>
      </c>
      <c r="Q567" s="13">
        <v>12.5</v>
      </c>
      <c r="R567" s="13"/>
      <c r="S567" s="14">
        <v>217.4</v>
      </c>
      <c r="T567" s="14">
        <v>0.15</v>
      </c>
      <c r="V567" t="s">
        <v>66</v>
      </c>
      <c r="W567" t="s">
        <v>29</v>
      </c>
      <c r="X567" s="12">
        <v>43337</v>
      </c>
      <c r="Y567" s="15">
        <v>194.35560000000001</v>
      </c>
      <c r="Z567" s="16">
        <v>0</v>
      </c>
      <c r="AA567" s="16">
        <v>0</v>
      </c>
      <c r="AB567" s="16">
        <v>0</v>
      </c>
      <c r="AC567" s="16">
        <v>194.35560000000001</v>
      </c>
      <c r="AD567" s="16">
        <v>194.35560000000001</v>
      </c>
      <c r="AE567" s="16">
        <v>194.35560000000001</v>
      </c>
      <c r="AF567" s="12">
        <v>43373</v>
      </c>
      <c r="AG567" s="15" t="s">
        <v>38</v>
      </c>
      <c r="AH567" s="15" t="s">
        <v>29</v>
      </c>
      <c r="AI567" s="15" t="s">
        <v>38</v>
      </c>
      <c r="AL567" s="47">
        <f t="shared" si="16"/>
        <v>0.89400000000000002</v>
      </c>
      <c r="AM567" s="47">
        <v>1.71</v>
      </c>
      <c r="AN567">
        <f t="shared" si="17"/>
        <v>0.25650000000000001</v>
      </c>
      <c r="AO567" s="18" t="s">
        <v>70</v>
      </c>
      <c r="AP567" t="s">
        <v>389</v>
      </c>
    </row>
    <row r="568" spans="1:42" hidden="1" x14ac:dyDescent="0.2">
      <c r="A568" t="s">
        <v>29</v>
      </c>
      <c r="B568" t="s">
        <v>64</v>
      </c>
      <c r="C568" t="s">
        <v>31</v>
      </c>
      <c r="D568">
        <v>510623</v>
      </c>
      <c r="E568" t="s">
        <v>29</v>
      </c>
      <c r="G568" t="s">
        <v>65</v>
      </c>
      <c r="H568" t="s">
        <v>34</v>
      </c>
      <c r="M568" s="11">
        <v>10</v>
      </c>
      <c r="N568">
        <v>1</v>
      </c>
      <c r="P568" s="12">
        <v>43205</v>
      </c>
      <c r="Q568" s="13">
        <v>12.5</v>
      </c>
      <c r="R568" s="13"/>
      <c r="S568" s="14">
        <v>217.4</v>
      </c>
      <c r="T568" s="14">
        <v>0.15</v>
      </c>
      <c r="V568" t="s">
        <v>66</v>
      </c>
      <c r="W568" t="s">
        <v>29</v>
      </c>
      <c r="X568" s="12">
        <v>43205</v>
      </c>
      <c r="Y568" s="15">
        <v>194.35560000000001</v>
      </c>
      <c r="Z568" s="16">
        <v>0</v>
      </c>
      <c r="AA568" s="16">
        <v>0</v>
      </c>
      <c r="AB568" s="16">
        <v>0</v>
      </c>
      <c r="AC568" s="16">
        <v>194.35560000000001</v>
      </c>
      <c r="AD568" s="16">
        <v>194.35560000000001</v>
      </c>
      <c r="AE568" s="16">
        <v>194.35560000000001</v>
      </c>
      <c r="AF568" s="12">
        <v>43281</v>
      </c>
      <c r="AG568" s="15" t="s">
        <v>38</v>
      </c>
      <c r="AH568" s="15" t="s">
        <v>29</v>
      </c>
      <c r="AI568" s="15" t="s">
        <v>38</v>
      </c>
      <c r="AL568" s="47">
        <f t="shared" si="16"/>
        <v>0.89400000000000002</v>
      </c>
      <c r="AM568" s="47">
        <v>1.71</v>
      </c>
      <c r="AN568">
        <f t="shared" si="17"/>
        <v>0.25650000000000001</v>
      </c>
      <c r="AO568" s="18" t="s">
        <v>70</v>
      </c>
      <c r="AP568" t="s">
        <v>389</v>
      </c>
    </row>
    <row r="569" spans="1:42" hidden="1" x14ac:dyDescent="0.2">
      <c r="A569" t="s">
        <v>29</v>
      </c>
      <c r="B569" t="s">
        <v>64</v>
      </c>
      <c r="C569" t="s">
        <v>31</v>
      </c>
      <c r="D569">
        <v>510693</v>
      </c>
      <c r="E569" t="s">
        <v>29</v>
      </c>
      <c r="G569" t="s">
        <v>65</v>
      </c>
      <c r="H569" t="s">
        <v>34</v>
      </c>
      <c r="M569" s="11">
        <v>10</v>
      </c>
      <c r="N569">
        <v>1</v>
      </c>
      <c r="P569" s="12">
        <v>43337</v>
      </c>
      <c r="Q569" s="13">
        <v>12.5</v>
      </c>
      <c r="R569" s="13"/>
      <c r="S569" s="14">
        <v>217.4</v>
      </c>
      <c r="T569" s="14">
        <v>0.15</v>
      </c>
      <c r="V569" t="s">
        <v>66</v>
      </c>
      <c r="W569" t="s">
        <v>29</v>
      </c>
      <c r="X569" s="12">
        <v>43337</v>
      </c>
      <c r="Y569" s="15">
        <v>194.35560000000001</v>
      </c>
      <c r="Z569" s="16">
        <v>0</v>
      </c>
      <c r="AA569" s="16">
        <v>0</v>
      </c>
      <c r="AB569" s="16">
        <v>0</v>
      </c>
      <c r="AC569" s="16">
        <v>194.35560000000001</v>
      </c>
      <c r="AD569" s="16">
        <v>194.35560000000001</v>
      </c>
      <c r="AE569" s="16">
        <v>194.35560000000001</v>
      </c>
      <c r="AF569" s="12">
        <v>43373</v>
      </c>
      <c r="AG569" s="15" t="s">
        <v>38</v>
      </c>
      <c r="AH569" s="15" t="s">
        <v>29</v>
      </c>
      <c r="AI569" s="15" t="s">
        <v>38</v>
      </c>
      <c r="AL569" s="47">
        <f t="shared" si="16"/>
        <v>0.89400000000000002</v>
      </c>
      <c r="AM569" s="47">
        <v>1.71</v>
      </c>
      <c r="AN569">
        <f t="shared" si="17"/>
        <v>0.25650000000000001</v>
      </c>
      <c r="AO569" s="18" t="s">
        <v>70</v>
      </c>
      <c r="AP569" t="s">
        <v>389</v>
      </c>
    </row>
    <row r="570" spans="1:42" hidden="1" x14ac:dyDescent="0.2">
      <c r="A570" t="s">
        <v>29</v>
      </c>
      <c r="B570" t="s">
        <v>64</v>
      </c>
      <c r="C570" t="s">
        <v>31</v>
      </c>
      <c r="D570">
        <v>510694</v>
      </c>
      <c r="E570" t="s">
        <v>29</v>
      </c>
      <c r="G570" t="s">
        <v>65</v>
      </c>
      <c r="H570" t="s">
        <v>34</v>
      </c>
      <c r="M570" s="11">
        <v>10</v>
      </c>
      <c r="N570">
        <v>1</v>
      </c>
      <c r="P570" s="12">
        <v>43337</v>
      </c>
      <c r="Q570" s="13">
        <v>12.5</v>
      </c>
      <c r="R570" s="13"/>
      <c r="S570" s="14">
        <v>217.4</v>
      </c>
      <c r="T570" s="14">
        <v>0.15</v>
      </c>
      <c r="V570" t="s">
        <v>66</v>
      </c>
      <c r="W570" t="s">
        <v>29</v>
      </c>
      <c r="X570" s="12">
        <v>43337</v>
      </c>
      <c r="Y570" s="15">
        <v>194.35560000000001</v>
      </c>
      <c r="Z570" s="16">
        <v>0</v>
      </c>
      <c r="AA570" s="16">
        <v>0</v>
      </c>
      <c r="AB570" s="16">
        <v>0</v>
      </c>
      <c r="AC570" s="16">
        <v>194.35560000000001</v>
      </c>
      <c r="AD570" s="16">
        <v>194.35560000000001</v>
      </c>
      <c r="AE570" s="16">
        <v>194.35560000000001</v>
      </c>
      <c r="AF570" s="12">
        <v>43373</v>
      </c>
      <c r="AG570" s="15" t="s">
        <v>38</v>
      </c>
      <c r="AH570" s="15" t="s">
        <v>29</v>
      </c>
      <c r="AI570" s="15" t="s">
        <v>38</v>
      </c>
      <c r="AL570" s="47">
        <f t="shared" si="16"/>
        <v>0.89400000000000002</v>
      </c>
      <c r="AM570" s="47">
        <v>1.71</v>
      </c>
      <c r="AN570">
        <f t="shared" si="17"/>
        <v>0.25650000000000001</v>
      </c>
      <c r="AO570" s="18" t="s">
        <v>70</v>
      </c>
      <c r="AP570" t="s">
        <v>389</v>
      </c>
    </row>
    <row r="571" spans="1:42" hidden="1" x14ac:dyDescent="0.2">
      <c r="A571" t="s">
        <v>29</v>
      </c>
      <c r="B571" t="s">
        <v>64</v>
      </c>
      <c r="C571" t="s">
        <v>31</v>
      </c>
      <c r="D571">
        <v>510699</v>
      </c>
      <c r="E571" t="s">
        <v>29</v>
      </c>
      <c r="G571" t="s">
        <v>65</v>
      </c>
      <c r="H571" t="s">
        <v>34</v>
      </c>
      <c r="M571" s="11">
        <v>10</v>
      </c>
      <c r="N571">
        <v>1</v>
      </c>
      <c r="P571" s="12">
        <v>43205</v>
      </c>
      <c r="Q571" s="13">
        <v>12.5</v>
      </c>
      <c r="R571" s="13"/>
      <c r="S571" s="14">
        <v>217.4</v>
      </c>
      <c r="T571" s="14">
        <v>0.15</v>
      </c>
      <c r="V571" t="s">
        <v>66</v>
      </c>
      <c r="W571" t="s">
        <v>29</v>
      </c>
      <c r="X571" s="12">
        <v>43205</v>
      </c>
      <c r="Y571" s="15">
        <v>194.35560000000001</v>
      </c>
      <c r="Z571" s="16">
        <v>0</v>
      </c>
      <c r="AA571" s="16">
        <v>0</v>
      </c>
      <c r="AB571" s="16">
        <v>0</v>
      </c>
      <c r="AC571" s="16">
        <v>194.35560000000001</v>
      </c>
      <c r="AD571" s="16">
        <v>194.35560000000001</v>
      </c>
      <c r="AE571" s="16">
        <v>194.35560000000001</v>
      </c>
      <c r="AF571" s="12">
        <v>43281</v>
      </c>
      <c r="AG571" s="15" t="s">
        <v>38</v>
      </c>
      <c r="AH571" s="15" t="s">
        <v>29</v>
      </c>
      <c r="AI571" s="15" t="s">
        <v>38</v>
      </c>
      <c r="AL571" s="47">
        <f t="shared" si="16"/>
        <v>0.89400000000000002</v>
      </c>
      <c r="AM571" s="47">
        <v>1.71</v>
      </c>
      <c r="AN571">
        <f t="shared" si="17"/>
        <v>0.25650000000000001</v>
      </c>
      <c r="AO571" s="18" t="s">
        <v>70</v>
      </c>
      <c r="AP571" t="s">
        <v>389</v>
      </c>
    </row>
    <row r="572" spans="1:42" hidden="1" x14ac:dyDescent="0.2">
      <c r="A572" t="s">
        <v>29</v>
      </c>
      <c r="B572" t="s">
        <v>64</v>
      </c>
      <c r="C572" t="s">
        <v>31</v>
      </c>
      <c r="D572">
        <v>510703</v>
      </c>
      <c r="E572" t="s">
        <v>29</v>
      </c>
      <c r="G572" t="s">
        <v>65</v>
      </c>
      <c r="H572" t="s">
        <v>34</v>
      </c>
      <c r="M572" s="11">
        <v>10</v>
      </c>
      <c r="N572">
        <v>1</v>
      </c>
      <c r="P572" s="12">
        <v>43246</v>
      </c>
      <c r="Q572" s="13">
        <v>12.5</v>
      </c>
      <c r="R572" s="13"/>
      <c r="S572" s="14">
        <v>217.4</v>
      </c>
      <c r="T572" s="14">
        <v>0.15</v>
      </c>
      <c r="V572" t="s">
        <v>66</v>
      </c>
      <c r="W572" t="s">
        <v>29</v>
      </c>
      <c r="X572" s="12">
        <v>43246</v>
      </c>
      <c r="Y572" s="15">
        <v>194.35560000000001</v>
      </c>
      <c r="Z572" s="16">
        <v>0</v>
      </c>
      <c r="AA572" s="16">
        <v>0</v>
      </c>
      <c r="AB572" s="16">
        <v>0</v>
      </c>
      <c r="AC572" s="16">
        <v>194.35560000000001</v>
      </c>
      <c r="AD572" s="16">
        <v>194.35560000000001</v>
      </c>
      <c r="AE572" s="16">
        <v>194.35560000000001</v>
      </c>
      <c r="AF572" s="12">
        <v>43281</v>
      </c>
      <c r="AG572" s="15" t="s">
        <v>38</v>
      </c>
      <c r="AH572" s="15" t="s">
        <v>29</v>
      </c>
      <c r="AI572" s="15" t="s">
        <v>38</v>
      </c>
      <c r="AL572" s="47">
        <f t="shared" si="16"/>
        <v>0.89400000000000002</v>
      </c>
      <c r="AM572" s="47">
        <v>1.71</v>
      </c>
      <c r="AN572">
        <f t="shared" si="17"/>
        <v>0.25650000000000001</v>
      </c>
      <c r="AO572" s="18" t="s">
        <v>70</v>
      </c>
      <c r="AP572" t="s">
        <v>389</v>
      </c>
    </row>
    <row r="573" spans="1:42" hidden="1" x14ac:dyDescent="0.2">
      <c r="A573" t="s">
        <v>29</v>
      </c>
      <c r="B573" t="s">
        <v>64</v>
      </c>
      <c r="C573" t="s">
        <v>31</v>
      </c>
      <c r="D573">
        <v>510724</v>
      </c>
      <c r="E573" t="s">
        <v>29</v>
      </c>
      <c r="G573" t="s">
        <v>65</v>
      </c>
      <c r="H573" t="s">
        <v>34</v>
      </c>
      <c r="M573" s="11">
        <v>10</v>
      </c>
      <c r="N573">
        <v>1</v>
      </c>
      <c r="P573" s="12">
        <v>43295</v>
      </c>
      <c r="Q573" s="13">
        <v>12.5</v>
      </c>
      <c r="R573" s="13"/>
      <c r="S573" s="14">
        <v>217.4</v>
      </c>
      <c r="T573" s="14">
        <v>0.15</v>
      </c>
      <c r="V573" t="s">
        <v>66</v>
      </c>
      <c r="W573" t="s">
        <v>29</v>
      </c>
      <c r="X573" s="12">
        <v>43295</v>
      </c>
      <c r="Y573" s="15">
        <v>194.35560000000001</v>
      </c>
      <c r="Z573" s="16">
        <v>0</v>
      </c>
      <c r="AA573" s="16">
        <v>0</v>
      </c>
      <c r="AB573" s="16">
        <v>0</v>
      </c>
      <c r="AC573" s="16">
        <v>194.35560000000001</v>
      </c>
      <c r="AD573" s="16">
        <v>194.35560000000001</v>
      </c>
      <c r="AE573" s="16">
        <v>194.35560000000001</v>
      </c>
      <c r="AF573" s="12">
        <v>43373</v>
      </c>
      <c r="AG573" s="15" t="s">
        <v>38</v>
      </c>
      <c r="AH573" s="15" t="s">
        <v>29</v>
      </c>
      <c r="AI573" s="15" t="s">
        <v>38</v>
      </c>
      <c r="AL573" s="47">
        <f t="shared" si="16"/>
        <v>0.89400000000000002</v>
      </c>
      <c r="AM573" s="47">
        <v>1.71</v>
      </c>
      <c r="AN573">
        <f t="shared" si="17"/>
        <v>0.25650000000000001</v>
      </c>
      <c r="AO573" s="18" t="s">
        <v>70</v>
      </c>
      <c r="AP573" t="s">
        <v>389</v>
      </c>
    </row>
    <row r="574" spans="1:42" hidden="1" x14ac:dyDescent="0.2">
      <c r="A574" t="s">
        <v>29</v>
      </c>
      <c r="B574" t="s">
        <v>64</v>
      </c>
      <c r="C574" t="s">
        <v>31</v>
      </c>
      <c r="D574">
        <v>510733</v>
      </c>
      <c r="E574" t="s">
        <v>29</v>
      </c>
      <c r="G574" t="s">
        <v>65</v>
      </c>
      <c r="H574" t="s">
        <v>34</v>
      </c>
      <c r="M574" s="11">
        <v>10</v>
      </c>
      <c r="N574">
        <v>1</v>
      </c>
      <c r="P574" s="12">
        <v>43253</v>
      </c>
      <c r="Q574" s="13">
        <v>12.5</v>
      </c>
      <c r="R574" s="13"/>
      <c r="S574" s="14">
        <v>217.4</v>
      </c>
      <c r="T574" s="14">
        <v>0.15</v>
      </c>
      <c r="V574" t="s">
        <v>66</v>
      </c>
      <c r="W574" t="s">
        <v>29</v>
      </c>
      <c r="X574" s="12">
        <v>43253</v>
      </c>
      <c r="Y574" s="15">
        <v>194.35560000000001</v>
      </c>
      <c r="Z574" s="16">
        <v>0</v>
      </c>
      <c r="AA574" s="16">
        <v>0</v>
      </c>
      <c r="AB574" s="16">
        <v>0</v>
      </c>
      <c r="AC574" s="16">
        <v>194.35560000000001</v>
      </c>
      <c r="AD574" s="16">
        <v>194.35560000000001</v>
      </c>
      <c r="AE574" s="16">
        <v>194.35560000000001</v>
      </c>
      <c r="AF574" s="12">
        <v>43281</v>
      </c>
      <c r="AG574" s="15" t="s">
        <v>38</v>
      </c>
      <c r="AH574" s="15" t="s">
        <v>29</v>
      </c>
      <c r="AI574" s="15" t="s">
        <v>38</v>
      </c>
      <c r="AL574" s="47">
        <f t="shared" si="16"/>
        <v>0.89400000000000002</v>
      </c>
      <c r="AM574" s="47">
        <v>1.71</v>
      </c>
      <c r="AN574">
        <f t="shared" si="17"/>
        <v>0.25650000000000001</v>
      </c>
      <c r="AO574" s="18" t="s">
        <v>70</v>
      </c>
      <c r="AP574" t="s">
        <v>389</v>
      </c>
    </row>
    <row r="575" spans="1:42" hidden="1" x14ac:dyDescent="0.2">
      <c r="A575" t="s">
        <v>29</v>
      </c>
      <c r="B575" t="s">
        <v>64</v>
      </c>
      <c r="C575" t="s">
        <v>31</v>
      </c>
      <c r="D575">
        <v>510735</v>
      </c>
      <c r="E575" t="s">
        <v>29</v>
      </c>
      <c r="G575" t="s">
        <v>65</v>
      </c>
      <c r="H575" t="s">
        <v>34</v>
      </c>
      <c r="M575" s="11">
        <v>10</v>
      </c>
      <c r="N575">
        <v>1</v>
      </c>
      <c r="P575" s="12">
        <v>43295</v>
      </c>
      <c r="Q575" s="13">
        <v>12.5</v>
      </c>
      <c r="R575" s="13"/>
      <c r="S575" s="14">
        <v>217.4</v>
      </c>
      <c r="T575" s="14">
        <v>0.15</v>
      </c>
      <c r="V575" t="s">
        <v>66</v>
      </c>
      <c r="W575" t="s">
        <v>29</v>
      </c>
      <c r="X575" s="12">
        <v>43295</v>
      </c>
      <c r="Y575" s="15">
        <v>194.35560000000001</v>
      </c>
      <c r="Z575" s="16">
        <v>0</v>
      </c>
      <c r="AA575" s="16">
        <v>0</v>
      </c>
      <c r="AB575" s="16">
        <v>0</v>
      </c>
      <c r="AC575" s="16">
        <v>194.35560000000001</v>
      </c>
      <c r="AD575" s="16">
        <v>194.35560000000001</v>
      </c>
      <c r="AE575" s="16">
        <v>194.35560000000001</v>
      </c>
      <c r="AF575" s="12">
        <v>43373</v>
      </c>
      <c r="AG575" s="15" t="s">
        <v>38</v>
      </c>
      <c r="AH575" s="15" t="s">
        <v>29</v>
      </c>
      <c r="AI575" s="15" t="s">
        <v>38</v>
      </c>
      <c r="AL575" s="47">
        <f t="shared" si="16"/>
        <v>0.89400000000000002</v>
      </c>
      <c r="AM575" s="47">
        <v>1.71</v>
      </c>
      <c r="AN575">
        <f t="shared" si="17"/>
        <v>0.25650000000000001</v>
      </c>
      <c r="AO575" s="18" t="s">
        <v>70</v>
      </c>
      <c r="AP575" t="s">
        <v>389</v>
      </c>
    </row>
    <row r="576" spans="1:42" hidden="1" x14ac:dyDescent="0.2">
      <c r="A576" t="s">
        <v>29</v>
      </c>
      <c r="B576" t="s">
        <v>64</v>
      </c>
      <c r="C576" t="s">
        <v>31</v>
      </c>
      <c r="D576">
        <v>510745</v>
      </c>
      <c r="E576" t="s">
        <v>29</v>
      </c>
      <c r="G576" t="s">
        <v>65</v>
      </c>
      <c r="H576" t="s">
        <v>34</v>
      </c>
      <c r="M576" s="11">
        <v>10</v>
      </c>
      <c r="N576">
        <v>1</v>
      </c>
      <c r="P576" s="12">
        <v>43295</v>
      </c>
      <c r="Q576" s="13">
        <v>12.5</v>
      </c>
      <c r="R576" s="13"/>
      <c r="S576" s="14">
        <v>217.4</v>
      </c>
      <c r="T576" s="14">
        <v>0.15</v>
      </c>
      <c r="V576" t="s">
        <v>66</v>
      </c>
      <c r="W576" t="s">
        <v>29</v>
      </c>
      <c r="X576" s="12">
        <v>43295</v>
      </c>
      <c r="Y576" s="15">
        <v>194.35560000000001</v>
      </c>
      <c r="Z576" s="16">
        <v>0</v>
      </c>
      <c r="AA576" s="16">
        <v>0</v>
      </c>
      <c r="AB576" s="16">
        <v>0</v>
      </c>
      <c r="AC576" s="16">
        <v>194.35560000000001</v>
      </c>
      <c r="AD576" s="16">
        <v>194.35560000000001</v>
      </c>
      <c r="AE576" s="16">
        <v>194.35560000000001</v>
      </c>
      <c r="AF576" s="12">
        <v>43373</v>
      </c>
      <c r="AG576" s="15" t="s">
        <v>38</v>
      </c>
      <c r="AH576" s="15" t="s">
        <v>29</v>
      </c>
      <c r="AI576" s="15" t="s">
        <v>38</v>
      </c>
      <c r="AL576" s="47">
        <f t="shared" si="16"/>
        <v>0.89400000000000002</v>
      </c>
      <c r="AM576" s="47">
        <v>1.71</v>
      </c>
      <c r="AN576">
        <f t="shared" si="17"/>
        <v>0.25650000000000001</v>
      </c>
      <c r="AO576" s="18" t="s">
        <v>70</v>
      </c>
      <c r="AP576" t="s">
        <v>389</v>
      </c>
    </row>
    <row r="577" spans="1:42" hidden="1" x14ac:dyDescent="0.2">
      <c r="A577" t="s">
        <v>29</v>
      </c>
      <c r="B577" t="s">
        <v>64</v>
      </c>
      <c r="C577" t="s">
        <v>31</v>
      </c>
      <c r="D577">
        <v>510747</v>
      </c>
      <c r="E577" t="s">
        <v>29</v>
      </c>
      <c r="G577" t="s">
        <v>65</v>
      </c>
      <c r="H577" t="s">
        <v>34</v>
      </c>
      <c r="M577" s="11">
        <v>10</v>
      </c>
      <c r="N577">
        <v>1</v>
      </c>
      <c r="P577" s="12">
        <v>43204</v>
      </c>
      <c r="Q577" s="13">
        <v>12.5</v>
      </c>
      <c r="R577" s="13"/>
      <c r="S577" s="14">
        <v>217.4</v>
      </c>
      <c r="T577" s="14">
        <v>0.15</v>
      </c>
      <c r="V577" t="s">
        <v>66</v>
      </c>
      <c r="W577" t="s">
        <v>29</v>
      </c>
      <c r="X577" s="12">
        <v>43204</v>
      </c>
      <c r="Y577" s="15">
        <v>194.35560000000001</v>
      </c>
      <c r="Z577" s="16">
        <v>0</v>
      </c>
      <c r="AA577" s="16">
        <v>0</v>
      </c>
      <c r="AB577" s="16">
        <v>0</v>
      </c>
      <c r="AC577" s="16">
        <v>194.35560000000001</v>
      </c>
      <c r="AD577" s="16">
        <v>194.35560000000001</v>
      </c>
      <c r="AE577" s="16">
        <v>194.35560000000001</v>
      </c>
      <c r="AF577" s="12">
        <v>43281</v>
      </c>
      <c r="AG577" s="15" t="s">
        <v>38</v>
      </c>
      <c r="AH577" s="15" t="s">
        <v>29</v>
      </c>
      <c r="AI577" s="15" t="s">
        <v>38</v>
      </c>
      <c r="AL577" s="47">
        <f t="shared" si="16"/>
        <v>0.89400000000000002</v>
      </c>
      <c r="AM577" s="47">
        <v>1.71</v>
      </c>
      <c r="AN577">
        <f t="shared" si="17"/>
        <v>0.25650000000000001</v>
      </c>
      <c r="AO577" s="18" t="s">
        <v>70</v>
      </c>
      <c r="AP577" t="s">
        <v>389</v>
      </c>
    </row>
    <row r="578" spans="1:42" hidden="1" x14ac:dyDescent="0.2">
      <c r="A578" t="s">
        <v>29</v>
      </c>
      <c r="B578" t="s">
        <v>64</v>
      </c>
      <c r="C578" t="s">
        <v>31</v>
      </c>
      <c r="D578">
        <v>510762</v>
      </c>
      <c r="E578" t="s">
        <v>29</v>
      </c>
      <c r="G578" t="s">
        <v>65</v>
      </c>
      <c r="H578" t="s">
        <v>34</v>
      </c>
      <c r="M578" s="11">
        <v>10</v>
      </c>
      <c r="N578">
        <v>1</v>
      </c>
      <c r="P578" s="12">
        <v>43295</v>
      </c>
      <c r="Q578" s="13">
        <v>12.5</v>
      </c>
      <c r="R578" s="13"/>
      <c r="S578" s="14">
        <v>217.4</v>
      </c>
      <c r="T578" s="14">
        <v>0.15</v>
      </c>
      <c r="V578" t="s">
        <v>66</v>
      </c>
      <c r="W578" t="s">
        <v>29</v>
      </c>
      <c r="X578" s="12">
        <v>43295</v>
      </c>
      <c r="Y578" s="15">
        <v>194.35560000000001</v>
      </c>
      <c r="Z578" s="16">
        <v>0</v>
      </c>
      <c r="AA578" s="16">
        <v>0</v>
      </c>
      <c r="AB578" s="16">
        <v>0</v>
      </c>
      <c r="AC578" s="16">
        <v>194.35560000000001</v>
      </c>
      <c r="AD578" s="16">
        <v>194.35560000000001</v>
      </c>
      <c r="AE578" s="16">
        <v>194.35560000000001</v>
      </c>
      <c r="AF578" s="12">
        <v>43373</v>
      </c>
      <c r="AG578" s="15" t="s">
        <v>38</v>
      </c>
      <c r="AH578" s="15" t="s">
        <v>29</v>
      </c>
      <c r="AI578" s="15" t="s">
        <v>38</v>
      </c>
      <c r="AL578" s="47">
        <f t="shared" si="16"/>
        <v>0.89400000000000002</v>
      </c>
      <c r="AM578" s="47">
        <v>1.71</v>
      </c>
      <c r="AN578">
        <f t="shared" si="17"/>
        <v>0.25650000000000001</v>
      </c>
      <c r="AO578" s="18" t="s">
        <v>70</v>
      </c>
      <c r="AP578" t="s">
        <v>389</v>
      </c>
    </row>
    <row r="579" spans="1:42" hidden="1" x14ac:dyDescent="0.2">
      <c r="A579" t="s">
        <v>29</v>
      </c>
      <c r="B579" t="s">
        <v>64</v>
      </c>
      <c r="C579" t="s">
        <v>31</v>
      </c>
      <c r="D579">
        <v>510767</v>
      </c>
      <c r="E579" t="s">
        <v>29</v>
      </c>
      <c r="G579" t="s">
        <v>65</v>
      </c>
      <c r="H579" t="s">
        <v>34</v>
      </c>
      <c r="M579" s="11">
        <v>10</v>
      </c>
      <c r="N579">
        <v>1</v>
      </c>
      <c r="P579" s="12">
        <v>43314</v>
      </c>
      <c r="Q579" s="13">
        <v>12.5</v>
      </c>
      <c r="R579" s="13"/>
      <c r="S579" s="14">
        <v>217.4</v>
      </c>
      <c r="T579" s="14">
        <v>0.15</v>
      </c>
      <c r="V579" t="s">
        <v>66</v>
      </c>
      <c r="W579" t="s">
        <v>29</v>
      </c>
      <c r="X579" s="12">
        <v>43314</v>
      </c>
      <c r="Y579" s="15">
        <v>194.35560000000001</v>
      </c>
      <c r="Z579" s="16">
        <v>0</v>
      </c>
      <c r="AA579" s="16">
        <v>0</v>
      </c>
      <c r="AB579" s="16">
        <v>0</v>
      </c>
      <c r="AC579" s="16">
        <v>194.35560000000001</v>
      </c>
      <c r="AD579" s="16">
        <v>194.35560000000001</v>
      </c>
      <c r="AE579" s="16">
        <v>194.35560000000001</v>
      </c>
      <c r="AF579" s="12">
        <v>43373</v>
      </c>
      <c r="AG579" s="15" t="s">
        <v>38</v>
      </c>
      <c r="AH579" s="15" t="s">
        <v>29</v>
      </c>
      <c r="AI579" s="15" t="s">
        <v>38</v>
      </c>
      <c r="AL579" s="47">
        <f t="shared" ref="AL579:AL642" si="18">Y579/S579</f>
        <v>0.89400000000000002</v>
      </c>
      <c r="AM579" s="47">
        <v>1.71</v>
      </c>
      <c r="AN579">
        <f t="shared" ref="AN579:AN642" si="19">T579*AM579</f>
        <v>0.25650000000000001</v>
      </c>
      <c r="AO579" s="18" t="s">
        <v>70</v>
      </c>
      <c r="AP579" t="s">
        <v>389</v>
      </c>
    </row>
    <row r="580" spans="1:42" hidden="1" x14ac:dyDescent="0.2">
      <c r="A580" t="s">
        <v>29</v>
      </c>
      <c r="B580" t="s">
        <v>64</v>
      </c>
      <c r="C580" t="s">
        <v>31</v>
      </c>
      <c r="D580">
        <v>510771</v>
      </c>
      <c r="E580" t="s">
        <v>29</v>
      </c>
      <c r="G580" t="s">
        <v>65</v>
      </c>
      <c r="H580" t="s">
        <v>34</v>
      </c>
      <c r="M580" s="11">
        <v>10</v>
      </c>
      <c r="N580">
        <v>1</v>
      </c>
      <c r="P580" s="12">
        <v>43337</v>
      </c>
      <c r="Q580" s="13">
        <v>12.5</v>
      </c>
      <c r="R580" s="13"/>
      <c r="S580" s="14">
        <v>217.4</v>
      </c>
      <c r="T580" s="14">
        <v>0.15</v>
      </c>
      <c r="V580" t="s">
        <v>66</v>
      </c>
      <c r="W580" t="s">
        <v>29</v>
      </c>
      <c r="X580" s="12">
        <v>43337</v>
      </c>
      <c r="Y580" s="15">
        <v>194.35560000000001</v>
      </c>
      <c r="Z580" s="16">
        <v>0</v>
      </c>
      <c r="AA580" s="16">
        <v>0</v>
      </c>
      <c r="AB580" s="16">
        <v>0</v>
      </c>
      <c r="AC580" s="16">
        <v>194.35560000000001</v>
      </c>
      <c r="AD580" s="16">
        <v>194.35560000000001</v>
      </c>
      <c r="AE580" s="16">
        <v>194.35560000000001</v>
      </c>
      <c r="AF580" s="12">
        <v>43373</v>
      </c>
      <c r="AG580" s="15" t="s">
        <v>38</v>
      </c>
      <c r="AH580" s="15" t="s">
        <v>29</v>
      </c>
      <c r="AI580" s="15" t="s">
        <v>38</v>
      </c>
      <c r="AL580" s="47">
        <f t="shared" si="18"/>
        <v>0.89400000000000002</v>
      </c>
      <c r="AM580" s="47">
        <v>1.71</v>
      </c>
      <c r="AN580">
        <f t="shared" si="19"/>
        <v>0.25650000000000001</v>
      </c>
      <c r="AO580" s="18" t="s">
        <v>70</v>
      </c>
      <c r="AP580" t="s">
        <v>389</v>
      </c>
    </row>
    <row r="581" spans="1:42" hidden="1" x14ac:dyDescent="0.2">
      <c r="A581" t="s">
        <v>29</v>
      </c>
      <c r="B581" t="s">
        <v>64</v>
      </c>
      <c r="C581" t="s">
        <v>31</v>
      </c>
      <c r="D581">
        <v>510772</v>
      </c>
      <c r="E581" t="s">
        <v>29</v>
      </c>
      <c r="G581" t="s">
        <v>65</v>
      </c>
      <c r="H581" t="s">
        <v>34</v>
      </c>
      <c r="M581" s="11">
        <v>10</v>
      </c>
      <c r="N581">
        <v>1</v>
      </c>
      <c r="P581" s="12">
        <v>43295</v>
      </c>
      <c r="Q581" s="13">
        <v>12.5</v>
      </c>
      <c r="R581" s="13"/>
      <c r="S581" s="14">
        <v>217.4</v>
      </c>
      <c r="T581" s="14">
        <v>0.15</v>
      </c>
      <c r="V581" t="s">
        <v>66</v>
      </c>
      <c r="W581" t="s">
        <v>29</v>
      </c>
      <c r="X581" s="12">
        <v>43295</v>
      </c>
      <c r="Y581" s="15">
        <v>194.35560000000001</v>
      </c>
      <c r="Z581" s="16">
        <v>0</v>
      </c>
      <c r="AA581" s="16">
        <v>0</v>
      </c>
      <c r="AB581" s="16">
        <v>0</v>
      </c>
      <c r="AC581" s="16">
        <v>194.35560000000001</v>
      </c>
      <c r="AD581" s="16">
        <v>194.35560000000001</v>
      </c>
      <c r="AE581" s="16">
        <v>194.35560000000001</v>
      </c>
      <c r="AF581" s="12">
        <v>43373</v>
      </c>
      <c r="AG581" s="15" t="s">
        <v>38</v>
      </c>
      <c r="AH581" s="15" t="s">
        <v>29</v>
      </c>
      <c r="AI581" s="15" t="s">
        <v>38</v>
      </c>
      <c r="AL581" s="47">
        <f t="shared" si="18"/>
        <v>0.89400000000000002</v>
      </c>
      <c r="AM581" s="47">
        <v>1.71</v>
      </c>
      <c r="AN581">
        <f t="shared" si="19"/>
        <v>0.25650000000000001</v>
      </c>
      <c r="AO581" s="18" t="s">
        <v>70</v>
      </c>
      <c r="AP581" t="s">
        <v>389</v>
      </c>
    </row>
    <row r="582" spans="1:42" hidden="1" x14ac:dyDescent="0.2">
      <c r="A582" t="s">
        <v>29</v>
      </c>
      <c r="B582" t="s">
        <v>64</v>
      </c>
      <c r="C582" t="s">
        <v>31</v>
      </c>
      <c r="D582">
        <v>510775</v>
      </c>
      <c r="E582" t="s">
        <v>29</v>
      </c>
      <c r="G582" t="s">
        <v>65</v>
      </c>
      <c r="H582" t="s">
        <v>34</v>
      </c>
      <c r="M582" s="11">
        <v>10</v>
      </c>
      <c r="N582">
        <v>1</v>
      </c>
      <c r="P582" s="12">
        <v>43337</v>
      </c>
      <c r="Q582" s="13">
        <v>12.5</v>
      </c>
      <c r="R582" s="13"/>
      <c r="S582" s="14">
        <v>217.4</v>
      </c>
      <c r="T582" s="14">
        <v>0.15</v>
      </c>
      <c r="V582" t="s">
        <v>66</v>
      </c>
      <c r="W582" t="s">
        <v>29</v>
      </c>
      <c r="X582" s="12">
        <v>43337</v>
      </c>
      <c r="Y582" s="15">
        <v>194.35560000000001</v>
      </c>
      <c r="Z582" s="16">
        <v>0</v>
      </c>
      <c r="AA582" s="16">
        <v>0</v>
      </c>
      <c r="AB582" s="16">
        <v>0</v>
      </c>
      <c r="AC582" s="16">
        <v>194.35560000000001</v>
      </c>
      <c r="AD582" s="16">
        <v>194.35560000000001</v>
      </c>
      <c r="AE582" s="16">
        <v>194.35560000000001</v>
      </c>
      <c r="AF582" s="12">
        <v>43373</v>
      </c>
      <c r="AG582" s="15" t="s">
        <v>38</v>
      </c>
      <c r="AH582" s="15" t="s">
        <v>29</v>
      </c>
      <c r="AI582" s="15" t="s">
        <v>38</v>
      </c>
      <c r="AL582" s="47">
        <f t="shared" si="18"/>
        <v>0.89400000000000002</v>
      </c>
      <c r="AM582" s="47">
        <v>1.71</v>
      </c>
      <c r="AN582">
        <f t="shared" si="19"/>
        <v>0.25650000000000001</v>
      </c>
      <c r="AO582" s="18" t="s">
        <v>70</v>
      </c>
      <c r="AP582" t="s">
        <v>389</v>
      </c>
    </row>
    <row r="583" spans="1:42" hidden="1" x14ac:dyDescent="0.2">
      <c r="A583" t="s">
        <v>29</v>
      </c>
      <c r="B583" t="s">
        <v>64</v>
      </c>
      <c r="C583" t="s">
        <v>31</v>
      </c>
      <c r="D583">
        <v>510787</v>
      </c>
      <c r="E583" t="s">
        <v>29</v>
      </c>
      <c r="G583" t="s">
        <v>65</v>
      </c>
      <c r="H583" t="s">
        <v>34</v>
      </c>
      <c r="M583" s="11">
        <v>10</v>
      </c>
      <c r="N583">
        <v>1</v>
      </c>
      <c r="P583" s="12">
        <v>43295</v>
      </c>
      <c r="Q583" s="13">
        <v>12.5</v>
      </c>
      <c r="R583" s="13"/>
      <c r="S583" s="14">
        <v>217.4</v>
      </c>
      <c r="T583" s="14">
        <v>0.15</v>
      </c>
      <c r="V583" t="s">
        <v>66</v>
      </c>
      <c r="W583" t="s">
        <v>29</v>
      </c>
      <c r="X583" s="12">
        <v>43295</v>
      </c>
      <c r="Y583" s="15">
        <v>194.35560000000001</v>
      </c>
      <c r="Z583" s="16">
        <v>0</v>
      </c>
      <c r="AA583" s="16">
        <v>0</v>
      </c>
      <c r="AB583" s="16">
        <v>0</v>
      </c>
      <c r="AC583" s="16">
        <v>194.35560000000001</v>
      </c>
      <c r="AD583" s="16">
        <v>194.35560000000001</v>
      </c>
      <c r="AE583" s="16">
        <v>194.35560000000001</v>
      </c>
      <c r="AF583" s="12">
        <v>43373</v>
      </c>
      <c r="AG583" s="15" t="s">
        <v>38</v>
      </c>
      <c r="AH583" s="15" t="s">
        <v>29</v>
      </c>
      <c r="AI583" s="15" t="s">
        <v>38</v>
      </c>
      <c r="AL583" s="47">
        <f t="shared" si="18"/>
        <v>0.89400000000000002</v>
      </c>
      <c r="AM583" s="47">
        <v>1.71</v>
      </c>
      <c r="AN583">
        <f t="shared" si="19"/>
        <v>0.25650000000000001</v>
      </c>
      <c r="AO583" s="18" t="s">
        <v>70</v>
      </c>
      <c r="AP583" t="s">
        <v>389</v>
      </c>
    </row>
    <row r="584" spans="1:42" hidden="1" x14ac:dyDescent="0.2">
      <c r="A584" t="s">
        <v>29</v>
      </c>
      <c r="B584" t="s">
        <v>64</v>
      </c>
      <c r="C584" t="s">
        <v>31</v>
      </c>
      <c r="D584">
        <v>510802</v>
      </c>
      <c r="E584" t="s">
        <v>29</v>
      </c>
      <c r="G584" t="s">
        <v>65</v>
      </c>
      <c r="H584" t="s">
        <v>34</v>
      </c>
      <c r="M584" s="11">
        <v>10</v>
      </c>
      <c r="N584">
        <v>1</v>
      </c>
      <c r="P584" s="12">
        <v>43204</v>
      </c>
      <c r="Q584" s="13">
        <v>12.5</v>
      </c>
      <c r="R584" s="13"/>
      <c r="S584" s="14">
        <v>217.4</v>
      </c>
      <c r="T584" s="14">
        <v>0.15</v>
      </c>
      <c r="V584" t="s">
        <v>66</v>
      </c>
      <c r="W584" t="s">
        <v>29</v>
      </c>
      <c r="X584" s="12">
        <v>43204</v>
      </c>
      <c r="Y584" s="15">
        <v>194.35560000000001</v>
      </c>
      <c r="Z584" s="16">
        <v>0</v>
      </c>
      <c r="AA584" s="16">
        <v>0</v>
      </c>
      <c r="AB584" s="16">
        <v>0</v>
      </c>
      <c r="AC584" s="16">
        <v>194.35560000000001</v>
      </c>
      <c r="AD584" s="16">
        <v>194.35560000000001</v>
      </c>
      <c r="AE584" s="16">
        <v>194.35560000000001</v>
      </c>
      <c r="AF584" s="12">
        <v>43281</v>
      </c>
      <c r="AG584" s="15" t="s">
        <v>38</v>
      </c>
      <c r="AH584" s="15" t="s">
        <v>29</v>
      </c>
      <c r="AI584" s="15" t="s">
        <v>38</v>
      </c>
      <c r="AL584" s="47">
        <f t="shared" si="18"/>
        <v>0.89400000000000002</v>
      </c>
      <c r="AM584" s="47">
        <v>1.71</v>
      </c>
      <c r="AN584">
        <f t="shared" si="19"/>
        <v>0.25650000000000001</v>
      </c>
      <c r="AO584" s="18" t="s">
        <v>70</v>
      </c>
      <c r="AP584" t="s">
        <v>389</v>
      </c>
    </row>
    <row r="585" spans="1:42" hidden="1" x14ac:dyDescent="0.2">
      <c r="A585" t="s">
        <v>29</v>
      </c>
      <c r="B585" t="s">
        <v>64</v>
      </c>
      <c r="C585" t="s">
        <v>31</v>
      </c>
      <c r="D585">
        <v>510817</v>
      </c>
      <c r="E585" t="s">
        <v>29</v>
      </c>
      <c r="G585" t="s">
        <v>65</v>
      </c>
      <c r="H585" t="s">
        <v>34</v>
      </c>
      <c r="M585" s="11">
        <v>10</v>
      </c>
      <c r="N585">
        <v>1</v>
      </c>
      <c r="P585" s="12">
        <v>43204</v>
      </c>
      <c r="Q585" s="13">
        <v>12.5</v>
      </c>
      <c r="R585" s="13"/>
      <c r="S585" s="14">
        <v>217.4</v>
      </c>
      <c r="T585" s="14">
        <v>0.15</v>
      </c>
      <c r="V585" t="s">
        <v>66</v>
      </c>
      <c r="W585" t="s">
        <v>29</v>
      </c>
      <c r="X585" s="12">
        <v>43204</v>
      </c>
      <c r="Y585" s="15">
        <v>194.35560000000001</v>
      </c>
      <c r="Z585" s="16">
        <v>0</v>
      </c>
      <c r="AA585" s="16">
        <v>0</v>
      </c>
      <c r="AB585" s="16">
        <v>0</v>
      </c>
      <c r="AC585" s="16">
        <v>194.35560000000001</v>
      </c>
      <c r="AD585" s="16">
        <v>194.35560000000001</v>
      </c>
      <c r="AE585" s="16">
        <v>194.35560000000001</v>
      </c>
      <c r="AF585" s="12">
        <v>43281</v>
      </c>
      <c r="AG585" s="15" t="s">
        <v>38</v>
      </c>
      <c r="AH585" s="15" t="s">
        <v>29</v>
      </c>
      <c r="AI585" s="15" t="s">
        <v>38</v>
      </c>
      <c r="AL585" s="47">
        <f t="shared" si="18"/>
        <v>0.89400000000000002</v>
      </c>
      <c r="AM585" s="47">
        <v>1.71</v>
      </c>
      <c r="AN585">
        <f t="shared" si="19"/>
        <v>0.25650000000000001</v>
      </c>
      <c r="AO585" s="18" t="s">
        <v>70</v>
      </c>
      <c r="AP585" t="s">
        <v>389</v>
      </c>
    </row>
    <row r="586" spans="1:42" hidden="1" x14ac:dyDescent="0.2">
      <c r="A586" t="s">
        <v>29</v>
      </c>
      <c r="B586" t="s">
        <v>64</v>
      </c>
      <c r="C586" t="s">
        <v>31</v>
      </c>
      <c r="D586">
        <v>510864</v>
      </c>
      <c r="E586" t="s">
        <v>29</v>
      </c>
      <c r="G586" t="s">
        <v>65</v>
      </c>
      <c r="H586" t="s">
        <v>34</v>
      </c>
      <c r="M586" s="11">
        <v>10</v>
      </c>
      <c r="N586">
        <v>1</v>
      </c>
      <c r="P586" s="12">
        <v>43295</v>
      </c>
      <c r="Q586" s="13">
        <v>12.5</v>
      </c>
      <c r="R586" s="13"/>
      <c r="S586" s="14">
        <v>217.4</v>
      </c>
      <c r="T586" s="14">
        <v>0.15</v>
      </c>
      <c r="V586" t="s">
        <v>66</v>
      </c>
      <c r="W586" t="s">
        <v>29</v>
      </c>
      <c r="X586" s="12">
        <v>43295</v>
      </c>
      <c r="Y586" s="15">
        <v>194.35560000000001</v>
      </c>
      <c r="Z586" s="16">
        <v>0</v>
      </c>
      <c r="AA586" s="16">
        <v>0</v>
      </c>
      <c r="AB586" s="16">
        <v>0</v>
      </c>
      <c r="AC586" s="16">
        <v>194.35560000000001</v>
      </c>
      <c r="AD586" s="16">
        <v>194.35560000000001</v>
      </c>
      <c r="AE586" s="16">
        <v>194.35560000000001</v>
      </c>
      <c r="AF586" s="12">
        <v>43373</v>
      </c>
      <c r="AG586" s="15" t="s">
        <v>38</v>
      </c>
      <c r="AH586" s="15" t="s">
        <v>29</v>
      </c>
      <c r="AI586" s="15" t="s">
        <v>38</v>
      </c>
      <c r="AL586" s="47">
        <f t="shared" si="18"/>
        <v>0.89400000000000002</v>
      </c>
      <c r="AM586" s="47">
        <v>1.71</v>
      </c>
      <c r="AN586">
        <f t="shared" si="19"/>
        <v>0.25650000000000001</v>
      </c>
      <c r="AO586" s="18" t="s">
        <v>70</v>
      </c>
      <c r="AP586" t="s">
        <v>389</v>
      </c>
    </row>
    <row r="587" spans="1:42" hidden="1" x14ac:dyDescent="0.2">
      <c r="A587" t="s">
        <v>29</v>
      </c>
      <c r="B587" t="s">
        <v>64</v>
      </c>
      <c r="C587" t="s">
        <v>31</v>
      </c>
      <c r="D587">
        <v>510872</v>
      </c>
      <c r="E587" t="s">
        <v>29</v>
      </c>
      <c r="G587" t="s">
        <v>65</v>
      </c>
      <c r="H587" t="s">
        <v>34</v>
      </c>
      <c r="M587" s="11">
        <v>10</v>
      </c>
      <c r="N587">
        <v>1</v>
      </c>
      <c r="P587" s="12">
        <v>43204</v>
      </c>
      <c r="Q587" s="13">
        <v>12.5</v>
      </c>
      <c r="R587" s="13"/>
      <c r="S587" s="14">
        <v>217.4</v>
      </c>
      <c r="T587" s="14">
        <v>0.15</v>
      </c>
      <c r="V587" t="s">
        <v>66</v>
      </c>
      <c r="W587" t="s">
        <v>29</v>
      </c>
      <c r="X587" s="12">
        <v>43204</v>
      </c>
      <c r="Y587" s="15">
        <v>194.35560000000001</v>
      </c>
      <c r="Z587" s="16">
        <v>0</v>
      </c>
      <c r="AA587" s="16">
        <v>0</v>
      </c>
      <c r="AB587" s="16">
        <v>0</v>
      </c>
      <c r="AC587" s="16">
        <v>194.35560000000001</v>
      </c>
      <c r="AD587" s="16">
        <v>194.35560000000001</v>
      </c>
      <c r="AE587" s="16">
        <v>194.35560000000001</v>
      </c>
      <c r="AF587" s="12">
        <v>43281</v>
      </c>
      <c r="AG587" s="15" t="s">
        <v>38</v>
      </c>
      <c r="AH587" s="15" t="s">
        <v>29</v>
      </c>
      <c r="AI587" s="15" t="s">
        <v>38</v>
      </c>
      <c r="AL587" s="47">
        <f t="shared" si="18"/>
        <v>0.89400000000000002</v>
      </c>
      <c r="AM587" s="47">
        <v>1.71</v>
      </c>
      <c r="AN587">
        <f t="shared" si="19"/>
        <v>0.25650000000000001</v>
      </c>
      <c r="AO587" s="18" t="s">
        <v>70</v>
      </c>
      <c r="AP587" t="s">
        <v>389</v>
      </c>
    </row>
    <row r="588" spans="1:42" hidden="1" x14ac:dyDescent="0.2">
      <c r="A588" t="s">
        <v>29</v>
      </c>
      <c r="B588" t="s">
        <v>64</v>
      </c>
      <c r="C588" t="s">
        <v>31</v>
      </c>
      <c r="D588">
        <v>510879</v>
      </c>
      <c r="E588" t="s">
        <v>29</v>
      </c>
      <c r="G588" t="s">
        <v>65</v>
      </c>
      <c r="H588" t="s">
        <v>34</v>
      </c>
      <c r="M588" s="11">
        <v>10</v>
      </c>
      <c r="N588">
        <v>1</v>
      </c>
      <c r="P588" s="12">
        <v>43204</v>
      </c>
      <c r="Q588" s="13">
        <v>12.5</v>
      </c>
      <c r="R588" s="13"/>
      <c r="S588" s="14">
        <v>217.4</v>
      </c>
      <c r="T588" s="14">
        <v>0.15</v>
      </c>
      <c r="V588" t="s">
        <v>66</v>
      </c>
      <c r="W588" t="s">
        <v>29</v>
      </c>
      <c r="X588" s="12">
        <v>43204</v>
      </c>
      <c r="Y588" s="15">
        <v>194.35560000000001</v>
      </c>
      <c r="Z588" s="16">
        <v>0</v>
      </c>
      <c r="AA588" s="16">
        <v>0</v>
      </c>
      <c r="AB588" s="16">
        <v>0</v>
      </c>
      <c r="AC588" s="16">
        <v>194.35560000000001</v>
      </c>
      <c r="AD588" s="16">
        <v>194.35560000000001</v>
      </c>
      <c r="AE588" s="16">
        <v>194.35560000000001</v>
      </c>
      <c r="AF588" s="12">
        <v>43281</v>
      </c>
      <c r="AG588" s="15" t="s">
        <v>38</v>
      </c>
      <c r="AH588" s="15" t="s">
        <v>29</v>
      </c>
      <c r="AI588" s="15" t="s">
        <v>38</v>
      </c>
      <c r="AL588" s="47">
        <f t="shared" si="18"/>
        <v>0.89400000000000002</v>
      </c>
      <c r="AM588" s="47">
        <v>1.71</v>
      </c>
      <c r="AN588">
        <f t="shared" si="19"/>
        <v>0.25650000000000001</v>
      </c>
      <c r="AO588" s="18" t="s">
        <v>70</v>
      </c>
      <c r="AP588" t="s">
        <v>389</v>
      </c>
    </row>
    <row r="589" spans="1:42" hidden="1" x14ac:dyDescent="0.2">
      <c r="A589" t="s">
        <v>29</v>
      </c>
      <c r="B589" t="s">
        <v>64</v>
      </c>
      <c r="C589" t="s">
        <v>31</v>
      </c>
      <c r="D589">
        <v>510924</v>
      </c>
      <c r="E589" t="s">
        <v>29</v>
      </c>
      <c r="G589" t="s">
        <v>65</v>
      </c>
      <c r="H589" t="s">
        <v>34</v>
      </c>
      <c r="M589" s="11">
        <v>10</v>
      </c>
      <c r="N589">
        <v>1</v>
      </c>
      <c r="P589" s="12">
        <v>43246</v>
      </c>
      <c r="Q589" s="13">
        <v>12.5</v>
      </c>
      <c r="R589" s="13"/>
      <c r="S589" s="14">
        <v>217.4</v>
      </c>
      <c r="T589" s="14">
        <v>0.15</v>
      </c>
      <c r="V589" t="s">
        <v>66</v>
      </c>
      <c r="W589" t="s">
        <v>29</v>
      </c>
      <c r="X589" s="12">
        <v>43246</v>
      </c>
      <c r="Y589" s="15">
        <v>194.35560000000001</v>
      </c>
      <c r="Z589" s="16">
        <v>0</v>
      </c>
      <c r="AA589" s="16">
        <v>0</v>
      </c>
      <c r="AB589" s="16">
        <v>0</v>
      </c>
      <c r="AC589" s="16">
        <v>194.35560000000001</v>
      </c>
      <c r="AD589" s="16">
        <v>194.35560000000001</v>
      </c>
      <c r="AE589" s="16">
        <v>194.35560000000001</v>
      </c>
      <c r="AF589" s="12">
        <v>43281</v>
      </c>
      <c r="AG589" s="15" t="s">
        <v>38</v>
      </c>
      <c r="AH589" s="15" t="s">
        <v>29</v>
      </c>
      <c r="AI589" s="15" t="s">
        <v>38</v>
      </c>
      <c r="AL589" s="47">
        <f t="shared" si="18"/>
        <v>0.89400000000000002</v>
      </c>
      <c r="AM589" s="47">
        <v>1.71</v>
      </c>
      <c r="AN589">
        <f t="shared" si="19"/>
        <v>0.25650000000000001</v>
      </c>
      <c r="AO589" s="18" t="s">
        <v>70</v>
      </c>
      <c r="AP589" t="s">
        <v>389</v>
      </c>
    </row>
    <row r="590" spans="1:42" hidden="1" x14ac:dyDescent="0.2">
      <c r="A590" t="s">
        <v>29</v>
      </c>
      <c r="B590" t="s">
        <v>64</v>
      </c>
      <c r="C590" t="s">
        <v>31</v>
      </c>
      <c r="D590">
        <v>510963</v>
      </c>
      <c r="E590" t="s">
        <v>29</v>
      </c>
      <c r="G590" t="s">
        <v>65</v>
      </c>
      <c r="H590" t="s">
        <v>34</v>
      </c>
      <c r="M590" s="11">
        <v>10</v>
      </c>
      <c r="N590">
        <v>1</v>
      </c>
      <c r="P590" s="12">
        <v>43295</v>
      </c>
      <c r="Q590" s="13">
        <v>12.5</v>
      </c>
      <c r="R590" s="13"/>
      <c r="S590" s="14">
        <v>217.4</v>
      </c>
      <c r="T590" s="14">
        <v>0.15</v>
      </c>
      <c r="V590" t="s">
        <v>66</v>
      </c>
      <c r="W590" t="s">
        <v>29</v>
      </c>
      <c r="X590" s="12">
        <v>43295</v>
      </c>
      <c r="Y590" s="15">
        <v>194.35560000000001</v>
      </c>
      <c r="Z590" s="16">
        <v>0</v>
      </c>
      <c r="AA590" s="16">
        <v>0</v>
      </c>
      <c r="AB590" s="16">
        <v>0</v>
      </c>
      <c r="AC590" s="16">
        <v>194.35560000000001</v>
      </c>
      <c r="AD590" s="16">
        <v>194.35560000000001</v>
      </c>
      <c r="AE590" s="16">
        <v>194.35560000000001</v>
      </c>
      <c r="AF590" s="12">
        <v>43373</v>
      </c>
      <c r="AG590" s="15" t="s">
        <v>38</v>
      </c>
      <c r="AH590" s="15" t="s">
        <v>29</v>
      </c>
      <c r="AI590" s="15" t="s">
        <v>38</v>
      </c>
      <c r="AL590" s="47">
        <f t="shared" si="18"/>
        <v>0.89400000000000002</v>
      </c>
      <c r="AM590" s="47">
        <v>1.71</v>
      </c>
      <c r="AN590">
        <f t="shared" si="19"/>
        <v>0.25650000000000001</v>
      </c>
      <c r="AO590" s="18" t="s">
        <v>70</v>
      </c>
      <c r="AP590" t="s">
        <v>389</v>
      </c>
    </row>
    <row r="591" spans="1:42" hidden="1" x14ac:dyDescent="0.2">
      <c r="A591" t="s">
        <v>29</v>
      </c>
      <c r="B591" t="s">
        <v>64</v>
      </c>
      <c r="C591" t="s">
        <v>31</v>
      </c>
      <c r="D591">
        <v>510987</v>
      </c>
      <c r="E591" t="s">
        <v>29</v>
      </c>
      <c r="G591" t="s">
        <v>65</v>
      </c>
      <c r="H591" t="s">
        <v>34</v>
      </c>
      <c r="M591" s="11">
        <v>10</v>
      </c>
      <c r="N591">
        <v>1</v>
      </c>
      <c r="P591" s="12">
        <v>43314</v>
      </c>
      <c r="Q591" s="13">
        <v>12.5</v>
      </c>
      <c r="R591" s="13"/>
      <c r="S591" s="14">
        <v>217.4</v>
      </c>
      <c r="T591" s="14">
        <v>0.15</v>
      </c>
      <c r="V591" t="s">
        <v>66</v>
      </c>
      <c r="W591" t="s">
        <v>29</v>
      </c>
      <c r="X591" s="12">
        <v>43314</v>
      </c>
      <c r="Y591" s="15">
        <v>194.35560000000001</v>
      </c>
      <c r="Z591" s="16">
        <v>0</v>
      </c>
      <c r="AA591" s="16">
        <v>0</v>
      </c>
      <c r="AB591" s="16">
        <v>0</v>
      </c>
      <c r="AC591" s="16">
        <v>194.35560000000001</v>
      </c>
      <c r="AD591" s="16">
        <v>194.35560000000001</v>
      </c>
      <c r="AE591" s="16">
        <v>194.35560000000001</v>
      </c>
      <c r="AF591" s="12">
        <v>43373</v>
      </c>
      <c r="AG591" s="15" t="s">
        <v>38</v>
      </c>
      <c r="AH591" s="15" t="s">
        <v>29</v>
      </c>
      <c r="AI591" s="15" t="s">
        <v>38</v>
      </c>
      <c r="AL591" s="47">
        <f t="shared" si="18"/>
        <v>0.89400000000000002</v>
      </c>
      <c r="AM591" s="47">
        <v>1.71</v>
      </c>
      <c r="AN591">
        <f t="shared" si="19"/>
        <v>0.25650000000000001</v>
      </c>
      <c r="AO591" s="18" t="s">
        <v>70</v>
      </c>
      <c r="AP591" t="s">
        <v>389</v>
      </c>
    </row>
    <row r="592" spans="1:42" hidden="1" x14ac:dyDescent="0.2">
      <c r="A592" t="s">
        <v>29</v>
      </c>
      <c r="B592" t="s">
        <v>64</v>
      </c>
      <c r="C592" t="s">
        <v>31</v>
      </c>
      <c r="D592">
        <v>510998</v>
      </c>
      <c r="E592" t="s">
        <v>29</v>
      </c>
      <c r="G592" t="s">
        <v>65</v>
      </c>
      <c r="H592" t="s">
        <v>34</v>
      </c>
      <c r="M592" s="11">
        <v>10</v>
      </c>
      <c r="N592">
        <v>1</v>
      </c>
      <c r="P592" s="12">
        <v>43205</v>
      </c>
      <c r="Q592" s="13">
        <v>12.5</v>
      </c>
      <c r="R592" s="13"/>
      <c r="S592" s="14">
        <v>217.4</v>
      </c>
      <c r="T592" s="14">
        <v>0.15</v>
      </c>
      <c r="V592" t="s">
        <v>66</v>
      </c>
      <c r="W592" t="s">
        <v>29</v>
      </c>
      <c r="X592" s="12">
        <v>43205</v>
      </c>
      <c r="Y592" s="15">
        <v>194.35560000000001</v>
      </c>
      <c r="Z592" s="16">
        <v>0</v>
      </c>
      <c r="AA592" s="16">
        <v>0</v>
      </c>
      <c r="AB592" s="16">
        <v>0</v>
      </c>
      <c r="AC592" s="16">
        <v>194.35560000000001</v>
      </c>
      <c r="AD592" s="16">
        <v>194.35560000000001</v>
      </c>
      <c r="AE592" s="16">
        <v>194.35560000000001</v>
      </c>
      <c r="AF592" s="12">
        <v>43281</v>
      </c>
      <c r="AG592" s="15" t="s">
        <v>38</v>
      </c>
      <c r="AH592" s="15" t="s">
        <v>29</v>
      </c>
      <c r="AI592" s="15" t="s">
        <v>38</v>
      </c>
      <c r="AL592" s="47">
        <f t="shared" si="18"/>
        <v>0.89400000000000002</v>
      </c>
      <c r="AM592" s="47">
        <v>1.71</v>
      </c>
      <c r="AN592">
        <f t="shared" si="19"/>
        <v>0.25650000000000001</v>
      </c>
      <c r="AO592" s="18" t="s">
        <v>70</v>
      </c>
      <c r="AP592" t="s">
        <v>389</v>
      </c>
    </row>
    <row r="593" spans="1:42" hidden="1" x14ac:dyDescent="0.2">
      <c r="A593" t="s">
        <v>29</v>
      </c>
      <c r="B593" t="s">
        <v>64</v>
      </c>
      <c r="C593" t="s">
        <v>31</v>
      </c>
      <c r="D593">
        <v>511041</v>
      </c>
      <c r="E593" t="s">
        <v>29</v>
      </c>
      <c r="G593" t="s">
        <v>65</v>
      </c>
      <c r="H593" t="s">
        <v>34</v>
      </c>
      <c r="M593" s="11">
        <v>10</v>
      </c>
      <c r="N593">
        <v>1</v>
      </c>
      <c r="P593" s="12">
        <v>43204</v>
      </c>
      <c r="Q593" s="13">
        <v>12.5</v>
      </c>
      <c r="R593" s="13"/>
      <c r="S593" s="14">
        <v>217.4</v>
      </c>
      <c r="T593" s="14">
        <v>0.15</v>
      </c>
      <c r="V593" t="s">
        <v>66</v>
      </c>
      <c r="W593" t="s">
        <v>29</v>
      </c>
      <c r="X593" s="12">
        <v>43204</v>
      </c>
      <c r="Y593" s="15">
        <v>194.35560000000001</v>
      </c>
      <c r="Z593" s="16">
        <v>0</v>
      </c>
      <c r="AA593" s="16">
        <v>0</v>
      </c>
      <c r="AB593" s="16">
        <v>0</v>
      </c>
      <c r="AC593" s="16">
        <v>194.35560000000001</v>
      </c>
      <c r="AD593" s="16">
        <v>194.35560000000001</v>
      </c>
      <c r="AE593" s="16">
        <v>194.35560000000001</v>
      </c>
      <c r="AF593" s="12">
        <v>43281</v>
      </c>
      <c r="AG593" s="15" t="s">
        <v>38</v>
      </c>
      <c r="AH593" s="15" t="s">
        <v>29</v>
      </c>
      <c r="AI593" s="15" t="s">
        <v>38</v>
      </c>
      <c r="AL593" s="47">
        <f t="shared" si="18"/>
        <v>0.89400000000000002</v>
      </c>
      <c r="AM593" s="47">
        <v>1.71</v>
      </c>
      <c r="AN593">
        <f t="shared" si="19"/>
        <v>0.25650000000000001</v>
      </c>
      <c r="AO593" s="18" t="s">
        <v>70</v>
      </c>
      <c r="AP593" t="s">
        <v>389</v>
      </c>
    </row>
    <row r="594" spans="1:42" hidden="1" x14ac:dyDescent="0.2">
      <c r="A594" t="s">
        <v>29</v>
      </c>
      <c r="B594" t="s">
        <v>64</v>
      </c>
      <c r="C594" t="s">
        <v>31</v>
      </c>
      <c r="D594">
        <v>511097</v>
      </c>
      <c r="E594" t="s">
        <v>29</v>
      </c>
      <c r="G594" t="s">
        <v>65</v>
      </c>
      <c r="H594" t="s">
        <v>34</v>
      </c>
      <c r="M594" s="11">
        <v>10</v>
      </c>
      <c r="N594">
        <v>1</v>
      </c>
      <c r="P594" s="12">
        <v>43204</v>
      </c>
      <c r="Q594" s="13">
        <v>12.5</v>
      </c>
      <c r="R594" s="13"/>
      <c r="S594" s="14">
        <v>217.4</v>
      </c>
      <c r="T594" s="14">
        <v>0.15</v>
      </c>
      <c r="V594" t="s">
        <v>66</v>
      </c>
      <c r="W594" t="s">
        <v>29</v>
      </c>
      <c r="X594" s="12">
        <v>43204</v>
      </c>
      <c r="Y594" s="15">
        <v>194.35560000000001</v>
      </c>
      <c r="Z594" s="16">
        <v>0</v>
      </c>
      <c r="AA594" s="16">
        <v>0</v>
      </c>
      <c r="AB594" s="16">
        <v>0</v>
      </c>
      <c r="AC594" s="16">
        <v>194.35560000000001</v>
      </c>
      <c r="AD594" s="16">
        <v>194.35560000000001</v>
      </c>
      <c r="AE594" s="16">
        <v>194.35560000000001</v>
      </c>
      <c r="AF594" s="12">
        <v>43281</v>
      </c>
      <c r="AG594" s="15" t="s">
        <v>38</v>
      </c>
      <c r="AH594" s="15" t="s">
        <v>29</v>
      </c>
      <c r="AI594" s="15" t="s">
        <v>38</v>
      </c>
      <c r="AL594" s="47">
        <f t="shared" si="18"/>
        <v>0.89400000000000002</v>
      </c>
      <c r="AM594" s="47">
        <v>1.71</v>
      </c>
      <c r="AN594">
        <f t="shared" si="19"/>
        <v>0.25650000000000001</v>
      </c>
      <c r="AO594" s="18" t="s">
        <v>70</v>
      </c>
      <c r="AP594" t="s">
        <v>389</v>
      </c>
    </row>
    <row r="595" spans="1:42" hidden="1" x14ac:dyDescent="0.2">
      <c r="A595" t="s">
        <v>29</v>
      </c>
      <c r="B595" t="s">
        <v>64</v>
      </c>
      <c r="C595" t="s">
        <v>31</v>
      </c>
      <c r="D595">
        <v>511132</v>
      </c>
      <c r="E595" t="s">
        <v>29</v>
      </c>
      <c r="G595" t="s">
        <v>65</v>
      </c>
      <c r="H595" t="s">
        <v>34</v>
      </c>
      <c r="M595" s="11">
        <v>10</v>
      </c>
      <c r="N595">
        <v>1</v>
      </c>
      <c r="P595" s="12">
        <v>43314</v>
      </c>
      <c r="Q595" s="13">
        <v>12.5</v>
      </c>
      <c r="R595" s="13"/>
      <c r="S595" s="14">
        <v>217.4</v>
      </c>
      <c r="T595" s="14">
        <v>0.15</v>
      </c>
      <c r="V595" t="s">
        <v>66</v>
      </c>
      <c r="W595" t="s">
        <v>29</v>
      </c>
      <c r="X595" s="12">
        <v>43314</v>
      </c>
      <c r="Y595" s="15">
        <v>194.35560000000001</v>
      </c>
      <c r="Z595" s="16">
        <v>0</v>
      </c>
      <c r="AA595" s="16">
        <v>0</v>
      </c>
      <c r="AB595" s="16">
        <v>0</v>
      </c>
      <c r="AC595" s="16">
        <v>194.35560000000001</v>
      </c>
      <c r="AD595" s="16">
        <v>194.35560000000001</v>
      </c>
      <c r="AE595" s="16">
        <v>194.35560000000001</v>
      </c>
      <c r="AF595" s="12">
        <v>43373</v>
      </c>
      <c r="AG595" s="15" t="s">
        <v>38</v>
      </c>
      <c r="AH595" s="15" t="s">
        <v>29</v>
      </c>
      <c r="AI595" s="15" t="s">
        <v>38</v>
      </c>
      <c r="AL595" s="47">
        <f t="shared" si="18"/>
        <v>0.89400000000000002</v>
      </c>
      <c r="AM595" s="47">
        <v>1.71</v>
      </c>
      <c r="AN595">
        <f t="shared" si="19"/>
        <v>0.25650000000000001</v>
      </c>
      <c r="AO595" s="18" t="s">
        <v>70</v>
      </c>
      <c r="AP595" t="s">
        <v>389</v>
      </c>
    </row>
    <row r="596" spans="1:42" hidden="1" x14ac:dyDescent="0.2">
      <c r="A596" t="s">
        <v>29</v>
      </c>
      <c r="B596" t="s">
        <v>64</v>
      </c>
      <c r="C596" t="s">
        <v>31</v>
      </c>
      <c r="D596">
        <v>511140</v>
      </c>
      <c r="E596" t="s">
        <v>29</v>
      </c>
      <c r="G596" t="s">
        <v>65</v>
      </c>
      <c r="H596" t="s">
        <v>34</v>
      </c>
      <c r="M596" s="11">
        <v>10</v>
      </c>
      <c r="N596">
        <v>1</v>
      </c>
      <c r="P596" s="12">
        <v>43204</v>
      </c>
      <c r="Q596" s="13">
        <v>12.5</v>
      </c>
      <c r="R596" s="13"/>
      <c r="S596" s="14">
        <v>217.4</v>
      </c>
      <c r="T596" s="14">
        <v>0.15</v>
      </c>
      <c r="V596" t="s">
        <v>66</v>
      </c>
      <c r="W596" t="s">
        <v>29</v>
      </c>
      <c r="X596" s="12">
        <v>43204</v>
      </c>
      <c r="Y596" s="15">
        <v>194.35560000000001</v>
      </c>
      <c r="Z596" s="16">
        <v>0</v>
      </c>
      <c r="AA596" s="16">
        <v>0</v>
      </c>
      <c r="AB596" s="16">
        <v>0</v>
      </c>
      <c r="AC596" s="16">
        <v>194.35560000000001</v>
      </c>
      <c r="AD596" s="16">
        <v>194.35560000000001</v>
      </c>
      <c r="AE596" s="16">
        <v>194.35560000000001</v>
      </c>
      <c r="AF596" s="12">
        <v>43281</v>
      </c>
      <c r="AG596" s="15" t="s">
        <v>38</v>
      </c>
      <c r="AH596" s="15" t="s">
        <v>29</v>
      </c>
      <c r="AI596" s="15" t="s">
        <v>38</v>
      </c>
      <c r="AL596" s="47">
        <f t="shared" si="18"/>
        <v>0.89400000000000002</v>
      </c>
      <c r="AM596" s="47">
        <v>1.71</v>
      </c>
      <c r="AN596">
        <f t="shared" si="19"/>
        <v>0.25650000000000001</v>
      </c>
      <c r="AO596" s="18" t="s">
        <v>70</v>
      </c>
      <c r="AP596" t="s">
        <v>389</v>
      </c>
    </row>
    <row r="597" spans="1:42" hidden="1" x14ac:dyDescent="0.2">
      <c r="A597" t="s">
        <v>29</v>
      </c>
      <c r="B597" t="s">
        <v>64</v>
      </c>
      <c r="C597" t="s">
        <v>31</v>
      </c>
      <c r="D597">
        <v>511225</v>
      </c>
      <c r="E597" t="s">
        <v>29</v>
      </c>
      <c r="G597" t="s">
        <v>65</v>
      </c>
      <c r="H597" t="s">
        <v>34</v>
      </c>
      <c r="M597" s="11">
        <v>10</v>
      </c>
      <c r="N597">
        <v>1</v>
      </c>
      <c r="P597" s="12">
        <v>43295</v>
      </c>
      <c r="Q597" s="13">
        <v>12.5</v>
      </c>
      <c r="R597" s="13"/>
      <c r="S597" s="14">
        <v>217.4</v>
      </c>
      <c r="T597" s="14">
        <v>0.15</v>
      </c>
      <c r="V597" t="s">
        <v>66</v>
      </c>
      <c r="W597" t="s">
        <v>29</v>
      </c>
      <c r="X597" s="12">
        <v>43295</v>
      </c>
      <c r="Y597" s="15">
        <v>194.35560000000001</v>
      </c>
      <c r="Z597" s="16">
        <v>0</v>
      </c>
      <c r="AA597" s="16">
        <v>0</v>
      </c>
      <c r="AB597" s="16">
        <v>0</v>
      </c>
      <c r="AC597" s="16">
        <v>194.35560000000001</v>
      </c>
      <c r="AD597" s="16">
        <v>194.35560000000001</v>
      </c>
      <c r="AE597" s="16">
        <v>194.35560000000001</v>
      </c>
      <c r="AF597" s="12">
        <v>43373</v>
      </c>
      <c r="AG597" s="15" t="s">
        <v>38</v>
      </c>
      <c r="AH597" s="15" t="s">
        <v>29</v>
      </c>
      <c r="AI597" s="15" t="s">
        <v>38</v>
      </c>
      <c r="AL597" s="47">
        <f t="shared" si="18"/>
        <v>0.89400000000000002</v>
      </c>
      <c r="AM597" s="47">
        <v>1.71</v>
      </c>
      <c r="AN597">
        <f t="shared" si="19"/>
        <v>0.25650000000000001</v>
      </c>
      <c r="AO597" s="18" t="s">
        <v>70</v>
      </c>
      <c r="AP597" t="s">
        <v>389</v>
      </c>
    </row>
    <row r="598" spans="1:42" hidden="1" x14ac:dyDescent="0.2">
      <c r="A598" t="s">
        <v>29</v>
      </c>
      <c r="B598" t="s">
        <v>64</v>
      </c>
      <c r="C598" t="s">
        <v>31</v>
      </c>
      <c r="D598">
        <v>511230</v>
      </c>
      <c r="E598" t="s">
        <v>29</v>
      </c>
      <c r="G598" t="s">
        <v>65</v>
      </c>
      <c r="H598" t="s">
        <v>34</v>
      </c>
      <c r="M598" s="11">
        <v>10</v>
      </c>
      <c r="N598">
        <v>1</v>
      </c>
      <c r="P598" s="12">
        <v>43337</v>
      </c>
      <c r="Q598" s="13">
        <v>12.5</v>
      </c>
      <c r="R598" s="13"/>
      <c r="S598" s="14">
        <v>217.4</v>
      </c>
      <c r="T598" s="14">
        <v>0.15</v>
      </c>
      <c r="V598" t="s">
        <v>66</v>
      </c>
      <c r="W598" t="s">
        <v>29</v>
      </c>
      <c r="X598" s="12">
        <v>43337</v>
      </c>
      <c r="Y598" s="15">
        <v>194.35560000000001</v>
      </c>
      <c r="Z598" s="16">
        <v>0</v>
      </c>
      <c r="AA598" s="16">
        <v>0</v>
      </c>
      <c r="AB598" s="16">
        <v>0</v>
      </c>
      <c r="AC598" s="16">
        <v>194.35560000000001</v>
      </c>
      <c r="AD598" s="16">
        <v>194.35560000000001</v>
      </c>
      <c r="AE598" s="16">
        <v>194.35560000000001</v>
      </c>
      <c r="AF598" s="12">
        <v>43373</v>
      </c>
      <c r="AG598" s="15" t="s">
        <v>38</v>
      </c>
      <c r="AH598" s="15" t="s">
        <v>29</v>
      </c>
      <c r="AI598" s="15" t="s">
        <v>38</v>
      </c>
      <c r="AL598" s="47">
        <f t="shared" si="18"/>
        <v>0.89400000000000002</v>
      </c>
      <c r="AM598" s="47">
        <v>1.71</v>
      </c>
      <c r="AN598">
        <f t="shared" si="19"/>
        <v>0.25650000000000001</v>
      </c>
      <c r="AO598" s="18" t="s">
        <v>70</v>
      </c>
      <c r="AP598" t="s">
        <v>389</v>
      </c>
    </row>
    <row r="599" spans="1:42" hidden="1" x14ac:dyDescent="0.2">
      <c r="A599" t="s">
        <v>29</v>
      </c>
      <c r="B599" t="s">
        <v>64</v>
      </c>
      <c r="C599" t="s">
        <v>31</v>
      </c>
      <c r="D599">
        <v>511250</v>
      </c>
      <c r="E599" t="s">
        <v>29</v>
      </c>
      <c r="G599" t="s">
        <v>65</v>
      </c>
      <c r="H599" t="s">
        <v>34</v>
      </c>
      <c r="M599" s="11">
        <v>10</v>
      </c>
      <c r="N599">
        <v>1</v>
      </c>
      <c r="P599" s="12">
        <v>43246</v>
      </c>
      <c r="Q599" s="13">
        <v>12.5</v>
      </c>
      <c r="R599" s="13"/>
      <c r="S599" s="14">
        <v>217.4</v>
      </c>
      <c r="T599" s="14">
        <v>0.15</v>
      </c>
      <c r="V599" t="s">
        <v>66</v>
      </c>
      <c r="W599" t="s">
        <v>29</v>
      </c>
      <c r="X599" s="12">
        <v>43246</v>
      </c>
      <c r="Y599" s="15">
        <v>194.35560000000001</v>
      </c>
      <c r="Z599" s="16">
        <v>0</v>
      </c>
      <c r="AA599" s="16">
        <v>0</v>
      </c>
      <c r="AB599" s="16">
        <v>0</v>
      </c>
      <c r="AC599" s="16">
        <v>194.35560000000001</v>
      </c>
      <c r="AD599" s="16">
        <v>194.35560000000001</v>
      </c>
      <c r="AE599" s="16">
        <v>194.35560000000001</v>
      </c>
      <c r="AF599" s="12">
        <v>43281</v>
      </c>
      <c r="AG599" s="15" t="s">
        <v>38</v>
      </c>
      <c r="AH599" s="15" t="s">
        <v>29</v>
      </c>
      <c r="AI599" s="15" t="s">
        <v>38</v>
      </c>
      <c r="AL599" s="47">
        <f t="shared" si="18"/>
        <v>0.89400000000000002</v>
      </c>
      <c r="AM599" s="47">
        <v>1.71</v>
      </c>
      <c r="AN599">
        <f t="shared" si="19"/>
        <v>0.25650000000000001</v>
      </c>
      <c r="AO599" s="18" t="s">
        <v>70</v>
      </c>
      <c r="AP599" t="s">
        <v>389</v>
      </c>
    </row>
    <row r="600" spans="1:42" hidden="1" x14ac:dyDescent="0.2">
      <c r="A600" t="s">
        <v>29</v>
      </c>
      <c r="B600" t="s">
        <v>64</v>
      </c>
      <c r="C600" t="s">
        <v>31</v>
      </c>
      <c r="D600">
        <v>511254</v>
      </c>
      <c r="E600" t="s">
        <v>29</v>
      </c>
      <c r="G600" t="s">
        <v>65</v>
      </c>
      <c r="H600" t="s">
        <v>34</v>
      </c>
      <c r="M600" s="11">
        <v>10</v>
      </c>
      <c r="N600">
        <v>1</v>
      </c>
      <c r="P600" s="12">
        <v>43205</v>
      </c>
      <c r="Q600" s="13">
        <v>12.5</v>
      </c>
      <c r="R600" s="13"/>
      <c r="S600" s="14">
        <v>217.4</v>
      </c>
      <c r="T600" s="14">
        <v>0.15</v>
      </c>
      <c r="V600" t="s">
        <v>66</v>
      </c>
      <c r="W600" t="s">
        <v>29</v>
      </c>
      <c r="X600" s="12">
        <v>43205</v>
      </c>
      <c r="Y600" s="15">
        <v>194.35560000000001</v>
      </c>
      <c r="Z600" s="16">
        <v>0</v>
      </c>
      <c r="AA600" s="16">
        <v>0</v>
      </c>
      <c r="AB600" s="16">
        <v>0</v>
      </c>
      <c r="AC600" s="16">
        <v>194.35560000000001</v>
      </c>
      <c r="AD600" s="16">
        <v>194.35560000000001</v>
      </c>
      <c r="AE600" s="16">
        <v>194.35560000000001</v>
      </c>
      <c r="AF600" s="12">
        <v>43281</v>
      </c>
      <c r="AG600" s="15" t="s">
        <v>38</v>
      </c>
      <c r="AH600" s="15" t="s">
        <v>29</v>
      </c>
      <c r="AI600" s="15" t="s">
        <v>38</v>
      </c>
      <c r="AL600" s="47">
        <f t="shared" si="18"/>
        <v>0.89400000000000002</v>
      </c>
      <c r="AM600" s="47">
        <v>1.71</v>
      </c>
      <c r="AN600">
        <f t="shared" si="19"/>
        <v>0.25650000000000001</v>
      </c>
      <c r="AO600" s="18" t="s">
        <v>70</v>
      </c>
      <c r="AP600" t="s">
        <v>389</v>
      </c>
    </row>
    <row r="601" spans="1:42" hidden="1" x14ac:dyDescent="0.2">
      <c r="A601" t="s">
        <v>29</v>
      </c>
      <c r="B601" t="s">
        <v>64</v>
      </c>
      <c r="C601" t="s">
        <v>31</v>
      </c>
      <c r="D601">
        <v>511259</v>
      </c>
      <c r="E601" t="s">
        <v>29</v>
      </c>
      <c r="G601" t="s">
        <v>65</v>
      </c>
      <c r="H601" t="s">
        <v>34</v>
      </c>
      <c r="M601" s="11">
        <v>10</v>
      </c>
      <c r="N601">
        <v>1</v>
      </c>
      <c r="P601" s="12">
        <v>43295</v>
      </c>
      <c r="Q601" s="13">
        <v>12.5</v>
      </c>
      <c r="R601" s="13"/>
      <c r="S601" s="14">
        <v>217.4</v>
      </c>
      <c r="T601" s="14">
        <v>0.15</v>
      </c>
      <c r="V601" t="s">
        <v>66</v>
      </c>
      <c r="W601" t="s">
        <v>29</v>
      </c>
      <c r="X601" s="12">
        <v>43295</v>
      </c>
      <c r="Y601" s="15">
        <v>194.35560000000001</v>
      </c>
      <c r="Z601" s="16">
        <v>0</v>
      </c>
      <c r="AA601" s="16">
        <v>0</v>
      </c>
      <c r="AB601" s="16">
        <v>0</v>
      </c>
      <c r="AC601" s="16">
        <v>194.35560000000001</v>
      </c>
      <c r="AD601" s="16">
        <v>194.35560000000001</v>
      </c>
      <c r="AE601" s="16">
        <v>194.35560000000001</v>
      </c>
      <c r="AF601" s="12">
        <v>43373</v>
      </c>
      <c r="AG601" s="15" t="s">
        <v>38</v>
      </c>
      <c r="AH601" s="15" t="s">
        <v>29</v>
      </c>
      <c r="AI601" s="15" t="s">
        <v>38</v>
      </c>
      <c r="AL601" s="47">
        <f t="shared" si="18"/>
        <v>0.89400000000000002</v>
      </c>
      <c r="AM601" s="47">
        <v>1.71</v>
      </c>
      <c r="AN601">
        <f t="shared" si="19"/>
        <v>0.25650000000000001</v>
      </c>
      <c r="AO601" s="18" t="s">
        <v>70</v>
      </c>
      <c r="AP601" t="s">
        <v>389</v>
      </c>
    </row>
    <row r="602" spans="1:42" hidden="1" x14ac:dyDescent="0.2">
      <c r="A602" t="s">
        <v>29</v>
      </c>
      <c r="B602" t="s">
        <v>64</v>
      </c>
      <c r="C602" t="s">
        <v>31</v>
      </c>
      <c r="D602">
        <v>511280</v>
      </c>
      <c r="E602" t="s">
        <v>29</v>
      </c>
      <c r="G602" t="s">
        <v>65</v>
      </c>
      <c r="H602" t="s">
        <v>34</v>
      </c>
      <c r="M602" s="11">
        <v>10</v>
      </c>
      <c r="N602">
        <v>1</v>
      </c>
      <c r="P602" s="12">
        <v>43337</v>
      </c>
      <c r="Q602" s="13">
        <v>12.5</v>
      </c>
      <c r="R602" s="13"/>
      <c r="S602" s="14">
        <v>217.4</v>
      </c>
      <c r="T602" s="14">
        <v>0.15</v>
      </c>
      <c r="V602" t="s">
        <v>66</v>
      </c>
      <c r="W602" t="s">
        <v>29</v>
      </c>
      <c r="X602" s="12">
        <v>43337</v>
      </c>
      <c r="Y602" s="15">
        <v>194.35560000000001</v>
      </c>
      <c r="Z602" s="16">
        <v>0</v>
      </c>
      <c r="AA602" s="16">
        <v>0</v>
      </c>
      <c r="AB602" s="16">
        <v>0</v>
      </c>
      <c r="AC602" s="16">
        <v>194.35560000000001</v>
      </c>
      <c r="AD602" s="16">
        <v>194.35560000000001</v>
      </c>
      <c r="AE602" s="16">
        <v>194.35560000000001</v>
      </c>
      <c r="AF602" s="12">
        <v>43373</v>
      </c>
      <c r="AG602" s="15" t="s">
        <v>38</v>
      </c>
      <c r="AH602" s="15" t="s">
        <v>29</v>
      </c>
      <c r="AI602" s="15" t="s">
        <v>38</v>
      </c>
      <c r="AL602" s="47">
        <f t="shared" si="18"/>
        <v>0.89400000000000002</v>
      </c>
      <c r="AM602" s="47">
        <v>1.71</v>
      </c>
      <c r="AN602">
        <f t="shared" si="19"/>
        <v>0.25650000000000001</v>
      </c>
      <c r="AO602" s="18" t="s">
        <v>70</v>
      </c>
      <c r="AP602" t="s">
        <v>389</v>
      </c>
    </row>
    <row r="603" spans="1:42" hidden="1" x14ac:dyDescent="0.2">
      <c r="A603" t="s">
        <v>29</v>
      </c>
      <c r="B603" t="s">
        <v>64</v>
      </c>
      <c r="C603" t="s">
        <v>31</v>
      </c>
      <c r="D603">
        <v>511287</v>
      </c>
      <c r="E603" t="s">
        <v>29</v>
      </c>
      <c r="G603" t="s">
        <v>65</v>
      </c>
      <c r="H603" t="s">
        <v>34</v>
      </c>
      <c r="M603" s="11">
        <v>10</v>
      </c>
      <c r="N603">
        <v>1</v>
      </c>
      <c r="P603" s="12">
        <v>43246</v>
      </c>
      <c r="Q603" s="13">
        <v>12.5</v>
      </c>
      <c r="R603" s="13"/>
      <c r="S603" s="14">
        <v>217.4</v>
      </c>
      <c r="T603" s="14">
        <v>0.15</v>
      </c>
      <c r="V603" t="s">
        <v>66</v>
      </c>
      <c r="W603" t="s">
        <v>29</v>
      </c>
      <c r="X603" s="12">
        <v>43246</v>
      </c>
      <c r="Y603" s="15">
        <v>194.35560000000001</v>
      </c>
      <c r="Z603" s="16">
        <v>0</v>
      </c>
      <c r="AA603" s="16">
        <v>0</v>
      </c>
      <c r="AB603" s="16">
        <v>0</v>
      </c>
      <c r="AC603" s="16">
        <v>194.35560000000001</v>
      </c>
      <c r="AD603" s="16">
        <v>194.35560000000001</v>
      </c>
      <c r="AE603" s="16">
        <v>194.35560000000001</v>
      </c>
      <c r="AF603" s="12">
        <v>43281</v>
      </c>
      <c r="AG603" s="15" t="s">
        <v>38</v>
      </c>
      <c r="AH603" s="15" t="s">
        <v>29</v>
      </c>
      <c r="AI603" s="15" t="s">
        <v>38</v>
      </c>
      <c r="AL603" s="47">
        <f t="shared" si="18"/>
        <v>0.89400000000000002</v>
      </c>
      <c r="AM603" s="47">
        <v>1.71</v>
      </c>
      <c r="AN603">
        <f t="shared" si="19"/>
        <v>0.25650000000000001</v>
      </c>
      <c r="AO603" s="18" t="s">
        <v>70</v>
      </c>
      <c r="AP603" t="s">
        <v>389</v>
      </c>
    </row>
    <row r="604" spans="1:42" hidden="1" x14ac:dyDescent="0.2">
      <c r="A604" t="s">
        <v>29</v>
      </c>
      <c r="B604" t="s">
        <v>64</v>
      </c>
      <c r="C604" t="s">
        <v>31</v>
      </c>
      <c r="D604">
        <v>511393</v>
      </c>
      <c r="E604" t="s">
        <v>29</v>
      </c>
      <c r="G604" t="s">
        <v>65</v>
      </c>
      <c r="H604" t="s">
        <v>34</v>
      </c>
      <c r="M604" s="11">
        <v>10</v>
      </c>
      <c r="N604">
        <v>1</v>
      </c>
      <c r="P604" s="12">
        <v>43204</v>
      </c>
      <c r="Q604" s="13">
        <v>12.5</v>
      </c>
      <c r="R604" s="13"/>
      <c r="S604" s="14">
        <v>217.4</v>
      </c>
      <c r="T604" s="14">
        <v>0.15</v>
      </c>
      <c r="V604" t="s">
        <v>66</v>
      </c>
      <c r="W604" t="s">
        <v>29</v>
      </c>
      <c r="X604" s="12">
        <v>43204</v>
      </c>
      <c r="Y604" s="15">
        <v>194.35560000000001</v>
      </c>
      <c r="Z604" s="16">
        <v>0</v>
      </c>
      <c r="AA604" s="16">
        <v>0</v>
      </c>
      <c r="AB604" s="16">
        <v>0</v>
      </c>
      <c r="AC604" s="16">
        <v>194.35560000000001</v>
      </c>
      <c r="AD604" s="16">
        <v>194.35560000000001</v>
      </c>
      <c r="AE604" s="16">
        <v>194.35560000000001</v>
      </c>
      <c r="AF604" s="12">
        <v>43281</v>
      </c>
      <c r="AG604" s="15" t="s">
        <v>38</v>
      </c>
      <c r="AH604" s="15" t="s">
        <v>29</v>
      </c>
      <c r="AI604" s="15" t="s">
        <v>38</v>
      </c>
      <c r="AL604" s="47">
        <f t="shared" si="18"/>
        <v>0.89400000000000002</v>
      </c>
      <c r="AM604" s="47">
        <v>1.71</v>
      </c>
      <c r="AN604">
        <f t="shared" si="19"/>
        <v>0.25650000000000001</v>
      </c>
      <c r="AO604" s="18" t="s">
        <v>70</v>
      </c>
      <c r="AP604" t="s">
        <v>389</v>
      </c>
    </row>
    <row r="605" spans="1:42" hidden="1" x14ac:dyDescent="0.2">
      <c r="A605" t="s">
        <v>29</v>
      </c>
      <c r="B605" t="s">
        <v>64</v>
      </c>
      <c r="C605" t="s">
        <v>31</v>
      </c>
      <c r="D605">
        <v>511403</v>
      </c>
      <c r="E605" t="s">
        <v>29</v>
      </c>
      <c r="G605" t="s">
        <v>65</v>
      </c>
      <c r="H605" t="s">
        <v>34</v>
      </c>
      <c r="M605" s="11">
        <v>10</v>
      </c>
      <c r="N605">
        <v>1</v>
      </c>
      <c r="P605" s="12">
        <v>43337</v>
      </c>
      <c r="Q605" s="13">
        <v>12.5</v>
      </c>
      <c r="R605" s="13"/>
      <c r="S605" s="14">
        <v>217.4</v>
      </c>
      <c r="T605" s="14">
        <v>0.15</v>
      </c>
      <c r="V605" t="s">
        <v>66</v>
      </c>
      <c r="W605" t="s">
        <v>29</v>
      </c>
      <c r="X605" s="12">
        <v>43337</v>
      </c>
      <c r="Y605" s="15">
        <v>194.35560000000001</v>
      </c>
      <c r="Z605" s="16">
        <v>0</v>
      </c>
      <c r="AA605" s="16">
        <v>0</v>
      </c>
      <c r="AB605" s="16">
        <v>0</v>
      </c>
      <c r="AC605" s="16">
        <v>194.35560000000001</v>
      </c>
      <c r="AD605" s="16">
        <v>194.35560000000001</v>
      </c>
      <c r="AE605" s="16">
        <v>194.35560000000001</v>
      </c>
      <c r="AF605" s="12">
        <v>43373</v>
      </c>
      <c r="AG605" s="15" t="s">
        <v>38</v>
      </c>
      <c r="AH605" s="15" t="s">
        <v>29</v>
      </c>
      <c r="AI605" s="15" t="s">
        <v>38</v>
      </c>
      <c r="AL605" s="47">
        <f t="shared" si="18"/>
        <v>0.89400000000000002</v>
      </c>
      <c r="AM605" s="47">
        <v>1.71</v>
      </c>
      <c r="AN605">
        <f t="shared" si="19"/>
        <v>0.25650000000000001</v>
      </c>
      <c r="AO605" s="18" t="s">
        <v>70</v>
      </c>
      <c r="AP605" t="s">
        <v>389</v>
      </c>
    </row>
    <row r="606" spans="1:42" hidden="1" x14ac:dyDescent="0.2">
      <c r="A606" t="s">
        <v>29</v>
      </c>
      <c r="B606" t="s">
        <v>64</v>
      </c>
      <c r="C606" t="s">
        <v>31</v>
      </c>
      <c r="D606">
        <v>511416</v>
      </c>
      <c r="E606" t="s">
        <v>29</v>
      </c>
      <c r="G606" t="s">
        <v>65</v>
      </c>
      <c r="H606" t="s">
        <v>34</v>
      </c>
      <c r="M606" s="11">
        <v>10</v>
      </c>
      <c r="N606">
        <v>1</v>
      </c>
      <c r="P606" s="12">
        <v>43204</v>
      </c>
      <c r="Q606" s="13">
        <v>12.5</v>
      </c>
      <c r="R606" s="13"/>
      <c r="S606" s="14">
        <v>217.4</v>
      </c>
      <c r="T606" s="14">
        <v>0.15</v>
      </c>
      <c r="V606" t="s">
        <v>66</v>
      </c>
      <c r="W606" t="s">
        <v>29</v>
      </c>
      <c r="X606" s="12">
        <v>43204</v>
      </c>
      <c r="Y606" s="15">
        <v>194.35560000000001</v>
      </c>
      <c r="Z606" s="16">
        <v>0</v>
      </c>
      <c r="AA606" s="16">
        <v>0</v>
      </c>
      <c r="AB606" s="16">
        <v>0</v>
      </c>
      <c r="AC606" s="16">
        <v>194.35560000000001</v>
      </c>
      <c r="AD606" s="16">
        <v>194.35560000000001</v>
      </c>
      <c r="AE606" s="16">
        <v>194.35560000000001</v>
      </c>
      <c r="AF606" s="12">
        <v>43281</v>
      </c>
      <c r="AG606" s="15" t="s">
        <v>38</v>
      </c>
      <c r="AH606" s="15" t="s">
        <v>29</v>
      </c>
      <c r="AI606" s="15" t="s">
        <v>38</v>
      </c>
      <c r="AL606" s="47">
        <f t="shared" si="18"/>
        <v>0.89400000000000002</v>
      </c>
      <c r="AM606" s="47">
        <v>1.71</v>
      </c>
      <c r="AN606">
        <f t="shared" si="19"/>
        <v>0.25650000000000001</v>
      </c>
      <c r="AO606" s="18" t="s">
        <v>70</v>
      </c>
      <c r="AP606" t="s">
        <v>389</v>
      </c>
    </row>
    <row r="607" spans="1:42" hidden="1" x14ac:dyDescent="0.2">
      <c r="A607" t="s">
        <v>29</v>
      </c>
      <c r="B607" t="s">
        <v>64</v>
      </c>
      <c r="C607" t="s">
        <v>31</v>
      </c>
      <c r="D607">
        <v>511421</v>
      </c>
      <c r="E607" t="s">
        <v>29</v>
      </c>
      <c r="G607" t="s">
        <v>65</v>
      </c>
      <c r="H607" t="s">
        <v>34</v>
      </c>
      <c r="M607" s="11">
        <v>10</v>
      </c>
      <c r="N607">
        <v>1</v>
      </c>
      <c r="P607" s="12">
        <v>43204</v>
      </c>
      <c r="Q607" s="13">
        <v>12.5</v>
      </c>
      <c r="R607" s="13"/>
      <c r="S607" s="14">
        <v>217.4</v>
      </c>
      <c r="T607" s="14">
        <v>0.15</v>
      </c>
      <c r="V607" t="s">
        <v>66</v>
      </c>
      <c r="W607" t="s">
        <v>29</v>
      </c>
      <c r="X607" s="12">
        <v>43204</v>
      </c>
      <c r="Y607" s="15">
        <v>194.35560000000001</v>
      </c>
      <c r="Z607" s="16">
        <v>0</v>
      </c>
      <c r="AA607" s="16">
        <v>0</v>
      </c>
      <c r="AB607" s="16">
        <v>0</v>
      </c>
      <c r="AC607" s="16">
        <v>194.35560000000001</v>
      </c>
      <c r="AD607" s="16">
        <v>194.35560000000001</v>
      </c>
      <c r="AE607" s="16">
        <v>194.35560000000001</v>
      </c>
      <c r="AF607" s="12">
        <v>43281</v>
      </c>
      <c r="AG607" s="15" t="s">
        <v>38</v>
      </c>
      <c r="AH607" s="15" t="s">
        <v>29</v>
      </c>
      <c r="AI607" s="15" t="s">
        <v>38</v>
      </c>
      <c r="AL607" s="47">
        <f t="shared" si="18"/>
        <v>0.89400000000000002</v>
      </c>
      <c r="AM607" s="47">
        <v>1.71</v>
      </c>
      <c r="AN607">
        <f t="shared" si="19"/>
        <v>0.25650000000000001</v>
      </c>
      <c r="AO607" s="18" t="s">
        <v>70</v>
      </c>
      <c r="AP607" t="s">
        <v>389</v>
      </c>
    </row>
    <row r="608" spans="1:42" hidden="1" x14ac:dyDescent="0.2">
      <c r="A608" t="s">
        <v>29</v>
      </c>
      <c r="B608" t="s">
        <v>64</v>
      </c>
      <c r="C608" t="s">
        <v>31</v>
      </c>
      <c r="D608">
        <v>511492</v>
      </c>
      <c r="E608" t="s">
        <v>29</v>
      </c>
      <c r="G608" t="s">
        <v>65</v>
      </c>
      <c r="H608" t="s">
        <v>34</v>
      </c>
      <c r="M608" s="11">
        <v>10</v>
      </c>
      <c r="N608">
        <v>1</v>
      </c>
      <c r="P608" s="12">
        <v>43314</v>
      </c>
      <c r="Q608" s="13">
        <v>12.5</v>
      </c>
      <c r="R608" s="13"/>
      <c r="S608" s="14">
        <v>217.4</v>
      </c>
      <c r="T608" s="14">
        <v>0.15</v>
      </c>
      <c r="V608" t="s">
        <v>66</v>
      </c>
      <c r="W608" t="s">
        <v>29</v>
      </c>
      <c r="X608" s="12">
        <v>43314</v>
      </c>
      <c r="Y608" s="15">
        <v>194.35560000000001</v>
      </c>
      <c r="Z608" s="16">
        <v>0</v>
      </c>
      <c r="AA608" s="16">
        <v>0</v>
      </c>
      <c r="AB608" s="16">
        <v>0</v>
      </c>
      <c r="AC608" s="16">
        <v>194.35560000000001</v>
      </c>
      <c r="AD608" s="16">
        <v>194.35560000000001</v>
      </c>
      <c r="AE608" s="16">
        <v>194.35560000000001</v>
      </c>
      <c r="AF608" s="12">
        <v>43373</v>
      </c>
      <c r="AG608" s="15" t="s">
        <v>38</v>
      </c>
      <c r="AH608" s="15" t="s">
        <v>29</v>
      </c>
      <c r="AI608" s="15" t="s">
        <v>38</v>
      </c>
      <c r="AL608" s="47">
        <f t="shared" si="18"/>
        <v>0.89400000000000002</v>
      </c>
      <c r="AM608" s="47">
        <v>1.71</v>
      </c>
      <c r="AN608">
        <f t="shared" si="19"/>
        <v>0.25650000000000001</v>
      </c>
      <c r="AO608" s="18" t="s">
        <v>70</v>
      </c>
      <c r="AP608" t="s">
        <v>389</v>
      </c>
    </row>
    <row r="609" spans="1:42" hidden="1" x14ac:dyDescent="0.2">
      <c r="A609" t="s">
        <v>29</v>
      </c>
      <c r="B609" t="s">
        <v>64</v>
      </c>
      <c r="C609" t="s">
        <v>31</v>
      </c>
      <c r="D609">
        <v>511512</v>
      </c>
      <c r="E609" t="s">
        <v>29</v>
      </c>
      <c r="G609" t="s">
        <v>65</v>
      </c>
      <c r="H609" t="s">
        <v>34</v>
      </c>
      <c r="M609" s="11">
        <v>10</v>
      </c>
      <c r="N609">
        <v>1</v>
      </c>
      <c r="P609" s="12">
        <v>43246</v>
      </c>
      <c r="Q609" s="13">
        <v>12.5</v>
      </c>
      <c r="R609" s="13"/>
      <c r="S609" s="14">
        <v>217.4</v>
      </c>
      <c r="T609" s="14">
        <v>0.15</v>
      </c>
      <c r="V609" t="s">
        <v>66</v>
      </c>
      <c r="W609" t="s">
        <v>29</v>
      </c>
      <c r="X609" s="12">
        <v>43246</v>
      </c>
      <c r="Y609" s="15">
        <v>194.35560000000001</v>
      </c>
      <c r="Z609" s="16">
        <v>0</v>
      </c>
      <c r="AA609" s="16">
        <v>0</v>
      </c>
      <c r="AB609" s="16">
        <v>0</v>
      </c>
      <c r="AC609" s="16">
        <v>194.35560000000001</v>
      </c>
      <c r="AD609" s="16">
        <v>194.35560000000001</v>
      </c>
      <c r="AE609" s="16">
        <v>194.35560000000001</v>
      </c>
      <c r="AF609" s="12">
        <v>43281</v>
      </c>
      <c r="AG609" s="15" t="s">
        <v>38</v>
      </c>
      <c r="AH609" s="15" t="s">
        <v>29</v>
      </c>
      <c r="AI609" s="15" t="s">
        <v>38</v>
      </c>
      <c r="AL609" s="47">
        <f t="shared" si="18"/>
        <v>0.89400000000000002</v>
      </c>
      <c r="AM609" s="47">
        <v>1.71</v>
      </c>
      <c r="AN609">
        <f t="shared" si="19"/>
        <v>0.25650000000000001</v>
      </c>
      <c r="AO609" s="18" t="s">
        <v>70</v>
      </c>
      <c r="AP609" t="s">
        <v>389</v>
      </c>
    </row>
    <row r="610" spans="1:42" hidden="1" x14ac:dyDescent="0.2">
      <c r="A610" t="s">
        <v>29</v>
      </c>
      <c r="B610" t="s">
        <v>64</v>
      </c>
      <c r="C610" t="s">
        <v>31</v>
      </c>
      <c r="D610">
        <v>511515</v>
      </c>
      <c r="E610" t="s">
        <v>29</v>
      </c>
      <c r="G610" t="s">
        <v>65</v>
      </c>
      <c r="H610" t="s">
        <v>34</v>
      </c>
      <c r="M610" s="11">
        <v>10</v>
      </c>
      <c r="N610">
        <v>1</v>
      </c>
      <c r="P610" s="12">
        <v>43205</v>
      </c>
      <c r="Q610" s="13">
        <v>12.5</v>
      </c>
      <c r="R610" s="13"/>
      <c r="S610" s="14">
        <v>217.4</v>
      </c>
      <c r="T610" s="14">
        <v>0.15</v>
      </c>
      <c r="V610" t="s">
        <v>66</v>
      </c>
      <c r="W610" t="s">
        <v>29</v>
      </c>
      <c r="X610" s="12">
        <v>43205</v>
      </c>
      <c r="Y610" s="15">
        <v>194.35560000000001</v>
      </c>
      <c r="Z610" s="16">
        <v>0</v>
      </c>
      <c r="AA610" s="16">
        <v>0</v>
      </c>
      <c r="AB610" s="16">
        <v>0</v>
      </c>
      <c r="AC610" s="16">
        <v>194.35560000000001</v>
      </c>
      <c r="AD610" s="16">
        <v>194.35560000000001</v>
      </c>
      <c r="AE610" s="16">
        <v>194.35560000000001</v>
      </c>
      <c r="AF610" s="12">
        <v>43281</v>
      </c>
      <c r="AG610" s="15" t="s">
        <v>38</v>
      </c>
      <c r="AH610" s="15" t="s">
        <v>29</v>
      </c>
      <c r="AI610" s="15" t="s">
        <v>38</v>
      </c>
      <c r="AL610" s="47">
        <f t="shared" si="18"/>
        <v>0.89400000000000002</v>
      </c>
      <c r="AM610" s="47">
        <v>1.71</v>
      </c>
      <c r="AN610">
        <f t="shared" si="19"/>
        <v>0.25650000000000001</v>
      </c>
      <c r="AO610" s="18" t="s">
        <v>70</v>
      </c>
      <c r="AP610" t="s">
        <v>389</v>
      </c>
    </row>
    <row r="611" spans="1:42" hidden="1" x14ac:dyDescent="0.2">
      <c r="A611" t="s">
        <v>29</v>
      </c>
      <c r="B611" t="s">
        <v>64</v>
      </c>
      <c r="C611" t="s">
        <v>31</v>
      </c>
      <c r="D611">
        <v>511517</v>
      </c>
      <c r="E611" t="s">
        <v>29</v>
      </c>
      <c r="G611" t="s">
        <v>65</v>
      </c>
      <c r="H611" t="s">
        <v>34</v>
      </c>
      <c r="M611" s="11">
        <v>10</v>
      </c>
      <c r="N611">
        <v>1</v>
      </c>
      <c r="P611" s="12">
        <v>43203</v>
      </c>
      <c r="Q611" s="13">
        <v>12.5</v>
      </c>
      <c r="R611" s="13"/>
      <c r="S611" s="14">
        <v>217.4</v>
      </c>
      <c r="T611" s="14">
        <v>0.15</v>
      </c>
      <c r="V611" t="s">
        <v>66</v>
      </c>
      <c r="W611" t="s">
        <v>29</v>
      </c>
      <c r="X611" s="12">
        <v>43203</v>
      </c>
      <c r="Y611" s="15">
        <v>194.35560000000001</v>
      </c>
      <c r="Z611" s="16">
        <v>0</v>
      </c>
      <c r="AA611" s="16">
        <v>0</v>
      </c>
      <c r="AB611" s="16">
        <v>0</v>
      </c>
      <c r="AC611" s="16">
        <v>194.35560000000001</v>
      </c>
      <c r="AD611" s="16">
        <v>194.35560000000001</v>
      </c>
      <c r="AE611" s="16">
        <v>194.35560000000001</v>
      </c>
      <c r="AF611" s="12">
        <v>43281</v>
      </c>
      <c r="AG611" s="15" t="s">
        <v>38</v>
      </c>
      <c r="AH611" s="15" t="s">
        <v>29</v>
      </c>
      <c r="AI611" s="15" t="s">
        <v>38</v>
      </c>
      <c r="AL611" s="47">
        <f t="shared" si="18"/>
        <v>0.89400000000000002</v>
      </c>
      <c r="AM611" s="47">
        <v>1.71</v>
      </c>
      <c r="AN611">
        <f t="shared" si="19"/>
        <v>0.25650000000000001</v>
      </c>
      <c r="AO611" s="18" t="s">
        <v>70</v>
      </c>
      <c r="AP611" t="s">
        <v>389</v>
      </c>
    </row>
    <row r="612" spans="1:42" hidden="1" x14ac:dyDescent="0.2">
      <c r="A612" t="s">
        <v>29</v>
      </c>
      <c r="B612" t="s">
        <v>64</v>
      </c>
      <c r="C612" t="s">
        <v>31</v>
      </c>
      <c r="D612">
        <v>511532</v>
      </c>
      <c r="E612" t="s">
        <v>29</v>
      </c>
      <c r="G612" t="s">
        <v>65</v>
      </c>
      <c r="H612" t="s">
        <v>34</v>
      </c>
      <c r="M612" s="11">
        <v>10</v>
      </c>
      <c r="N612">
        <v>1</v>
      </c>
      <c r="P612" s="12">
        <v>43203</v>
      </c>
      <c r="Q612" s="13">
        <v>12.5</v>
      </c>
      <c r="R612" s="13"/>
      <c r="S612" s="14">
        <v>217.4</v>
      </c>
      <c r="T612" s="14">
        <v>0.15</v>
      </c>
      <c r="V612" t="s">
        <v>66</v>
      </c>
      <c r="W612" t="s">
        <v>29</v>
      </c>
      <c r="X612" s="12">
        <v>43203</v>
      </c>
      <c r="Y612" s="15">
        <v>194.35560000000001</v>
      </c>
      <c r="Z612" s="16">
        <v>0</v>
      </c>
      <c r="AA612" s="16">
        <v>0</v>
      </c>
      <c r="AB612" s="16">
        <v>0</v>
      </c>
      <c r="AC612" s="16">
        <v>194.35560000000001</v>
      </c>
      <c r="AD612" s="16">
        <v>194.35560000000001</v>
      </c>
      <c r="AE612" s="16">
        <v>194.35560000000001</v>
      </c>
      <c r="AF612" s="12">
        <v>43281</v>
      </c>
      <c r="AG612" s="15" t="s">
        <v>38</v>
      </c>
      <c r="AH612" s="15" t="s">
        <v>29</v>
      </c>
      <c r="AI612" s="15" t="s">
        <v>38</v>
      </c>
      <c r="AL612" s="47">
        <f t="shared" si="18"/>
        <v>0.89400000000000002</v>
      </c>
      <c r="AM612" s="47">
        <v>1.71</v>
      </c>
      <c r="AN612">
        <f t="shared" si="19"/>
        <v>0.25650000000000001</v>
      </c>
      <c r="AO612" s="18" t="s">
        <v>70</v>
      </c>
      <c r="AP612" t="s">
        <v>389</v>
      </c>
    </row>
    <row r="613" spans="1:42" hidden="1" x14ac:dyDescent="0.2">
      <c r="A613" t="s">
        <v>29</v>
      </c>
      <c r="B613" t="s">
        <v>64</v>
      </c>
      <c r="C613" t="s">
        <v>31</v>
      </c>
      <c r="D613">
        <v>511544</v>
      </c>
      <c r="E613" t="s">
        <v>29</v>
      </c>
      <c r="G613" t="s">
        <v>65</v>
      </c>
      <c r="H613" t="s">
        <v>34</v>
      </c>
      <c r="M613" s="11">
        <v>10</v>
      </c>
      <c r="N613">
        <v>1</v>
      </c>
      <c r="P613" s="12">
        <v>43205</v>
      </c>
      <c r="Q613" s="13">
        <v>12.5</v>
      </c>
      <c r="R613" s="13"/>
      <c r="S613" s="14">
        <v>217.4</v>
      </c>
      <c r="T613" s="14">
        <v>0.15</v>
      </c>
      <c r="V613" t="s">
        <v>66</v>
      </c>
      <c r="W613" t="s">
        <v>29</v>
      </c>
      <c r="X613" s="12">
        <v>43205</v>
      </c>
      <c r="Y613" s="15">
        <v>194.35560000000001</v>
      </c>
      <c r="Z613" s="16">
        <v>0</v>
      </c>
      <c r="AA613" s="16">
        <v>0</v>
      </c>
      <c r="AB613" s="16">
        <v>0</v>
      </c>
      <c r="AC613" s="16">
        <v>194.35560000000001</v>
      </c>
      <c r="AD613" s="16">
        <v>194.35560000000001</v>
      </c>
      <c r="AE613" s="16">
        <v>194.35560000000001</v>
      </c>
      <c r="AF613" s="12">
        <v>43281</v>
      </c>
      <c r="AG613" s="15" t="s">
        <v>38</v>
      </c>
      <c r="AH613" s="15" t="s">
        <v>29</v>
      </c>
      <c r="AI613" s="15" t="s">
        <v>38</v>
      </c>
      <c r="AL613" s="47">
        <f t="shared" si="18"/>
        <v>0.89400000000000002</v>
      </c>
      <c r="AM613" s="47">
        <v>1.71</v>
      </c>
      <c r="AN613">
        <f t="shared" si="19"/>
        <v>0.25650000000000001</v>
      </c>
      <c r="AO613" s="18" t="s">
        <v>70</v>
      </c>
      <c r="AP613" t="s">
        <v>389</v>
      </c>
    </row>
    <row r="614" spans="1:42" hidden="1" x14ac:dyDescent="0.2">
      <c r="A614" t="s">
        <v>29</v>
      </c>
      <c r="B614" t="s">
        <v>64</v>
      </c>
      <c r="C614" t="s">
        <v>31</v>
      </c>
      <c r="D614">
        <v>511547</v>
      </c>
      <c r="E614" t="s">
        <v>29</v>
      </c>
      <c r="G614" t="s">
        <v>65</v>
      </c>
      <c r="H614" t="s">
        <v>34</v>
      </c>
      <c r="M614" s="11">
        <v>10</v>
      </c>
      <c r="N614">
        <v>1</v>
      </c>
      <c r="P614" s="12">
        <v>43246</v>
      </c>
      <c r="Q614" s="13">
        <v>12.5</v>
      </c>
      <c r="R614" s="13"/>
      <c r="S614" s="14">
        <v>217.4</v>
      </c>
      <c r="T614" s="14">
        <v>0.15</v>
      </c>
      <c r="V614" t="s">
        <v>66</v>
      </c>
      <c r="W614" t="s">
        <v>29</v>
      </c>
      <c r="X614" s="12">
        <v>43246</v>
      </c>
      <c r="Y614" s="15">
        <v>194.35560000000001</v>
      </c>
      <c r="Z614" s="16">
        <v>0</v>
      </c>
      <c r="AA614" s="16">
        <v>0</v>
      </c>
      <c r="AB614" s="16">
        <v>0</v>
      </c>
      <c r="AC614" s="16">
        <v>194.35560000000001</v>
      </c>
      <c r="AD614" s="16">
        <v>194.35560000000001</v>
      </c>
      <c r="AE614" s="16">
        <v>194.35560000000001</v>
      </c>
      <c r="AF614" s="12">
        <v>43281</v>
      </c>
      <c r="AG614" s="15" t="s">
        <v>38</v>
      </c>
      <c r="AH614" s="15" t="s">
        <v>29</v>
      </c>
      <c r="AI614" s="15" t="s">
        <v>38</v>
      </c>
      <c r="AL614" s="47">
        <f t="shared" si="18"/>
        <v>0.89400000000000002</v>
      </c>
      <c r="AM614" s="47">
        <v>1.71</v>
      </c>
      <c r="AN614">
        <f t="shared" si="19"/>
        <v>0.25650000000000001</v>
      </c>
      <c r="AO614" s="18" t="s">
        <v>70</v>
      </c>
      <c r="AP614" t="s">
        <v>389</v>
      </c>
    </row>
    <row r="615" spans="1:42" hidden="1" x14ac:dyDescent="0.2">
      <c r="A615" t="s">
        <v>29</v>
      </c>
      <c r="B615" t="s">
        <v>64</v>
      </c>
      <c r="C615" t="s">
        <v>31</v>
      </c>
      <c r="D615">
        <v>511557</v>
      </c>
      <c r="E615" t="s">
        <v>29</v>
      </c>
      <c r="G615" t="s">
        <v>65</v>
      </c>
      <c r="H615" t="s">
        <v>34</v>
      </c>
      <c r="M615" s="11">
        <v>10</v>
      </c>
      <c r="N615">
        <v>1</v>
      </c>
      <c r="P615" s="12">
        <v>43295</v>
      </c>
      <c r="Q615" s="13">
        <v>12.5</v>
      </c>
      <c r="R615" s="13"/>
      <c r="S615" s="14">
        <v>217.4</v>
      </c>
      <c r="T615" s="14">
        <v>0.15</v>
      </c>
      <c r="V615" t="s">
        <v>66</v>
      </c>
      <c r="W615" t="s">
        <v>29</v>
      </c>
      <c r="X615" s="12">
        <v>43295</v>
      </c>
      <c r="Y615" s="15">
        <v>194.35560000000001</v>
      </c>
      <c r="Z615" s="16">
        <v>0</v>
      </c>
      <c r="AA615" s="16">
        <v>0</v>
      </c>
      <c r="AB615" s="16">
        <v>0</v>
      </c>
      <c r="AC615" s="16">
        <v>194.35560000000001</v>
      </c>
      <c r="AD615" s="16">
        <v>194.35560000000001</v>
      </c>
      <c r="AE615" s="16">
        <v>194.35560000000001</v>
      </c>
      <c r="AF615" s="12">
        <v>43373</v>
      </c>
      <c r="AG615" s="15" t="s">
        <v>38</v>
      </c>
      <c r="AH615" s="15" t="s">
        <v>29</v>
      </c>
      <c r="AI615" s="15" t="s">
        <v>38</v>
      </c>
      <c r="AL615" s="47">
        <f t="shared" si="18"/>
        <v>0.89400000000000002</v>
      </c>
      <c r="AM615" s="47">
        <v>1.71</v>
      </c>
      <c r="AN615">
        <f t="shared" si="19"/>
        <v>0.25650000000000001</v>
      </c>
      <c r="AO615" s="18" t="s">
        <v>70</v>
      </c>
      <c r="AP615" t="s">
        <v>389</v>
      </c>
    </row>
    <row r="616" spans="1:42" hidden="1" x14ac:dyDescent="0.2">
      <c r="A616" t="s">
        <v>29</v>
      </c>
      <c r="B616" t="s">
        <v>64</v>
      </c>
      <c r="C616" t="s">
        <v>31</v>
      </c>
      <c r="D616">
        <v>511569</v>
      </c>
      <c r="E616" t="s">
        <v>29</v>
      </c>
      <c r="G616" t="s">
        <v>65</v>
      </c>
      <c r="H616" t="s">
        <v>34</v>
      </c>
      <c r="M616" s="11">
        <v>10</v>
      </c>
      <c r="N616">
        <v>1</v>
      </c>
      <c r="P616" s="12">
        <v>43295</v>
      </c>
      <c r="Q616" s="13">
        <v>12.5</v>
      </c>
      <c r="R616" s="13"/>
      <c r="S616" s="14">
        <v>217.4</v>
      </c>
      <c r="T616" s="14">
        <v>0.15</v>
      </c>
      <c r="V616" t="s">
        <v>66</v>
      </c>
      <c r="W616" t="s">
        <v>29</v>
      </c>
      <c r="X616" s="12">
        <v>43295</v>
      </c>
      <c r="Y616" s="15">
        <v>194.35560000000001</v>
      </c>
      <c r="Z616" s="16">
        <v>0</v>
      </c>
      <c r="AA616" s="16">
        <v>0</v>
      </c>
      <c r="AB616" s="16">
        <v>0</v>
      </c>
      <c r="AC616" s="16">
        <v>194.35560000000001</v>
      </c>
      <c r="AD616" s="16">
        <v>194.35560000000001</v>
      </c>
      <c r="AE616" s="16">
        <v>194.35560000000001</v>
      </c>
      <c r="AF616" s="12">
        <v>43373</v>
      </c>
      <c r="AG616" s="15" t="s">
        <v>38</v>
      </c>
      <c r="AH616" s="15" t="s">
        <v>29</v>
      </c>
      <c r="AI616" s="15" t="s">
        <v>38</v>
      </c>
      <c r="AL616" s="47">
        <f t="shared" si="18"/>
        <v>0.89400000000000002</v>
      </c>
      <c r="AM616" s="47">
        <v>1.71</v>
      </c>
      <c r="AN616">
        <f t="shared" si="19"/>
        <v>0.25650000000000001</v>
      </c>
      <c r="AO616" s="18" t="s">
        <v>70</v>
      </c>
      <c r="AP616" t="s">
        <v>389</v>
      </c>
    </row>
    <row r="617" spans="1:42" hidden="1" x14ac:dyDescent="0.2">
      <c r="A617" t="s">
        <v>29</v>
      </c>
      <c r="B617" t="s">
        <v>64</v>
      </c>
      <c r="C617" t="s">
        <v>31</v>
      </c>
      <c r="D617">
        <v>511578</v>
      </c>
      <c r="E617" t="s">
        <v>29</v>
      </c>
      <c r="G617" t="s">
        <v>65</v>
      </c>
      <c r="H617" t="s">
        <v>34</v>
      </c>
      <c r="M617" s="11">
        <v>10</v>
      </c>
      <c r="N617">
        <v>1</v>
      </c>
      <c r="P617" s="12">
        <v>43314</v>
      </c>
      <c r="Q617" s="13">
        <v>12.5</v>
      </c>
      <c r="R617" s="13"/>
      <c r="S617" s="14">
        <v>217.4</v>
      </c>
      <c r="T617" s="14">
        <v>0.15</v>
      </c>
      <c r="V617" t="s">
        <v>66</v>
      </c>
      <c r="W617" t="s">
        <v>29</v>
      </c>
      <c r="X617" s="12">
        <v>43314</v>
      </c>
      <c r="Y617" s="15">
        <v>194.35560000000001</v>
      </c>
      <c r="Z617" s="16">
        <v>0</v>
      </c>
      <c r="AA617" s="16">
        <v>0</v>
      </c>
      <c r="AB617" s="16">
        <v>0</v>
      </c>
      <c r="AC617" s="16">
        <v>194.35560000000001</v>
      </c>
      <c r="AD617" s="16">
        <v>194.35560000000001</v>
      </c>
      <c r="AE617" s="16">
        <v>194.35560000000001</v>
      </c>
      <c r="AF617" s="12">
        <v>43373</v>
      </c>
      <c r="AG617" s="15" t="s">
        <v>38</v>
      </c>
      <c r="AH617" s="15" t="s">
        <v>29</v>
      </c>
      <c r="AI617" s="15" t="s">
        <v>38</v>
      </c>
      <c r="AL617" s="47">
        <f t="shared" si="18"/>
        <v>0.89400000000000002</v>
      </c>
      <c r="AM617" s="47">
        <v>1.71</v>
      </c>
      <c r="AN617">
        <f t="shared" si="19"/>
        <v>0.25650000000000001</v>
      </c>
      <c r="AO617" s="18" t="s">
        <v>70</v>
      </c>
      <c r="AP617" t="s">
        <v>389</v>
      </c>
    </row>
    <row r="618" spans="1:42" hidden="1" x14ac:dyDescent="0.2">
      <c r="A618" t="s">
        <v>29</v>
      </c>
      <c r="B618" t="s">
        <v>64</v>
      </c>
      <c r="C618" t="s">
        <v>31</v>
      </c>
      <c r="D618">
        <v>511592</v>
      </c>
      <c r="E618" t="s">
        <v>29</v>
      </c>
      <c r="G618" t="s">
        <v>65</v>
      </c>
      <c r="H618" t="s">
        <v>34</v>
      </c>
      <c r="M618" s="11">
        <v>10</v>
      </c>
      <c r="N618">
        <v>1</v>
      </c>
      <c r="P618" s="12">
        <v>43314</v>
      </c>
      <c r="Q618" s="13">
        <v>12.5</v>
      </c>
      <c r="R618" s="13"/>
      <c r="S618" s="14">
        <v>217.4</v>
      </c>
      <c r="T618" s="14">
        <v>0.15</v>
      </c>
      <c r="V618" t="s">
        <v>66</v>
      </c>
      <c r="W618" t="s">
        <v>29</v>
      </c>
      <c r="X618" s="12">
        <v>43314</v>
      </c>
      <c r="Y618" s="15">
        <v>194.35560000000001</v>
      </c>
      <c r="Z618" s="16">
        <v>0</v>
      </c>
      <c r="AA618" s="16">
        <v>0</v>
      </c>
      <c r="AB618" s="16">
        <v>0</v>
      </c>
      <c r="AC618" s="16">
        <v>194.35560000000001</v>
      </c>
      <c r="AD618" s="16">
        <v>194.35560000000001</v>
      </c>
      <c r="AE618" s="16">
        <v>194.35560000000001</v>
      </c>
      <c r="AF618" s="12">
        <v>43373</v>
      </c>
      <c r="AG618" s="15" t="s">
        <v>38</v>
      </c>
      <c r="AH618" s="15" t="s">
        <v>29</v>
      </c>
      <c r="AI618" s="15" t="s">
        <v>38</v>
      </c>
      <c r="AL618" s="47">
        <f t="shared" si="18"/>
        <v>0.89400000000000002</v>
      </c>
      <c r="AM618" s="47">
        <v>1.71</v>
      </c>
      <c r="AN618">
        <f t="shared" si="19"/>
        <v>0.25650000000000001</v>
      </c>
      <c r="AO618" s="18" t="s">
        <v>70</v>
      </c>
      <c r="AP618" t="s">
        <v>389</v>
      </c>
    </row>
    <row r="619" spans="1:42" hidden="1" x14ac:dyDescent="0.2">
      <c r="A619" t="s">
        <v>29</v>
      </c>
      <c r="B619" t="s">
        <v>64</v>
      </c>
      <c r="C619" t="s">
        <v>31</v>
      </c>
      <c r="D619">
        <v>511594</v>
      </c>
      <c r="E619" t="s">
        <v>29</v>
      </c>
      <c r="G619" t="s">
        <v>65</v>
      </c>
      <c r="H619" t="s">
        <v>34</v>
      </c>
      <c r="M619" s="11">
        <v>10</v>
      </c>
      <c r="N619">
        <v>1</v>
      </c>
      <c r="P619" s="12">
        <v>43246</v>
      </c>
      <c r="Q619" s="13">
        <v>12.5</v>
      </c>
      <c r="R619" s="13"/>
      <c r="S619" s="14">
        <v>217.4</v>
      </c>
      <c r="T619" s="14">
        <v>0.15</v>
      </c>
      <c r="V619" t="s">
        <v>66</v>
      </c>
      <c r="W619" t="s">
        <v>29</v>
      </c>
      <c r="X619" s="12">
        <v>43246</v>
      </c>
      <c r="Y619" s="15">
        <v>194.35560000000001</v>
      </c>
      <c r="Z619" s="16">
        <v>0</v>
      </c>
      <c r="AA619" s="16">
        <v>0</v>
      </c>
      <c r="AB619" s="16">
        <v>0</v>
      </c>
      <c r="AC619" s="16">
        <v>194.35560000000001</v>
      </c>
      <c r="AD619" s="16">
        <v>194.35560000000001</v>
      </c>
      <c r="AE619" s="16">
        <v>194.35560000000001</v>
      </c>
      <c r="AF619" s="12">
        <v>43281</v>
      </c>
      <c r="AG619" s="15" t="s">
        <v>38</v>
      </c>
      <c r="AH619" s="15" t="s">
        <v>29</v>
      </c>
      <c r="AI619" s="15" t="s">
        <v>38</v>
      </c>
      <c r="AL619" s="47">
        <f t="shared" si="18"/>
        <v>0.89400000000000002</v>
      </c>
      <c r="AM619" s="47">
        <v>1.71</v>
      </c>
      <c r="AN619">
        <f t="shared" si="19"/>
        <v>0.25650000000000001</v>
      </c>
      <c r="AO619" s="18" t="s">
        <v>70</v>
      </c>
      <c r="AP619" t="s">
        <v>389</v>
      </c>
    </row>
    <row r="620" spans="1:42" hidden="1" x14ac:dyDescent="0.2">
      <c r="A620" t="s">
        <v>29</v>
      </c>
      <c r="B620" t="s">
        <v>64</v>
      </c>
      <c r="C620" t="s">
        <v>31</v>
      </c>
      <c r="D620">
        <v>511598</v>
      </c>
      <c r="E620" t="s">
        <v>29</v>
      </c>
      <c r="G620" t="s">
        <v>65</v>
      </c>
      <c r="H620" t="s">
        <v>34</v>
      </c>
      <c r="M620" s="11">
        <v>10</v>
      </c>
      <c r="N620">
        <v>1</v>
      </c>
      <c r="P620" s="12">
        <v>43204</v>
      </c>
      <c r="Q620" s="13">
        <v>12.5</v>
      </c>
      <c r="R620" s="13"/>
      <c r="S620" s="14">
        <v>217.4</v>
      </c>
      <c r="T620" s="14">
        <v>0.15</v>
      </c>
      <c r="V620" t="s">
        <v>66</v>
      </c>
      <c r="W620" t="s">
        <v>29</v>
      </c>
      <c r="X620" s="12">
        <v>43204</v>
      </c>
      <c r="Y620" s="15">
        <v>194.35560000000001</v>
      </c>
      <c r="Z620" s="16">
        <v>0</v>
      </c>
      <c r="AA620" s="16">
        <v>0</v>
      </c>
      <c r="AB620" s="16">
        <v>0</v>
      </c>
      <c r="AC620" s="16">
        <v>194.35560000000001</v>
      </c>
      <c r="AD620" s="16">
        <v>194.35560000000001</v>
      </c>
      <c r="AE620" s="16">
        <v>194.35560000000001</v>
      </c>
      <c r="AF620" s="12">
        <v>43281</v>
      </c>
      <c r="AG620" s="15" t="s">
        <v>38</v>
      </c>
      <c r="AH620" s="15" t="s">
        <v>29</v>
      </c>
      <c r="AI620" s="15" t="s">
        <v>38</v>
      </c>
      <c r="AL620" s="47">
        <f t="shared" si="18"/>
        <v>0.89400000000000002</v>
      </c>
      <c r="AM620" s="47">
        <v>1.71</v>
      </c>
      <c r="AN620">
        <f t="shared" si="19"/>
        <v>0.25650000000000001</v>
      </c>
      <c r="AO620" s="18" t="s">
        <v>70</v>
      </c>
      <c r="AP620" t="s">
        <v>389</v>
      </c>
    </row>
    <row r="621" spans="1:42" hidden="1" x14ac:dyDescent="0.2">
      <c r="A621" t="s">
        <v>29</v>
      </c>
      <c r="B621" t="s">
        <v>64</v>
      </c>
      <c r="C621" t="s">
        <v>31</v>
      </c>
      <c r="D621">
        <v>511602</v>
      </c>
      <c r="E621" t="s">
        <v>29</v>
      </c>
      <c r="G621" t="s">
        <v>65</v>
      </c>
      <c r="H621" t="s">
        <v>34</v>
      </c>
      <c r="M621" s="11">
        <v>10</v>
      </c>
      <c r="N621">
        <v>1</v>
      </c>
      <c r="P621" s="12">
        <v>43204</v>
      </c>
      <c r="Q621" s="13">
        <v>12.5</v>
      </c>
      <c r="R621" s="13"/>
      <c r="S621" s="14">
        <v>217.4</v>
      </c>
      <c r="T621" s="14">
        <v>0.15</v>
      </c>
      <c r="V621" t="s">
        <v>66</v>
      </c>
      <c r="W621" t="s">
        <v>29</v>
      </c>
      <c r="X621" s="12">
        <v>43204</v>
      </c>
      <c r="Y621" s="15">
        <v>194.35560000000001</v>
      </c>
      <c r="Z621" s="16">
        <v>0</v>
      </c>
      <c r="AA621" s="16">
        <v>0</v>
      </c>
      <c r="AB621" s="16">
        <v>0</v>
      </c>
      <c r="AC621" s="16">
        <v>194.35560000000001</v>
      </c>
      <c r="AD621" s="16">
        <v>194.35560000000001</v>
      </c>
      <c r="AE621" s="16">
        <v>194.35560000000001</v>
      </c>
      <c r="AF621" s="12">
        <v>43281</v>
      </c>
      <c r="AG621" s="15" t="s">
        <v>38</v>
      </c>
      <c r="AH621" s="15" t="s">
        <v>29</v>
      </c>
      <c r="AI621" s="15" t="s">
        <v>38</v>
      </c>
      <c r="AL621" s="47">
        <f t="shared" si="18"/>
        <v>0.89400000000000002</v>
      </c>
      <c r="AM621" s="47">
        <v>1.71</v>
      </c>
      <c r="AN621">
        <f t="shared" si="19"/>
        <v>0.25650000000000001</v>
      </c>
      <c r="AO621" s="18" t="s">
        <v>70</v>
      </c>
      <c r="AP621" t="s">
        <v>389</v>
      </c>
    </row>
    <row r="622" spans="1:42" hidden="1" x14ac:dyDescent="0.2">
      <c r="A622" t="s">
        <v>29</v>
      </c>
      <c r="B622" t="s">
        <v>64</v>
      </c>
      <c r="C622" t="s">
        <v>31</v>
      </c>
      <c r="D622">
        <v>511612</v>
      </c>
      <c r="E622" t="s">
        <v>29</v>
      </c>
      <c r="G622" t="s">
        <v>65</v>
      </c>
      <c r="H622" t="s">
        <v>34</v>
      </c>
      <c r="M622" s="11">
        <v>10</v>
      </c>
      <c r="N622">
        <v>1</v>
      </c>
      <c r="P622" s="12">
        <v>43204</v>
      </c>
      <c r="Q622" s="13">
        <v>12.5</v>
      </c>
      <c r="R622" s="13"/>
      <c r="S622" s="14">
        <v>217.4</v>
      </c>
      <c r="T622" s="14">
        <v>0.15</v>
      </c>
      <c r="V622" t="s">
        <v>66</v>
      </c>
      <c r="W622" t="s">
        <v>29</v>
      </c>
      <c r="X622" s="12">
        <v>43204</v>
      </c>
      <c r="Y622" s="15">
        <v>194.35560000000001</v>
      </c>
      <c r="Z622" s="16">
        <v>0</v>
      </c>
      <c r="AA622" s="16">
        <v>0</v>
      </c>
      <c r="AB622" s="16">
        <v>0</v>
      </c>
      <c r="AC622" s="16">
        <v>194.35560000000001</v>
      </c>
      <c r="AD622" s="16">
        <v>194.35560000000001</v>
      </c>
      <c r="AE622" s="16">
        <v>194.35560000000001</v>
      </c>
      <c r="AF622" s="12">
        <v>43281</v>
      </c>
      <c r="AG622" s="15" t="s">
        <v>38</v>
      </c>
      <c r="AH622" s="15" t="s">
        <v>29</v>
      </c>
      <c r="AI622" s="15" t="s">
        <v>38</v>
      </c>
      <c r="AL622" s="47">
        <f t="shared" si="18"/>
        <v>0.89400000000000002</v>
      </c>
      <c r="AM622" s="47">
        <v>1.71</v>
      </c>
      <c r="AN622">
        <f t="shared" si="19"/>
        <v>0.25650000000000001</v>
      </c>
      <c r="AO622" s="18" t="s">
        <v>70</v>
      </c>
      <c r="AP622" t="s">
        <v>389</v>
      </c>
    </row>
    <row r="623" spans="1:42" hidden="1" x14ac:dyDescent="0.2">
      <c r="A623" t="s">
        <v>29</v>
      </c>
      <c r="B623" t="s">
        <v>64</v>
      </c>
      <c r="C623" t="s">
        <v>31</v>
      </c>
      <c r="D623">
        <v>511622</v>
      </c>
      <c r="E623" t="s">
        <v>29</v>
      </c>
      <c r="G623" t="s">
        <v>65</v>
      </c>
      <c r="H623" t="s">
        <v>34</v>
      </c>
      <c r="M623" s="11">
        <v>10</v>
      </c>
      <c r="N623">
        <v>1</v>
      </c>
      <c r="P623" s="12">
        <v>43204</v>
      </c>
      <c r="Q623" s="13">
        <v>12.5</v>
      </c>
      <c r="R623" s="13"/>
      <c r="S623" s="14">
        <v>217.4</v>
      </c>
      <c r="T623" s="14">
        <v>0.15</v>
      </c>
      <c r="V623" t="s">
        <v>66</v>
      </c>
      <c r="W623" t="s">
        <v>29</v>
      </c>
      <c r="X623" s="12">
        <v>43204</v>
      </c>
      <c r="Y623" s="15">
        <v>194.35560000000001</v>
      </c>
      <c r="Z623" s="16">
        <v>0</v>
      </c>
      <c r="AA623" s="16">
        <v>0</v>
      </c>
      <c r="AB623" s="16">
        <v>0</v>
      </c>
      <c r="AC623" s="16">
        <v>194.35560000000001</v>
      </c>
      <c r="AD623" s="16">
        <v>194.35560000000001</v>
      </c>
      <c r="AE623" s="16">
        <v>194.35560000000001</v>
      </c>
      <c r="AF623" s="12">
        <v>43281</v>
      </c>
      <c r="AG623" s="15" t="s">
        <v>38</v>
      </c>
      <c r="AH623" s="15" t="s">
        <v>29</v>
      </c>
      <c r="AI623" s="15" t="s">
        <v>38</v>
      </c>
      <c r="AL623" s="47">
        <f t="shared" si="18"/>
        <v>0.89400000000000002</v>
      </c>
      <c r="AM623" s="47">
        <v>1.71</v>
      </c>
      <c r="AN623">
        <f t="shared" si="19"/>
        <v>0.25650000000000001</v>
      </c>
      <c r="AO623" s="18" t="s">
        <v>70</v>
      </c>
      <c r="AP623" t="s">
        <v>389</v>
      </c>
    </row>
    <row r="624" spans="1:42" hidden="1" x14ac:dyDescent="0.2">
      <c r="A624" t="s">
        <v>29</v>
      </c>
      <c r="B624" t="s">
        <v>64</v>
      </c>
      <c r="C624" t="s">
        <v>31</v>
      </c>
      <c r="D624">
        <v>511637</v>
      </c>
      <c r="E624" t="s">
        <v>29</v>
      </c>
      <c r="G624" t="s">
        <v>65</v>
      </c>
      <c r="H624" t="s">
        <v>34</v>
      </c>
      <c r="M624" s="11">
        <v>10</v>
      </c>
      <c r="N624">
        <v>1</v>
      </c>
      <c r="P624" s="12">
        <v>43246</v>
      </c>
      <c r="Q624" s="13">
        <v>12.5</v>
      </c>
      <c r="R624" s="13"/>
      <c r="S624" s="14">
        <v>217.4</v>
      </c>
      <c r="T624" s="14">
        <v>0.15</v>
      </c>
      <c r="V624" t="s">
        <v>66</v>
      </c>
      <c r="W624" t="s">
        <v>29</v>
      </c>
      <c r="X624" s="12">
        <v>43246</v>
      </c>
      <c r="Y624" s="15">
        <v>194.35560000000001</v>
      </c>
      <c r="Z624" s="16">
        <v>0</v>
      </c>
      <c r="AA624" s="16">
        <v>0</v>
      </c>
      <c r="AB624" s="16">
        <v>0</v>
      </c>
      <c r="AC624" s="16">
        <v>194.35560000000001</v>
      </c>
      <c r="AD624" s="16">
        <v>194.35560000000001</v>
      </c>
      <c r="AE624" s="16">
        <v>194.35560000000001</v>
      </c>
      <c r="AF624" s="12">
        <v>43281</v>
      </c>
      <c r="AG624" s="15" t="s">
        <v>38</v>
      </c>
      <c r="AH624" s="15" t="s">
        <v>29</v>
      </c>
      <c r="AI624" s="15" t="s">
        <v>38</v>
      </c>
      <c r="AL624" s="47">
        <f t="shared" si="18"/>
        <v>0.89400000000000002</v>
      </c>
      <c r="AM624" s="47">
        <v>1.71</v>
      </c>
      <c r="AN624">
        <f t="shared" si="19"/>
        <v>0.25650000000000001</v>
      </c>
      <c r="AO624" s="18" t="s">
        <v>70</v>
      </c>
      <c r="AP624" t="s">
        <v>389</v>
      </c>
    </row>
    <row r="625" spans="1:42" hidden="1" x14ac:dyDescent="0.2">
      <c r="A625" t="s">
        <v>29</v>
      </c>
      <c r="B625" t="s">
        <v>64</v>
      </c>
      <c r="C625" t="s">
        <v>31</v>
      </c>
      <c r="D625">
        <v>511643</v>
      </c>
      <c r="E625" t="s">
        <v>29</v>
      </c>
      <c r="G625" t="s">
        <v>65</v>
      </c>
      <c r="H625" t="s">
        <v>34</v>
      </c>
      <c r="M625" s="11">
        <v>10</v>
      </c>
      <c r="N625">
        <v>1</v>
      </c>
      <c r="P625" s="12">
        <v>43295</v>
      </c>
      <c r="Q625" s="13">
        <v>12.5</v>
      </c>
      <c r="R625" s="13"/>
      <c r="S625" s="14">
        <v>217.4</v>
      </c>
      <c r="T625" s="14">
        <v>0.15</v>
      </c>
      <c r="V625" t="s">
        <v>66</v>
      </c>
      <c r="W625" t="s">
        <v>29</v>
      </c>
      <c r="X625" s="12">
        <v>43295</v>
      </c>
      <c r="Y625" s="15">
        <v>194.35560000000001</v>
      </c>
      <c r="Z625" s="16">
        <v>0</v>
      </c>
      <c r="AA625" s="16">
        <v>0</v>
      </c>
      <c r="AB625" s="16">
        <v>0</v>
      </c>
      <c r="AC625" s="16">
        <v>194.35560000000001</v>
      </c>
      <c r="AD625" s="16">
        <v>194.35560000000001</v>
      </c>
      <c r="AE625" s="16">
        <v>194.35560000000001</v>
      </c>
      <c r="AF625" s="12">
        <v>43373</v>
      </c>
      <c r="AG625" s="15" t="s">
        <v>38</v>
      </c>
      <c r="AH625" s="15" t="s">
        <v>29</v>
      </c>
      <c r="AI625" s="15" t="s">
        <v>38</v>
      </c>
      <c r="AL625" s="47">
        <f t="shared" si="18"/>
        <v>0.89400000000000002</v>
      </c>
      <c r="AM625" s="47">
        <v>1.71</v>
      </c>
      <c r="AN625">
        <f t="shared" si="19"/>
        <v>0.25650000000000001</v>
      </c>
      <c r="AO625" s="18" t="s">
        <v>70</v>
      </c>
      <c r="AP625" t="s">
        <v>389</v>
      </c>
    </row>
    <row r="626" spans="1:42" hidden="1" x14ac:dyDescent="0.2">
      <c r="A626" t="s">
        <v>29</v>
      </c>
      <c r="B626" t="s">
        <v>64</v>
      </c>
      <c r="C626" t="s">
        <v>31</v>
      </c>
      <c r="D626">
        <v>511650</v>
      </c>
      <c r="E626" t="s">
        <v>29</v>
      </c>
      <c r="G626" t="s">
        <v>65</v>
      </c>
      <c r="H626" t="s">
        <v>34</v>
      </c>
      <c r="M626" s="11">
        <v>10</v>
      </c>
      <c r="N626">
        <v>1</v>
      </c>
      <c r="P626" s="12">
        <v>43314</v>
      </c>
      <c r="Q626" s="13">
        <v>12.5</v>
      </c>
      <c r="R626" s="13"/>
      <c r="S626" s="14">
        <v>217.4</v>
      </c>
      <c r="T626" s="14">
        <v>0.15</v>
      </c>
      <c r="V626" t="s">
        <v>66</v>
      </c>
      <c r="W626" t="s">
        <v>29</v>
      </c>
      <c r="X626" s="12">
        <v>43314</v>
      </c>
      <c r="Y626" s="15">
        <v>194.35560000000001</v>
      </c>
      <c r="Z626" s="16">
        <v>0</v>
      </c>
      <c r="AA626" s="16">
        <v>0</v>
      </c>
      <c r="AB626" s="16">
        <v>0</v>
      </c>
      <c r="AC626" s="16">
        <v>194.35560000000001</v>
      </c>
      <c r="AD626" s="16">
        <v>194.35560000000001</v>
      </c>
      <c r="AE626" s="16">
        <v>194.35560000000001</v>
      </c>
      <c r="AF626" s="12">
        <v>43373</v>
      </c>
      <c r="AG626" s="15" t="s">
        <v>38</v>
      </c>
      <c r="AH626" s="15" t="s">
        <v>29</v>
      </c>
      <c r="AI626" s="15" t="s">
        <v>38</v>
      </c>
      <c r="AL626" s="47">
        <f t="shared" si="18"/>
        <v>0.89400000000000002</v>
      </c>
      <c r="AM626" s="47">
        <v>1.71</v>
      </c>
      <c r="AN626">
        <f t="shared" si="19"/>
        <v>0.25650000000000001</v>
      </c>
      <c r="AO626" s="18" t="s">
        <v>70</v>
      </c>
      <c r="AP626" t="s">
        <v>389</v>
      </c>
    </row>
    <row r="627" spans="1:42" hidden="1" x14ac:dyDescent="0.2">
      <c r="A627" t="s">
        <v>29</v>
      </c>
      <c r="B627" t="s">
        <v>64</v>
      </c>
      <c r="C627" t="s">
        <v>31</v>
      </c>
      <c r="D627">
        <v>511767</v>
      </c>
      <c r="E627" t="s">
        <v>29</v>
      </c>
      <c r="G627" t="s">
        <v>65</v>
      </c>
      <c r="H627" t="s">
        <v>34</v>
      </c>
      <c r="M627" s="11">
        <v>10</v>
      </c>
      <c r="N627">
        <v>1</v>
      </c>
      <c r="P627" s="12">
        <v>43295</v>
      </c>
      <c r="Q627" s="13">
        <v>12.5</v>
      </c>
      <c r="R627" s="13"/>
      <c r="S627" s="14">
        <v>217.4</v>
      </c>
      <c r="T627" s="14">
        <v>0.15</v>
      </c>
      <c r="V627" t="s">
        <v>66</v>
      </c>
      <c r="W627" t="s">
        <v>29</v>
      </c>
      <c r="X627" s="12">
        <v>43295</v>
      </c>
      <c r="Y627" s="15">
        <v>194.35560000000001</v>
      </c>
      <c r="Z627" s="16">
        <v>0</v>
      </c>
      <c r="AA627" s="16">
        <v>0</v>
      </c>
      <c r="AB627" s="16">
        <v>0</v>
      </c>
      <c r="AC627" s="16">
        <v>194.35560000000001</v>
      </c>
      <c r="AD627" s="16">
        <v>194.35560000000001</v>
      </c>
      <c r="AE627" s="16">
        <v>194.35560000000001</v>
      </c>
      <c r="AF627" s="12">
        <v>43373</v>
      </c>
      <c r="AG627" s="15" t="s">
        <v>38</v>
      </c>
      <c r="AH627" s="15" t="s">
        <v>29</v>
      </c>
      <c r="AI627" s="15" t="s">
        <v>38</v>
      </c>
      <c r="AL627" s="47">
        <f t="shared" si="18"/>
        <v>0.89400000000000002</v>
      </c>
      <c r="AM627" s="47">
        <v>1.71</v>
      </c>
      <c r="AN627">
        <f t="shared" si="19"/>
        <v>0.25650000000000001</v>
      </c>
      <c r="AO627" s="18" t="s">
        <v>70</v>
      </c>
      <c r="AP627" t="s">
        <v>389</v>
      </c>
    </row>
    <row r="628" spans="1:42" hidden="1" x14ac:dyDescent="0.2">
      <c r="A628" t="s">
        <v>29</v>
      </c>
      <c r="B628" t="s">
        <v>64</v>
      </c>
      <c r="C628" t="s">
        <v>31</v>
      </c>
      <c r="D628">
        <v>511770</v>
      </c>
      <c r="E628" t="s">
        <v>29</v>
      </c>
      <c r="G628" t="s">
        <v>65</v>
      </c>
      <c r="H628" t="s">
        <v>34</v>
      </c>
      <c r="M628" s="11">
        <v>10</v>
      </c>
      <c r="N628">
        <v>1</v>
      </c>
      <c r="P628" s="12">
        <v>43314</v>
      </c>
      <c r="Q628" s="13">
        <v>12.5</v>
      </c>
      <c r="R628" s="13"/>
      <c r="S628" s="14">
        <v>217.4</v>
      </c>
      <c r="T628" s="14">
        <v>0.15</v>
      </c>
      <c r="V628" t="s">
        <v>66</v>
      </c>
      <c r="W628" t="s">
        <v>29</v>
      </c>
      <c r="X628" s="12">
        <v>43314</v>
      </c>
      <c r="Y628" s="15">
        <v>194.35560000000001</v>
      </c>
      <c r="Z628" s="16">
        <v>0</v>
      </c>
      <c r="AA628" s="16">
        <v>0</v>
      </c>
      <c r="AB628" s="16">
        <v>0</v>
      </c>
      <c r="AC628" s="16">
        <v>194.35560000000001</v>
      </c>
      <c r="AD628" s="16">
        <v>194.35560000000001</v>
      </c>
      <c r="AE628" s="16">
        <v>194.35560000000001</v>
      </c>
      <c r="AF628" s="12">
        <v>43373</v>
      </c>
      <c r="AG628" s="15" t="s">
        <v>38</v>
      </c>
      <c r="AH628" s="15" t="s">
        <v>29</v>
      </c>
      <c r="AI628" s="15" t="s">
        <v>38</v>
      </c>
      <c r="AL628" s="47">
        <f t="shared" si="18"/>
        <v>0.89400000000000002</v>
      </c>
      <c r="AM628" s="47">
        <v>1.71</v>
      </c>
      <c r="AN628">
        <f t="shared" si="19"/>
        <v>0.25650000000000001</v>
      </c>
      <c r="AO628" s="18" t="s">
        <v>70</v>
      </c>
      <c r="AP628" t="s">
        <v>389</v>
      </c>
    </row>
    <row r="629" spans="1:42" hidden="1" x14ac:dyDescent="0.2">
      <c r="A629" t="s">
        <v>29</v>
      </c>
      <c r="B629" t="s">
        <v>64</v>
      </c>
      <c r="C629" t="s">
        <v>31</v>
      </c>
      <c r="D629">
        <v>511780</v>
      </c>
      <c r="E629" t="s">
        <v>29</v>
      </c>
      <c r="G629" t="s">
        <v>65</v>
      </c>
      <c r="H629" t="s">
        <v>34</v>
      </c>
      <c r="M629" s="11">
        <v>10</v>
      </c>
      <c r="N629">
        <v>1</v>
      </c>
      <c r="P629" s="12">
        <v>43204</v>
      </c>
      <c r="Q629" s="13">
        <v>12.5</v>
      </c>
      <c r="R629" s="13"/>
      <c r="S629" s="14">
        <v>217.4</v>
      </c>
      <c r="T629" s="14">
        <v>0.15</v>
      </c>
      <c r="V629" t="s">
        <v>66</v>
      </c>
      <c r="W629" t="s">
        <v>29</v>
      </c>
      <c r="X629" s="12">
        <v>43204</v>
      </c>
      <c r="Y629" s="15">
        <v>194.35560000000001</v>
      </c>
      <c r="Z629" s="16">
        <v>0</v>
      </c>
      <c r="AA629" s="16">
        <v>0</v>
      </c>
      <c r="AB629" s="16">
        <v>0</v>
      </c>
      <c r="AC629" s="16">
        <v>194.35560000000001</v>
      </c>
      <c r="AD629" s="16">
        <v>194.35560000000001</v>
      </c>
      <c r="AE629" s="16">
        <v>194.35560000000001</v>
      </c>
      <c r="AF629" s="12">
        <v>43281</v>
      </c>
      <c r="AG629" s="15" t="s">
        <v>38</v>
      </c>
      <c r="AH629" s="15" t="s">
        <v>29</v>
      </c>
      <c r="AI629" s="15" t="s">
        <v>38</v>
      </c>
      <c r="AL629" s="47">
        <f t="shared" si="18"/>
        <v>0.89400000000000002</v>
      </c>
      <c r="AM629" s="47">
        <v>1.71</v>
      </c>
      <c r="AN629">
        <f t="shared" si="19"/>
        <v>0.25650000000000001</v>
      </c>
      <c r="AO629" s="18" t="s">
        <v>70</v>
      </c>
      <c r="AP629" t="s">
        <v>389</v>
      </c>
    </row>
    <row r="630" spans="1:42" hidden="1" x14ac:dyDescent="0.2">
      <c r="A630" t="s">
        <v>29</v>
      </c>
      <c r="B630" t="s">
        <v>64</v>
      </c>
      <c r="C630" t="s">
        <v>31</v>
      </c>
      <c r="D630">
        <v>511805</v>
      </c>
      <c r="E630" t="s">
        <v>29</v>
      </c>
      <c r="G630" t="s">
        <v>65</v>
      </c>
      <c r="H630" t="s">
        <v>34</v>
      </c>
      <c r="M630" s="11">
        <v>10</v>
      </c>
      <c r="N630">
        <v>1</v>
      </c>
      <c r="P630" s="12">
        <v>43203</v>
      </c>
      <c r="Q630" s="13">
        <v>12.5</v>
      </c>
      <c r="R630" s="13"/>
      <c r="S630" s="14">
        <v>217.4</v>
      </c>
      <c r="T630" s="14">
        <v>0.15</v>
      </c>
      <c r="V630" t="s">
        <v>66</v>
      </c>
      <c r="W630" t="s">
        <v>29</v>
      </c>
      <c r="X630" s="12">
        <v>43203</v>
      </c>
      <c r="Y630" s="15">
        <v>194.35560000000001</v>
      </c>
      <c r="Z630" s="16">
        <v>0</v>
      </c>
      <c r="AA630" s="16">
        <v>0</v>
      </c>
      <c r="AB630" s="16">
        <v>0</v>
      </c>
      <c r="AC630" s="16">
        <v>194.35560000000001</v>
      </c>
      <c r="AD630" s="16">
        <v>194.35560000000001</v>
      </c>
      <c r="AE630" s="16">
        <v>194.35560000000001</v>
      </c>
      <c r="AF630" s="12">
        <v>43281</v>
      </c>
      <c r="AG630" s="15" t="s">
        <v>38</v>
      </c>
      <c r="AH630" s="15" t="s">
        <v>29</v>
      </c>
      <c r="AI630" s="15" t="s">
        <v>38</v>
      </c>
      <c r="AL630" s="47">
        <f t="shared" si="18"/>
        <v>0.89400000000000002</v>
      </c>
      <c r="AM630" s="47">
        <v>1.71</v>
      </c>
      <c r="AN630">
        <f t="shared" si="19"/>
        <v>0.25650000000000001</v>
      </c>
      <c r="AO630" s="18" t="s">
        <v>70</v>
      </c>
      <c r="AP630" t="s">
        <v>389</v>
      </c>
    </row>
    <row r="631" spans="1:42" hidden="1" x14ac:dyDescent="0.2">
      <c r="A631" t="s">
        <v>29</v>
      </c>
      <c r="B631" t="s">
        <v>64</v>
      </c>
      <c r="C631" t="s">
        <v>31</v>
      </c>
      <c r="D631">
        <v>511808</v>
      </c>
      <c r="E631" t="s">
        <v>29</v>
      </c>
      <c r="G631" t="s">
        <v>65</v>
      </c>
      <c r="H631" t="s">
        <v>34</v>
      </c>
      <c r="M631" s="11">
        <v>10</v>
      </c>
      <c r="N631">
        <v>1</v>
      </c>
      <c r="P631" s="12">
        <v>43203</v>
      </c>
      <c r="Q631" s="13">
        <v>12.5</v>
      </c>
      <c r="R631" s="13"/>
      <c r="S631" s="14">
        <v>217.4</v>
      </c>
      <c r="T631" s="14">
        <v>0.15</v>
      </c>
      <c r="V631" t="s">
        <v>66</v>
      </c>
      <c r="W631" t="s">
        <v>29</v>
      </c>
      <c r="X631" s="12">
        <v>43203</v>
      </c>
      <c r="Y631" s="15">
        <v>194.35560000000001</v>
      </c>
      <c r="Z631" s="16">
        <v>0</v>
      </c>
      <c r="AA631" s="16">
        <v>0</v>
      </c>
      <c r="AB631" s="16">
        <v>0</v>
      </c>
      <c r="AC631" s="16">
        <v>194.35560000000001</v>
      </c>
      <c r="AD631" s="16">
        <v>194.35560000000001</v>
      </c>
      <c r="AE631" s="16">
        <v>194.35560000000001</v>
      </c>
      <c r="AF631" s="12">
        <v>43281</v>
      </c>
      <c r="AG631" s="15" t="s">
        <v>38</v>
      </c>
      <c r="AH631" s="15" t="s">
        <v>29</v>
      </c>
      <c r="AI631" s="15" t="s">
        <v>38</v>
      </c>
      <c r="AL631" s="47">
        <f t="shared" si="18"/>
        <v>0.89400000000000002</v>
      </c>
      <c r="AM631" s="47">
        <v>1.71</v>
      </c>
      <c r="AN631">
        <f t="shared" si="19"/>
        <v>0.25650000000000001</v>
      </c>
      <c r="AO631" s="18" t="s">
        <v>70</v>
      </c>
      <c r="AP631" t="s">
        <v>389</v>
      </c>
    </row>
    <row r="632" spans="1:42" hidden="1" x14ac:dyDescent="0.2">
      <c r="A632" t="s">
        <v>29</v>
      </c>
      <c r="B632" t="s">
        <v>64</v>
      </c>
      <c r="C632" t="s">
        <v>31</v>
      </c>
      <c r="D632">
        <v>511819</v>
      </c>
      <c r="E632" t="s">
        <v>29</v>
      </c>
      <c r="G632" t="s">
        <v>65</v>
      </c>
      <c r="H632" t="s">
        <v>34</v>
      </c>
      <c r="M632" s="11">
        <v>10</v>
      </c>
      <c r="N632">
        <v>1</v>
      </c>
      <c r="P632" s="12">
        <v>43314</v>
      </c>
      <c r="Q632" s="13">
        <v>12.5</v>
      </c>
      <c r="R632" s="13"/>
      <c r="S632" s="14">
        <v>217.4</v>
      </c>
      <c r="T632" s="14">
        <v>0.15</v>
      </c>
      <c r="V632" t="s">
        <v>66</v>
      </c>
      <c r="W632" t="s">
        <v>29</v>
      </c>
      <c r="X632" s="12">
        <v>43314</v>
      </c>
      <c r="Y632" s="15">
        <v>194.35560000000001</v>
      </c>
      <c r="Z632" s="16">
        <v>0</v>
      </c>
      <c r="AA632" s="16">
        <v>0</v>
      </c>
      <c r="AB632" s="16">
        <v>0</v>
      </c>
      <c r="AC632" s="16">
        <v>194.35560000000001</v>
      </c>
      <c r="AD632" s="16">
        <v>194.35560000000001</v>
      </c>
      <c r="AE632" s="16">
        <v>194.35560000000001</v>
      </c>
      <c r="AF632" s="12">
        <v>43373</v>
      </c>
      <c r="AG632" s="15" t="s">
        <v>38</v>
      </c>
      <c r="AH632" s="15" t="s">
        <v>29</v>
      </c>
      <c r="AI632" s="15" t="s">
        <v>38</v>
      </c>
      <c r="AL632" s="47">
        <f t="shared" si="18"/>
        <v>0.89400000000000002</v>
      </c>
      <c r="AM632" s="47">
        <v>1.71</v>
      </c>
      <c r="AN632">
        <f t="shared" si="19"/>
        <v>0.25650000000000001</v>
      </c>
      <c r="AO632" s="18" t="s">
        <v>70</v>
      </c>
      <c r="AP632" t="s">
        <v>389</v>
      </c>
    </row>
    <row r="633" spans="1:42" hidden="1" x14ac:dyDescent="0.2">
      <c r="A633" t="s">
        <v>29</v>
      </c>
      <c r="B633" t="s">
        <v>64</v>
      </c>
      <c r="C633" t="s">
        <v>31</v>
      </c>
      <c r="D633">
        <v>511850</v>
      </c>
      <c r="E633" t="s">
        <v>29</v>
      </c>
      <c r="G633" t="s">
        <v>65</v>
      </c>
      <c r="H633" t="s">
        <v>34</v>
      </c>
      <c r="M633" s="11">
        <v>10</v>
      </c>
      <c r="N633">
        <v>1</v>
      </c>
      <c r="P633" s="12">
        <v>43255</v>
      </c>
      <c r="Q633" s="13">
        <v>12.5</v>
      </c>
      <c r="R633" s="13"/>
      <c r="S633" s="14">
        <v>217.4</v>
      </c>
      <c r="T633" s="14">
        <v>0.15</v>
      </c>
      <c r="V633" t="s">
        <v>66</v>
      </c>
      <c r="W633" t="s">
        <v>29</v>
      </c>
      <c r="X633" s="12">
        <v>43255</v>
      </c>
      <c r="Y633" s="15">
        <v>194.35560000000001</v>
      </c>
      <c r="Z633" s="16">
        <v>0</v>
      </c>
      <c r="AA633" s="16">
        <v>0</v>
      </c>
      <c r="AB633" s="16">
        <v>0</v>
      </c>
      <c r="AC633" s="16">
        <v>194.35560000000001</v>
      </c>
      <c r="AD633" s="16">
        <v>194.35560000000001</v>
      </c>
      <c r="AE633" s="16">
        <v>194.35560000000001</v>
      </c>
      <c r="AF633" s="12">
        <v>43281</v>
      </c>
      <c r="AG633" s="15" t="s">
        <v>38</v>
      </c>
      <c r="AH633" s="15" t="s">
        <v>29</v>
      </c>
      <c r="AI633" s="15" t="s">
        <v>38</v>
      </c>
      <c r="AL633" s="47">
        <f t="shared" si="18"/>
        <v>0.89400000000000002</v>
      </c>
      <c r="AM633" s="47">
        <v>1.71</v>
      </c>
      <c r="AN633">
        <f t="shared" si="19"/>
        <v>0.25650000000000001</v>
      </c>
      <c r="AO633" s="18" t="s">
        <v>70</v>
      </c>
      <c r="AP633" t="s">
        <v>389</v>
      </c>
    </row>
    <row r="634" spans="1:42" hidden="1" x14ac:dyDescent="0.2">
      <c r="A634" t="s">
        <v>29</v>
      </c>
      <c r="B634" t="s">
        <v>64</v>
      </c>
      <c r="C634" t="s">
        <v>31</v>
      </c>
      <c r="D634">
        <v>511889</v>
      </c>
      <c r="E634" t="s">
        <v>29</v>
      </c>
      <c r="G634" t="s">
        <v>65</v>
      </c>
      <c r="H634" t="s">
        <v>34</v>
      </c>
      <c r="M634" s="11">
        <v>10</v>
      </c>
      <c r="N634">
        <v>1</v>
      </c>
      <c r="P634" s="12">
        <v>43295</v>
      </c>
      <c r="Q634" s="13">
        <v>12.5</v>
      </c>
      <c r="R634" s="13"/>
      <c r="S634" s="14">
        <v>217.4</v>
      </c>
      <c r="T634" s="14">
        <v>0.15</v>
      </c>
      <c r="V634" t="s">
        <v>66</v>
      </c>
      <c r="W634" t="s">
        <v>29</v>
      </c>
      <c r="X634" s="12">
        <v>43295</v>
      </c>
      <c r="Y634" s="15">
        <v>194.35560000000001</v>
      </c>
      <c r="Z634" s="16">
        <v>0</v>
      </c>
      <c r="AA634" s="16">
        <v>0</v>
      </c>
      <c r="AB634" s="16">
        <v>0</v>
      </c>
      <c r="AC634" s="16">
        <v>194.35560000000001</v>
      </c>
      <c r="AD634" s="16">
        <v>194.35560000000001</v>
      </c>
      <c r="AE634" s="16">
        <v>194.35560000000001</v>
      </c>
      <c r="AF634" s="12">
        <v>43373</v>
      </c>
      <c r="AG634" s="15" t="s">
        <v>38</v>
      </c>
      <c r="AH634" s="15" t="s">
        <v>29</v>
      </c>
      <c r="AI634" s="15" t="s">
        <v>38</v>
      </c>
      <c r="AL634" s="47">
        <f t="shared" si="18"/>
        <v>0.89400000000000002</v>
      </c>
      <c r="AM634" s="47">
        <v>1.71</v>
      </c>
      <c r="AN634">
        <f t="shared" si="19"/>
        <v>0.25650000000000001</v>
      </c>
      <c r="AO634" s="18" t="s">
        <v>70</v>
      </c>
      <c r="AP634" t="s">
        <v>389</v>
      </c>
    </row>
    <row r="635" spans="1:42" hidden="1" x14ac:dyDescent="0.2">
      <c r="A635" t="s">
        <v>29</v>
      </c>
      <c r="B635" t="s">
        <v>64</v>
      </c>
      <c r="C635" t="s">
        <v>31</v>
      </c>
      <c r="D635">
        <v>511906</v>
      </c>
      <c r="E635" t="s">
        <v>29</v>
      </c>
      <c r="G635" t="s">
        <v>65</v>
      </c>
      <c r="H635" t="s">
        <v>34</v>
      </c>
      <c r="M635" s="11">
        <v>10</v>
      </c>
      <c r="N635">
        <v>1</v>
      </c>
      <c r="P635" s="12">
        <v>43204</v>
      </c>
      <c r="Q635" s="13">
        <v>12.5</v>
      </c>
      <c r="R635" s="13"/>
      <c r="S635" s="14">
        <v>217.4</v>
      </c>
      <c r="T635" s="14">
        <v>0.15</v>
      </c>
      <c r="V635" t="s">
        <v>66</v>
      </c>
      <c r="W635" t="s">
        <v>29</v>
      </c>
      <c r="X635" s="12">
        <v>43204</v>
      </c>
      <c r="Y635" s="15">
        <v>194.35560000000001</v>
      </c>
      <c r="Z635" s="16">
        <v>0</v>
      </c>
      <c r="AA635" s="16">
        <v>0</v>
      </c>
      <c r="AB635" s="16">
        <v>0</v>
      </c>
      <c r="AC635" s="16">
        <v>194.35560000000001</v>
      </c>
      <c r="AD635" s="16">
        <v>194.35560000000001</v>
      </c>
      <c r="AE635" s="16">
        <v>194.35560000000001</v>
      </c>
      <c r="AF635" s="12">
        <v>43281</v>
      </c>
      <c r="AG635" s="15" t="s">
        <v>38</v>
      </c>
      <c r="AH635" s="15" t="s">
        <v>29</v>
      </c>
      <c r="AI635" s="15" t="s">
        <v>38</v>
      </c>
      <c r="AL635" s="47">
        <f t="shared" si="18"/>
        <v>0.89400000000000002</v>
      </c>
      <c r="AM635" s="47">
        <v>1.71</v>
      </c>
      <c r="AN635">
        <f t="shared" si="19"/>
        <v>0.25650000000000001</v>
      </c>
      <c r="AO635" s="18" t="s">
        <v>70</v>
      </c>
      <c r="AP635" t="s">
        <v>389</v>
      </c>
    </row>
    <row r="636" spans="1:42" hidden="1" x14ac:dyDescent="0.2">
      <c r="A636" t="s">
        <v>29</v>
      </c>
      <c r="B636" t="s">
        <v>64</v>
      </c>
      <c r="C636" t="s">
        <v>31</v>
      </c>
      <c r="D636">
        <v>511908</v>
      </c>
      <c r="E636" t="s">
        <v>29</v>
      </c>
      <c r="G636" t="s">
        <v>65</v>
      </c>
      <c r="H636" t="s">
        <v>34</v>
      </c>
      <c r="M636" s="11">
        <v>10</v>
      </c>
      <c r="N636">
        <v>1</v>
      </c>
      <c r="P636" s="12">
        <v>43246</v>
      </c>
      <c r="Q636" s="13">
        <v>12.5</v>
      </c>
      <c r="R636" s="13"/>
      <c r="S636" s="14">
        <v>217.4</v>
      </c>
      <c r="T636" s="14">
        <v>0.15</v>
      </c>
      <c r="V636" t="s">
        <v>66</v>
      </c>
      <c r="W636" t="s">
        <v>29</v>
      </c>
      <c r="X636" s="12">
        <v>43246</v>
      </c>
      <c r="Y636" s="15">
        <v>194.35560000000001</v>
      </c>
      <c r="Z636" s="16">
        <v>0</v>
      </c>
      <c r="AA636" s="16">
        <v>0</v>
      </c>
      <c r="AB636" s="16">
        <v>0</v>
      </c>
      <c r="AC636" s="16">
        <v>194.35560000000001</v>
      </c>
      <c r="AD636" s="16">
        <v>194.35560000000001</v>
      </c>
      <c r="AE636" s="16">
        <v>194.35560000000001</v>
      </c>
      <c r="AF636" s="12">
        <v>43281</v>
      </c>
      <c r="AG636" s="15" t="s">
        <v>38</v>
      </c>
      <c r="AH636" s="15" t="s">
        <v>29</v>
      </c>
      <c r="AI636" s="15" t="s">
        <v>38</v>
      </c>
      <c r="AL636" s="47">
        <f t="shared" si="18"/>
        <v>0.89400000000000002</v>
      </c>
      <c r="AM636" s="47">
        <v>1.71</v>
      </c>
      <c r="AN636">
        <f t="shared" si="19"/>
        <v>0.25650000000000001</v>
      </c>
      <c r="AO636" s="18" t="s">
        <v>70</v>
      </c>
      <c r="AP636" t="s">
        <v>389</v>
      </c>
    </row>
    <row r="637" spans="1:42" hidden="1" x14ac:dyDescent="0.2">
      <c r="A637" t="s">
        <v>29</v>
      </c>
      <c r="B637" t="s">
        <v>64</v>
      </c>
      <c r="C637" t="s">
        <v>31</v>
      </c>
      <c r="D637">
        <v>511927</v>
      </c>
      <c r="E637" t="s">
        <v>29</v>
      </c>
      <c r="G637" t="s">
        <v>65</v>
      </c>
      <c r="H637" t="s">
        <v>34</v>
      </c>
      <c r="M637" s="11">
        <v>10</v>
      </c>
      <c r="N637">
        <v>1</v>
      </c>
      <c r="P637" s="12">
        <v>43314</v>
      </c>
      <c r="Q637" s="13">
        <v>12.5</v>
      </c>
      <c r="R637" s="13"/>
      <c r="S637" s="14">
        <v>217.4</v>
      </c>
      <c r="T637" s="14">
        <v>0.15</v>
      </c>
      <c r="V637" t="s">
        <v>66</v>
      </c>
      <c r="W637" t="s">
        <v>29</v>
      </c>
      <c r="X637" s="12">
        <v>43314</v>
      </c>
      <c r="Y637" s="15">
        <v>194.35560000000001</v>
      </c>
      <c r="Z637" s="16">
        <v>0</v>
      </c>
      <c r="AA637" s="16">
        <v>0</v>
      </c>
      <c r="AB637" s="16">
        <v>0</v>
      </c>
      <c r="AC637" s="16">
        <v>194.35560000000001</v>
      </c>
      <c r="AD637" s="16">
        <v>194.35560000000001</v>
      </c>
      <c r="AE637" s="16">
        <v>194.35560000000001</v>
      </c>
      <c r="AF637" s="12">
        <v>43373</v>
      </c>
      <c r="AG637" s="15" t="s">
        <v>38</v>
      </c>
      <c r="AH637" s="15" t="s">
        <v>29</v>
      </c>
      <c r="AI637" s="15" t="s">
        <v>38</v>
      </c>
      <c r="AL637" s="47">
        <f t="shared" si="18"/>
        <v>0.89400000000000002</v>
      </c>
      <c r="AM637" s="47">
        <v>1.71</v>
      </c>
      <c r="AN637">
        <f t="shared" si="19"/>
        <v>0.25650000000000001</v>
      </c>
      <c r="AO637" s="18" t="s">
        <v>70</v>
      </c>
      <c r="AP637" t="s">
        <v>389</v>
      </c>
    </row>
    <row r="638" spans="1:42" hidden="1" x14ac:dyDescent="0.2">
      <c r="A638" t="s">
        <v>29</v>
      </c>
      <c r="B638" t="s">
        <v>64</v>
      </c>
      <c r="C638" t="s">
        <v>31</v>
      </c>
      <c r="D638">
        <v>511935</v>
      </c>
      <c r="E638" t="s">
        <v>29</v>
      </c>
      <c r="G638" t="s">
        <v>65</v>
      </c>
      <c r="H638" t="s">
        <v>34</v>
      </c>
      <c r="M638" s="11">
        <v>10</v>
      </c>
      <c r="N638">
        <v>1</v>
      </c>
      <c r="P638" s="12">
        <v>43253</v>
      </c>
      <c r="Q638" s="13">
        <v>12.5</v>
      </c>
      <c r="R638" s="13"/>
      <c r="S638" s="14">
        <v>217.4</v>
      </c>
      <c r="T638" s="14">
        <v>0.15</v>
      </c>
      <c r="V638" t="s">
        <v>66</v>
      </c>
      <c r="W638" t="s">
        <v>29</v>
      </c>
      <c r="X638" s="12">
        <v>43253</v>
      </c>
      <c r="Y638" s="15">
        <v>194.35560000000001</v>
      </c>
      <c r="Z638" s="16">
        <v>0</v>
      </c>
      <c r="AA638" s="16">
        <v>0</v>
      </c>
      <c r="AB638" s="16">
        <v>0</v>
      </c>
      <c r="AC638" s="16">
        <v>194.35560000000001</v>
      </c>
      <c r="AD638" s="16">
        <v>194.35560000000001</v>
      </c>
      <c r="AE638" s="16">
        <v>194.35560000000001</v>
      </c>
      <c r="AF638" s="12">
        <v>43281</v>
      </c>
      <c r="AG638" s="15" t="s">
        <v>38</v>
      </c>
      <c r="AH638" s="15" t="s">
        <v>29</v>
      </c>
      <c r="AI638" s="15" t="s">
        <v>38</v>
      </c>
      <c r="AL638" s="47">
        <f t="shared" si="18"/>
        <v>0.89400000000000002</v>
      </c>
      <c r="AM638" s="47">
        <v>1.71</v>
      </c>
      <c r="AN638">
        <f t="shared" si="19"/>
        <v>0.25650000000000001</v>
      </c>
      <c r="AO638" s="18" t="s">
        <v>70</v>
      </c>
      <c r="AP638" t="s">
        <v>389</v>
      </c>
    </row>
    <row r="639" spans="1:42" hidden="1" x14ac:dyDescent="0.2">
      <c r="A639" t="s">
        <v>29</v>
      </c>
      <c r="B639" t="s">
        <v>64</v>
      </c>
      <c r="C639" t="s">
        <v>31</v>
      </c>
      <c r="D639">
        <v>511956</v>
      </c>
      <c r="E639" t="s">
        <v>29</v>
      </c>
      <c r="G639" t="s">
        <v>65</v>
      </c>
      <c r="H639" t="s">
        <v>34</v>
      </c>
      <c r="M639" s="11">
        <v>10</v>
      </c>
      <c r="N639">
        <v>1</v>
      </c>
      <c r="P639" s="12">
        <v>43295</v>
      </c>
      <c r="Q639" s="13">
        <v>12.5</v>
      </c>
      <c r="R639" s="13"/>
      <c r="S639" s="14">
        <v>217.4</v>
      </c>
      <c r="T639" s="14">
        <v>0.15</v>
      </c>
      <c r="V639" t="s">
        <v>66</v>
      </c>
      <c r="W639" t="s">
        <v>29</v>
      </c>
      <c r="X639" s="12">
        <v>43295</v>
      </c>
      <c r="Y639" s="15">
        <v>194.35560000000001</v>
      </c>
      <c r="Z639" s="16">
        <v>0</v>
      </c>
      <c r="AA639" s="16">
        <v>0</v>
      </c>
      <c r="AB639" s="16">
        <v>0</v>
      </c>
      <c r="AC639" s="16">
        <v>194.35560000000001</v>
      </c>
      <c r="AD639" s="16">
        <v>194.35560000000001</v>
      </c>
      <c r="AE639" s="16">
        <v>194.35560000000001</v>
      </c>
      <c r="AF639" s="12">
        <v>43373</v>
      </c>
      <c r="AG639" s="15" t="s">
        <v>38</v>
      </c>
      <c r="AH639" s="15" t="s">
        <v>29</v>
      </c>
      <c r="AI639" s="15" t="s">
        <v>38</v>
      </c>
      <c r="AL639" s="47">
        <f t="shared" si="18"/>
        <v>0.89400000000000002</v>
      </c>
      <c r="AM639" s="47">
        <v>1.71</v>
      </c>
      <c r="AN639">
        <f t="shared" si="19"/>
        <v>0.25650000000000001</v>
      </c>
      <c r="AO639" s="18" t="s">
        <v>70</v>
      </c>
      <c r="AP639" t="s">
        <v>389</v>
      </c>
    </row>
    <row r="640" spans="1:42" hidden="1" x14ac:dyDescent="0.2">
      <c r="A640" t="s">
        <v>29</v>
      </c>
      <c r="B640" t="s">
        <v>64</v>
      </c>
      <c r="C640" t="s">
        <v>31</v>
      </c>
      <c r="D640">
        <v>511997</v>
      </c>
      <c r="E640" t="s">
        <v>29</v>
      </c>
      <c r="G640" t="s">
        <v>65</v>
      </c>
      <c r="H640" t="s">
        <v>34</v>
      </c>
      <c r="M640" s="11">
        <v>10</v>
      </c>
      <c r="N640">
        <v>1</v>
      </c>
      <c r="P640" s="12">
        <v>43253</v>
      </c>
      <c r="Q640" s="13">
        <v>12.5</v>
      </c>
      <c r="R640" s="13"/>
      <c r="S640" s="14">
        <v>217.4</v>
      </c>
      <c r="T640" s="14">
        <v>0.15</v>
      </c>
      <c r="V640" t="s">
        <v>66</v>
      </c>
      <c r="W640" t="s">
        <v>29</v>
      </c>
      <c r="X640" s="12">
        <v>43253</v>
      </c>
      <c r="Y640" s="15">
        <v>194.35560000000001</v>
      </c>
      <c r="Z640" s="16">
        <v>0</v>
      </c>
      <c r="AA640" s="16">
        <v>0</v>
      </c>
      <c r="AB640" s="16">
        <v>0</v>
      </c>
      <c r="AC640" s="16">
        <v>194.35560000000001</v>
      </c>
      <c r="AD640" s="16">
        <v>194.35560000000001</v>
      </c>
      <c r="AE640" s="16">
        <v>194.35560000000001</v>
      </c>
      <c r="AF640" s="12">
        <v>43281</v>
      </c>
      <c r="AG640" s="15" t="s">
        <v>38</v>
      </c>
      <c r="AH640" s="15" t="s">
        <v>29</v>
      </c>
      <c r="AI640" s="15" t="s">
        <v>38</v>
      </c>
      <c r="AL640" s="47">
        <f t="shared" si="18"/>
        <v>0.89400000000000002</v>
      </c>
      <c r="AM640" s="47">
        <v>1.71</v>
      </c>
      <c r="AN640">
        <f t="shared" si="19"/>
        <v>0.25650000000000001</v>
      </c>
      <c r="AO640" s="18" t="s">
        <v>70</v>
      </c>
      <c r="AP640" t="s">
        <v>389</v>
      </c>
    </row>
    <row r="641" spans="1:42" hidden="1" x14ac:dyDescent="0.2">
      <c r="A641" t="s">
        <v>29</v>
      </c>
      <c r="B641" t="s">
        <v>64</v>
      </c>
      <c r="C641" t="s">
        <v>31</v>
      </c>
      <c r="D641">
        <v>512051</v>
      </c>
      <c r="E641" t="s">
        <v>29</v>
      </c>
      <c r="G641" t="s">
        <v>65</v>
      </c>
      <c r="H641" t="s">
        <v>34</v>
      </c>
      <c r="M641" s="11">
        <v>10</v>
      </c>
      <c r="N641">
        <v>1</v>
      </c>
      <c r="P641" s="12">
        <v>43255</v>
      </c>
      <c r="Q641" s="13">
        <v>12.5</v>
      </c>
      <c r="R641" s="13"/>
      <c r="S641" s="14">
        <v>217.4</v>
      </c>
      <c r="T641" s="14">
        <v>0.15</v>
      </c>
      <c r="V641" t="s">
        <v>66</v>
      </c>
      <c r="W641" t="s">
        <v>29</v>
      </c>
      <c r="X641" s="12">
        <v>43255</v>
      </c>
      <c r="Y641" s="15">
        <v>194.35560000000001</v>
      </c>
      <c r="Z641" s="16">
        <v>0</v>
      </c>
      <c r="AA641" s="16">
        <v>0</v>
      </c>
      <c r="AB641" s="16">
        <v>0</v>
      </c>
      <c r="AC641" s="16">
        <v>194.35560000000001</v>
      </c>
      <c r="AD641" s="16">
        <v>194.35560000000001</v>
      </c>
      <c r="AE641" s="16">
        <v>194.35560000000001</v>
      </c>
      <c r="AF641" s="12">
        <v>43281</v>
      </c>
      <c r="AG641" s="15" t="s">
        <v>38</v>
      </c>
      <c r="AH641" s="15" t="s">
        <v>29</v>
      </c>
      <c r="AI641" s="15" t="s">
        <v>38</v>
      </c>
      <c r="AL641" s="47">
        <f t="shared" si="18"/>
        <v>0.89400000000000002</v>
      </c>
      <c r="AM641" s="47">
        <v>1.71</v>
      </c>
      <c r="AN641">
        <f t="shared" si="19"/>
        <v>0.25650000000000001</v>
      </c>
      <c r="AO641" s="18" t="s">
        <v>70</v>
      </c>
      <c r="AP641" t="s">
        <v>389</v>
      </c>
    </row>
    <row r="642" spans="1:42" hidden="1" x14ac:dyDescent="0.2">
      <c r="A642" t="s">
        <v>29</v>
      </c>
      <c r="B642" t="s">
        <v>64</v>
      </c>
      <c r="C642" t="s">
        <v>31</v>
      </c>
      <c r="D642">
        <v>512061</v>
      </c>
      <c r="E642" t="s">
        <v>29</v>
      </c>
      <c r="G642" t="s">
        <v>65</v>
      </c>
      <c r="H642" t="s">
        <v>34</v>
      </c>
      <c r="M642" s="11">
        <v>10</v>
      </c>
      <c r="N642">
        <v>1</v>
      </c>
      <c r="P642" s="12">
        <v>43337</v>
      </c>
      <c r="Q642" s="13">
        <v>12.5</v>
      </c>
      <c r="R642" s="13"/>
      <c r="S642" s="14">
        <v>217.4</v>
      </c>
      <c r="T642" s="14">
        <v>0.15</v>
      </c>
      <c r="V642" t="s">
        <v>66</v>
      </c>
      <c r="W642" t="s">
        <v>29</v>
      </c>
      <c r="X642" s="12">
        <v>43337</v>
      </c>
      <c r="Y642" s="15">
        <v>194.35560000000001</v>
      </c>
      <c r="Z642" s="16">
        <v>0</v>
      </c>
      <c r="AA642" s="16">
        <v>0</v>
      </c>
      <c r="AB642" s="16">
        <v>0</v>
      </c>
      <c r="AC642" s="16">
        <v>194.35560000000001</v>
      </c>
      <c r="AD642" s="16">
        <v>194.35560000000001</v>
      </c>
      <c r="AE642" s="16">
        <v>194.35560000000001</v>
      </c>
      <c r="AF642" s="12">
        <v>43373</v>
      </c>
      <c r="AG642" s="15" t="s">
        <v>38</v>
      </c>
      <c r="AH642" s="15" t="s">
        <v>29</v>
      </c>
      <c r="AI642" s="15" t="s">
        <v>38</v>
      </c>
      <c r="AL642" s="47">
        <f t="shared" si="18"/>
        <v>0.89400000000000002</v>
      </c>
      <c r="AM642" s="47">
        <v>1.71</v>
      </c>
      <c r="AN642">
        <f t="shared" si="19"/>
        <v>0.25650000000000001</v>
      </c>
      <c r="AO642" s="18" t="s">
        <v>70</v>
      </c>
      <c r="AP642" t="s">
        <v>389</v>
      </c>
    </row>
    <row r="643" spans="1:42" hidden="1" x14ac:dyDescent="0.2">
      <c r="A643" t="s">
        <v>29</v>
      </c>
      <c r="B643" t="s">
        <v>64</v>
      </c>
      <c r="C643" t="s">
        <v>31</v>
      </c>
      <c r="D643">
        <v>512078</v>
      </c>
      <c r="E643" t="s">
        <v>29</v>
      </c>
      <c r="G643" t="s">
        <v>65</v>
      </c>
      <c r="H643" t="s">
        <v>34</v>
      </c>
      <c r="M643" s="11">
        <v>10</v>
      </c>
      <c r="N643">
        <v>1</v>
      </c>
      <c r="P643" s="12">
        <v>43204</v>
      </c>
      <c r="Q643" s="13">
        <v>12.5</v>
      </c>
      <c r="R643" s="13"/>
      <c r="S643" s="14">
        <v>217.4</v>
      </c>
      <c r="T643" s="14">
        <v>0.15</v>
      </c>
      <c r="V643" t="s">
        <v>66</v>
      </c>
      <c r="W643" t="s">
        <v>29</v>
      </c>
      <c r="X643" s="12">
        <v>43204</v>
      </c>
      <c r="Y643" s="15">
        <v>194.35560000000001</v>
      </c>
      <c r="Z643" s="16">
        <v>0</v>
      </c>
      <c r="AA643" s="16">
        <v>0</v>
      </c>
      <c r="AB643" s="16">
        <v>0</v>
      </c>
      <c r="AC643" s="16">
        <v>194.35560000000001</v>
      </c>
      <c r="AD643" s="16">
        <v>194.35560000000001</v>
      </c>
      <c r="AE643" s="16">
        <v>194.35560000000001</v>
      </c>
      <c r="AF643" s="12">
        <v>43281</v>
      </c>
      <c r="AG643" s="15" t="s">
        <v>38</v>
      </c>
      <c r="AH643" s="15" t="s">
        <v>29</v>
      </c>
      <c r="AI643" s="15" t="s">
        <v>38</v>
      </c>
      <c r="AL643" s="47">
        <f t="shared" ref="AL643:AL706" si="20">Y643/S643</f>
        <v>0.89400000000000002</v>
      </c>
      <c r="AM643" s="47">
        <v>1.71</v>
      </c>
      <c r="AN643">
        <f t="shared" ref="AN643:AN706" si="21">T643*AM643</f>
        <v>0.25650000000000001</v>
      </c>
      <c r="AO643" s="18" t="s">
        <v>70</v>
      </c>
      <c r="AP643" t="s">
        <v>389</v>
      </c>
    </row>
    <row r="644" spans="1:42" hidden="1" x14ac:dyDescent="0.2">
      <c r="A644" t="s">
        <v>29</v>
      </c>
      <c r="B644" t="s">
        <v>64</v>
      </c>
      <c r="C644" t="s">
        <v>31</v>
      </c>
      <c r="D644">
        <v>512097</v>
      </c>
      <c r="E644" t="s">
        <v>29</v>
      </c>
      <c r="G644" t="s">
        <v>65</v>
      </c>
      <c r="H644" t="s">
        <v>34</v>
      </c>
      <c r="M644" s="11">
        <v>10</v>
      </c>
      <c r="N644">
        <v>1</v>
      </c>
      <c r="P644" s="12">
        <v>43204</v>
      </c>
      <c r="Q644" s="13">
        <v>12.5</v>
      </c>
      <c r="R644" s="13"/>
      <c r="S644" s="14">
        <v>217.4</v>
      </c>
      <c r="T644" s="14">
        <v>0.15</v>
      </c>
      <c r="V644" t="s">
        <v>66</v>
      </c>
      <c r="W644" t="s">
        <v>29</v>
      </c>
      <c r="X644" s="12">
        <v>43204</v>
      </c>
      <c r="Y644" s="15">
        <v>194.35560000000001</v>
      </c>
      <c r="Z644" s="16">
        <v>0</v>
      </c>
      <c r="AA644" s="16">
        <v>0</v>
      </c>
      <c r="AB644" s="16">
        <v>0</v>
      </c>
      <c r="AC644" s="16">
        <v>194.35560000000001</v>
      </c>
      <c r="AD644" s="16">
        <v>194.35560000000001</v>
      </c>
      <c r="AE644" s="16">
        <v>194.35560000000001</v>
      </c>
      <c r="AF644" s="12">
        <v>43281</v>
      </c>
      <c r="AG644" s="15" t="s">
        <v>38</v>
      </c>
      <c r="AH644" s="15" t="s">
        <v>29</v>
      </c>
      <c r="AI644" s="15" t="s">
        <v>38</v>
      </c>
      <c r="AL644" s="47">
        <f t="shared" si="20"/>
        <v>0.89400000000000002</v>
      </c>
      <c r="AM644" s="47">
        <v>1.71</v>
      </c>
      <c r="AN644">
        <f t="shared" si="21"/>
        <v>0.25650000000000001</v>
      </c>
      <c r="AO644" s="18" t="s">
        <v>70</v>
      </c>
      <c r="AP644" t="s">
        <v>389</v>
      </c>
    </row>
    <row r="645" spans="1:42" hidden="1" x14ac:dyDescent="0.2">
      <c r="A645" t="s">
        <v>29</v>
      </c>
      <c r="B645" t="s">
        <v>64</v>
      </c>
      <c r="C645" t="s">
        <v>31</v>
      </c>
      <c r="D645">
        <v>512104</v>
      </c>
      <c r="E645" t="s">
        <v>29</v>
      </c>
      <c r="G645" t="s">
        <v>65</v>
      </c>
      <c r="H645" t="s">
        <v>34</v>
      </c>
      <c r="M645" s="11">
        <v>10</v>
      </c>
      <c r="N645">
        <v>1</v>
      </c>
      <c r="P645" s="12">
        <v>43204</v>
      </c>
      <c r="Q645" s="13">
        <v>12.5</v>
      </c>
      <c r="R645" s="13"/>
      <c r="S645" s="14">
        <v>217.4</v>
      </c>
      <c r="T645" s="14">
        <v>0.15</v>
      </c>
      <c r="V645" t="s">
        <v>66</v>
      </c>
      <c r="W645" t="s">
        <v>29</v>
      </c>
      <c r="X645" s="12">
        <v>43204</v>
      </c>
      <c r="Y645" s="15">
        <v>194.35560000000001</v>
      </c>
      <c r="Z645" s="16">
        <v>0</v>
      </c>
      <c r="AA645" s="16">
        <v>0</v>
      </c>
      <c r="AB645" s="16">
        <v>0</v>
      </c>
      <c r="AC645" s="16">
        <v>194.35560000000001</v>
      </c>
      <c r="AD645" s="16">
        <v>194.35560000000001</v>
      </c>
      <c r="AE645" s="16">
        <v>194.35560000000001</v>
      </c>
      <c r="AF645" s="12">
        <v>43281</v>
      </c>
      <c r="AG645" s="15" t="s">
        <v>38</v>
      </c>
      <c r="AH645" s="15" t="s">
        <v>29</v>
      </c>
      <c r="AI645" s="15" t="s">
        <v>38</v>
      </c>
      <c r="AL645" s="47">
        <f t="shared" si="20"/>
        <v>0.89400000000000002</v>
      </c>
      <c r="AM645" s="47">
        <v>1.71</v>
      </c>
      <c r="AN645">
        <f t="shared" si="21"/>
        <v>0.25650000000000001</v>
      </c>
      <c r="AO645" s="18" t="s">
        <v>70</v>
      </c>
      <c r="AP645" t="s">
        <v>389</v>
      </c>
    </row>
    <row r="646" spans="1:42" hidden="1" x14ac:dyDescent="0.2">
      <c r="A646" t="s">
        <v>29</v>
      </c>
      <c r="B646" t="s">
        <v>64</v>
      </c>
      <c r="C646" t="s">
        <v>31</v>
      </c>
      <c r="D646">
        <v>512116</v>
      </c>
      <c r="E646" t="s">
        <v>29</v>
      </c>
      <c r="G646" t="s">
        <v>65</v>
      </c>
      <c r="H646" t="s">
        <v>34</v>
      </c>
      <c r="M646" s="11">
        <v>10</v>
      </c>
      <c r="N646">
        <v>1</v>
      </c>
      <c r="P646" s="12">
        <v>43314</v>
      </c>
      <c r="Q646" s="13">
        <v>12.5</v>
      </c>
      <c r="R646" s="13"/>
      <c r="S646" s="14">
        <v>217.4</v>
      </c>
      <c r="T646" s="14">
        <v>0.15</v>
      </c>
      <c r="V646" t="s">
        <v>66</v>
      </c>
      <c r="W646" t="s">
        <v>29</v>
      </c>
      <c r="X646" s="12">
        <v>43314</v>
      </c>
      <c r="Y646" s="15">
        <v>194.35560000000001</v>
      </c>
      <c r="Z646" s="16">
        <v>0</v>
      </c>
      <c r="AA646" s="16">
        <v>0</v>
      </c>
      <c r="AB646" s="16">
        <v>0</v>
      </c>
      <c r="AC646" s="16">
        <v>194.35560000000001</v>
      </c>
      <c r="AD646" s="16">
        <v>194.35560000000001</v>
      </c>
      <c r="AE646" s="16">
        <v>194.35560000000001</v>
      </c>
      <c r="AF646" s="12">
        <v>43373</v>
      </c>
      <c r="AG646" s="15" t="s">
        <v>38</v>
      </c>
      <c r="AH646" s="15" t="s">
        <v>29</v>
      </c>
      <c r="AI646" s="15" t="s">
        <v>38</v>
      </c>
      <c r="AL646" s="47">
        <f t="shared" si="20"/>
        <v>0.89400000000000002</v>
      </c>
      <c r="AM646" s="47">
        <v>1.71</v>
      </c>
      <c r="AN646">
        <f t="shared" si="21"/>
        <v>0.25650000000000001</v>
      </c>
      <c r="AO646" s="18" t="s">
        <v>70</v>
      </c>
      <c r="AP646" t="s">
        <v>389</v>
      </c>
    </row>
    <row r="647" spans="1:42" hidden="1" x14ac:dyDescent="0.2">
      <c r="A647" t="s">
        <v>29</v>
      </c>
      <c r="B647" t="s">
        <v>64</v>
      </c>
      <c r="C647" t="s">
        <v>31</v>
      </c>
      <c r="D647">
        <v>512157</v>
      </c>
      <c r="E647" t="s">
        <v>29</v>
      </c>
      <c r="G647" t="s">
        <v>65</v>
      </c>
      <c r="H647" t="s">
        <v>34</v>
      </c>
      <c r="M647" s="11">
        <v>10</v>
      </c>
      <c r="N647">
        <v>1</v>
      </c>
      <c r="P647" s="12">
        <v>43204</v>
      </c>
      <c r="Q647" s="13">
        <v>12.5</v>
      </c>
      <c r="R647" s="13"/>
      <c r="S647" s="14">
        <v>217.4</v>
      </c>
      <c r="T647" s="14">
        <v>0.15</v>
      </c>
      <c r="V647" t="s">
        <v>66</v>
      </c>
      <c r="W647" t="s">
        <v>29</v>
      </c>
      <c r="X647" s="12">
        <v>43204</v>
      </c>
      <c r="Y647" s="15">
        <v>194.35560000000001</v>
      </c>
      <c r="Z647" s="16">
        <v>0</v>
      </c>
      <c r="AA647" s="16">
        <v>0</v>
      </c>
      <c r="AB647" s="16">
        <v>0</v>
      </c>
      <c r="AC647" s="16">
        <v>194.35560000000001</v>
      </c>
      <c r="AD647" s="16">
        <v>194.35560000000001</v>
      </c>
      <c r="AE647" s="16">
        <v>194.35560000000001</v>
      </c>
      <c r="AF647" s="12">
        <v>43281</v>
      </c>
      <c r="AG647" s="15" t="s">
        <v>38</v>
      </c>
      <c r="AH647" s="15" t="s">
        <v>29</v>
      </c>
      <c r="AI647" s="15" t="s">
        <v>38</v>
      </c>
      <c r="AL647" s="47">
        <f t="shared" si="20"/>
        <v>0.89400000000000002</v>
      </c>
      <c r="AM647" s="47">
        <v>1.71</v>
      </c>
      <c r="AN647">
        <f t="shared" si="21"/>
        <v>0.25650000000000001</v>
      </c>
      <c r="AO647" s="18" t="s">
        <v>70</v>
      </c>
      <c r="AP647" t="s">
        <v>389</v>
      </c>
    </row>
    <row r="648" spans="1:42" hidden="1" x14ac:dyDescent="0.2">
      <c r="A648" t="s">
        <v>29</v>
      </c>
      <c r="B648" t="s">
        <v>64</v>
      </c>
      <c r="C648" t="s">
        <v>31</v>
      </c>
      <c r="D648">
        <v>512162</v>
      </c>
      <c r="E648" t="s">
        <v>29</v>
      </c>
      <c r="G648" t="s">
        <v>65</v>
      </c>
      <c r="H648" t="s">
        <v>34</v>
      </c>
      <c r="M648" s="11">
        <v>10</v>
      </c>
      <c r="N648">
        <v>1</v>
      </c>
      <c r="P648" s="12">
        <v>43246</v>
      </c>
      <c r="Q648" s="13">
        <v>12.5</v>
      </c>
      <c r="R648" s="13"/>
      <c r="S648" s="14">
        <v>217.4</v>
      </c>
      <c r="T648" s="14">
        <v>0.15</v>
      </c>
      <c r="V648" t="s">
        <v>66</v>
      </c>
      <c r="W648" t="s">
        <v>29</v>
      </c>
      <c r="X648" s="12">
        <v>43246</v>
      </c>
      <c r="Y648" s="15">
        <v>194.35560000000001</v>
      </c>
      <c r="Z648" s="16">
        <v>0</v>
      </c>
      <c r="AA648" s="16">
        <v>0</v>
      </c>
      <c r="AB648" s="16">
        <v>0</v>
      </c>
      <c r="AC648" s="16">
        <v>194.35560000000001</v>
      </c>
      <c r="AD648" s="16">
        <v>194.35560000000001</v>
      </c>
      <c r="AE648" s="16">
        <v>194.35560000000001</v>
      </c>
      <c r="AF648" s="12">
        <v>43281</v>
      </c>
      <c r="AG648" s="15" t="s">
        <v>38</v>
      </c>
      <c r="AH648" s="15" t="s">
        <v>29</v>
      </c>
      <c r="AI648" s="15" t="s">
        <v>38</v>
      </c>
      <c r="AL648" s="47">
        <f t="shared" si="20"/>
        <v>0.89400000000000002</v>
      </c>
      <c r="AM648" s="47">
        <v>1.71</v>
      </c>
      <c r="AN648">
        <f t="shared" si="21"/>
        <v>0.25650000000000001</v>
      </c>
      <c r="AO648" s="18" t="s">
        <v>70</v>
      </c>
      <c r="AP648" t="s">
        <v>389</v>
      </c>
    </row>
    <row r="649" spans="1:42" hidden="1" x14ac:dyDescent="0.2">
      <c r="A649" t="s">
        <v>29</v>
      </c>
      <c r="B649" t="s">
        <v>64</v>
      </c>
      <c r="C649" t="s">
        <v>31</v>
      </c>
      <c r="D649">
        <v>512177</v>
      </c>
      <c r="E649" t="s">
        <v>29</v>
      </c>
      <c r="G649" t="s">
        <v>65</v>
      </c>
      <c r="H649" t="s">
        <v>34</v>
      </c>
      <c r="M649" s="11">
        <v>10</v>
      </c>
      <c r="N649">
        <v>1</v>
      </c>
      <c r="P649" s="12">
        <v>43203</v>
      </c>
      <c r="Q649" s="13">
        <v>12.5</v>
      </c>
      <c r="R649" s="13"/>
      <c r="S649" s="14">
        <v>217.4</v>
      </c>
      <c r="T649" s="14">
        <v>0.15</v>
      </c>
      <c r="V649" t="s">
        <v>66</v>
      </c>
      <c r="W649" t="s">
        <v>29</v>
      </c>
      <c r="X649" s="12">
        <v>43203</v>
      </c>
      <c r="Y649" s="15">
        <v>194.35560000000001</v>
      </c>
      <c r="Z649" s="16">
        <v>0</v>
      </c>
      <c r="AA649" s="16">
        <v>0</v>
      </c>
      <c r="AB649" s="16">
        <v>0</v>
      </c>
      <c r="AC649" s="16">
        <v>194.35560000000001</v>
      </c>
      <c r="AD649" s="16">
        <v>194.35560000000001</v>
      </c>
      <c r="AE649" s="16">
        <v>194.35560000000001</v>
      </c>
      <c r="AF649" s="12">
        <v>43281</v>
      </c>
      <c r="AG649" s="15" t="s">
        <v>38</v>
      </c>
      <c r="AH649" s="15" t="s">
        <v>29</v>
      </c>
      <c r="AI649" s="15" t="s">
        <v>38</v>
      </c>
      <c r="AL649" s="47">
        <f t="shared" si="20"/>
        <v>0.89400000000000002</v>
      </c>
      <c r="AM649" s="47">
        <v>1.71</v>
      </c>
      <c r="AN649">
        <f t="shared" si="21"/>
        <v>0.25650000000000001</v>
      </c>
      <c r="AO649" s="18" t="s">
        <v>70</v>
      </c>
      <c r="AP649" t="s">
        <v>389</v>
      </c>
    </row>
    <row r="650" spans="1:42" hidden="1" x14ac:dyDescent="0.2">
      <c r="A650" t="s">
        <v>29</v>
      </c>
      <c r="B650" t="s">
        <v>64</v>
      </c>
      <c r="C650" t="s">
        <v>31</v>
      </c>
      <c r="D650">
        <v>512207</v>
      </c>
      <c r="E650" t="s">
        <v>29</v>
      </c>
      <c r="G650" t="s">
        <v>65</v>
      </c>
      <c r="H650" t="s">
        <v>34</v>
      </c>
      <c r="M650" s="11">
        <v>10</v>
      </c>
      <c r="N650">
        <v>1</v>
      </c>
      <c r="P650" s="12">
        <v>43255</v>
      </c>
      <c r="Q650" s="13">
        <v>12.5</v>
      </c>
      <c r="R650" s="13"/>
      <c r="S650" s="14">
        <v>217.4</v>
      </c>
      <c r="T650" s="14">
        <v>0.15</v>
      </c>
      <c r="V650" t="s">
        <v>66</v>
      </c>
      <c r="W650" t="s">
        <v>29</v>
      </c>
      <c r="X650" s="12">
        <v>43255</v>
      </c>
      <c r="Y650" s="15">
        <v>194.35560000000001</v>
      </c>
      <c r="Z650" s="16">
        <v>0</v>
      </c>
      <c r="AA650" s="16">
        <v>0</v>
      </c>
      <c r="AB650" s="16">
        <v>0</v>
      </c>
      <c r="AC650" s="16">
        <v>194.35560000000001</v>
      </c>
      <c r="AD650" s="16">
        <v>194.35560000000001</v>
      </c>
      <c r="AE650" s="16">
        <v>194.35560000000001</v>
      </c>
      <c r="AF650" s="12">
        <v>43281</v>
      </c>
      <c r="AG650" s="15" t="s">
        <v>38</v>
      </c>
      <c r="AH650" s="15" t="s">
        <v>29</v>
      </c>
      <c r="AI650" s="15" t="s">
        <v>38</v>
      </c>
      <c r="AL650" s="47">
        <f t="shared" si="20"/>
        <v>0.89400000000000002</v>
      </c>
      <c r="AM650" s="47">
        <v>1.71</v>
      </c>
      <c r="AN650">
        <f t="shared" si="21"/>
        <v>0.25650000000000001</v>
      </c>
      <c r="AO650" s="18" t="s">
        <v>70</v>
      </c>
      <c r="AP650" t="s">
        <v>389</v>
      </c>
    </row>
    <row r="651" spans="1:42" hidden="1" x14ac:dyDescent="0.2">
      <c r="A651" t="s">
        <v>29</v>
      </c>
      <c r="B651" t="s">
        <v>64</v>
      </c>
      <c r="C651" t="s">
        <v>31</v>
      </c>
      <c r="D651">
        <v>512240</v>
      </c>
      <c r="E651" t="s">
        <v>29</v>
      </c>
      <c r="G651" t="s">
        <v>65</v>
      </c>
      <c r="H651" t="s">
        <v>34</v>
      </c>
      <c r="M651" s="11">
        <v>10</v>
      </c>
      <c r="N651">
        <v>1</v>
      </c>
      <c r="P651" s="12">
        <v>43337</v>
      </c>
      <c r="Q651" s="13">
        <v>12.5</v>
      </c>
      <c r="R651" s="13"/>
      <c r="S651" s="14">
        <v>217.4</v>
      </c>
      <c r="T651" s="14">
        <v>0.15</v>
      </c>
      <c r="V651" t="s">
        <v>66</v>
      </c>
      <c r="W651" t="s">
        <v>29</v>
      </c>
      <c r="X651" s="12">
        <v>43337</v>
      </c>
      <c r="Y651" s="15">
        <v>194.35560000000001</v>
      </c>
      <c r="Z651" s="16">
        <v>0</v>
      </c>
      <c r="AA651" s="16">
        <v>0</v>
      </c>
      <c r="AB651" s="16">
        <v>0</v>
      </c>
      <c r="AC651" s="16">
        <v>194.35560000000001</v>
      </c>
      <c r="AD651" s="16">
        <v>194.35560000000001</v>
      </c>
      <c r="AE651" s="16">
        <v>194.35560000000001</v>
      </c>
      <c r="AF651" s="12">
        <v>43373</v>
      </c>
      <c r="AG651" s="15" t="s">
        <v>38</v>
      </c>
      <c r="AH651" s="15" t="s">
        <v>29</v>
      </c>
      <c r="AI651" s="15" t="s">
        <v>38</v>
      </c>
      <c r="AL651" s="47">
        <f t="shared" si="20"/>
        <v>0.89400000000000002</v>
      </c>
      <c r="AM651" s="47">
        <v>1.71</v>
      </c>
      <c r="AN651">
        <f t="shared" si="21"/>
        <v>0.25650000000000001</v>
      </c>
      <c r="AO651" s="18" t="s">
        <v>70</v>
      </c>
      <c r="AP651" t="s">
        <v>389</v>
      </c>
    </row>
    <row r="652" spans="1:42" hidden="1" x14ac:dyDescent="0.2">
      <c r="A652" t="s">
        <v>29</v>
      </c>
      <c r="B652" t="s">
        <v>64</v>
      </c>
      <c r="C652" t="s">
        <v>31</v>
      </c>
      <c r="D652">
        <v>512247</v>
      </c>
      <c r="E652" t="s">
        <v>29</v>
      </c>
      <c r="G652" t="s">
        <v>65</v>
      </c>
      <c r="H652" t="s">
        <v>34</v>
      </c>
      <c r="M652" s="11">
        <v>10</v>
      </c>
      <c r="N652">
        <v>1</v>
      </c>
      <c r="P652" s="12">
        <v>43205</v>
      </c>
      <c r="Q652" s="13">
        <v>12.5</v>
      </c>
      <c r="R652" s="13"/>
      <c r="S652" s="14">
        <v>217.4</v>
      </c>
      <c r="T652" s="14">
        <v>0.15</v>
      </c>
      <c r="V652" t="s">
        <v>66</v>
      </c>
      <c r="W652" t="s">
        <v>29</v>
      </c>
      <c r="X652" s="12">
        <v>43205</v>
      </c>
      <c r="Y652" s="15">
        <v>194.35560000000001</v>
      </c>
      <c r="Z652" s="16">
        <v>0</v>
      </c>
      <c r="AA652" s="16">
        <v>0</v>
      </c>
      <c r="AB652" s="16">
        <v>0</v>
      </c>
      <c r="AC652" s="16">
        <v>194.35560000000001</v>
      </c>
      <c r="AD652" s="16">
        <v>194.35560000000001</v>
      </c>
      <c r="AE652" s="16">
        <v>194.35560000000001</v>
      </c>
      <c r="AF652" s="12">
        <v>43281</v>
      </c>
      <c r="AG652" s="15" t="s">
        <v>38</v>
      </c>
      <c r="AH652" s="15" t="s">
        <v>29</v>
      </c>
      <c r="AI652" s="15" t="s">
        <v>38</v>
      </c>
      <c r="AL652" s="47">
        <f t="shared" si="20"/>
        <v>0.89400000000000002</v>
      </c>
      <c r="AM652" s="47">
        <v>1.71</v>
      </c>
      <c r="AN652">
        <f t="shared" si="21"/>
        <v>0.25650000000000001</v>
      </c>
      <c r="AO652" s="18" t="s">
        <v>70</v>
      </c>
      <c r="AP652" t="s">
        <v>389</v>
      </c>
    </row>
    <row r="653" spans="1:42" hidden="1" x14ac:dyDescent="0.2">
      <c r="A653" t="s">
        <v>29</v>
      </c>
      <c r="B653" t="s">
        <v>64</v>
      </c>
      <c r="C653" t="s">
        <v>31</v>
      </c>
      <c r="D653">
        <v>512258</v>
      </c>
      <c r="E653" t="s">
        <v>29</v>
      </c>
      <c r="G653" t="s">
        <v>65</v>
      </c>
      <c r="H653" t="s">
        <v>34</v>
      </c>
      <c r="M653" s="11">
        <v>10</v>
      </c>
      <c r="N653">
        <v>1</v>
      </c>
      <c r="P653" s="12">
        <v>43314</v>
      </c>
      <c r="Q653" s="13">
        <v>12.5</v>
      </c>
      <c r="R653" s="13"/>
      <c r="S653" s="14">
        <v>217.4</v>
      </c>
      <c r="T653" s="14">
        <v>0.15</v>
      </c>
      <c r="V653" t="s">
        <v>66</v>
      </c>
      <c r="W653" t="s">
        <v>29</v>
      </c>
      <c r="X653" s="12">
        <v>43314</v>
      </c>
      <c r="Y653" s="15">
        <v>194.35560000000001</v>
      </c>
      <c r="Z653" s="16">
        <v>0</v>
      </c>
      <c r="AA653" s="16">
        <v>0</v>
      </c>
      <c r="AB653" s="16">
        <v>0</v>
      </c>
      <c r="AC653" s="16">
        <v>194.35560000000001</v>
      </c>
      <c r="AD653" s="16">
        <v>194.35560000000001</v>
      </c>
      <c r="AE653" s="16">
        <v>194.35560000000001</v>
      </c>
      <c r="AF653" s="12">
        <v>43373</v>
      </c>
      <c r="AG653" s="15" t="s">
        <v>38</v>
      </c>
      <c r="AH653" s="15" t="s">
        <v>29</v>
      </c>
      <c r="AI653" s="15" t="s">
        <v>38</v>
      </c>
      <c r="AL653" s="47">
        <f t="shared" si="20"/>
        <v>0.89400000000000002</v>
      </c>
      <c r="AM653" s="47">
        <v>1.71</v>
      </c>
      <c r="AN653">
        <f t="shared" si="21"/>
        <v>0.25650000000000001</v>
      </c>
      <c r="AO653" s="18" t="s">
        <v>70</v>
      </c>
      <c r="AP653" t="s">
        <v>389</v>
      </c>
    </row>
    <row r="654" spans="1:42" hidden="1" x14ac:dyDescent="0.2">
      <c r="A654" t="s">
        <v>29</v>
      </c>
      <c r="B654" t="s">
        <v>64</v>
      </c>
      <c r="C654" t="s">
        <v>31</v>
      </c>
      <c r="D654">
        <v>512276</v>
      </c>
      <c r="E654" t="s">
        <v>29</v>
      </c>
      <c r="G654" t="s">
        <v>65</v>
      </c>
      <c r="H654" t="s">
        <v>34</v>
      </c>
      <c r="M654" s="11">
        <v>10</v>
      </c>
      <c r="N654">
        <v>1</v>
      </c>
      <c r="P654" s="12">
        <v>43253</v>
      </c>
      <c r="Q654" s="13">
        <v>12.5</v>
      </c>
      <c r="R654" s="13"/>
      <c r="S654" s="14">
        <v>217.4</v>
      </c>
      <c r="T654" s="14">
        <v>0.15</v>
      </c>
      <c r="V654" t="s">
        <v>66</v>
      </c>
      <c r="W654" t="s">
        <v>29</v>
      </c>
      <c r="X654" s="12">
        <v>43253</v>
      </c>
      <c r="Y654" s="15">
        <v>194.35560000000001</v>
      </c>
      <c r="Z654" s="16">
        <v>0</v>
      </c>
      <c r="AA654" s="16">
        <v>0</v>
      </c>
      <c r="AB654" s="16">
        <v>0</v>
      </c>
      <c r="AC654" s="16">
        <v>194.35560000000001</v>
      </c>
      <c r="AD654" s="16">
        <v>194.35560000000001</v>
      </c>
      <c r="AE654" s="16">
        <v>194.35560000000001</v>
      </c>
      <c r="AF654" s="12">
        <v>43281</v>
      </c>
      <c r="AG654" s="15" t="s">
        <v>38</v>
      </c>
      <c r="AH654" s="15" t="s">
        <v>29</v>
      </c>
      <c r="AI654" s="15" t="s">
        <v>38</v>
      </c>
      <c r="AL654" s="47">
        <f t="shared" si="20"/>
        <v>0.89400000000000002</v>
      </c>
      <c r="AM654" s="47">
        <v>1.71</v>
      </c>
      <c r="AN654">
        <f t="shared" si="21"/>
        <v>0.25650000000000001</v>
      </c>
      <c r="AO654" s="18" t="s">
        <v>70</v>
      </c>
      <c r="AP654" t="s">
        <v>389</v>
      </c>
    </row>
    <row r="655" spans="1:42" hidden="1" x14ac:dyDescent="0.2">
      <c r="A655" t="s">
        <v>29</v>
      </c>
      <c r="B655" t="s">
        <v>64</v>
      </c>
      <c r="C655" t="s">
        <v>31</v>
      </c>
      <c r="D655">
        <v>512314</v>
      </c>
      <c r="E655" t="s">
        <v>29</v>
      </c>
      <c r="G655" t="s">
        <v>65</v>
      </c>
      <c r="H655" t="s">
        <v>34</v>
      </c>
      <c r="M655" s="11">
        <v>10</v>
      </c>
      <c r="N655">
        <v>1</v>
      </c>
      <c r="P655" s="12">
        <v>43203</v>
      </c>
      <c r="Q655" s="13">
        <v>12.5</v>
      </c>
      <c r="R655" s="13"/>
      <c r="S655" s="14">
        <v>217.4</v>
      </c>
      <c r="T655" s="14">
        <v>0.15</v>
      </c>
      <c r="V655" t="s">
        <v>66</v>
      </c>
      <c r="W655" t="s">
        <v>29</v>
      </c>
      <c r="X655" s="12">
        <v>43203</v>
      </c>
      <c r="Y655" s="15">
        <v>194.35560000000001</v>
      </c>
      <c r="Z655" s="16">
        <v>0</v>
      </c>
      <c r="AA655" s="16">
        <v>0</v>
      </c>
      <c r="AB655" s="16">
        <v>0</v>
      </c>
      <c r="AC655" s="16">
        <v>194.35560000000001</v>
      </c>
      <c r="AD655" s="16">
        <v>194.35560000000001</v>
      </c>
      <c r="AE655" s="16">
        <v>194.35560000000001</v>
      </c>
      <c r="AF655" s="12">
        <v>43281</v>
      </c>
      <c r="AG655" s="15" t="s">
        <v>38</v>
      </c>
      <c r="AH655" s="15" t="s">
        <v>29</v>
      </c>
      <c r="AI655" s="15" t="s">
        <v>38</v>
      </c>
      <c r="AL655" s="47">
        <f t="shared" si="20"/>
        <v>0.89400000000000002</v>
      </c>
      <c r="AM655" s="47">
        <v>1.71</v>
      </c>
      <c r="AN655">
        <f t="shared" si="21"/>
        <v>0.25650000000000001</v>
      </c>
      <c r="AO655" s="18" t="s">
        <v>70</v>
      </c>
      <c r="AP655" t="s">
        <v>389</v>
      </c>
    </row>
    <row r="656" spans="1:42" hidden="1" x14ac:dyDescent="0.2">
      <c r="A656" t="s">
        <v>29</v>
      </c>
      <c r="B656" t="s">
        <v>64</v>
      </c>
      <c r="C656" t="s">
        <v>31</v>
      </c>
      <c r="D656">
        <v>512337</v>
      </c>
      <c r="E656" t="s">
        <v>29</v>
      </c>
      <c r="G656" t="s">
        <v>65</v>
      </c>
      <c r="H656" t="s">
        <v>34</v>
      </c>
      <c r="M656" s="11">
        <v>10</v>
      </c>
      <c r="N656">
        <v>1</v>
      </c>
      <c r="P656" s="12">
        <v>43314</v>
      </c>
      <c r="Q656" s="13">
        <v>12.5</v>
      </c>
      <c r="R656" s="13"/>
      <c r="S656" s="14">
        <v>217.4</v>
      </c>
      <c r="T656" s="14">
        <v>0.15</v>
      </c>
      <c r="V656" t="s">
        <v>66</v>
      </c>
      <c r="W656" t="s">
        <v>29</v>
      </c>
      <c r="X656" s="12">
        <v>43314</v>
      </c>
      <c r="Y656" s="15">
        <v>194.35560000000001</v>
      </c>
      <c r="Z656" s="16">
        <v>0</v>
      </c>
      <c r="AA656" s="16">
        <v>0</v>
      </c>
      <c r="AB656" s="16">
        <v>0</v>
      </c>
      <c r="AC656" s="16">
        <v>194.35560000000001</v>
      </c>
      <c r="AD656" s="16">
        <v>194.35560000000001</v>
      </c>
      <c r="AE656" s="16">
        <v>194.35560000000001</v>
      </c>
      <c r="AF656" s="12">
        <v>43373</v>
      </c>
      <c r="AG656" s="15" t="s">
        <v>38</v>
      </c>
      <c r="AH656" s="15" t="s">
        <v>29</v>
      </c>
      <c r="AI656" s="15" t="s">
        <v>38</v>
      </c>
      <c r="AL656" s="47">
        <f t="shared" si="20"/>
        <v>0.89400000000000002</v>
      </c>
      <c r="AM656" s="47">
        <v>1.71</v>
      </c>
      <c r="AN656">
        <f t="shared" si="21"/>
        <v>0.25650000000000001</v>
      </c>
      <c r="AO656" s="18" t="s">
        <v>70</v>
      </c>
      <c r="AP656" t="s">
        <v>389</v>
      </c>
    </row>
    <row r="657" spans="1:42" hidden="1" x14ac:dyDescent="0.2">
      <c r="A657" t="s">
        <v>29</v>
      </c>
      <c r="B657" t="s">
        <v>64</v>
      </c>
      <c r="C657" t="s">
        <v>31</v>
      </c>
      <c r="D657">
        <v>512360</v>
      </c>
      <c r="E657" t="s">
        <v>29</v>
      </c>
      <c r="G657" t="s">
        <v>65</v>
      </c>
      <c r="H657" t="s">
        <v>34</v>
      </c>
      <c r="M657" s="11">
        <v>10</v>
      </c>
      <c r="N657">
        <v>1</v>
      </c>
      <c r="P657" s="12">
        <v>43205</v>
      </c>
      <c r="Q657" s="13">
        <v>12.5</v>
      </c>
      <c r="R657" s="13"/>
      <c r="S657" s="14">
        <v>217.4</v>
      </c>
      <c r="T657" s="14">
        <v>0.15</v>
      </c>
      <c r="V657" t="s">
        <v>66</v>
      </c>
      <c r="W657" t="s">
        <v>29</v>
      </c>
      <c r="X657" s="12">
        <v>43205</v>
      </c>
      <c r="Y657" s="15">
        <v>194.35560000000001</v>
      </c>
      <c r="Z657" s="16">
        <v>0</v>
      </c>
      <c r="AA657" s="16">
        <v>0</v>
      </c>
      <c r="AB657" s="16">
        <v>0</v>
      </c>
      <c r="AC657" s="16">
        <v>194.35560000000001</v>
      </c>
      <c r="AD657" s="16">
        <v>194.35560000000001</v>
      </c>
      <c r="AE657" s="16">
        <v>194.35560000000001</v>
      </c>
      <c r="AF657" s="12">
        <v>43281</v>
      </c>
      <c r="AG657" s="15" t="s">
        <v>38</v>
      </c>
      <c r="AH657" s="15" t="s">
        <v>29</v>
      </c>
      <c r="AI657" s="15" t="s">
        <v>38</v>
      </c>
      <c r="AL657" s="47">
        <f t="shared" si="20"/>
        <v>0.89400000000000002</v>
      </c>
      <c r="AM657" s="47">
        <v>1.71</v>
      </c>
      <c r="AN657">
        <f t="shared" si="21"/>
        <v>0.25650000000000001</v>
      </c>
      <c r="AO657" s="18" t="s">
        <v>70</v>
      </c>
      <c r="AP657" t="s">
        <v>389</v>
      </c>
    </row>
    <row r="658" spans="1:42" hidden="1" x14ac:dyDescent="0.2">
      <c r="A658" t="s">
        <v>29</v>
      </c>
      <c r="B658" t="s">
        <v>64</v>
      </c>
      <c r="C658" t="s">
        <v>31</v>
      </c>
      <c r="D658">
        <v>512366</v>
      </c>
      <c r="E658" t="s">
        <v>29</v>
      </c>
      <c r="G658" t="s">
        <v>65</v>
      </c>
      <c r="H658" t="s">
        <v>34</v>
      </c>
      <c r="M658" s="11">
        <v>10</v>
      </c>
      <c r="N658">
        <v>1</v>
      </c>
      <c r="P658" s="12">
        <v>43246</v>
      </c>
      <c r="Q658" s="13">
        <v>12.5</v>
      </c>
      <c r="R658" s="13"/>
      <c r="S658" s="14">
        <v>217.4</v>
      </c>
      <c r="T658" s="14">
        <v>0.15</v>
      </c>
      <c r="V658" t="s">
        <v>66</v>
      </c>
      <c r="W658" t="s">
        <v>29</v>
      </c>
      <c r="X658" s="12">
        <v>43246</v>
      </c>
      <c r="Y658" s="15">
        <v>194.35560000000001</v>
      </c>
      <c r="Z658" s="16">
        <v>0</v>
      </c>
      <c r="AA658" s="16">
        <v>0</v>
      </c>
      <c r="AB658" s="16">
        <v>0</v>
      </c>
      <c r="AC658" s="16">
        <v>194.35560000000001</v>
      </c>
      <c r="AD658" s="16">
        <v>194.35560000000001</v>
      </c>
      <c r="AE658" s="16">
        <v>194.35560000000001</v>
      </c>
      <c r="AF658" s="12">
        <v>43281</v>
      </c>
      <c r="AG658" s="15" t="s">
        <v>38</v>
      </c>
      <c r="AH658" s="15" t="s">
        <v>29</v>
      </c>
      <c r="AI658" s="15" t="s">
        <v>38</v>
      </c>
      <c r="AL658" s="47">
        <f t="shared" si="20"/>
        <v>0.89400000000000002</v>
      </c>
      <c r="AM658" s="47">
        <v>1.71</v>
      </c>
      <c r="AN658">
        <f t="shared" si="21"/>
        <v>0.25650000000000001</v>
      </c>
      <c r="AO658" s="18" t="s">
        <v>70</v>
      </c>
      <c r="AP658" t="s">
        <v>389</v>
      </c>
    </row>
    <row r="659" spans="1:42" hidden="1" x14ac:dyDescent="0.2">
      <c r="A659" t="s">
        <v>29</v>
      </c>
      <c r="B659" t="s">
        <v>64</v>
      </c>
      <c r="C659" t="s">
        <v>31</v>
      </c>
      <c r="D659">
        <v>512377</v>
      </c>
      <c r="E659" t="s">
        <v>29</v>
      </c>
      <c r="G659" t="s">
        <v>65</v>
      </c>
      <c r="H659" t="s">
        <v>34</v>
      </c>
      <c r="M659" s="11">
        <v>10</v>
      </c>
      <c r="N659">
        <v>1</v>
      </c>
      <c r="P659" s="12">
        <v>43203</v>
      </c>
      <c r="Q659" s="13">
        <v>12.5</v>
      </c>
      <c r="R659" s="13"/>
      <c r="S659" s="14">
        <v>217.4</v>
      </c>
      <c r="T659" s="14">
        <v>0.15</v>
      </c>
      <c r="V659" t="s">
        <v>66</v>
      </c>
      <c r="W659" t="s">
        <v>29</v>
      </c>
      <c r="X659" s="12">
        <v>43203</v>
      </c>
      <c r="Y659" s="15">
        <v>194.35560000000001</v>
      </c>
      <c r="Z659" s="16">
        <v>0</v>
      </c>
      <c r="AA659" s="16">
        <v>0</v>
      </c>
      <c r="AB659" s="16">
        <v>0</v>
      </c>
      <c r="AC659" s="16">
        <v>194.35560000000001</v>
      </c>
      <c r="AD659" s="16">
        <v>194.35560000000001</v>
      </c>
      <c r="AE659" s="16">
        <v>194.35560000000001</v>
      </c>
      <c r="AF659" s="12">
        <v>43281</v>
      </c>
      <c r="AG659" s="15" t="s">
        <v>38</v>
      </c>
      <c r="AH659" s="15" t="s">
        <v>29</v>
      </c>
      <c r="AI659" s="15" t="s">
        <v>38</v>
      </c>
      <c r="AL659" s="47">
        <f t="shared" si="20"/>
        <v>0.89400000000000002</v>
      </c>
      <c r="AM659" s="47">
        <v>1.71</v>
      </c>
      <c r="AN659">
        <f t="shared" si="21"/>
        <v>0.25650000000000001</v>
      </c>
      <c r="AO659" s="18" t="s">
        <v>70</v>
      </c>
      <c r="AP659" t="s">
        <v>389</v>
      </c>
    </row>
    <row r="660" spans="1:42" hidden="1" x14ac:dyDescent="0.2">
      <c r="A660" t="s">
        <v>29</v>
      </c>
      <c r="B660" t="s">
        <v>64</v>
      </c>
      <c r="C660" t="s">
        <v>31</v>
      </c>
      <c r="D660">
        <v>512383</v>
      </c>
      <c r="E660" t="s">
        <v>29</v>
      </c>
      <c r="G660" t="s">
        <v>65</v>
      </c>
      <c r="H660" t="s">
        <v>34</v>
      </c>
      <c r="M660" s="11">
        <v>10</v>
      </c>
      <c r="N660">
        <v>1</v>
      </c>
      <c r="P660" s="12">
        <v>43204</v>
      </c>
      <c r="Q660" s="13">
        <v>12.5</v>
      </c>
      <c r="R660" s="13"/>
      <c r="S660" s="14">
        <v>217.4</v>
      </c>
      <c r="T660" s="14">
        <v>0.15</v>
      </c>
      <c r="V660" t="s">
        <v>66</v>
      </c>
      <c r="W660" t="s">
        <v>29</v>
      </c>
      <c r="X660" s="12">
        <v>43204</v>
      </c>
      <c r="Y660" s="15">
        <v>194.35560000000001</v>
      </c>
      <c r="Z660" s="16">
        <v>0</v>
      </c>
      <c r="AA660" s="16">
        <v>0</v>
      </c>
      <c r="AB660" s="16">
        <v>0</v>
      </c>
      <c r="AC660" s="16">
        <v>194.35560000000001</v>
      </c>
      <c r="AD660" s="16">
        <v>194.35560000000001</v>
      </c>
      <c r="AE660" s="16">
        <v>194.35560000000001</v>
      </c>
      <c r="AF660" s="12">
        <v>43281</v>
      </c>
      <c r="AG660" s="15" t="s">
        <v>38</v>
      </c>
      <c r="AH660" s="15" t="s">
        <v>29</v>
      </c>
      <c r="AI660" s="15" t="s">
        <v>38</v>
      </c>
      <c r="AL660" s="47">
        <f t="shared" si="20"/>
        <v>0.89400000000000002</v>
      </c>
      <c r="AM660" s="47">
        <v>1.71</v>
      </c>
      <c r="AN660">
        <f t="shared" si="21"/>
        <v>0.25650000000000001</v>
      </c>
      <c r="AO660" s="18" t="s">
        <v>70</v>
      </c>
      <c r="AP660" t="s">
        <v>389</v>
      </c>
    </row>
    <row r="661" spans="1:42" hidden="1" x14ac:dyDescent="0.2">
      <c r="A661" t="s">
        <v>29</v>
      </c>
      <c r="B661" t="s">
        <v>64</v>
      </c>
      <c r="C661" t="s">
        <v>31</v>
      </c>
      <c r="D661">
        <v>512384</v>
      </c>
      <c r="E661" t="s">
        <v>29</v>
      </c>
      <c r="G661" t="s">
        <v>65</v>
      </c>
      <c r="H661" t="s">
        <v>34</v>
      </c>
      <c r="M661" s="11">
        <v>10</v>
      </c>
      <c r="N661">
        <v>1</v>
      </c>
      <c r="P661" s="12">
        <v>43204</v>
      </c>
      <c r="Q661" s="13">
        <v>12.5</v>
      </c>
      <c r="R661" s="13"/>
      <c r="S661" s="14">
        <v>217.4</v>
      </c>
      <c r="T661" s="14">
        <v>0.15</v>
      </c>
      <c r="V661" t="s">
        <v>66</v>
      </c>
      <c r="W661" t="s">
        <v>29</v>
      </c>
      <c r="X661" s="12">
        <v>43204</v>
      </c>
      <c r="Y661" s="15">
        <v>194.35560000000001</v>
      </c>
      <c r="Z661" s="16">
        <v>0</v>
      </c>
      <c r="AA661" s="16">
        <v>0</v>
      </c>
      <c r="AB661" s="16">
        <v>0</v>
      </c>
      <c r="AC661" s="16">
        <v>194.35560000000001</v>
      </c>
      <c r="AD661" s="16">
        <v>194.35560000000001</v>
      </c>
      <c r="AE661" s="16">
        <v>194.35560000000001</v>
      </c>
      <c r="AF661" s="12">
        <v>43281</v>
      </c>
      <c r="AG661" s="15" t="s">
        <v>38</v>
      </c>
      <c r="AH661" s="15" t="s">
        <v>29</v>
      </c>
      <c r="AI661" s="15" t="s">
        <v>38</v>
      </c>
      <c r="AL661" s="47">
        <f t="shared" si="20"/>
        <v>0.89400000000000002</v>
      </c>
      <c r="AM661" s="47">
        <v>1.71</v>
      </c>
      <c r="AN661">
        <f t="shared" si="21"/>
        <v>0.25650000000000001</v>
      </c>
      <c r="AO661" s="18" t="s">
        <v>70</v>
      </c>
      <c r="AP661" t="s">
        <v>389</v>
      </c>
    </row>
    <row r="662" spans="1:42" hidden="1" x14ac:dyDescent="0.2">
      <c r="A662" t="s">
        <v>29</v>
      </c>
      <c r="B662" t="s">
        <v>64</v>
      </c>
      <c r="C662" t="s">
        <v>31</v>
      </c>
      <c r="D662">
        <v>512385</v>
      </c>
      <c r="E662" t="s">
        <v>29</v>
      </c>
      <c r="G662" t="s">
        <v>65</v>
      </c>
      <c r="H662" t="s">
        <v>34</v>
      </c>
      <c r="M662" s="11">
        <v>10</v>
      </c>
      <c r="N662">
        <v>1</v>
      </c>
      <c r="P662" s="12">
        <v>43246</v>
      </c>
      <c r="Q662" s="13">
        <v>12.5</v>
      </c>
      <c r="R662" s="13"/>
      <c r="S662" s="14">
        <v>217.4</v>
      </c>
      <c r="T662" s="14">
        <v>0.15</v>
      </c>
      <c r="V662" t="s">
        <v>66</v>
      </c>
      <c r="W662" t="s">
        <v>29</v>
      </c>
      <c r="X662" s="12">
        <v>43246</v>
      </c>
      <c r="Y662" s="15">
        <v>194.35560000000001</v>
      </c>
      <c r="Z662" s="16">
        <v>0</v>
      </c>
      <c r="AA662" s="16">
        <v>0</v>
      </c>
      <c r="AB662" s="16">
        <v>0</v>
      </c>
      <c r="AC662" s="16">
        <v>194.35560000000001</v>
      </c>
      <c r="AD662" s="16">
        <v>194.35560000000001</v>
      </c>
      <c r="AE662" s="16">
        <v>194.35560000000001</v>
      </c>
      <c r="AF662" s="12">
        <v>43281</v>
      </c>
      <c r="AG662" s="15" t="s">
        <v>38</v>
      </c>
      <c r="AH662" s="15" t="s">
        <v>29</v>
      </c>
      <c r="AI662" s="15" t="s">
        <v>38</v>
      </c>
      <c r="AL662" s="47">
        <f t="shared" si="20"/>
        <v>0.89400000000000002</v>
      </c>
      <c r="AM662" s="47">
        <v>1.71</v>
      </c>
      <c r="AN662">
        <f t="shared" si="21"/>
        <v>0.25650000000000001</v>
      </c>
      <c r="AO662" s="18" t="s">
        <v>70</v>
      </c>
      <c r="AP662" t="s">
        <v>389</v>
      </c>
    </row>
    <row r="663" spans="1:42" hidden="1" x14ac:dyDescent="0.2">
      <c r="A663" t="s">
        <v>29</v>
      </c>
      <c r="B663" t="s">
        <v>64</v>
      </c>
      <c r="C663" t="s">
        <v>31</v>
      </c>
      <c r="D663">
        <v>512421</v>
      </c>
      <c r="E663" t="s">
        <v>29</v>
      </c>
      <c r="G663" t="s">
        <v>65</v>
      </c>
      <c r="H663" t="s">
        <v>34</v>
      </c>
      <c r="M663" s="11">
        <v>10</v>
      </c>
      <c r="N663">
        <v>1</v>
      </c>
      <c r="P663" s="12">
        <v>43295</v>
      </c>
      <c r="Q663" s="13">
        <v>12.5</v>
      </c>
      <c r="R663" s="13"/>
      <c r="S663" s="14">
        <v>217.4</v>
      </c>
      <c r="T663" s="14">
        <v>0.15</v>
      </c>
      <c r="V663" t="s">
        <v>66</v>
      </c>
      <c r="W663" t="s">
        <v>29</v>
      </c>
      <c r="X663" s="12">
        <v>43295</v>
      </c>
      <c r="Y663" s="15">
        <v>194.35560000000001</v>
      </c>
      <c r="Z663" s="16">
        <v>0</v>
      </c>
      <c r="AA663" s="16">
        <v>0</v>
      </c>
      <c r="AB663" s="16">
        <v>0</v>
      </c>
      <c r="AC663" s="16">
        <v>194.35560000000001</v>
      </c>
      <c r="AD663" s="16">
        <v>194.35560000000001</v>
      </c>
      <c r="AE663" s="16">
        <v>194.35560000000001</v>
      </c>
      <c r="AF663" s="12">
        <v>43373</v>
      </c>
      <c r="AG663" s="15" t="s">
        <v>38</v>
      </c>
      <c r="AH663" s="15" t="s">
        <v>29</v>
      </c>
      <c r="AI663" s="15" t="s">
        <v>38</v>
      </c>
      <c r="AL663" s="47">
        <f t="shared" si="20"/>
        <v>0.89400000000000002</v>
      </c>
      <c r="AM663" s="47">
        <v>1.71</v>
      </c>
      <c r="AN663">
        <f t="shared" si="21"/>
        <v>0.25650000000000001</v>
      </c>
      <c r="AO663" s="18" t="s">
        <v>70</v>
      </c>
      <c r="AP663" t="s">
        <v>389</v>
      </c>
    </row>
    <row r="664" spans="1:42" hidden="1" x14ac:dyDescent="0.2">
      <c r="A664" t="s">
        <v>29</v>
      </c>
      <c r="B664" t="s">
        <v>64</v>
      </c>
      <c r="C664" t="s">
        <v>31</v>
      </c>
      <c r="D664">
        <v>512425</v>
      </c>
      <c r="E664" t="s">
        <v>29</v>
      </c>
      <c r="G664" t="s">
        <v>65</v>
      </c>
      <c r="H664" t="s">
        <v>34</v>
      </c>
      <c r="M664" s="11">
        <v>10</v>
      </c>
      <c r="N664">
        <v>1</v>
      </c>
      <c r="P664" s="12">
        <v>43205</v>
      </c>
      <c r="Q664" s="13">
        <v>12.5</v>
      </c>
      <c r="R664" s="13"/>
      <c r="S664" s="14">
        <v>217.4</v>
      </c>
      <c r="T664" s="14">
        <v>0.15</v>
      </c>
      <c r="V664" t="s">
        <v>66</v>
      </c>
      <c r="W664" t="s">
        <v>29</v>
      </c>
      <c r="X664" s="12">
        <v>43205</v>
      </c>
      <c r="Y664" s="15">
        <v>194.35560000000001</v>
      </c>
      <c r="Z664" s="16">
        <v>0</v>
      </c>
      <c r="AA664" s="16">
        <v>0</v>
      </c>
      <c r="AB664" s="16">
        <v>0</v>
      </c>
      <c r="AC664" s="16">
        <v>194.35560000000001</v>
      </c>
      <c r="AD664" s="16">
        <v>194.35560000000001</v>
      </c>
      <c r="AE664" s="16">
        <v>194.35560000000001</v>
      </c>
      <c r="AF664" s="12">
        <v>43281</v>
      </c>
      <c r="AG664" s="15" t="s">
        <v>38</v>
      </c>
      <c r="AH664" s="15" t="s">
        <v>29</v>
      </c>
      <c r="AI664" s="15" t="s">
        <v>38</v>
      </c>
      <c r="AL664" s="47">
        <f t="shared" si="20"/>
        <v>0.89400000000000002</v>
      </c>
      <c r="AM664" s="47">
        <v>1.71</v>
      </c>
      <c r="AN664">
        <f t="shared" si="21"/>
        <v>0.25650000000000001</v>
      </c>
      <c r="AO664" s="18" t="s">
        <v>70</v>
      </c>
      <c r="AP664" t="s">
        <v>389</v>
      </c>
    </row>
    <row r="665" spans="1:42" hidden="1" x14ac:dyDescent="0.2">
      <c r="A665" t="s">
        <v>29</v>
      </c>
      <c r="B665" t="s">
        <v>64</v>
      </c>
      <c r="C665" t="s">
        <v>31</v>
      </c>
      <c r="D665">
        <v>512431</v>
      </c>
      <c r="E665" t="s">
        <v>29</v>
      </c>
      <c r="G665" t="s">
        <v>65</v>
      </c>
      <c r="H665" t="s">
        <v>34</v>
      </c>
      <c r="M665" s="11">
        <v>10</v>
      </c>
      <c r="N665">
        <v>1</v>
      </c>
      <c r="P665" s="12">
        <v>43337</v>
      </c>
      <c r="Q665" s="13">
        <v>12.5</v>
      </c>
      <c r="R665" s="13"/>
      <c r="S665" s="14">
        <v>217.4</v>
      </c>
      <c r="T665" s="14">
        <v>0.15</v>
      </c>
      <c r="V665" t="s">
        <v>66</v>
      </c>
      <c r="W665" t="s">
        <v>29</v>
      </c>
      <c r="X665" s="12">
        <v>43337</v>
      </c>
      <c r="Y665" s="15">
        <v>194.35560000000001</v>
      </c>
      <c r="Z665" s="16">
        <v>0</v>
      </c>
      <c r="AA665" s="16">
        <v>0</v>
      </c>
      <c r="AB665" s="16">
        <v>0</v>
      </c>
      <c r="AC665" s="16">
        <v>194.35560000000001</v>
      </c>
      <c r="AD665" s="16">
        <v>194.35560000000001</v>
      </c>
      <c r="AE665" s="16">
        <v>194.35560000000001</v>
      </c>
      <c r="AF665" s="12">
        <v>43373</v>
      </c>
      <c r="AG665" s="15" t="s">
        <v>38</v>
      </c>
      <c r="AH665" s="15" t="s">
        <v>29</v>
      </c>
      <c r="AI665" s="15" t="s">
        <v>38</v>
      </c>
      <c r="AL665" s="47">
        <f t="shared" si="20"/>
        <v>0.89400000000000002</v>
      </c>
      <c r="AM665" s="47">
        <v>1.71</v>
      </c>
      <c r="AN665">
        <f t="shared" si="21"/>
        <v>0.25650000000000001</v>
      </c>
      <c r="AO665" s="18" t="s">
        <v>70</v>
      </c>
      <c r="AP665" t="s">
        <v>389</v>
      </c>
    </row>
    <row r="666" spans="1:42" hidden="1" x14ac:dyDescent="0.2">
      <c r="A666" t="s">
        <v>29</v>
      </c>
      <c r="B666" t="s">
        <v>64</v>
      </c>
      <c r="C666" t="s">
        <v>31</v>
      </c>
      <c r="D666">
        <v>512445</v>
      </c>
      <c r="E666" t="s">
        <v>29</v>
      </c>
      <c r="G666" t="s">
        <v>65</v>
      </c>
      <c r="H666" t="s">
        <v>34</v>
      </c>
      <c r="M666" s="11">
        <v>10</v>
      </c>
      <c r="N666">
        <v>1</v>
      </c>
      <c r="P666" s="12">
        <v>43204</v>
      </c>
      <c r="Q666" s="13">
        <v>12.5</v>
      </c>
      <c r="R666" s="13"/>
      <c r="S666" s="14">
        <v>217.4</v>
      </c>
      <c r="T666" s="14">
        <v>0.15</v>
      </c>
      <c r="V666" t="s">
        <v>66</v>
      </c>
      <c r="W666" t="s">
        <v>29</v>
      </c>
      <c r="X666" s="12">
        <v>43204</v>
      </c>
      <c r="Y666" s="15">
        <v>194.35560000000001</v>
      </c>
      <c r="Z666" s="16">
        <v>0</v>
      </c>
      <c r="AA666" s="16">
        <v>0</v>
      </c>
      <c r="AB666" s="16">
        <v>0</v>
      </c>
      <c r="AC666" s="16">
        <v>194.35560000000001</v>
      </c>
      <c r="AD666" s="16">
        <v>194.35560000000001</v>
      </c>
      <c r="AE666" s="16">
        <v>194.35560000000001</v>
      </c>
      <c r="AF666" s="12">
        <v>43281</v>
      </c>
      <c r="AG666" s="15" t="s">
        <v>38</v>
      </c>
      <c r="AH666" s="15" t="s">
        <v>29</v>
      </c>
      <c r="AI666" s="15" t="s">
        <v>38</v>
      </c>
      <c r="AL666" s="47">
        <f t="shared" si="20"/>
        <v>0.89400000000000002</v>
      </c>
      <c r="AM666" s="47">
        <v>1.71</v>
      </c>
      <c r="AN666">
        <f t="shared" si="21"/>
        <v>0.25650000000000001</v>
      </c>
      <c r="AO666" s="18" t="s">
        <v>70</v>
      </c>
      <c r="AP666" t="s">
        <v>389</v>
      </c>
    </row>
    <row r="667" spans="1:42" hidden="1" x14ac:dyDescent="0.2">
      <c r="A667" t="s">
        <v>29</v>
      </c>
      <c r="B667" t="s">
        <v>64</v>
      </c>
      <c r="C667" t="s">
        <v>31</v>
      </c>
      <c r="D667">
        <v>512469</v>
      </c>
      <c r="E667" t="s">
        <v>29</v>
      </c>
      <c r="G667" t="s">
        <v>65</v>
      </c>
      <c r="H667" t="s">
        <v>34</v>
      </c>
      <c r="M667" s="11">
        <v>10</v>
      </c>
      <c r="N667">
        <v>1</v>
      </c>
      <c r="P667" s="12">
        <v>43253</v>
      </c>
      <c r="Q667" s="13">
        <v>12.5</v>
      </c>
      <c r="R667" s="13"/>
      <c r="S667" s="14">
        <v>217.4</v>
      </c>
      <c r="T667" s="14">
        <v>0.15</v>
      </c>
      <c r="V667" t="s">
        <v>66</v>
      </c>
      <c r="W667" t="s">
        <v>29</v>
      </c>
      <c r="X667" s="12">
        <v>43253</v>
      </c>
      <c r="Y667" s="15">
        <v>194.35560000000001</v>
      </c>
      <c r="Z667" s="16">
        <v>0</v>
      </c>
      <c r="AA667" s="16">
        <v>0</v>
      </c>
      <c r="AB667" s="16">
        <v>0</v>
      </c>
      <c r="AC667" s="16">
        <v>194.35560000000001</v>
      </c>
      <c r="AD667" s="16">
        <v>194.35560000000001</v>
      </c>
      <c r="AE667" s="16">
        <v>194.35560000000001</v>
      </c>
      <c r="AF667" s="12">
        <v>43281</v>
      </c>
      <c r="AG667" s="15" t="s">
        <v>38</v>
      </c>
      <c r="AH667" s="15" t="s">
        <v>29</v>
      </c>
      <c r="AI667" s="15" t="s">
        <v>38</v>
      </c>
      <c r="AL667" s="47">
        <f t="shared" si="20"/>
        <v>0.89400000000000002</v>
      </c>
      <c r="AM667" s="47">
        <v>1.71</v>
      </c>
      <c r="AN667">
        <f t="shared" si="21"/>
        <v>0.25650000000000001</v>
      </c>
      <c r="AO667" s="18" t="s">
        <v>70</v>
      </c>
      <c r="AP667" t="s">
        <v>389</v>
      </c>
    </row>
    <row r="668" spans="1:42" hidden="1" x14ac:dyDescent="0.2">
      <c r="A668" t="s">
        <v>29</v>
      </c>
      <c r="B668" t="s">
        <v>64</v>
      </c>
      <c r="C668" t="s">
        <v>31</v>
      </c>
      <c r="D668">
        <v>512504</v>
      </c>
      <c r="E668" t="s">
        <v>29</v>
      </c>
      <c r="G668" t="s">
        <v>65</v>
      </c>
      <c r="H668" t="s">
        <v>34</v>
      </c>
      <c r="M668" s="11">
        <v>10</v>
      </c>
      <c r="N668">
        <v>1</v>
      </c>
      <c r="P668" s="12">
        <v>43246</v>
      </c>
      <c r="Q668" s="13">
        <v>12.5</v>
      </c>
      <c r="R668" s="13"/>
      <c r="S668" s="14">
        <v>217.4</v>
      </c>
      <c r="T668" s="14">
        <v>0.15</v>
      </c>
      <c r="V668" t="s">
        <v>66</v>
      </c>
      <c r="W668" t="s">
        <v>29</v>
      </c>
      <c r="X668" s="12">
        <v>43246</v>
      </c>
      <c r="Y668" s="15">
        <v>194.35560000000001</v>
      </c>
      <c r="Z668" s="16">
        <v>0</v>
      </c>
      <c r="AA668" s="16">
        <v>0</v>
      </c>
      <c r="AB668" s="16">
        <v>0</v>
      </c>
      <c r="AC668" s="16">
        <v>194.35560000000001</v>
      </c>
      <c r="AD668" s="16">
        <v>194.35560000000001</v>
      </c>
      <c r="AE668" s="16">
        <v>194.35560000000001</v>
      </c>
      <c r="AF668" s="12">
        <v>43281</v>
      </c>
      <c r="AG668" s="15" t="s">
        <v>38</v>
      </c>
      <c r="AH668" s="15" t="s">
        <v>29</v>
      </c>
      <c r="AI668" s="15" t="s">
        <v>38</v>
      </c>
      <c r="AL668" s="47">
        <f t="shared" si="20"/>
        <v>0.89400000000000002</v>
      </c>
      <c r="AM668" s="47">
        <v>1.71</v>
      </c>
      <c r="AN668">
        <f t="shared" si="21"/>
        <v>0.25650000000000001</v>
      </c>
      <c r="AO668" s="18" t="s">
        <v>70</v>
      </c>
      <c r="AP668" t="s">
        <v>389</v>
      </c>
    </row>
    <row r="669" spans="1:42" hidden="1" x14ac:dyDescent="0.2">
      <c r="A669" t="s">
        <v>29</v>
      </c>
      <c r="B669" t="s">
        <v>64</v>
      </c>
      <c r="C669" t="s">
        <v>31</v>
      </c>
      <c r="D669">
        <v>512505</v>
      </c>
      <c r="E669" t="s">
        <v>29</v>
      </c>
      <c r="G669" t="s">
        <v>65</v>
      </c>
      <c r="H669" t="s">
        <v>34</v>
      </c>
      <c r="M669" s="11">
        <v>10</v>
      </c>
      <c r="N669">
        <v>1</v>
      </c>
      <c r="P669" s="12">
        <v>43246</v>
      </c>
      <c r="Q669" s="13">
        <v>12.5</v>
      </c>
      <c r="R669" s="13"/>
      <c r="S669" s="14">
        <v>217.4</v>
      </c>
      <c r="T669" s="14">
        <v>0.15</v>
      </c>
      <c r="V669" t="s">
        <v>66</v>
      </c>
      <c r="W669" t="s">
        <v>29</v>
      </c>
      <c r="X669" s="12">
        <v>43246</v>
      </c>
      <c r="Y669" s="15">
        <v>194.35560000000001</v>
      </c>
      <c r="Z669" s="16">
        <v>0</v>
      </c>
      <c r="AA669" s="16">
        <v>0</v>
      </c>
      <c r="AB669" s="16">
        <v>0</v>
      </c>
      <c r="AC669" s="16">
        <v>194.35560000000001</v>
      </c>
      <c r="AD669" s="16">
        <v>194.35560000000001</v>
      </c>
      <c r="AE669" s="16">
        <v>194.35560000000001</v>
      </c>
      <c r="AF669" s="12">
        <v>43281</v>
      </c>
      <c r="AG669" s="15" t="s">
        <v>38</v>
      </c>
      <c r="AH669" s="15" t="s">
        <v>29</v>
      </c>
      <c r="AI669" s="15" t="s">
        <v>38</v>
      </c>
      <c r="AL669" s="47">
        <f t="shared" si="20"/>
        <v>0.89400000000000002</v>
      </c>
      <c r="AM669" s="47">
        <v>1.71</v>
      </c>
      <c r="AN669">
        <f t="shared" si="21"/>
        <v>0.25650000000000001</v>
      </c>
      <c r="AO669" s="18" t="s">
        <v>70</v>
      </c>
      <c r="AP669" t="s">
        <v>389</v>
      </c>
    </row>
    <row r="670" spans="1:42" hidden="1" x14ac:dyDescent="0.2">
      <c r="A670" t="s">
        <v>29</v>
      </c>
      <c r="B670" t="s">
        <v>64</v>
      </c>
      <c r="C670" t="s">
        <v>31</v>
      </c>
      <c r="D670">
        <v>512536</v>
      </c>
      <c r="E670" t="s">
        <v>29</v>
      </c>
      <c r="G670" t="s">
        <v>65</v>
      </c>
      <c r="H670" t="s">
        <v>34</v>
      </c>
      <c r="M670" s="11">
        <v>10</v>
      </c>
      <c r="N670">
        <v>1</v>
      </c>
      <c r="P670" s="12">
        <v>43204</v>
      </c>
      <c r="Q670" s="13">
        <v>12.5</v>
      </c>
      <c r="R670" s="13"/>
      <c r="S670" s="14">
        <v>217.4</v>
      </c>
      <c r="T670" s="14">
        <v>0.15</v>
      </c>
      <c r="V670" t="s">
        <v>66</v>
      </c>
      <c r="W670" t="s">
        <v>29</v>
      </c>
      <c r="X670" s="12">
        <v>43204</v>
      </c>
      <c r="Y670" s="15">
        <v>194.35560000000001</v>
      </c>
      <c r="Z670" s="16">
        <v>0</v>
      </c>
      <c r="AA670" s="16">
        <v>0</v>
      </c>
      <c r="AB670" s="16">
        <v>0</v>
      </c>
      <c r="AC670" s="16">
        <v>194.35560000000001</v>
      </c>
      <c r="AD670" s="16">
        <v>194.35560000000001</v>
      </c>
      <c r="AE670" s="16">
        <v>194.35560000000001</v>
      </c>
      <c r="AF670" s="12">
        <v>43281</v>
      </c>
      <c r="AG670" s="15" t="s">
        <v>38</v>
      </c>
      <c r="AH670" s="15" t="s">
        <v>29</v>
      </c>
      <c r="AI670" s="15" t="s">
        <v>38</v>
      </c>
      <c r="AL670" s="47">
        <f t="shared" si="20"/>
        <v>0.89400000000000002</v>
      </c>
      <c r="AM670" s="47">
        <v>1.71</v>
      </c>
      <c r="AN670">
        <f t="shared" si="21"/>
        <v>0.25650000000000001</v>
      </c>
      <c r="AO670" s="18" t="s">
        <v>70</v>
      </c>
      <c r="AP670" t="s">
        <v>389</v>
      </c>
    </row>
    <row r="671" spans="1:42" hidden="1" x14ac:dyDescent="0.2">
      <c r="A671" t="s">
        <v>29</v>
      </c>
      <c r="B671" t="s">
        <v>64</v>
      </c>
      <c r="C671" t="s">
        <v>31</v>
      </c>
      <c r="D671">
        <v>512545</v>
      </c>
      <c r="E671" t="s">
        <v>29</v>
      </c>
      <c r="G671" t="s">
        <v>65</v>
      </c>
      <c r="H671" t="s">
        <v>34</v>
      </c>
      <c r="M671" s="11">
        <v>10</v>
      </c>
      <c r="N671">
        <v>1</v>
      </c>
      <c r="P671" s="12">
        <v>43203</v>
      </c>
      <c r="Q671" s="13">
        <v>12.5</v>
      </c>
      <c r="R671" s="13"/>
      <c r="S671" s="14">
        <v>217.4</v>
      </c>
      <c r="T671" s="14">
        <v>0.15</v>
      </c>
      <c r="V671" t="s">
        <v>66</v>
      </c>
      <c r="W671" t="s">
        <v>29</v>
      </c>
      <c r="X671" s="12">
        <v>43203</v>
      </c>
      <c r="Y671" s="15">
        <v>194.35560000000001</v>
      </c>
      <c r="Z671" s="16">
        <v>0</v>
      </c>
      <c r="AA671" s="16">
        <v>0</v>
      </c>
      <c r="AB671" s="16">
        <v>0</v>
      </c>
      <c r="AC671" s="16">
        <v>194.35560000000001</v>
      </c>
      <c r="AD671" s="16">
        <v>194.35560000000001</v>
      </c>
      <c r="AE671" s="16">
        <v>194.35560000000001</v>
      </c>
      <c r="AF671" s="12">
        <v>43281</v>
      </c>
      <c r="AG671" s="15" t="s">
        <v>38</v>
      </c>
      <c r="AH671" s="15" t="s">
        <v>29</v>
      </c>
      <c r="AI671" s="15" t="s">
        <v>38</v>
      </c>
      <c r="AL671" s="47">
        <f t="shared" si="20"/>
        <v>0.89400000000000002</v>
      </c>
      <c r="AM671" s="47">
        <v>1.71</v>
      </c>
      <c r="AN671">
        <f t="shared" si="21"/>
        <v>0.25650000000000001</v>
      </c>
      <c r="AO671" s="18" t="s">
        <v>70</v>
      </c>
      <c r="AP671" t="s">
        <v>389</v>
      </c>
    </row>
    <row r="672" spans="1:42" hidden="1" x14ac:dyDescent="0.2">
      <c r="A672" t="s">
        <v>29</v>
      </c>
      <c r="B672" t="s">
        <v>64</v>
      </c>
      <c r="C672" t="s">
        <v>31</v>
      </c>
      <c r="D672">
        <v>512554</v>
      </c>
      <c r="E672" t="s">
        <v>29</v>
      </c>
      <c r="G672" t="s">
        <v>65</v>
      </c>
      <c r="H672" t="s">
        <v>34</v>
      </c>
      <c r="M672" s="11">
        <v>10</v>
      </c>
      <c r="N672">
        <v>1</v>
      </c>
      <c r="P672" s="12">
        <v>43253</v>
      </c>
      <c r="Q672" s="13">
        <v>12.5</v>
      </c>
      <c r="R672" s="13"/>
      <c r="S672" s="14">
        <v>217.4</v>
      </c>
      <c r="T672" s="14">
        <v>0.15</v>
      </c>
      <c r="V672" t="s">
        <v>66</v>
      </c>
      <c r="W672" t="s">
        <v>29</v>
      </c>
      <c r="X672" s="12">
        <v>43253</v>
      </c>
      <c r="Y672" s="15">
        <v>194.35560000000001</v>
      </c>
      <c r="Z672" s="16">
        <v>0</v>
      </c>
      <c r="AA672" s="16">
        <v>0</v>
      </c>
      <c r="AB672" s="16">
        <v>0</v>
      </c>
      <c r="AC672" s="16">
        <v>194.35560000000001</v>
      </c>
      <c r="AD672" s="16">
        <v>194.35560000000001</v>
      </c>
      <c r="AE672" s="16">
        <v>194.35560000000001</v>
      </c>
      <c r="AF672" s="12">
        <v>43281</v>
      </c>
      <c r="AG672" s="15" t="s">
        <v>38</v>
      </c>
      <c r="AH672" s="15" t="s">
        <v>29</v>
      </c>
      <c r="AI672" s="15" t="s">
        <v>38</v>
      </c>
      <c r="AL672" s="47">
        <f t="shared" si="20"/>
        <v>0.89400000000000002</v>
      </c>
      <c r="AM672" s="47">
        <v>1.71</v>
      </c>
      <c r="AN672">
        <f t="shared" si="21"/>
        <v>0.25650000000000001</v>
      </c>
      <c r="AO672" s="18" t="s">
        <v>70</v>
      </c>
      <c r="AP672" t="s">
        <v>389</v>
      </c>
    </row>
    <row r="673" spans="1:42" hidden="1" x14ac:dyDescent="0.2">
      <c r="A673" t="s">
        <v>29</v>
      </c>
      <c r="B673" t="s">
        <v>64</v>
      </c>
      <c r="C673" t="s">
        <v>31</v>
      </c>
      <c r="D673">
        <v>512563</v>
      </c>
      <c r="E673" t="s">
        <v>29</v>
      </c>
      <c r="G673" t="s">
        <v>65</v>
      </c>
      <c r="H673" t="s">
        <v>34</v>
      </c>
      <c r="M673" s="11">
        <v>10</v>
      </c>
      <c r="N673">
        <v>1</v>
      </c>
      <c r="P673" s="12">
        <v>43314</v>
      </c>
      <c r="Q673" s="13">
        <v>12.5</v>
      </c>
      <c r="R673" s="13"/>
      <c r="S673" s="14">
        <v>217.4</v>
      </c>
      <c r="T673" s="14">
        <v>0.15</v>
      </c>
      <c r="V673" t="s">
        <v>66</v>
      </c>
      <c r="W673" t="s">
        <v>29</v>
      </c>
      <c r="X673" s="12">
        <v>43314</v>
      </c>
      <c r="Y673" s="15">
        <v>194.35560000000001</v>
      </c>
      <c r="Z673" s="16">
        <v>0</v>
      </c>
      <c r="AA673" s="16">
        <v>0</v>
      </c>
      <c r="AB673" s="16">
        <v>0</v>
      </c>
      <c r="AC673" s="16">
        <v>194.35560000000001</v>
      </c>
      <c r="AD673" s="16">
        <v>194.35560000000001</v>
      </c>
      <c r="AE673" s="16">
        <v>194.35560000000001</v>
      </c>
      <c r="AF673" s="12">
        <v>43373</v>
      </c>
      <c r="AG673" s="15" t="s">
        <v>38</v>
      </c>
      <c r="AH673" s="15" t="s">
        <v>29</v>
      </c>
      <c r="AI673" s="15" t="s">
        <v>38</v>
      </c>
      <c r="AL673" s="47">
        <f t="shared" si="20"/>
        <v>0.89400000000000002</v>
      </c>
      <c r="AM673" s="47">
        <v>1.71</v>
      </c>
      <c r="AN673">
        <f t="shared" si="21"/>
        <v>0.25650000000000001</v>
      </c>
      <c r="AO673" s="18" t="s">
        <v>70</v>
      </c>
      <c r="AP673" t="s">
        <v>389</v>
      </c>
    </row>
    <row r="674" spans="1:42" hidden="1" x14ac:dyDescent="0.2">
      <c r="A674" t="s">
        <v>29</v>
      </c>
      <c r="B674" t="s">
        <v>64</v>
      </c>
      <c r="C674" t="s">
        <v>31</v>
      </c>
      <c r="D674">
        <v>512568</v>
      </c>
      <c r="E674" t="s">
        <v>29</v>
      </c>
      <c r="G674" t="s">
        <v>65</v>
      </c>
      <c r="H674" t="s">
        <v>34</v>
      </c>
      <c r="M674" s="11">
        <v>10</v>
      </c>
      <c r="N674">
        <v>1</v>
      </c>
      <c r="P674" s="12">
        <v>43295</v>
      </c>
      <c r="Q674" s="13">
        <v>12.5</v>
      </c>
      <c r="R674" s="13"/>
      <c r="S674" s="14">
        <v>217.4</v>
      </c>
      <c r="T674" s="14">
        <v>0.15</v>
      </c>
      <c r="V674" t="s">
        <v>66</v>
      </c>
      <c r="W674" t="s">
        <v>29</v>
      </c>
      <c r="X674" s="12">
        <v>43295</v>
      </c>
      <c r="Y674" s="15">
        <v>194.35560000000001</v>
      </c>
      <c r="Z674" s="16">
        <v>0</v>
      </c>
      <c r="AA674" s="16">
        <v>0</v>
      </c>
      <c r="AB674" s="16">
        <v>0</v>
      </c>
      <c r="AC674" s="16">
        <v>194.35560000000001</v>
      </c>
      <c r="AD674" s="16">
        <v>194.35560000000001</v>
      </c>
      <c r="AE674" s="16">
        <v>194.35560000000001</v>
      </c>
      <c r="AF674" s="12">
        <v>43373</v>
      </c>
      <c r="AG674" s="15" t="s">
        <v>38</v>
      </c>
      <c r="AH674" s="15" t="s">
        <v>29</v>
      </c>
      <c r="AI674" s="15" t="s">
        <v>38</v>
      </c>
      <c r="AL674" s="47">
        <f t="shared" si="20"/>
        <v>0.89400000000000002</v>
      </c>
      <c r="AM674" s="47">
        <v>1.71</v>
      </c>
      <c r="AN674">
        <f t="shared" si="21"/>
        <v>0.25650000000000001</v>
      </c>
      <c r="AO674" s="18" t="s">
        <v>70</v>
      </c>
      <c r="AP674" t="s">
        <v>389</v>
      </c>
    </row>
    <row r="675" spans="1:42" hidden="1" x14ac:dyDescent="0.2">
      <c r="A675" t="s">
        <v>29</v>
      </c>
      <c r="B675" t="s">
        <v>64</v>
      </c>
      <c r="C675" t="s">
        <v>31</v>
      </c>
      <c r="D675">
        <v>512576</v>
      </c>
      <c r="E675" t="s">
        <v>29</v>
      </c>
      <c r="G675" t="s">
        <v>65</v>
      </c>
      <c r="H675" t="s">
        <v>34</v>
      </c>
      <c r="M675" s="11">
        <v>10</v>
      </c>
      <c r="N675">
        <v>1</v>
      </c>
      <c r="P675" s="12">
        <v>43203</v>
      </c>
      <c r="Q675" s="13">
        <v>12.5</v>
      </c>
      <c r="R675" s="13"/>
      <c r="S675" s="14">
        <v>217.4</v>
      </c>
      <c r="T675" s="14">
        <v>0.15</v>
      </c>
      <c r="V675" t="s">
        <v>66</v>
      </c>
      <c r="W675" t="s">
        <v>29</v>
      </c>
      <c r="X675" s="12">
        <v>43203</v>
      </c>
      <c r="Y675" s="15">
        <v>194.35560000000001</v>
      </c>
      <c r="Z675" s="16">
        <v>0</v>
      </c>
      <c r="AA675" s="16">
        <v>0</v>
      </c>
      <c r="AB675" s="16">
        <v>0</v>
      </c>
      <c r="AC675" s="16">
        <v>194.35560000000001</v>
      </c>
      <c r="AD675" s="16">
        <v>194.35560000000001</v>
      </c>
      <c r="AE675" s="16">
        <v>194.35560000000001</v>
      </c>
      <c r="AF675" s="12">
        <v>43281</v>
      </c>
      <c r="AG675" s="15" t="s">
        <v>38</v>
      </c>
      <c r="AH675" s="15" t="s">
        <v>29</v>
      </c>
      <c r="AI675" s="15" t="s">
        <v>38</v>
      </c>
      <c r="AL675" s="47">
        <f t="shared" si="20"/>
        <v>0.89400000000000002</v>
      </c>
      <c r="AM675" s="47">
        <v>1.71</v>
      </c>
      <c r="AN675">
        <f t="shared" si="21"/>
        <v>0.25650000000000001</v>
      </c>
      <c r="AO675" s="18" t="s">
        <v>70</v>
      </c>
      <c r="AP675" t="s">
        <v>389</v>
      </c>
    </row>
    <row r="676" spans="1:42" hidden="1" x14ac:dyDescent="0.2">
      <c r="A676" t="s">
        <v>29</v>
      </c>
      <c r="B676" t="s">
        <v>64</v>
      </c>
      <c r="C676" t="s">
        <v>31</v>
      </c>
      <c r="D676">
        <v>512602</v>
      </c>
      <c r="E676" t="s">
        <v>29</v>
      </c>
      <c r="G676" t="s">
        <v>65</v>
      </c>
      <c r="H676" t="s">
        <v>34</v>
      </c>
      <c r="M676" s="11">
        <v>10</v>
      </c>
      <c r="N676">
        <v>1</v>
      </c>
      <c r="P676" s="12">
        <v>43295</v>
      </c>
      <c r="Q676" s="13">
        <v>12.5</v>
      </c>
      <c r="R676" s="13"/>
      <c r="S676" s="14">
        <v>217.4</v>
      </c>
      <c r="T676" s="14">
        <v>0.15</v>
      </c>
      <c r="V676" t="s">
        <v>66</v>
      </c>
      <c r="W676" t="s">
        <v>29</v>
      </c>
      <c r="X676" s="12">
        <v>43295</v>
      </c>
      <c r="Y676" s="15">
        <v>194.35560000000001</v>
      </c>
      <c r="Z676" s="16">
        <v>0</v>
      </c>
      <c r="AA676" s="16">
        <v>0</v>
      </c>
      <c r="AB676" s="16">
        <v>0</v>
      </c>
      <c r="AC676" s="16">
        <v>194.35560000000001</v>
      </c>
      <c r="AD676" s="16">
        <v>194.35560000000001</v>
      </c>
      <c r="AE676" s="16">
        <v>194.35560000000001</v>
      </c>
      <c r="AF676" s="12">
        <v>43373</v>
      </c>
      <c r="AG676" s="15" t="s">
        <v>38</v>
      </c>
      <c r="AH676" s="15" t="s">
        <v>29</v>
      </c>
      <c r="AI676" s="15" t="s">
        <v>38</v>
      </c>
      <c r="AL676" s="47">
        <f t="shared" si="20"/>
        <v>0.89400000000000002</v>
      </c>
      <c r="AM676" s="47">
        <v>1.71</v>
      </c>
      <c r="AN676">
        <f t="shared" si="21"/>
        <v>0.25650000000000001</v>
      </c>
      <c r="AO676" s="18" t="s">
        <v>70</v>
      </c>
      <c r="AP676" t="s">
        <v>389</v>
      </c>
    </row>
    <row r="677" spans="1:42" hidden="1" x14ac:dyDescent="0.2">
      <c r="A677" t="s">
        <v>29</v>
      </c>
      <c r="B677" t="s">
        <v>64</v>
      </c>
      <c r="C677" t="s">
        <v>31</v>
      </c>
      <c r="D677">
        <v>512612</v>
      </c>
      <c r="E677" t="s">
        <v>29</v>
      </c>
      <c r="G677" t="s">
        <v>65</v>
      </c>
      <c r="H677" t="s">
        <v>34</v>
      </c>
      <c r="M677" s="11">
        <v>10</v>
      </c>
      <c r="N677">
        <v>1</v>
      </c>
      <c r="P677" s="12">
        <v>43203</v>
      </c>
      <c r="Q677" s="13">
        <v>12.5</v>
      </c>
      <c r="R677" s="13"/>
      <c r="S677" s="14">
        <v>217.4</v>
      </c>
      <c r="T677" s="14">
        <v>0.15</v>
      </c>
      <c r="V677" t="s">
        <v>66</v>
      </c>
      <c r="W677" t="s">
        <v>29</v>
      </c>
      <c r="X677" s="12">
        <v>43203</v>
      </c>
      <c r="Y677" s="15">
        <v>194.35560000000001</v>
      </c>
      <c r="Z677" s="16">
        <v>0</v>
      </c>
      <c r="AA677" s="16">
        <v>0</v>
      </c>
      <c r="AB677" s="16">
        <v>0</v>
      </c>
      <c r="AC677" s="16">
        <v>194.35560000000001</v>
      </c>
      <c r="AD677" s="16">
        <v>194.35560000000001</v>
      </c>
      <c r="AE677" s="16">
        <v>194.35560000000001</v>
      </c>
      <c r="AF677" s="12">
        <v>43281</v>
      </c>
      <c r="AG677" s="15" t="s">
        <v>38</v>
      </c>
      <c r="AH677" s="15" t="s">
        <v>29</v>
      </c>
      <c r="AI677" s="15" t="s">
        <v>38</v>
      </c>
      <c r="AL677" s="47">
        <f t="shared" si="20"/>
        <v>0.89400000000000002</v>
      </c>
      <c r="AM677" s="47">
        <v>1.71</v>
      </c>
      <c r="AN677">
        <f t="shared" si="21"/>
        <v>0.25650000000000001</v>
      </c>
      <c r="AO677" s="18" t="s">
        <v>70</v>
      </c>
      <c r="AP677" t="s">
        <v>389</v>
      </c>
    </row>
    <row r="678" spans="1:42" hidden="1" x14ac:dyDescent="0.2">
      <c r="A678" t="s">
        <v>29</v>
      </c>
      <c r="B678" t="s">
        <v>64</v>
      </c>
      <c r="C678" t="s">
        <v>31</v>
      </c>
      <c r="D678">
        <v>512619</v>
      </c>
      <c r="E678" t="s">
        <v>29</v>
      </c>
      <c r="G678" t="s">
        <v>65</v>
      </c>
      <c r="H678" t="s">
        <v>34</v>
      </c>
      <c r="M678" s="11">
        <v>10</v>
      </c>
      <c r="N678">
        <v>1</v>
      </c>
      <c r="P678" s="12">
        <v>43204</v>
      </c>
      <c r="Q678" s="13">
        <v>12.5</v>
      </c>
      <c r="R678" s="13"/>
      <c r="S678" s="14">
        <v>217.4</v>
      </c>
      <c r="T678" s="14">
        <v>0.15</v>
      </c>
      <c r="V678" t="s">
        <v>66</v>
      </c>
      <c r="W678" t="s">
        <v>29</v>
      </c>
      <c r="X678" s="12">
        <v>43204</v>
      </c>
      <c r="Y678" s="15">
        <v>194.35560000000001</v>
      </c>
      <c r="Z678" s="16">
        <v>0</v>
      </c>
      <c r="AA678" s="16">
        <v>0</v>
      </c>
      <c r="AB678" s="16">
        <v>0</v>
      </c>
      <c r="AC678" s="16">
        <v>194.35560000000001</v>
      </c>
      <c r="AD678" s="16">
        <v>194.35560000000001</v>
      </c>
      <c r="AE678" s="16">
        <v>194.35560000000001</v>
      </c>
      <c r="AF678" s="12">
        <v>43281</v>
      </c>
      <c r="AG678" s="15" t="s">
        <v>38</v>
      </c>
      <c r="AH678" s="15" t="s">
        <v>29</v>
      </c>
      <c r="AI678" s="15" t="s">
        <v>38</v>
      </c>
      <c r="AL678" s="47">
        <f t="shared" si="20"/>
        <v>0.89400000000000002</v>
      </c>
      <c r="AM678" s="47">
        <v>1.71</v>
      </c>
      <c r="AN678">
        <f t="shared" si="21"/>
        <v>0.25650000000000001</v>
      </c>
      <c r="AO678" s="18" t="s">
        <v>70</v>
      </c>
      <c r="AP678" t="s">
        <v>389</v>
      </c>
    </row>
    <row r="679" spans="1:42" hidden="1" x14ac:dyDescent="0.2">
      <c r="A679" t="s">
        <v>29</v>
      </c>
      <c r="B679" t="s">
        <v>64</v>
      </c>
      <c r="C679" t="s">
        <v>31</v>
      </c>
      <c r="D679">
        <v>512620</v>
      </c>
      <c r="E679" t="s">
        <v>29</v>
      </c>
      <c r="G679" t="s">
        <v>65</v>
      </c>
      <c r="H679" t="s">
        <v>34</v>
      </c>
      <c r="M679" s="11">
        <v>10</v>
      </c>
      <c r="N679">
        <v>1</v>
      </c>
      <c r="P679" s="12">
        <v>43204</v>
      </c>
      <c r="Q679" s="13">
        <v>12.5</v>
      </c>
      <c r="R679" s="13"/>
      <c r="S679" s="14">
        <v>217.4</v>
      </c>
      <c r="T679" s="14">
        <v>0.15</v>
      </c>
      <c r="V679" t="s">
        <v>66</v>
      </c>
      <c r="W679" t="s">
        <v>29</v>
      </c>
      <c r="X679" s="12">
        <v>43204</v>
      </c>
      <c r="Y679" s="15">
        <v>194.35560000000001</v>
      </c>
      <c r="Z679" s="16">
        <v>0</v>
      </c>
      <c r="AA679" s="16">
        <v>0</v>
      </c>
      <c r="AB679" s="16">
        <v>0</v>
      </c>
      <c r="AC679" s="16">
        <v>194.35560000000001</v>
      </c>
      <c r="AD679" s="16">
        <v>194.35560000000001</v>
      </c>
      <c r="AE679" s="16">
        <v>194.35560000000001</v>
      </c>
      <c r="AF679" s="12">
        <v>43281</v>
      </c>
      <c r="AG679" s="15" t="s">
        <v>38</v>
      </c>
      <c r="AH679" s="15" t="s">
        <v>29</v>
      </c>
      <c r="AI679" s="15" t="s">
        <v>38</v>
      </c>
      <c r="AL679" s="47">
        <f t="shared" si="20"/>
        <v>0.89400000000000002</v>
      </c>
      <c r="AM679" s="47">
        <v>1.71</v>
      </c>
      <c r="AN679">
        <f t="shared" si="21"/>
        <v>0.25650000000000001</v>
      </c>
      <c r="AO679" s="18" t="s">
        <v>70</v>
      </c>
      <c r="AP679" t="s">
        <v>389</v>
      </c>
    </row>
    <row r="680" spans="1:42" hidden="1" x14ac:dyDescent="0.2">
      <c r="A680" t="s">
        <v>29</v>
      </c>
      <c r="B680" t="s">
        <v>64</v>
      </c>
      <c r="C680" t="s">
        <v>31</v>
      </c>
      <c r="D680">
        <v>512704</v>
      </c>
      <c r="E680" t="s">
        <v>29</v>
      </c>
      <c r="G680" t="s">
        <v>65</v>
      </c>
      <c r="H680" t="s">
        <v>34</v>
      </c>
      <c r="M680" s="11">
        <v>10</v>
      </c>
      <c r="N680">
        <v>1</v>
      </c>
      <c r="P680" s="12">
        <v>43204</v>
      </c>
      <c r="Q680" s="13">
        <v>12.5</v>
      </c>
      <c r="R680" s="13"/>
      <c r="S680" s="14">
        <v>217.4</v>
      </c>
      <c r="T680" s="14">
        <v>0.15</v>
      </c>
      <c r="V680" t="s">
        <v>66</v>
      </c>
      <c r="W680" t="s">
        <v>29</v>
      </c>
      <c r="X680" s="12">
        <v>43204</v>
      </c>
      <c r="Y680" s="15">
        <v>194.35560000000001</v>
      </c>
      <c r="Z680" s="16">
        <v>0</v>
      </c>
      <c r="AA680" s="16">
        <v>0</v>
      </c>
      <c r="AB680" s="16">
        <v>0</v>
      </c>
      <c r="AC680" s="16">
        <v>194.35560000000001</v>
      </c>
      <c r="AD680" s="16">
        <v>194.35560000000001</v>
      </c>
      <c r="AE680" s="16">
        <v>194.35560000000001</v>
      </c>
      <c r="AF680" s="12">
        <v>43281</v>
      </c>
      <c r="AG680" s="15" t="s">
        <v>38</v>
      </c>
      <c r="AH680" s="15" t="s">
        <v>29</v>
      </c>
      <c r="AI680" s="15" t="s">
        <v>38</v>
      </c>
      <c r="AL680" s="47">
        <f t="shared" si="20"/>
        <v>0.89400000000000002</v>
      </c>
      <c r="AM680" s="47">
        <v>1.71</v>
      </c>
      <c r="AN680">
        <f t="shared" si="21"/>
        <v>0.25650000000000001</v>
      </c>
      <c r="AO680" s="18" t="s">
        <v>70</v>
      </c>
      <c r="AP680" t="s">
        <v>389</v>
      </c>
    </row>
    <row r="681" spans="1:42" hidden="1" x14ac:dyDescent="0.2">
      <c r="A681" t="s">
        <v>29</v>
      </c>
      <c r="B681" t="s">
        <v>64</v>
      </c>
      <c r="C681" t="s">
        <v>31</v>
      </c>
      <c r="D681">
        <v>512707</v>
      </c>
      <c r="E681" t="s">
        <v>29</v>
      </c>
      <c r="G681" t="s">
        <v>65</v>
      </c>
      <c r="H681" t="s">
        <v>34</v>
      </c>
      <c r="M681" s="11">
        <v>10</v>
      </c>
      <c r="N681">
        <v>1</v>
      </c>
      <c r="P681" s="12">
        <v>43205</v>
      </c>
      <c r="Q681" s="13">
        <v>12.5</v>
      </c>
      <c r="R681" s="13"/>
      <c r="S681" s="14">
        <v>217.4</v>
      </c>
      <c r="T681" s="14">
        <v>0.15</v>
      </c>
      <c r="V681" t="s">
        <v>66</v>
      </c>
      <c r="W681" t="s">
        <v>29</v>
      </c>
      <c r="X681" s="12">
        <v>43205</v>
      </c>
      <c r="Y681" s="15">
        <v>194.35560000000001</v>
      </c>
      <c r="Z681" s="16">
        <v>0</v>
      </c>
      <c r="AA681" s="16">
        <v>0</v>
      </c>
      <c r="AB681" s="16">
        <v>0</v>
      </c>
      <c r="AC681" s="16">
        <v>194.35560000000001</v>
      </c>
      <c r="AD681" s="16">
        <v>194.35560000000001</v>
      </c>
      <c r="AE681" s="16">
        <v>194.35560000000001</v>
      </c>
      <c r="AF681" s="12">
        <v>43281</v>
      </c>
      <c r="AG681" s="15" t="s">
        <v>38</v>
      </c>
      <c r="AH681" s="15" t="s">
        <v>29</v>
      </c>
      <c r="AI681" s="15" t="s">
        <v>38</v>
      </c>
      <c r="AL681" s="47">
        <f t="shared" si="20"/>
        <v>0.89400000000000002</v>
      </c>
      <c r="AM681" s="47">
        <v>1.71</v>
      </c>
      <c r="AN681">
        <f t="shared" si="21"/>
        <v>0.25650000000000001</v>
      </c>
      <c r="AO681" s="18" t="s">
        <v>70</v>
      </c>
      <c r="AP681" t="s">
        <v>389</v>
      </c>
    </row>
    <row r="682" spans="1:42" hidden="1" x14ac:dyDescent="0.2">
      <c r="A682" t="s">
        <v>29</v>
      </c>
      <c r="B682" t="s">
        <v>64</v>
      </c>
      <c r="C682" t="s">
        <v>31</v>
      </c>
      <c r="D682">
        <v>512722</v>
      </c>
      <c r="E682" t="s">
        <v>29</v>
      </c>
      <c r="G682" t="s">
        <v>65</v>
      </c>
      <c r="H682" t="s">
        <v>34</v>
      </c>
      <c r="M682" s="11">
        <v>10</v>
      </c>
      <c r="N682">
        <v>1</v>
      </c>
      <c r="P682" s="12">
        <v>43204</v>
      </c>
      <c r="Q682" s="13">
        <v>12.5</v>
      </c>
      <c r="R682" s="13"/>
      <c r="S682" s="14">
        <v>217.4</v>
      </c>
      <c r="T682" s="14">
        <v>0.15</v>
      </c>
      <c r="V682" t="s">
        <v>66</v>
      </c>
      <c r="W682" t="s">
        <v>29</v>
      </c>
      <c r="X682" s="12">
        <v>43204</v>
      </c>
      <c r="Y682" s="15">
        <v>194.35560000000001</v>
      </c>
      <c r="Z682" s="16">
        <v>0</v>
      </c>
      <c r="AA682" s="16">
        <v>0</v>
      </c>
      <c r="AB682" s="16">
        <v>0</v>
      </c>
      <c r="AC682" s="16">
        <v>194.35560000000001</v>
      </c>
      <c r="AD682" s="16">
        <v>194.35560000000001</v>
      </c>
      <c r="AE682" s="16">
        <v>194.35560000000001</v>
      </c>
      <c r="AF682" s="12">
        <v>43281</v>
      </c>
      <c r="AG682" s="15" t="s">
        <v>38</v>
      </c>
      <c r="AH682" s="15" t="s">
        <v>29</v>
      </c>
      <c r="AI682" s="15" t="s">
        <v>38</v>
      </c>
      <c r="AL682" s="47">
        <f t="shared" si="20"/>
        <v>0.89400000000000002</v>
      </c>
      <c r="AM682" s="47">
        <v>1.71</v>
      </c>
      <c r="AN682">
        <f t="shared" si="21"/>
        <v>0.25650000000000001</v>
      </c>
      <c r="AO682" s="18" t="s">
        <v>70</v>
      </c>
      <c r="AP682" t="s">
        <v>389</v>
      </c>
    </row>
    <row r="683" spans="1:42" hidden="1" x14ac:dyDescent="0.2">
      <c r="A683" t="s">
        <v>29</v>
      </c>
      <c r="B683" t="s">
        <v>64</v>
      </c>
      <c r="C683" t="s">
        <v>31</v>
      </c>
      <c r="D683">
        <v>512803</v>
      </c>
      <c r="E683" t="s">
        <v>29</v>
      </c>
      <c r="G683" t="s">
        <v>65</v>
      </c>
      <c r="H683" t="s">
        <v>34</v>
      </c>
      <c r="M683" s="11">
        <v>10</v>
      </c>
      <c r="N683">
        <v>1</v>
      </c>
      <c r="P683" s="12">
        <v>43203</v>
      </c>
      <c r="Q683" s="13">
        <v>12.5</v>
      </c>
      <c r="R683" s="13"/>
      <c r="S683" s="14">
        <v>217.4</v>
      </c>
      <c r="T683" s="14">
        <v>0.15</v>
      </c>
      <c r="V683" t="s">
        <v>66</v>
      </c>
      <c r="W683" t="s">
        <v>29</v>
      </c>
      <c r="X683" s="12">
        <v>43203</v>
      </c>
      <c r="Y683" s="15">
        <v>194.35560000000001</v>
      </c>
      <c r="Z683" s="16">
        <v>0</v>
      </c>
      <c r="AA683" s="16">
        <v>0</v>
      </c>
      <c r="AB683" s="16">
        <v>0</v>
      </c>
      <c r="AC683" s="16">
        <v>194.35560000000001</v>
      </c>
      <c r="AD683" s="16">
        <v>194.35560000000001</v>
      </c>
      <c r="AE683" s="16">
        <v>194.35560000000001</v>
      </c>
      <c r="AF683" s="12">
        <v>43281</v>
      </c>
      <c r="AG683" s="15" t="s">
        <v>38</v>
      </c>
      <c r="AH683" s="15" t="s">
        <v>29</v>
      </c>
      <c r="AI683" s="15" t="s">
        <v>38</v>
      </c>
      <c r="AL683" s="47">
        <f t="shared" si="20"/>
        <v>0.89400000000000002</v>
      </c>
      <c r="AM683" s="47">
        <v>1.71</v>
      </c>
      <c r="AN683">
        <f t="shared" si="21"/>
        <v>0.25650000000000001</v>
      </c>
      <c r="AO683" s="18" t="s">
        <v>70</v>
      </c>
      <c r="AP683" t="s">
        <v>389</v>
      </c>
    </row>
    <row r="684" spans="1:42" hidden="1" x14ac:dyDescent="0.2">
      <c r="A684" t="s">
        <v>29</v>
      </c>
      <c r="B684" t="s">
        <v>64</v>
      </c>
      <c r="C684" t="s">
        <v>31</v>
      </c>
      <c r="D684">
        <v>512806</v>
      </c>
      <c r="E684" t="s">
        <v>29</v>
      </c>
      <c r="G684" t="s">
        <v>65</v>
      </c>
      <c r="H684" t="s">
        <v>34</v>
      </c>
      <c r="M684" s="11">
        <v>10</v>
      </c>
      <c r="N684">
        <v>1</v>
      </c>
      <c r="P684" s="12">
        <v>43253</v>
      </c>
      <c r="Q684" s="13">
        <v>12.5</v>
      </c>
      <c r="R684" s="13"/>
      <c r="S684" s="14">
        <v>217.4</v>
      </c>
      <c r="T684" s="14">
        <v>0.15</v>
      </c>
      <c r="V684" t="s">
        <v>66</v>
      </c>
      <c r="W684" t="s">
        <v>29</v>
      </c>
      <c r="X684" s="12">
        <v>43253</v>
      </c>
      <c r="Y684" s="15">
        <v>194.35560000000001</v>
      </c>
      <c r="Z684" s="16">
        <v>0</v>
      </c>
      <c r="AA684" s="16">
        <v>0</v>
      </c>
      <c r="AB684" s="16">
        <v>0</v>
      </c>
      <c r="AC684" s="16">
        <v>194.35560000000001</v>
      </c>
      <c r="AD684" s="16">
        <v>194.35560000000001</v>
      </c>
      <c r="AE684" s="16">
        <v>194.35560000000001</v>
      </c>
      <c r="AF684" s="12">
        <v>43281</v>
      </c>
      <c r="AG684" s="15" t="s">
        <v>38</v>
      </c>
      <c r="AH684" s="15" t="s">
        <v>29</v>
      </c>
      <c r="AI684" s="15" t="s">
        <v>38</v>
      </c>
      <c r="AL684" s="47">
        <f t="shared" si="20"/>
        <v>0.89400000000000002</v>
      </c>
      <c r="AM684" s="47">
        <v>1.71</v>
      </c>
      <c r="AN684">
        <f t="shared" si="21"/>
        <v>0.25650000000000001</v>
      </c>
      <c r="AO684" s="18" t="s">
        <v>70</v>
      </c>
      <c r="AP684" t="s">
        <v>389</v>
      </c>
    </row>
    <row r="685" spans="1:42" hidden="1" x14ac:dyDescent="0.2">
      <c r="A685" t="s">
        <v>29</v>
      </c>
      <c r="B685" t="s">
        <v>64</v>
      </c>
      <c r="C685" t="s">
        <v>31</v>
      </c>
      <c r="D685">
        <v>512826</v>
      </c>
      <c r="E685" t="s">
        <v>29</v>
      </c>
      <c r="G685" t="s">
        <v>65</v>
      </c>
      <c r="H685" t="s">
        <v>34</v>
      </c>
      <c r="M685" s="11">
        <v>10</v>
      </c>
      <c r="N685">
        <v>1</v>
      </c>
      <c r="P685" s="12">
        <v>43204</v>
      </c>
      <c r="Q685" s="13">
        <v>12.5</v>
      </c>
      <c r="R685" s="13"/>
      <c r="S685" s="14">
        <v>217.4</v>
      </c>
      <c r="T685" s="14">
        <v>0.15</v>
      </c>
      <c r="V685" t="s">
        <v>66</v>
      </c>
      <c r="W685" t="s">
        <v>29</v>
      </c>
      <c r="X685" s="12">
        <v>43204</v>
      </c>
      <c r="Y685" s="15">
        <v>194.35560000000001</v>
      </c>
      <c r="Z685" s="16">
        <v>0</v>
      </c>
      <c r="AA685" s="16">
        <v>0</v>
      </c>
      <c r="AB685" s="16">
        <v>0</v>
      </c>
      <c r="AC685" s="16">
        <v>194.35560000000001</v>
      </c>
      <c r="AD685" s="16">
        <v>194.35560000000001</v>
      </c>
      <c r="AE685" s="16">
        <v>194.35560000000001</v>
      </c>
      <c r="AF685" s="12">
        <v>43281</v>
      </c>
      <c r="AG685" s="15" t="s">
        <v>38</v>
      </c>
      <c r="AH685" s="15" t="s">
        <v>29</v>
      </c>
      <c r="AI685" s="15" t="s">
        <v>38</v>
      </c>
      <c r="AL685" s="47">
        <f t="shared" si="20"/>
        <v>0.89400000000000002</v>
      </c>
      <c r="AM685" s="47">
        <v>1.71</v>
      </c>
      <c r="AN685">
        <f t="shared" si="21"/>
        <v>0.25650000000000001</v>
      </c>
      <c r="AO685" s="18" t="s">
        <v>70</v>
      </c>
      <c r="AP685" t="s">
        <v>389</v>
      </c>
    </row>
    <row r="686" spans="1:42" hidden="1" x14ac:dyDescent="0.2">
      <c r="A686" t="s">
        <v>29</v>
      </c>
      <c r="B686" t="s">
        <v>64</v>
      </c>
      <c r="C686" t="s">
        <v>31</v>
      </c>
      <c r="D686">
        <v>512838</v>
      </c>
      <c r="E686" t="s">
        <v>29</v>
      </c>
      <c r="G686" t="s">
        <v>65</v>
      </c>
      <c r="H686" t="s">
        <v>34</v>
      </c>
      <c r="M686" s="11">
        <v>10</v>
      </c>
      <c r="N686">
        <v>1</v>
      </c>
      <c r="P686" s="12">
        <v>43204</v>
      </c>
      <c r="Q686" s="13">
        <v>12.5</v>
      </c>
      <c r="R686" s="13"/>
      <c r="S686" s="14">
        <v>217.4</v>
      </c>
      <c r="T686" s="14">
        <v>0.15</v>
      </c>
      <c r="V686" t="s">
        <v>66</v>
      </c>
      <c r="W686" t="s">
        <v>29</v>
      </c>
      <c r="X686" s="12">
        <v>43204</v>
      </c>
      <c r="Y686" s="15">
        <v>194.35560000000001</v>
      </c>
      <c r="Z686" s="16">
        <v>0</v>
      </c>
      <c r="AA686" s="16">
        <v>0</v>
      </c>
      <c r="AB686" s="16">
        <v>0</v>
      </c>
      <c r="AC686" s="16">
        <v>194.35560000000001</v>
      </c>
      <c r="AD686" s="16">
        <v>194.35560000000001</v>
      </c>
      <c r="AE686" s="16">
        <v>194.35560000000001</v>
      </c>
      <c r="AF686" s="12">
        <v>43281</v>
      </c>
      <c r="AG686" s="15" t="s">
        <v>38</v>
      </c>
      <c r="AH686" s="15" t="s">
        <v>29</v>
      </c>
      <c r="AI686" s="15" t="s">
        <v>38</v>
      </c>
      <c r="AL686" s="47">
        <f t="shared" si="20"/>
        <v>0.89400000000000002</v>
      </c>
      <c r="AM686" s="47">
        <v>1.71</v>
      </c>
      <c r="AN686">
        <f t="shared" si="21"/>
        <v>0.25650000000000001</v>
      </c>
      <c r="AO686" s="18" t="s">
        <v>70</v>
      </c>
      <c r="AP686" t="s">
        <v>389</v>
      </c>
    </row>
    <row r="687" spans="1:42" hidden="1" x14ac:dyDescent="0.2">
      <c r="A687" t="s">
        <v>29</v>
      </c>
      <c r="B687" t="s">
        <v>64</v>
      </c>
      <c r="C687" t="s">
        <v>31</v>
      </c>
      <c r="D687">
        <v>512878</v>
      </c>
      <c r="E687" t="s">
        <v>29</v>
      </c>
      <c r="G687" t="s">
        <v>65</v>
      </c>
      <c r="H687" t="s">
        <v>34</v>
      </c>
      <c r="M687" s="11">
        <v>10</v>
      </c>
      <c r="N687">
        <v>1</v>
      </c>
      <c r="P687" s="12">
        <v>43204</v>
      </c>
      <c r="Q687" s="13">
        <v>12.5</v>
      </c>
      <c r="R687" s="13"/>
      <c r="S687" s="14">
        <v>217.4</v>
      </c>
      <c r="T687" s="14">
        <v>0.15</v>
      </c>
      <c r="V687" t="s">
        <v>66</v>
      </c>
      <c r="W687" t="s">
        <v>29</v>
      </c>
      <c r="X687" s="12">
        <v>43204</v>
      </c>
      <c r="Y687" s="15">
        <v>194.35560000000001</v>
      </c>
      <c r="Z687" s="16">
        <v>0</v>
      </c>
      <c r="AA687" s="16">
        <v>0</v>
      </c>
      <c r="AB687" s="16">
        <v>0</v>
      </c>
      <c r="AC687" s="16">
        <v>194.35560000000001</v>
      </c>
      <c r="AD687" s="16">
        <v>194.35560000000001</v>
      </c>
      <c r="AE687" s="16">
        <v>194.35560000000001</v>
      </c>
      <c r="AF687" s="12">
        <v>43281</v>
      </c>
      <c r="AG687" s="15" t="s">
        <v>38</v>
      </c>
      <c r="AH687" s="15" t="s">
        <v>29</v>
      </c>
      <c r="AI687" s="15" t="s">
        <v>38</v>
      </c>
      <c r="AL687" s="47">
        <f t="shared" si="20"/>
        <v>0.89400000000000002</v>
      </c>
      <c r="AM687" s="47">
        <v>1.71</v>
      </c>
      <c r="AN687">
        <f t="shared" si="21"/>
        <v>0.25650000000000001</v>
      </c>
      <c r="AO687" s="18" t="s">
        <v>70</v>
      </c>
      <c r="AP687" t="s">
        <v>389</v>
      </c>
    </row>
    <row r="688" spans="1:42" hidden="1" x14ac:dyDescent="0.2">
      <c r="A688" t="s">
        <v>29</v>
      </c>
      <c r="B688" t="s">
        <v>64</v>
      </c>
      <c r="C688" t="s">
        <v>31</v>
      </c>
      <c r="D688">
        <v>512894</v>
      </c>
      <c r="E688" t="s">
        <v>29</v>
      </c>
      <c r="G688" t="s">
        <v>65</v>
      </c>
      <c r="H688" t="s">
        <v>34</v>
      </c>
      <c r="M688" s="11">
        <v>10</v>
      </c>
      <c r="N688">
        <v>1</v>
      </c>
      <c r="P688" s="12">
        <v>43295</v>
      </c>
      <c r="Q688" s="13">
        <v>12.5</v>
      </c>
      <c r="R688" s="13"/>
      <c r="S688" s="14">
        <v>217.4</v>
      </c>
      <c r="T688" s="14">
        <v>0.15</v>
      </c>
      <c r="V688" t="s">
        <v>66</v>
      </c>
      <c r="W688" t="s">
        <v>29</v>
      </c>
      <c r="X688" s="12">
        <v>43295</v>
      </c>
      <c r="Y688" s="15">
        <v>194.35560000000001</v>
      </c>
      <c r="Z688" s="16">
        <v>0</v>
      </c>
      <c r="AA688" s="16">
        <v>0</v>
      </c>
      <c r="AB688" s="16">
        <v>0</v>
      </c>
      <c r="AC688" s="16">
        <v>194.35560000000001</v>
      </c>
      <c r="AD688" s="16">
        <v>194.35560000000001</v>
      </c>
      <c r="AE688" s="16">
        <v>194.35560000000001</v>
      </c>
      <c r="AF688" s="12">
        <v>43373</v>
      </c>
      <c r="AG688" s="15" t="s">
        <v>38</v>
      </c>
      <c r="AH688" s="15" t="s">
        <v>29</v>
      </c>
      <c r="AI688" s="15" t="s">
        <v>38</v>
      </c>
      <c r="AL688" s="47">
        <f t="shared" si="20"/>
        <v>0.89400000000000002</v>
      </c>
      <c r="AM688" s="47">
        <v>1.71</v>
      </c>
      <c r="AN688">
        <f t="shared" si="21"/>
        <v>0.25650000000000001</v>
      </c>
      <c r="AO688" s="18" t="s">
        <v>70</v>
      </c>
      <c r="AP688" t="s">
        <v>389</v>
      </c>
    </row>
    <row r="689" spans="1:42" hidden="1" x14ac:dyDescent="0.2">
      <c r="A689" t="s">
        <v>29</v>
      </c>
      <c r="B689" t="s">
        <v>64</v>
      </c>
      <c r="C689" t="s">
        <v>31</v>
      </c>
      <c r="D689">
        <v>512897</v>
      </c>
      <c r="E689" t="s">
        <v>29</v>
      </c>
      <c r="G689" t="s">
        <v>65</v>
      </c>
      <c r="H689" t="s">
        <v>34</v>
      </c>
      <c r="M689" s="11">
        <v>10</v>
      </c>
      <c r="N689">
        <v>1</v>
      </c>
      <c r="P689" s="12">
        <v>43246</v>
      </c>
      <c r="Q689" s="13">
        <v>12.5</v>
      </c>
      <c r="R689" s="13"/>
      <c r="S689" s="14">
        <v>217.4</v>
      </c>
      <c r="T689" s="14">
        <v>0.15</v>
      </c>
      <c r="V689" t="s">
        <v>66</v>
      </c>
      <c r="W689" t="s">
        <v>29</v>
      </c>
      <c r="X689" s="12">
        <v>43246</v>
      </c>
      <c r="Y689" s="15">
        <v>194.35560000000001</v>
      </c>
      <c r="Z689" s="16">
        <v>0</v>
      </c>
      <c r="AA689" s="16">
        <v>0</v>
      </c>
      <c r="AB689" s="16">
        <v>0</v>
      </c>
      <c r="AC689" s="16">
        <v>194.35560000000001</v>
      </c>
      <c r="AD689" s="16">
        <v>194.35560000000001</v>
      </c>
      <c r="AE689" s="16">
        <v>194.35560000000001</v>
      </c>
      <c r="AF689" s="12">
        <v>43281</v>
      </c>
      <c r="AG689" s="15" t="s">
        <v>38</v>
      </c>
      <c r="AH689" s="15" t="s">
        <v>29</v>
      </c>
      <c r="AI689" s="15" t="s">
        <v>38</v>
      </c>
      <c r="AL689" s="47">
        <f t="shared" si="20"/>
        <v>0.89400000000000002</v>
      </c>
      <c r="AM689" s="47">
        <v>1.71</v>
      </c>
      <c r="AN689">
        <f t="shared" si="21"/>
        <v>0.25650000000000001</v>
      </c>
      <c r="AO689" s="18" t="s">
        <v>70</v>
      </c>
      <c r="AP689" t="s">
        <v>389</v>
      </c>
    </row>
    <row r="690" spans="1:42" hidden="1" x14ac:dyDescent="0.2">
      <c r="A690" t="s">
        <v>29</v>
      </c>
      <c r="B690" t="s">
        <v>64</v>
      </c>
      <c r="C690" t="s">
        <v>31</v>
      </c>
      <c r="D690">
        <v>512924</v>
      </c>
      <c r="E690" t="s">
        <v>29</v>
      </c>
      <c r="G690" t="s">
        <v>65</v>
      </c>
      <c r="H690" t="s">
        <v>34</v>
      </c>
      <c r="M690" s="11">
        <v>10</v>
      </c>
      <c r="N690">
        <v>1</v>
      </c>
      <c r="P690" s="12">
        <v>43253</v>
      </c>
      <c r="Q690" s="13">
        <v>12.5</v>
      </c>
      <c r="R690" s="13"/>
      <c r="S690" s="14">
        <v>217.4</v>
      </c>
      <c r="T690" s="14">
        <v>0.15</v>
      </c>
      <c r="V690" t="s">
        <v>66</v>
      </c>
      <c r="W690" t="s">
        <v>29</v>
      </c>
      <c r="X690" s="12">
        <v>43253</v>
      </c>
      <c r="Y690" s="15">
        <v>194.35560000000001</v>
      </c>
      <c r="Z690" s="16">
        <v>0</v>
      </c>
      <c r="AA690" s="16">
        <v>0</v>
      </c>
      <c r="AB690" s="16">
        <v>0</v>
      </c>
      <c r="AC690" s="16">
        <v>194.35560000000001</v>
      </c>
      <c r="AD690" s="16">
        <v>194.35560000000001</v>
      </c>
      <c r="AE690" s="16">
        <v>194.35560000000001</v>
      </c>
      <c r="AF690" s="12">
        <v>43281</v>
      </c>
      <c r="AG690" s="15" t="s">
        <v>38</v>
      </c>
      <c r="AH690" s="15" t="s">
        <v>29</v>
      </c>
      <c r="AI690" s="15" t="s">
        <v>38</v>
      </c>
      <c r="AL690" s="47">
        <f t="shared" si="20"/>
        <v>0.89400000000000002</v>
      </c>
      <c r="AM690" s="47">
        <v>1.71</v>
      </c>
      <c r="AN690">
        <f t="shared" si="21"/>
        <v>0.25650000000000001</v>
      </c>
      <c r="AO690" s="18" t="s">
        <v>70</v>
      </c>
      <c r="AP690" t="s">
        <v>389</v>
      </c>
    </row>
    <row r="691" spans="1:42" hidden="1" x14ac:dyDescent="0.2">
      <c r="A691" t="s">
        <v>29</v>
      </c>
      <c r="B691" t="s">
        <v>64</v>
      </c>
      <c r="C691" t="s">
        <v>31</v>
      </c>
      <c r="D691">
        <v>512925</v>
      </c>
      <c r="E691" t="s">
        <v>29</v>
      </c>
      <c r="G691" t="s">
        <v>65</v>
      </c>
      <c r="H691" t="s">
        <v>34</v>
      </c>
      <c r="M691" s="11">
        <v>10</v>
      </c>
      <c r="N691">
        <v>1</v>
      </c>
      <c r="P691" s="12">
        <v>43204</v>
      </c>
      <c r="Q691" s="13">
        <v>12.5</v>
      </c>
      <c r="R691" s="13"/>
      <c r="S691" s="14">
        <v>217.4</v>
      </c>
      <c r="T691" s="14">
        <v>0.15</v>
      </c>
      <c r="V691" t="s">
        <v>66</v>
      </c>
      <c r="W691" t="s">
        <v>29</v>
      </c>
      <c r="X691" s="12">
        <v>43204</v>
      </c>
      <c r="Y691" s="15">
        <v>194.35560000000001</v>
      </c>
      <c r="Z691" s="16">
        <v>0</v>
      </c>
      <c r="AA691" s="16">
        <v>0</v>
      </c>
      <c r="AB691" s="16">
        <v>0</v>
      </c>
      <c r="AC691" s="16">
        <v>194.35560000000001</v>
      </c>
      <c r="AD691" s="16">
        <v>194.35560000000001</v>
      </c>
      <c r="AE691" s="16">
        <v>194.35560000000001</v>
      </c>
      <c r="AF691" s="12">
        <v>43281</v>
      </c>
      <c r="AG691" s="15" t="s">
        <v>38</v>
      </c>
      <c r="AH691" s="15" t="s">
        <v>29</v>
      </c>
      <c r="AI691" s="15" t="s">
        <v>38</v>
      </c>
      <c r="AL691" s="47">
        <f t="shared" si="20"/>
        <v>0.89400000000000002</v>
      </c>
      <c r="AM691" s="47">
        <v>1.71</v>
      </c>
      <c r="AN691">
        <f t="shared" si="21"/>
        <v>0.25650000000000001</v>
      </c>
      <c r="AO691" s="18" t="s">
        <v>70</v>
      </c>
      <c r="AP691" t="s">
        <v>389</v>
      </c>
    </row>
    <row r="692" spans="1:42" hidden="1" x14ac:dyDescent="0.2">
      <c r="A692" t="s">
        <v>29</v>
      </c>
      <c r="B692" t="s">
        <v>64</v>
      </c>
      <c r="C692" t="s">
        <v>31</v>
      </c>
      <c r="D692">
        <v>512928</v>
      </c>
      <c r="E692" t="s">
        <v>29</v>
      </c>
      <c r="G692" t="s">
        <v>65</v>
      </c>
      <c r="H692" t="s">
        <v>34</v>
      </c>
      <c r="M692" s="11">
        <v>10</v>
      </c>
      <c r="N692">
        <v>1</v>
      </c>
      <c r="P692" s="12">
        <v>43204</v>
      </c>
      <c r="Q692" s="13">
        <v>12.5</v>
      </c>
      <c r="R692" s="13"/>
      <c r="S692" s="14">
        <v>217.4</v>
      </c>
      <c r="T692" s="14">
        <v>0.15</v>
      </c>
      <c r="V692" t="s">
        <v>66</v>
      </c>
      <c r="W692" t="s">
        <v>29</v>
      </c>
      <c r="X692" s="12">
        <v>43204</v>
      </c>
      <c r="Y692" s="15">
        <v>194.35560000000001</v>
      </c>
      <c r="Z692" s="16">
        <v>0</v>
      </c>
      <c r="AA692" s="16">
        <v>0</v>
      </c>
      <c r="AB692" s="16">
        <v>0</v>
      </c>
      <c r="AC692" s="16">
        <v>194.35560000000001</v>
      </c>
      <c r="AD692" s="16">
        <v>194.35560000000001</v>
      </c>
      <c r="AE692" s="16">
        <v>194.35560000000001</v>
      </c>
      <c r="AF692" s="12">
        <v>43281</v>
      </c>
      <c r="AG692" s="15" t="s">
        <v>38</v>
      </c>
      <c r="AH692" s="15" t="s">
        <v>29</v>
      </c>
      <c r="AI692" s="15" t="s">
        <v>38</v>
      </c>
      <c r="AL692" s="47">
        <f t="shared" si="20"/>
        <v>0.89400000000000002</v>
      </c>
      <c r="AM692" s="47">
        <v>1.71</v>
      </c>
      <c r="AN692">
        <f t="shared" si="21"/>
        <v>0.25650000000000001</v>
      </c>
      <c r="AO692" s="18" t="s">
        <v>70</v>
      </c>
      <c r="AP692" t="s">
        <v>389</v>
      </c>
    </row>
    <row r="693" spans="1:42" hidden="1" x14ac:dyDescent="0.2">
      <c r="A693" t="s">
        <v>29</v>
      </c>
      <c r="B693" t="s">
        <v>64</v>
      </c>
      <c r="C693" t="s">
        <v>31</v>
      </c>
      <c r="D693">
        <v>512937</v>
      </c>
      <c r="E693" t="s">
        <v>29</v>
      </c>
      <c r="G693" t="s">
        <v>65</v>
      </c>
      <c r="H693" t="s">
        <v>34</v>
      </c>
      <c r="M693" s="11">
        <v>10</v>
      </c>
      <c r="N693">
        <v>1</v>
      </c>
      <c r="P693" s="12">
        <v>43203</v>
      </c>
      <c r="Q693" s="13">
        <v>12.5</v>
      </c>
      <c r="R693" s="13"/>
      <c r="S693" s="14">
        <v>217.4</v>
      </c>
      <c r="T693" s="14">
        <v>0.15</v>
      </c>
      <c r="V693" t="s">
        <v>66</v>
      </c>
      <c r="W693" t="s">
        <v>29</v>
      </c>
      <c r="X693" s="12">
        <v>43203</v>
      </c>
      <c r="Y693" s="15">
        <v>194.35560000000001</v>
      </c>
      <c r="Z693" s="16">
        <v>0</v>
      </c>
      <c r="AA693" s="16">
        <v>0</v>
      </c>
      <c r="AB693" s="16">
        <v>0</v>
      </c>
      <c r="AC693" s="16">
        <v>194.35560000000001</v>
      </c>
      <c r="AD693" s="16">
        <v>194.35560000000001</v>
      </c>
      <c r="AE693" s="16">
        <v>194.35560000000001</v>
      </c>
      <c r="AF693" s="12">
        <v>43281</v>
      </c>
      <c r="AG693" s="15" t="s">
        <v>38</v>
      </c>
      <c r="AH693" s="15" t="s">
        <v>29</v>
      </c>
      <c r="AI693" s="15" t="s">
        <v>38</v>
      </c>
      <c r="AL693" s="47">
        <f t="shared" si="20"/>
        <v>0.89400000000000002</v>
      </c>
      <c r="AM693" s="47">
        <v>1.71</v>
      </c>
      <c r="AN693">
        <f t="shared" si="21"/>
        <v>0.25650000000000001</v>
      </c>
      <c r="AO693" s="18" t="s">
        <v>70</v>
      </c>
      <c r="AP693" t="s">
        <v>389</v>
      </c>
    </row>
    <row r="694" spans="1:42" hidden="1" x14ac:dyDescent="0.2">
      <c r="A694" t="s">
        <v>29</v>
      </c>
      <c r="B694" t="s">
        <v>64</v>
      </c>
      <c r="C694" t="s">
        <v>31</v>
      </c>
      <c r="D694">
        <v>512939</v>
      </c>
      <c r="E694" t="s">
        <v>29</v>
      </c>
      <c r="G694" t="s">
        <v>65</v>
      </c>
      <c r="H694" t="s">
        <v>34</v>
      </c>
      <c r="M694" s="11">
        <v>10</v>
      </c>
      <c r="N694">
        <v>1</v>
      </c>
      <c r="P694" s="12">
        <v>43253</v>
      </c>
      <c r="Q694" s="13">
        <v>12.5</v>
      </c>
      <c r="R694" s="13"/>
      <c r="S694" s="14">
        <v>217.4</v>
      </c>
      <c r="T694" s="14">
        <v>0.15</v>
      </c>
      <c r="V694" t="s">
        <v>66</v>
      </c>
      <c r="W694" t="s">
        <v>29</v>
      </c>
      <c r="X694" s="12">
        <v>43253</v>
      </c>
      <c r="Y694" s="15">
        <v>194.35560000000001</v>
      </c>
      <c r="Z694" s="16">
        <v>0</v>
      </c>
      <c r="AA694" s="16">
        <v>0</v>
      </c>
      <c r="AB694" s="16">
        <v>0</v>
      </c>
      <c r="AC694" s="16">
        <v>194.35560000000001</v>
      </c>
      <c r="AD694" s="16">
        <v>194.35560000000001</v>
      </c>
      <c r="AE694" s="16">
        <v>194.35560000000001</v>
      </c>
      <c r="AF694" s="12">
        <v>43281</v>
      </c>
      <c r="AG694" s="15" t="s">
        <v>38</v>
      </c>
      <c r="AH694" s="15" t="s">
        <v>29</v>
      </c>
      <c r="AI694" s="15" t="s">
        <v>38</v>
      </c>
      <c r="AL694" s="47">
        <f t="shared" si="20"/>
        <v>0.89400000000000002</v>
      </c>
      <c r="AM694" s="47">
        <v>1.71</v>
      </c>
      <c r="AN694">
        <f t="shared" si="21"/>
        <v>0.25650000000000001</v>
      </c>
      <c r="AO694" s="18" t="s">
        <v>70</v>
      </c>
      <c r="AP694" t="s">
        <v>389</v>
      </c>
    </row>
    <row r="695" spans="1:42" hidden="1" x14ac:dyDescent="0.2">
      <c r="A695" t="s">
        <v>29</v>
      </c>
      <c r="B695" t="s">
        <v>64</v>
      </c>
      <c r="C695" t="s">
        <v>31</v>
      </c>
      <c r="D695">
        <v>512953</v>
      </c>
      <c r="E695" t="s">
        <v>29</v>
      </c>
      <c r="G695" t="s">
        <v>65</v>
      </c>
      <c r="H695" t="s">
        <v>34</v>
      </c>
      <c r="M695" s="11">
        <v>10</v>
      </c>
      <c r="N695">
        <v>1</v>
      </c>
      <c r="P695" s="12">
        <v>43204</v>
      </c>
      <c r="Q695" s="13">
        <v>12.5</v>
      </c>
      <c r="R695" s="13"/>
      <c r="S695" s="14">
        <v>217.4</v>
      </c>
      <c r="T695" s="14">
        <v>0.15</v>
      </c>
      <c r="V695" t="s">
        <v>66</v>
      </c>
      <c r="W695" t="s">
        <v>29</v>
      </c>
      <c r="X695" s="12">
        <v>43204</v>
      </c>
      <c r="Y695" s="15">
        <v>194.35560000000001</v>
      </c>
      <c r="Z695" s="16">
        <v>0</v>
      </c>
      <c r="AA695" s="16">
        <v>0</v>
      </c>
      <c r="AB695" s="16">
        <v>0</v>
      </c>
      <c r="AC695" s="16">
        <v>194.35560000000001</v>
      </c>
      <c r="AD695" s="16">
        <v>194.35560000000001</v>
      </c>
      <c r="AE695" s="16">
        <v>194.35560000000001</v>
      </c>
      <c r="AF695" s="12">
        <v>43281</v>
      </c>
      <c r="AG695" s="15" t="s">
        <v>38</v>
      </c>
      <c r="AH695" s="15" t="s">
        <v>29</v>
      </c>
      <c r="AI695" s="15" t="s">
        <v>38</v>
      </c>
      <c r="AL695" s="47">
        <f t="shared" si="20"/>
        <v>0.89400000000000002</v>
      </c>
      <c r="AM695" s="47">
        <v>1.71</v>
      </c>
      <c r="AN695">
        <f t="shared" si="21"/>
        <v>0.25650000000000001</v>
      </c>
      <c r="AO695" s="18" t="s">
        <v>70</v>
      </c>
      <c r="AP695" t="s">
        <v>389</v>
      </c>
    </row>
    <row r="696" spans="1:42" hidden="1" x14ac:dyDescent="0.2">
      <c r="A696" t="s">
        <v>29</v>
      </c>
      <c r="B696" t="s">
        <v>64</v>
      </c>
      <c r="C696" t="s">
        <v>31</v>
      </c>
      <c r="D696">
        <v>512954</v>
      </c>
      <c r="E696" t="s">
        <v>29</v>
      </c>
      <c r="G696" t="s">
        <v>65</v>
      </c>
      <c r="H696" t="s">
        <v>34</v>
      </c>
      <c r="M696" s="11">
        <v>10</v>
      </c>
      <c r="N696">
        <v>1</v>
      </c>
      <c r="P696" s="12">
        <v>43295</v>
      </c>
      <c r="Q696" s="13">
        <v>12.5</v>
      </c>
      <c r="R696" s="13"/>
      <c r="S696" s="14">
        <v>217.4</v>
      </c>
      <c r="T696" s="14">
        <v>0.15</v>
      </c>
      <c r="V696" t="s">
        <v>66</v>
      </c>
      <c r="W696" t="s">
        <v>29</v>
      </c>
      <c r="X696" s="12">
        <v>43295</v>
      </c>
      <c r="Y696" s="15">
        <v>194.35560000000001</v>
      </c>
      <c r="Z696" s="16">
        <v>0</v>
      </c>
      <c r="AA696" s="16">
        <v>0</v>
      </c>
      <c r="AB696" s="16">
        <v>0</v>
      </c>
      <c r="AC696" s="16">
        <v>194.35560000000001</v>
      </c>
      <c r="AD696" s="16">
        <v>194.35560000000001</v>
      </c>
      <c r="AE696" s="16">
        <v>194.35560000000001</v>
      </c>
      <c r="AF696" s="12">
        <v>43373</v>
      </c>
      <c r="AG696" s="15" t="s">
        <v>38</v>
      </c>
      <c r="AH696" s="15" t="s">
        <v>29</v>
      </c>
      <c r="AI696" s="15" t="s">
        <v>38</v>
      </c>
      <c r="AL696" s="47">
        <f t="shared" si="20"/>
        <v>0.89400000000000002</v>
      </c>
      <c r="AM696" s="47">
        <v>1.71</v>
      </c>
      <c r="AN696">
        <f t="shared" si="21"/>
        <v>0.25650000000000001</v>
      </c>
      <c r="AO696" s="18" t="s">
        <v>70</v>
      </c>
      <c r="AP696" t="s">
        <v>389</v>
      </c>
    </row>
    <row r="697" spans="1:42" hidden="1" x14ac:dyDescent="0.2">
      <c r="A697" t="s">
        <v>29</v>
      </c>
      <c r="B697" t="s">
        <v>64</v>
      </c>
      <c r="C697" t="s">
        <v>31</v>
      </c>
      <c r="D697">
        <v>512967</v>
      </c>
      <c r="E697" t="s">
        <v>29</v>
      </c>
      <c r="G697" t="s">
        <v>65</v>
      </c>
      <c r="H697" t="s">
        <v>34</v>
      </c>
      <c r="M697" s="11">
        <v>10</v>
      </c>
      <c r="N697">
        <v>1</v>
      </c>
      <c r="P697" s="12">
        <v>43204</v>
      </c>
      <c r="Q697" s="13">
        <v>12.5</v>
      </c>
      <c r="R697" s="13"/>
      <c r="S697" s="14">
        <v>217.4</v>
      </c>
      <c r="T697" s="14">
        <v>0.15</v>
      </c>
      <c r="V697" t="s">
        <v>66</v>
      </c>
      <c r="W697" t="s">
        <v>29</v>
      </c>
      <c r="X697" s="12">
        <v>43204</v>
      </c>
      <c r="Y697" s="15">
        <v>194.35560000000001</v>
      </c>
      <c r="Z697" s="16">
        <v>0</v>
      </c>
      <c r="AA697" s="16">
        <v>0</v>
      </c>
      <c r="AB697" s="16">
        <v>0</v>
      </c>
      <c r="AC697" s="16">
        <v>194.35560000000001</v>
      </c>
      <c r="AD697" s="16">
        <v>194.35560000000001</v>
      </c>
      <c r="AE697" s="16">
        <v>194.35560000000001</v>
      </c>
      <c r="AF697" s="12">
        <v>43281</v>
      </c>
      <c r="AG697" s="15" t="s">
        <v>38</v>
      </c>
      <c r="AH697" s="15" t="s">
        <v>29</v>
      </c>
      <c r="AI697" s="15" t="s">
        <v>38</v>
      </c>
      <c r="AL697" s="47">
        <f t="shared" si="20"/>
        <v>0.89400000000000002</v>
      </c>
      <c r="AM697" s="47">
        <v>1.71</v>
      </c>
      <c r="AN697">
        <f t="shared" si="21"/>
        <v>0.25650000000000001</v>
      </c>
      <c r="AO697" s="18" t="s">
        <v>70</v>
      </c>
      <c r="AP697" t="s">
        <v>389</v>
      </c>
    </row>
    <row r="698" spans="1:42" hidden="1" x14ac:dyDescent="0.2">
      <c r="A698" t="s">
        <v>29</v>
      </c>
      <c r="B698" t="s">
        <v>64</v>
      </c>
      <c r="C698" t="s">
        <v>31</v>
      </c>
      <c r="D698">
        <v>512974</v>
      </c>
      <c r="E698" t="s">
        <v>29</v>
      </c>
      <c r="G698" t="s">
        <v>65</v>
      </c>
      <c r="H698" t="s">
        <v>34</v>
      </c>
      <c r="M698" s="11">
        <v>10</v>
      </c>
      <c r="N698">
        <v>1</v>
      </c>
      <c r="P698" s="12">
        <v>43204</v>
      </c>
      <c r="Q698" s="13">
        <v>12.5</v>
      </c>
      <c r="R698" s="13"/>
      <c r="S698" s="14">
        <v>217.4</v>
      </c>
      <c r="T698" s="14">
        <v>0.15</v>
      </c>
      <c r="V698" t="s">
        <v>66</v>
      </c>
      <c r="W698" t="s">
        <v>29</v>
      </c>
      <c r="X698" s="12">
        <v>43204</v>
      </c>
      <c r="Y698" s="15">
        <v>194.35560000000001</v>
      </c>
      <c r="Z698" s="16">
        <v>0</v>
      </c>
      <c r="AA698" s="16">
        <v>0</v>
      </c>
      <c r="AB698" s="16">
        <v>0</v>
      </c>
      <c r="AC698" s="16">
        <v>194.35560000000001</v>
      </c>
      <c r="AD698" s="16">
        <v>194.35560000000001</v>
      </c>
      <c r="AE698" s="16">
        <v>194.35560000000001</v>
      </c>
      <c r="AF698" s="12">
        <v>43281</v>
      </c>
      <c r="AG698" s="15" t="s">
        <v>38</v>
      </c>
      <c r="AH698" s="15" t="s">
        <v>29</v>
      </c>
      <c r="AI698" s="15" t="s">
        <v>38</v>
      </c>
      <c r="AL698" s="47">
        <f t="shared" si="20"/>
        <v>0.89400000000000002</v>
      </c>
      <c r="AM698" s="47">
        <v>1.71</v>
      </c>
      <c r="AN698">
        <f t="shared" si="21"/>
        <v>0.25650000000000001</v>
      </c>
      <c r="AO698" s="18" t="s">
        <v>70</v>
      </c>
      <c r="AP698" t="s">
        <v>389</v>
      </c>
    </row>
    <row r="699" spans="1:42" hidden="1" x14ac:dyDescent="0.2">
      <c r="A699" t="s">
        <v>29</v>
      </c>
      <c r="B699" t="s">
        <v>64</v>
      </c>
      <c r="C699" t="s">
        <v>31</v>
      </c>
      <c r="D699">
        <v>512982</v>
      </c>
      <c r="E699" t="s">
        <v>29</v>
      </c>
      <c r="G699" t="s">
        <v>65</v>
      </c>
      <c r="H699" t="s">
        <v>34</v>
      </c>
      <c r="M699" s="11">
        <v>10</v>
      </c>
      <c r="N699">
        <v>1</v>
      </c>
      <c r="P699" s="12">
        <v>43253</v>
      </c>
      <c r="Q699" s="13">
        <v>12.5</v>
      </c>
      <c r="R699" s="13"/>
      <c r="S699" s="14">
        <v>217.4</v>
      </c>
      <c r="T699" s="14">
        <v>0.15</v>
      </c>
      <c r="V699" t="s">
        <v>66</v>
      </c>
      <c r="W699" t="s">
        <v>29</v>
      </c>
      <c r="X699" s="12">
        <v>43253</v>
      </c>
      <c r="Y699" s="15">
        <v>194.35560000000001</v>
      </c>
      <c r="Z699" s="16">
        <v>0</v>
      </c>
      <c r="AA699" s="16">
        <v>0</v>
      </c>
      <c r="AB699" s="16">
        <v>0</v>
      </c>
      <c r="AC699" s="16">
        <v>194.35560000000001</v>
      </c>
      <c r="AD699" s="16">
        <v>194.35560000000001</v>
      </c>
      <c r="AE699" s="16">
        <v>194.35560000000001</v>
      </c>
      <c r="AF699" s="12">
        <v>43281</v>
      </c>
      <c r="AG699" s="15" t="s">
        <v>38</v>
      </c>
      <c r="AH699" s="15" t="s">
        <v>29</v>
      </c>
      <c r="AI699" s="15" t="s">
        <v>38</v>
      </c>
      <c r="AL699" s="47">
        <f t="shared" si="20"/>
        <v>0.89400000000000002</v>
      </c>
      <c r="AM699" s="47">
        <v>1.71</v>
      </c>
      <c r="AN699">
        <f t="shared" si="21"/>
        <v>0.25650000000000001</v>
      </c>
      <c r="AO699" s="18" t="s">
        <v>70</v>
      </c>
      <c r="AP699" t="s">
        <v>389</v>
      </c>
    </row>
    <row r="700" spans="1:42" hidden="1" x14ac:dyDescent="0.2">
      <c r="A700" t="s">
        <v>29</v>
      </c>
      <c r="B700" t="s">
        <v>64</v>
      </c>
      <c r="C700" t="s">
        <v>31</v>
      </c>
      <c r="D700">
        <v>513006</v>
      </c>
      <c r="E700" t="s">
        <v>29</v>
      </c>
      <c r="G700" t="s">
        <v>65</v>
      </c>
      <c r="H700" t="s">
        <v>34</v>
      </c>
      <c r="M700" s="11">
        <v>10</v>
      </c>
      <c r="N700">
        <v>1</v>
      </c>
      <c r="P700" s="12">
        <v>43204</v>
      </c>
      <c r="Q700" s="13">
        <v>12.5</v>
      </c>
      <c r="R700" s="13"/>
      <c r="S700" s="14">
        <v>217.4</v>
      </c>
      <c r="T700" s="14">
        <v>0.15</v>
      </c>
      <c r="V700" t="s">
        <v>66</v>
      </c>
      <c r="W700" t="s">
        <v>29</v>
      </c>
      <c r="X700" s="12">
        <v>43204</v>
      </c>
      <c r="Y700" s="15">
        <v>194.35560000000001</v>
      </c>
      <c r="Z700" s="16">
        <v>0</v>
      </c>
      <c r="AA700" s="16">
        <v>0</v>
      </c>
      <c r="AB700" s="16">
        <v>0</v>
      </c>
      <c r="AC700" s="16">
        <v>194.35560000000001</v>
      </c>
      <c r="AD700" s="16">
        <v>194.35560000000001</v>
      </c>
      <c r="AE700" s="16">
        <v>194.35560000000001</v>
      </c>
      <c r="AF700" s="12">
        <v>43281</v>
      </c>
      <c r="AG700" s="15" t="s">
        <v>38</v>
      </c>
      <c r="AH700" s="15" t="s">
        <v>29</v>
      </c>
      <c r="AI700" s="15" t="s">
        <v>38</v>
      </c>
      <c r="AL700" s="47">
        <f t="shared" si="20"/>
        <v>0.89400000000000002</v>
      </c>
      <c r="AM700" s="47">
        <v>1.71</v>
      </c>
      <c r="AN700">
        <f t="shared" si="21"/>
        <v>0.25650000000000001</v>
      </c>
      <c r="AO700" s="18" t="s">
        <v>70</v>
      </c>
      <c r="AP700" t="s">
        <v>389</v>
      </c>
    </row>
    <row r="701" spans="1:42" hidden="1" x14ac:dyDescent="0.2">
      <c r="A701" t="s">
        <v>29</v>
      </c>
      <c r="B701" t="s">
        <v>64</v>
      </c>
      <c r="C701" t="s">
        <v>31</v>
      </c>
      <c r="D701">
        <v>513067</v>
      </c>
      <c r="E701" t="s">
        <v>29</v>
      </c>
      <c r="G701" t="s">
        <v>65</v>
      </c>
      <c r="H701" t="s">
        <v>34</v>
      </c>
      <c r="M701" s="11">
        <v>10</v>
      </c>
      <c r="N701">
        <v>1</v>
      </c>
      <c r="P701" s="12">
        <v>43204</v>
      </c>
      <c r="Q701" s="13">
        <v>12.5</v>
      </c>
      <c r="R701" s="13"/>
      <c r="S701" s="14">
        <v>217.4</v>
      </c>
      <c r="T701" s="14">
        <v>0.15</v>
      </c>
      <c r="V701" t="s">
        <v>66</v>
      </c>
      <c r="W701" t="s">
        <v>29</v>
      </c>
      <c r="X701" s="12">
        <v>43204</v>
      </c>
      <c r="Y701" s="15">
        <v>194.35560000000001</v>
      </c>
      <c r="Z701" s="16">
        <v>0</v>
      </c>
      <c r="AA701" s="16">
        <v>0</v>
      </c>
      <c r="AB701" s="16">
        <v>0</v>
      </c>
      <c r="AC701" s="16">
        <v>194.35560000000001</v>
      </c>
      <c r="AD701" s="16">
        <v>194.35560000000001</v>
      </c>
      <c r="AE701" s="16">
        <v>194.35560000000001</v>
      </c>
      <c r="AF701" s="12">
        <v>43281</v>
      </c>
      <c r="AG701" s="15" t="s">
        <v>38</v>
      </c>
      <c r="AH701" s="15" t="s">
        <v>29</v>
      </c>
      <c r="AI701" s="15" t="s">
        <v>38</v>
      </c>
      <c r="AL701" s="47">
        <f t="shared" si="20"/>
        <v>0.89400000000000002</v>
      </c>
      <c r="AM701" s="47">
        <v>1.71</v>
      </c>
      <c r="AN701">
        <f t="shared" si="21"/>
        <v>0.25650000000000001</v>
      </c>
      <c r="AO701" s="18" t="s">
        <v>70</v>
      </c>
      <c r="AP701" t="s">
        <v>389</v>
      </c>
    </row>
    <row r="702" spans="1:42" hidden="1" x14ac:dyDescent="0.2">
      <c r="A702" t="s">
        <v>29</v>
      </c>
      <c r="B702" t="s">
        <v>64</v>
      </c>
      <c r="C702" t="s">
        <v>31</v>
      </c>
      <c r="D702">
        <v>513098</v>
      </c>
      <c r="E702" t="s">
        <v>29</v>
      </c>
      <c r="G702" t="s">
        <v>65</v>
      </c>
      <c r="H702" t="s">
        <v>34</v>
      </c>
      <c r="M702" s="11">
        <v>10</v>
      </c>
      <c r="N702">
        <v>1</v>
      </c>
      <c r="P702" s="12">
        <v>43337</v>
      </c>
      <c r="Q702" s="13">
        <v>12.5</v>
      </c>
      <c r="R702" s="13"/>
      <c r="S702" s="14">
        <v>217.4</v>
      </c>
      <c r="T702" s="14">
        <v>0.15</v>
      </c>
      <c r="V702" t="s">
        <v>66</v>
      </c>
      <c r="W702" t="s">
        <v>29</v>
      </c>
      <c r="X702" s="12">
        <v>43337</v>
      </c>
      <c r="Y702" s="15">
        <v>194.35560000000001</v>
      </c>
      <c r="Z702" s="16">
        <v>0</v>
      </c>
      <c r="AA702" s="16">
        <v>0</v>
      </c>
      <c r="AB702" s="16">
        <v>0</v>
      </c>
      <c r="AC702" s="16">
        <v>194.35560000000001</v>
      </c>
      <c r="AD702" s="16">
        <v>194.35560000000001</v>
      </c>
      <c r="AE702" s="16">
        <v>194.35560000000001</v>
      </c>
      <c r="AF702" s="12">
        <v>43373</v>
      </c>
      <c r="AG702" s="15" t="s">
        <v>38</v>
      </c>
      <c r="AH702" s="15" t="s">
        <v>29</v>
      </c>
      <c r="AI702" s="15" t="s">
        <v>38</v>
      </c>
      <c r="AL702" s="47">
        <f t="shared" si="20"/>
        <v>0.89400000000000002</v>
      </c>
      <c r="AM702" s="47">
        <v>1.71</v>
      </c>
      <c r="AN702">
        <f t="shared" si="21"/>
        <v>0.25650000000000001</v>
      </c>
      <c r="AO702" s="18" t="s">
        <v>70</v>
      </c>
      <c r="AP702" t="s">
        <v>389</v>
      </c>
    </row>
    <row r="703" spans="1:42" hidden="1" x14ac:dyDescent="0.2">
      <c r="A703" t="s">
        <v>29</v>
      </c>
      <c r="B703" t="s">
        <v>64</v>
      </c>
      <c r="C703" t="s">
        <v>31</v>
      </c>
      <c r="D703">
        <v>513119</v>
      </c>
      <c r="E703" t="s">
        <v>29</v>
      </c>
      <c r="G703" t="s">
        <v>65</v>
      </c>
      <c r="H703" t="s">
        <v>34</v>
      </c>
      <c r="M703" s="11">
        <v>10</v>
      </c>
      <c r="N703">
        <v>1</v>
      </c>
      <c r="P703" s="12">
        <v>43246</v>
      </c>
      <c r="Q703" s="13">
        <v>12.5</v>
      </c>
      <c r="R703" s="13"/>
      <c r="S703" s="14">
        <v>217.4</v>
      </c>
      <c r="T703" s="14">
        <v>0.15</v>
      </c>
      <c r="V703" t="s">
        <v>66</v>
      </c>
      <c r="W703" t="s">
        <v>29</v>
      </c>
      <c r="X703" s="12">
        <v>43246</v>
      </c>
      <c r="Y703" s="15">
        <v>194.35560000000001</v>
      </c>
      <c r="Z703" s="16">
        <v>0</v>
      </c>
      <c r="AA703" s="16">
        <v>0</v>
      </c>
      <c r="AB703" s="16">
        <v>0</v>
      </c>
      <c r="AC703" s="16">
        <v>194.35560000000001</v>
      </c>
      <c r="AD703" s="16">
        <v>194.35560000000001</v>
      </c>
      <c r="AE703" s="16">
        <v>194.35560000000001</v>
      </c>
      <c r="AF703" s="12">
        <v>43281</v>
      </c>
      <c r="AG703" s="15" t="s">
        <v>38</v>
      </c>
      <c r="AH703" s="15" t="s">
        <v>29</v>
      </c>
      <c r="AI703" s="15" t="s">
        <v>38</v>
      </c>
      <c r="AL703" s="47">
        <f t="shared" si="20"/>
        <v>0.89400000000000002</v>
      </c>
      <c r="AM703" s="47">
        <v>1.71</v>
      </c>
      <c r="AN703">
        <f t="shared" si="21"/>
        <v>0.25650000000000001</v>
      </c>
      <c r="AO703" s="18" t="s">
        <v>70</v>
      </c>
      <c r="AP703" t="s">
        <v>389</v>
      </c>
    </row>
    <row r="704" spans="1:42" hidden="1" x14ac:dyDescent="0.2">
      <c r="A704" t="s">
        <v>29</v>
      </c>
      <c r="B704" t="s">
        <v>64</v>
      </c>
      <c r="C704" t="s">
        <v>31</v>
      </c>
      <c r="D704">
        <v>513136</v>
      </c>
      <c r="E704" t="s">
        <v>29</v>
      </c>
      <c r="G704" t="s">
        <v>65</v>
      </c>
      <c r="H704" t="s">
        <v>34</v>
      </c>
      <c r="M704" s="11">
        <v>10</v>
      </c>
      <c r="N704">
        <v>1</v>
      </c>
      <c r="P704" s="12">
        <v>43204</v>
      </c>
      <c r="Q704" s="13">
        <v>12.5</v>
      </c>
      <c r="R704" s="13"/>
      <c r="S704" s="14">
        <v>217.4</v>
      </c>
      <c r="T704" s="14">
        <v>0.15</v>
      </c>
      <c r="V704" t="s">
        <v>66</v>
      </c>
      <c r="W704" t="s">
        <v>29</v>
      </c>
      <c r="X704" s="12">
        <v>43204</v>
      </c>
      <c r="Y704" s="15">
        <v>194.35560000000001</v>
      </c>
      <c r="Z704" s="16">
        <v>0</v>
      </c>
      <c r="AA704" s="16">
        <v>0</v>
      </c>
      <c r="AB704" s="16">
        <v>0</v>
      </c>
      <c r="AC704" s="16">
        <v>194.35560000000001</v>
      </c>
      <c r="AD704" s="16">
        <v>194.35560000000001</v>
      </c>
      <c r="AE704" s="16">
        <v>194.35560000000001</v>
      </c>
      <c r="AF704" s="12">
        <v>43281</v>
      </c>
      <c r="AG704" s="15" t="s">
        <v>38</v>
      </c>
      <c r="AH704" s="15" t="s">
        <v>29</v>
      </c>
      <c r="AI704" s="15" t="s">
        <v>38</v>
      </c>
      <c r="AL704" s="47">
        <f t="shared" si="20"/>
        <v>0.89400000000000002</v>
      </c>
      <c r="AM704" s="47">
        <v>1.71</v>
      </c>
      <c r="AN704">
        <f t="shared" si="21"/>
        <v>0.25650000000000001</v>
      </c>
      <c r="AO704" s="18" t="s">
        <v>70</v>
      </c>
      <c r="AP704" t="s">
        <v>389</v>
      </c>
    </row>
    <row r="705" spans="1:42" hidden="1" x14ac:dyDescent="0.2">
      <c r="A705" t="s">
        <v>29</v>
      </c>
      <c r="B705" t="s">
        <v>64</v>
      </c>
      <c r="C705" t="s">
        <v>31</v>
      </c>
      <c r="D705">
        <v>513271</v>
      </c>
      <c r="E705" t="s">
        <v>29</v>
      </c>
      <c r="G705" t="s">
        <v>65</v>
      </c>
      <c r="H705" t="s">
        <v>34</v>
      </c>
      <c r="M705" s="11">
        <v>10</v>
      </c>
      <c r="N705">
        <v>1</v>
      </c>
      <c r="P705" s="12">
        <v>43314</v>
      </c>
      <c r="Q705" s="13">
        <v>12.5</v>
      </c>
      <c r="R705" s="13"/>
      <c r="S705" s="14">
        <v>217.4</v>
      </c>
      <c r="T705" s="14">
        <v>0.15</v>
      </c>
      <c r="V705" t="s">
        <v>66</v>
      </c>
      <c r="W705" t="s">
        <v>29</v>
      </c>
      <c r="X705" s="12">
        <v>43314</v>
      </c>
      <c r="Y705" s="15">
        <v>194.35560000000001</v>
      </c>
      <c r="Z705" s="16">
        <v>0</v>
      </c>
      <c r="AA705" s="16">
        <v>0</v>
      </c>
      <c r="AB705" s="16">
        <v>0</v>
      </c>
      <c r="AC705" s="16">
        <v>194.35560000000001</v>
      </c>
      <c r="AD705" s="16">
        <v>194.35560000000001</v>
      </c>
      <c r="AE705" s="16">
        <v>194.35560000000001</v>
      </c>
      <c r="AF705" s="12">
        <v>43373</v>
      </c>
      <c r="AG705" s="15" t="s">
        <v>38</v>
      </c>
      <c r="AH705" s="15" t="s">
        <v>29</v>
      </c>
      <c r="AI705" s="15" t="s">
        <v>38</v>
      </c>
      <c r="AL705" s="47">
        <f t="shared" si="20"/>
        <v>0.89400000000000002</v>
      </c>
      <c r="AM705" s="47">
        <v>1.71</v>
      </c>
      <c r="AN705">
        <f t="shared" si="21"/>
        <v>0.25650000000000001</v>
      </c>
      <c r="AO705" s="18" t="s">
        <v>70</v>
      </c>
      <c r="AP705" t="s">
        <v>389</v>
      </c>
    </row>
    <row r="706" spans="1:42" hidden="1" x14ac:dyDescent="0.2">
      <c r="A706" t="s">
        <v>29</v>
      </c>
      <c r="B706" t="s">
        <v>64</v>
      </c>
      <c r="C706" t="s">
        <v>31</v>
      </c>
      <c r="D706">
        <v>513279</v>
      </c>
      <c r="E706" t="s">
        <v>29</v>
      </c>
      <c r="G706" t="s">
        <v>65</v>
      </c>
      <c r="H706" t="s">
        <v>34</v>
      </c>
      <c r="M706" s="11">
        <v>10</v>
      </c>
      <c r="N706">
        <v>1</v>
      </c>
      <c r="P706" s="12">
        <v>43295</v>
      </c>
      <c r="Q706" s="13">
        <v>12.5</v>
      </c>
      <c r="R706" s="13"/>
      <c r="S706" s="14">
        <v>217.4</v>
      </c>
      <c r="T706" s="14">
        <v>0.15</v>
      </c>
      <c r="V706" t="s">
        <v>66</v>
      </c>
      <c r="W706" t="s">
        <v>29</v>
      </c>
      <c r="X706" s="12">
        <v>43295</v>
      </c>
      <c r="Y706" s="15">
        <v>194.35560000000001</v>
      </c>
      <c r="Z706" s="16">
        <v>0</v>
      </c>
      <c r="AA706" s="16">
        <v>0</v>
      </c>
      <c r="AB706" s="16">
        <v>0</v>
      </c>
      <c r="AC706" s="16">
        <v>194.35560000000001</v>
      </c>
      <c r="AD706" s="16">
        <v>194.35560000000001</v>
      </c>
      <c r="AE706" s="16">
        <v>194.35560000000001</v>
      </c>
      <c r="AF706" s="12">
        <v>43373</v>
      </c>
      <c r="AG706" s="15" t="s">
        <v>38</v>
      </c>
      <c r="AH706" s="15" t="s">
        <v>29</v>
      </c>
      <c r="AI706" s="15" t="s">
        <v>38</v>
      </c>
      <c r="AL706" s="47">
        <f t="shared" si="20"/>
        <v>0.89400000000000002</v>
      </c>
      <c r="AM706" s="47">
        <v>1.71</v>
      </c>
      <c r="AN706">
        <f t="shared" si="21"/>
        <v>0.25650000000000001</v>
      </c>
      <c r="AO706" s="18" t="s">
        <v>70</v>
      </c>
      <c r="AP706" t="s">
        <v>389</v>
      </c>
    </row>
    <row r="707" spans="1:42" hidden="1" x14ac:dyDescent="0.2">
      <c r="A707" t="s">
        <v>29</v>
      </c>
      <c r="B707" t="s">
        <v>64</v>
      </c>
      <c r="C707" t="s">
        <v>31</v>
      </c>
      <c r="D707">
        <v>513341</v>
      </c>
      <c r="E707" t="s">
        <v>29</v>
      </c>
      <c r="G707" t="s">
        <v>65</v>
      </c>
      <c r="H707" t="s">
        <v>34</v>
      </c>
      <c r="M707" s="11">
        <v>10</v>
      </c>
      <c r="N707">
        <v>1</v>
      </c>
      <c r="P707" s="12">
        <v>43204</v>
      </c>
      <c r="Q707" s="13">
        <v>12.5</v>
      </c>
      <c r="R707" s="13"/>
      <c r="S707" s="14">
        <v>217.4</v>
      </c>
      <c r="T707" s="14">
        <v>0.15</v>
      </c>
      <c r="V707" t="s">
        <v>66</v>
      </c>
      <c r="W707" t="s">
        <v>29</v>
      </c>
      <c r="X707" s="12">
        <v>43204</v>
      </c>
      <c r="Y707" s="15">
        <v>194.35560000000001</v>
      </c>
      <c r="Z707" s="16">
        <v>0</v>
      </c>
      <c r="AA707" s="16">
        <v>0</v>
      </c>
      <c r="AB707" s="16">
        <v>0</v>
      </c>
      <c r="AC707" s="16">
        <v>194.35560000000001</v>
      </c>
      <c r="AD707" s="16">
        <v>194.35560000000001</v>
      </c>
      <c r="AE707" s="16">
        <v>194.35560000000001</v>
      </c>
      <c r="AF707" s="12">
        <v>43281</v>
      </c>
      <c r="AG707" s="15" t="s">
        <v>38</v>
      </c>
      <c r="AH707" s="15" t="s">
        <v>29</v>
      </c>
      <c r="AI707" s="15" t="s">
        <v>38</v>
      </c>
      <c r="AL707" s="47">
        <f t="shared" ref="AL707:AL770" si="22">Y707/S707</f>
        <v>0.89400000000000002</v>
      </c>
      <c r="AM707" s="47">
        <v>1.71</v>
      </c>
      <c r="AN707">
        <f t="shared" ref="AN707:AN770" si="23">T707*AM707</f>
        <v>0.25650000000000001</v>
      </c>
      <c r="AO707" s="18" t="s">
        <v>70</v>
      </c>
      <c r="AP707" t="s">
        <v>389</v>
      </c>
    </row>
    <row r="708" spans="1:42" hidden="1" x14ac:dyDescent="0.2">
      <c r="A708" t="s">
        <v>29</v>
      </c>
      <c r="B708" t="s">
        <v>64</v>
      </c>
      <c r="C708" t="s">
        <v>31</v>
      </c>
      <c r="D708">
        <v>513342</v>
      </c>
      <c r="E708" t="s">
        <v>29</v>
      </c>
      <c r="G708" t="s">
        <v>65</v>
      </c>
      <c r="H708" t="s">
        <v>34</v>
      </c>
      <c r="M708" s="11">
        <v>10</v>
      </c>
      <c r="N708">
        <v>1</v>
      </c>
      <c r="P708" s="12">
        <v>43204</v>
      </c>
      <c r="Q708" s="13">
        <v>12.5</v>
      </c>
      <c r="R708" s="13"/>
      <c r="S708" s="14">
        <v>217.4</v>
      </c>
      <c r="T708" s="14">
        <v>0.15</v>
      </c>
      <c r="V708" t="s">
        <v>66</v>
      </c>
      <c r="W708" t="s">
        <v>29</v>
      </c>
      <c r="X708" s="12">
        <v>43204</v>
      </c>
      <c r="Y708" s="15">
        <v>194.35560000000001</v>
      </c>
      <c r="Z708" s="16">
        <v>0</v>
      </c>
      <c r="AA708" s="16">
        <v>0</v>
      </c>
      <c r="AB708" s="16">
        <v>0</v>
      </c>
      <c r="AC708" s="16">
        <v>194.35560000000001</v>
      </c>
      <c r="AD708" s="16">
        <v>194.35560000000001</v>
      </c>
      <c r="AE708" s="16">
        <v>194.35560000000001</v>
      </c>
      <c r="AF708" s="12">
        <v>43281</v>
      </c>
      <c r="AG708" s="15" t="s">
        <v>38</v>
      </c>
      <c r="AH708" s="15" t="s">
        <v>29</v>
      </c>
      <c r="AI708" s="15" t="s">
        <v>38</v>
      </c>
      <c r="AL708" s="47">
        <f t="shared" si="22"/>
        <v>0.89400000000000002</v>
      </c>
      <c r="AM708" s="47">
        <v>1.71</v>
      </c>
      <c r="AN708">
        <f t="shared" si="23"/>
        <v>0.25650000000000001</v>
      </c>
      <c r="AO708" s="18" t="s">
        <v>70</v>
      </c>
      <c r="AP708" t="s">
        <v>389</v>
      </c>
    </row>
    <row r="709" spans="1:42" hidden="1" x14ac:dyDescent="0.2">
      <c r="A709" t="s">
        <v>29</v>
      </c>
      <c r="B709" t="s">
        <v>64</v>
      </c>
      <c r="C709" t="s">
        <v>31</v>
      </c>
      <c r="D709">
        <v>513345</v>
      </c>
      <c r="E709" t="s">
        <v>29</v>
      </c>
      <c r="G709" t="s">
        <v>65</v>
      </c>
      <c r="H709" t="s">
        <v>34</v>
      </c>
      <c r="M709" s="11">
        <v>10</v>
      </c>
      <c r="N709">
        <v>1</v>
      </c>
      <c r="P709" s="12">
        <v>43204</v>
      </c>
      <c r="Q709" s="13">
        <v>12.5</v>
      </c>
      <c r="R709" s="13"/>
      <c r="S709" s="14">
        <v>217.4</v>
      </c>
      <c r="T709" s="14">
        <v>0.15</v>
      </c>
      <c r="V709" t="s">
        <v>66</v>
      </c>
      <c r="W709" t="s">
        <v>29</v>
      </c>
      <c r="X709" s="12">
        <v>43204</v>
      </c>
      <c r="Y709" s="15">
        <v>194.35560000000001</v>
      </c>
      <c r="Z709" s="16">
        <v>0</v>
      </c>
      <c r="AA709" s="16">
        <v>0</v>
      </c>
      <c r="AB709" s="16">
        <v>0</v>
      </c>
      <c r="AC709" s="16">
        <v>194.35560000000001</v>
      </c>
      <c r="AD709" s="16">
        <v>194.35560000000001</v>
      </c>
      <c r="AE709" s="16">
        <v>194.35560000000001</v>
      </c>
      <c r="AF709" s="12">
        <v>43281</v>
      </c>
      <c r="AG709" s="15" t="s">
        <v>38</v>
      </c>
      <c r="AH709" s="15" t="s">
        <v>29</v>
      </c>
      <c r="AI709" s="15" t="s">
        <v>38</v>
      </c>
      <c r="AL709" s="47">
        <f t="shared" si="22"/>
        <v>0.89400000000000002</v>
      </c>
      <c r="AM709" s="47">
        <v>1.71</v>
      </c>
      <c r="AN709">
        <f t="shared" si="23"/>
        <v>0.25650000000000001</v>
      </c>
      <c r="AO709" s="18" t="s">
        <v>70</v>
      </c>
      <c r="AP709" t="s">
        <v>389</v>
      </c>
    </row>
    <row r="710" spans="1:42" hidden="1" x14ac:dyDescent="0.2">
      <c r="A710" t="s">
        <v>29</v>
      </c>
      <c r="B710" t="s">
        <v>64</v>
      </c>
      <c r="C710" t="s">
        <v>31</v>
      </c>
      <c r="D710">
        <v>513358</v>
      </c>
      <c r="E710" t="s">
        <v>29</v>
      </c>
      <c r="G710" t="s">
        <v>65</v>
      </c>
      <c r="H710" t="s">
        <v>34</v>
      </c>
      <c r="M710" s="11">
        <v>10</v>
      </c>
      <c r="N710">
        <v>1</v>
      </c>
      <c r="P710" s="12">
        <v>43246</v>
      </c>
      <c r="Q710" s="13">
        <v>12.5</v>
      </c>
      <c r="R710" s="13"/>
      <c r="S710" s="14">
        <v>217.4</v>
      </c>
      <c r="T710" s="14">
        <v>0.15</v>
      </c>
      <c r="V710" t="s">
        <v>66</v>
      </c>
      <c r="W710" t="s">
        <v>29</v>
      </c>
      <c r="X710" s="12">
        <v>43246</v>
      </c>
      <c r="Y710" s="15">
        <v>194.35560000000001</v>
      </c>
      <c r="Z710" s="16">
        <v>0</v>
      </c>
      <c r="AA710" s="16">
        <v>0</v>
      </c>
      <c r="AB710" s="16">
        <v>0</v>
      </c>
      <c r="AC710" s="16">
        <v>194.35560000000001</v>
      </c>
      <c r="AD710" s="16">
        <v>194.35560000000001</v>
      </c>
      <c r="AE710" s="16">
        <v>194.35560000000001</v>
      </c>
      <c r="AF710" s="12">
        <v>43281</v>
      </c>
      <c r="AG710" s="15" t="s">
        <v>38</v>
      </c>
      <c r="AH710" s="15" t="s">
        <v>29</v>
      </c>
      <c r="AI710" s="15" t="s">
        <v>38</v>
      </c>
      <c r="AL710" s="47">
        <f t="shared" si="22"/>
        <v>0.89400000000000002</v>
      </c>
      <c r="AM710" s="47">
        <v>1.71</v>
      </c>
      <c r="AN710">
        <f t="shared" si="23"/>
        <v>0.25650000000000001</v>
      </c>
      <c r="AO710" s="18" t="s">
        <v>70</v>
      </c>
      <c r="AP710" t="s">
        <v>389</v>
      </c>
    </row>
    <row r="711" spans="1:42" hidden="1" x14ac:dyDescent="0.2">
      <c r="A711" t="s">
        <v>29</v>
      </c>
      <c r="B711" t="s">
        <v>64</v>
      </c>
      <c r="C711" t="s">
        <v>31</v>
      </c>
      <c r="D711">
        <v>513393</v>
      </c>
      <c r="E711" t="s">
        <v>29</v>
      </c>
      <c r="G711" t="s">
        <v>65</v>
      </c>
      <c r="H711" t="s">
        <v>34</v>
      </c>
      <c r="M711" s="11">
        <v>10</v>
      </c>
      <c r="N711">
        <v>1</v>
      </c>
      <c r="P711" s="12">
        <v>43203</v>
      </c>
      <c r="Q711" s="13">
        <v>12.5</v>
      </c>
      <c r="R711" s="13"/>
      <c r="S711" s="14">
        <v>217.4</v>
      </c>
      <c r="T711" s="14">
        <v>0.15</v>
      </c>
      <c r="V711" t="s">
        <v>66</v>
      </c>
      <c r="W711" t="s">
        <v>29</v>
      </c>
      <c r="X711" s="12">
        <v>43203</v>
      </c>
      <c r="Y711" s="15">
        <v>194.35560000000001</v>
      </c>
      <c r="Z711" s="16">
        <v>0</v>
      </c>
      <c r="AA711" s="16">
        <v>0</v>
      </c>
      <c r="AB711" s="16">
        <v>0</v>
      </c>
      <c r="AC711" s="16">
        <v>194.35560000000001</v>
      </c>
      <c r="AD711" s="16">
        <v>194.35560000000001</v>
      </c>
      <c r="AE711" s="16">
        <v>194.35560000000001</v>
      </c>
      <c r="AF711" s="12">
        <v>43281</v>
      </c>
      <c r="AG711" s="15" t="s">
        <v>38</v>
      </c>
      <c r="AH711" s="15" t="s">
        <v>29</v>
      </c>
      <c r="AI711" s="15" t="s">
        <v>38</v>
      </c>
      <c r="AL711" s="47">
        <f t="shared" si="22"/>
        <v>0.89400000000000002</v>
      </c>
      <c r="AM711" s="47">
        <v>1.71</v>
      </c>
      <c r="AN711">
        <f t="shared" si="23"/>
        <v>0.25650000000000001</v>
      </c>
      <c r="AO711" s="18" t="s">
        <v>70</v>
      </c>
      <c r="AP711" t="s">
        <v>389</v>
      </c>
    </row>
    <row r="712" spans="1:42" hidden="1" x14ac:dyDescent="0.2">
      <c r="A712" t="s">
        <v>29</v>
      </c>
      <c r="B712" t="s">
        <v>64</v>
      </c>
      <c r="C712" t="s">
        <v>31</v>
      </c>
      <c r="D712">
        <v>513431</v>
      </c>
      <c r="E712" t="s">
        <v>29</v>
      </c>
      <c r="G712" t="s">
        <v>65</v>
      </c>
      <c r="H712" t="s">
        <v>34</v>
      </c>
      <c r="M712" s="11">
        <v>10</v>
      </c>
      <c r="N712">
        <v>1</v>
      </c>
      <c r="P712" s="12">
        <v>43204</v>
      </c>
      <c r="Q712" s="13">
        <v>12.5</v>
      </c>
      <c r="R712" s="13"/>
      <c r="S712" s="14">
        <v>217.4</v>
      </c>
      <c r="T712" s="14">
        <v>0.15</v>
      </c>
      <c r="V712" t="s">
        <v>66</v>
      </c>
      <c r="W712" t="s">
        <v>29</v>
      </c>
      <c r="X712" s="12">
        <v>43204</v>
      </c>
      <c r="Y712" s="15">
        <v>194.35560000000001</v>
      </c>
      <c r="Z712" s="16">
        <v>0</v>
      </c>
      <c r="AA712" s="16">
        <v>0</v>
      </c>
      <c r="AB712" s="16">
        <v>0</v>
      </c>
      <c r="AC712" s="16">
        <v>194.35560000000001</v>
      </c>
      <c r="AD712" s="16">
        <v>194.35560000000001</v>
      </c>
      <c r="AE712" s="16">
        <v>194.35560000000001</v>
      </c>
      <c r="AF712" s="12">
        <v>43281</v>
      </c>
      <c r="AG712" s="15" t="s">
        <v>38</v>
      </c>
      <c r="AH712" s="15" t="s">
        <v>29</v>
      </c>
      <c r="AI712" s="15" t="s">
        <v>38</v>
      </c>
      <c r="AL712" s="47">
        <f t="shared" si="22"/>
        <v>0.89400000000000002</v>
      </c>
      <c r="AM712" s="47">
        <v>1.71</v>
      </c>
      <c r="AN712">
        <f t="shared" si="23"/>
        <v>0.25650000000000001</v>
      </c>
      <c r="AO712" s="18" t="s">
        <v>70</v>
      </c>
      <c r="AP712" t="s">
        <v>389</v>
      </c>
    </row>
    <row r="713" spans="1:42" hidden="1" x14ac:dyDescent="0.2">
      <c r="A713" t="s">
        <v>29</v>
      </c>
      <c r="B713" t="s">
        <v>64</v>
      </c>
      <c r="C713" t="s">
        <v>31</v>
      </c>
      <c r="D713">
        <v>513449</v>
      </c>
      <c r="E713" t="s">
        <v>29</v>
      </c>
      <c r="G713" t="s">
        <v>65</v>
      </c>
      <c r="H713" t="s">
        <v>34</v>
      </c>
      <c r="M713" s="11">
        <v>10</v>
      </c>
      <c r="N713">
        <v>1</v>
      </c>
      <c r="P713" s="12">
        <v>43295</v>
      </c>
      <c r="Q713" s="13">
        <v>12.5</v>
      </c>
      <c r="R713" s="13"/>
      <c r="S713" s="14">
        <v>217.4</v>
      </c>
      <c r="T713" s="14">
        <v>0.15</v>
      </c>
      <c r="V713" t="s">
        <v>66</v>
      </c>
      <c r="W713" t="s">
        <v>29</v>
      </c>
      <c r="X713" s="12">
        <v>43295</v>
      </c>
      <c r="Y713" s="15">
        <v>194.35560000000001</v>
      </c>
      <c r="Z713" s="16">
        <v>0</v>
      </c>
      <c r="AA713" s="16">
        <v>0</v>
      </c>
      <c r="AB713" s="16">
        <v>0</v>
      </c>
      <c r="AC713" s="16">
        <v>194.35560000000001</v>
      </c>
      <c r="AD713" s="16">
        <v>194.35560000000001</v>
      </c>
      <c r="AE713" s="16">
        <v>194.35560000000001</v>
      </c>
      <c r="AF713" s="12">
        <v>43373</v>
      </c>
      <c r="AG713" s="15" t="s">
        <v>38</v>
      </c>
      <c r="AH713" s="15" t="s">
        <v>29</v>
      </c>
      <c r="AI713" s="15" t="s">
        <v>38</v>
      </c>
      <c r="AL713" s="47">
        <f t="shared" si="22"/>
        <v>0.89400000000000002</v>
      </c>
      <c r="AM713" s="47">
        <v>1.71</v>
      </c>
      <c r="AN713">
        <f t="shared" si="23"/>
        <v>0.25650000000000001</v>
      </c>
      <c r="AO713" s="18" t="s">
        <v>70</v>
      </c>
      <c r="AP713" t="s">
        <v>389</v>
      </c>
    </row>
    <row r="714" spans="1:42" hidden="1" x14ac:dyDescent="0.2">
      <c r="A714" t="s">
        <v>29</v>
      </c>
      <c r="B714" t="s">
        <v>64</v>
      </c>
      <c r="C714" t="s">
        <v>31</v>
      </c>
      <c r="D714">
        <v>513478</v>
      </c>
      <c r="E714" t="s">
        <v>29</v>
      </c>
      <c r="G714" t="s">
        <v>65</v>
      </c>
      <c r="H714" t="s">
        <v>34</v>
      </c>
      <c r="M714" s="11">
        <v>10</v>
      </c>
      <c r="N714">
        <v>1</v>
      </c>
      <c r="P714" s="12">
        <v>43203</v>
      </c>
      <c r="Q714" s="13">
        <v>12.5</v>
      </c>
      <c r="R714" s="13"/>
      <c r="S714" s="14">
        <v>217.4</v>
      </c>
      <c r="T714" s="14">
        <v>0.15</v>
      </c>
      <c r="V714" t="s">
        <v>66</v>
      </c>
      <c r="W714" t="s">
        <v>29</v>
      </c>
      <c r="X714" s="12">
        <v>43203</v>
      </c>
      <c r="Y714" s="15">
        <v>194.35560000000001</v>
      </c>
      <c r="Z714" s="16">
        <v>0</v>
      </c>
      <c r="AA714" s="16">
        <v>0</v>
      </c>
      <c r="AB714" s="16">
        <v>0</v>
      </c>
      <c r="AC714" s="16">
        <v>194.35560000000001</v>
      </c>
      <c r="AD714" s="16">
        <v>194.35560000000001</v>
      </c>
      <c r="AE714" s="16">
        <v>194.35560000000001</v>
      </c>
      <c r="AF714" s="12">
        <v>43281</v>
      </c>
      <c r="AG714" s="15" t="s">
        <v>38</v>
      </c>
      <c r="AH714" s="15" t="s">
        <v>29</v>
      </c>
      <c r="AI714" s="15" t="s">
        <v>38</v>
      </c>
      <c r="AL714" s="47">
        <f t="shared" si="22"/>
        <v>0.89400000000000002</v>
      </c>
      <c r="AM714" s="47">
        <v>1.71</v>
      </c>
      <c r="AN714">
        <f t="shared" si="23"/>
        <v>0.25650000000000001</v>
      </c>
      <c r="AO714" s="18" t="s">
        <v>70</v>
      </c>
      <c r="AP714" t="s">
        <v>389</v>
      </c>
    </row>
    <row r="715" spans="1:42" hidden="1" x14ac:dyDescent="0.2">
      <c r="A715" t="s">
        <v>29</v>
      </c>
      <c r="B715" t="s">
        <v>64</v>
      </c>
      <c r="C715" t="s">
        <v>31</v>
      </c>
      <c r="D715">
        <v>513497</v>
      </c>
      <c r="E715" t="s">
        <v>29</v>
      </c>
      <c r="G715" t="s">
        <v>65</v>
      </c>
      <c r="H715" t="s">
        <v>34</v>
      </c>
      <c r="M715" s="11">
        <v>10</v>
      </c>
      <c r="N715">
        <v>1</v>
      </c>
      <c r="P715" s="12">
        <v>43203</v>
      </c>
      <c r="Q715" s="13">
        <v>12.5</v>
      </c>
      <c r="R715" s="13"/>
      <c r="S715" s="14">
        <v>217.4</v>
      </c>
      <c r="T715" s="14">
        <v>0.15</v>
      </c>
      <c r="V715" t="s">
        <v>66</v>
      </c>
      <c r="W715" t="s">
        <v>29</v>
      </c>
      <c r="X715" s="12">
        <v>43203</v>
      </c>
      <c r="Y715" s="15">
        <v>194.35560000000001</v>
      </c>
      <c r="Z715" s="16">
        <v>0</v>
      </c>
      <c r="AA715" s="16">
        <v>0</v>
      </c>
      <c r="AB715" s="16">
        <v>0</v>
      </c>
      <c r="AC715" s="16">
        <v>194.35560000000001</v>
      </c>
      <c r="AD715" s="16">
        <v>194.35560000000001</v>
      </c>
      <c r="AE715" s="16">
        <v>194.35560000000001</v>
      </c>
      <c r="AF715" s="12">
        <v>43281</v>
      </c>
      <c r="AG715" s="15" t="s">
        <v>38</v>
      </c>
      <c r="AH715" s="15" t="s">
        <v>29</v>
      </c>
      <c r="AI715" s="15" t="s">
        <v>38</v>
      </c>
      <c r="AL715" s="47">
        <f t="shared" si="22"/>
        <v>0.89400000000000002</v>
      </c>
      <c r="AM715" s="47">
        <v>1.71</v>
      </c>
      <c r="AN715">
        <f t="shared" si="23"/>
        <v>0.25650000000000001</v>
      </c>
      <c r="AO715" s="18" t="s">
        <v>70</v>
      </c>
      <c r="AP715" t="s">
        <v>389</v>
      </c>
    </row>
    <row r="716" spans="1:42" hidden="1" x14ac:dyDescent="0.2">
      <c r="A716" t="s">
        <v>29</v>
      </c>
      <c r="B716" t="s">
        <v>64</v>
      </c>
      <c r="C716" t="s">
        <v>31</v>
      </c>
      <c r="D716">
        <v>513530</v>
      </c>
      <c r="E716" t="s">
        <v>29</v>
      </c>
      <c r="G716" t="s">
        <v>65</v>
      </c>
      <c r="H716" t="s">
        <v>34</v>
      </c>
      <c r="M716" s="11">
        <v>10</v>
      </c>
      <c r="N716">
        <v>1</v>
      </c>
      <c r="P716" s="12">
        <v>43314</v>
      </c>
      <c r="Q716" s="13">
        <v>12.5</v>
      </c>
      <c r="R716" s="13"/>
      <c r="S716" s="14">
        <v>217.4</v>
      </c>
      <c r="T716" s="14">
        <v>0.15</v>
      </c>
      <c r="V716" t="s">
        <v>66</v>
      </c>
      <c r="W716" t="s">
        <v>29</v>
      </c>
      <c r="X716" s="12">
        <v>43314</v>
      </c>
      <c r="Y716" s="15">
        <v>194.35560000000001</v>
      </c>
      <c r="Z716" s="16">
        <v>0</v>
      </c>
      <c r="AA716" s="16">
        <v>0</v>
      </c>
      <c r="AB716" s="16">
        <v>0</v>
      </c>
      <c r="AC716" s="16">
        <v>194.35560000000001</v>
      </c>
      <c r="AD716" s="16">
        <v>194.35560000000001</v>
      </c>
      <c r="AE716" s="16">
        <v>194.35560000000001</v>
      </c>
      <c r="AF716" s="12">
        <v>43373</v>
      </c>
      <c r="AG716" s="15" t="s">
        <v>38</v>
      </c>
      <c r="AH716" s="15" t="s">
        <v>29</v>
      </c>
      <c r="AI716" s="15" t="s">
        <v>38</v>
      </c>
      <c r="AL716" s="47">
        <f t="shared" si="22"/>
        <v>0.89400000000000002</v>
      </c>
      <c r="AM716" s="47">
        <v>1.71</v>
      </c>
      <c r="AN716">
        <f t="shared" si="23"/>
        <v>0.25650000000000001</v>
      </c>
      <c r="AO716" s="18" t="s">
        <v>70</v>
      </c>
      <c r="AP716" t="s">
        <v>389</v>
      </c>
    </row>
    <row r="717" spans="1:42" hidden="1" x14ac:dyDescent="0.2">
      <c r="A717" t="s">
        <v>29</v>
      </c>
      <c r="B717" t="s">
        <v>64</v>
      </c>
      <c r="C717" t="s">
        <v>31</v>
      </c>
      <c r="D717">
        <v>513539</v>
      </c>
      <c r="E717" t="s">
        <v>29</v>
      </c>
      <c r="G717" t="s">
        <v>65</v>
      </c>
      <c r="H717" t="s">
        <v>34</v>
      </c>
      <c r="M717" s="11">
        <v>10</v>
      </c>
      <c r="N717">
        <v>1</v>
      </c>
      <c r="P717" s="12">
        <v>43204</v>
      </c>
      <c r="Q717" s="13">
        <v>12.5</v>
      </c>
      <c r="R717" s="13"/>
      <c r="S717" s="14">
        <v>217.4</v>
      </c>
      <c r="T717" s="14">
        <v>0.15</v>
      </c>
      <c r="V717" t="s">
        <v>66</v>
      </c>
      <c r="W717" t="s">
        <v>29</v>
      </c>
      <c r="X717" s="12">
        <v>43204</v>
      </c>
      <c r="Y717" s="15">
        <v>194.35560000000001</v>
      </c>
      <c r="Z717" s="16">
        <v>0</v>
      </c>
      <c r="AA717" s="16">
        <v>0</v>
      </c>
      <c r="AB717" s="16">
        <v>0</v>
      </c>
      <c r="AC717" s="16">
        <v>194.35560000000001</v>
      </c>
      <c r="AD717" s="16">
        <v>194.35560000000001</v>
      </c>
      <c r="AE717" s="16">
        <v>194.35560000000001</v>
      </c>
      <c r="AF717" s="12">
        <v>43281</v>
      </c>
      <c r="AG717" s="15" t="s">
        <v>38</v>
      </c>
      <c r="AH717" s="15" t="s">
        <v>29</v>
      </c>
      <c r="AI717" s="15" t="s">
        <v>38</v>
      </c>
      <c r="AL717" s="47">
        <f t="shared" si="22"/>
        <v>0.89400000000000002</v>
      </c>
      <c r="AM717" s="47">
        <v>1.71</v>
      </c>
      <c r="AN717">
        <f t="shared" si="23"/>
        <v>0.25650000000000001</v>
      </c>
      <c r="AO717" s="18" t="s">
        <v>70</v>
      </c>
      <c r="AP717" t="s">
        <v>389</v>
      </c>
    </row>
    <row r="718" spans="1:42" hidden="1" x14ac:dyDescent="0.2">
      <c r="A718" t="s">
        <v>29</v>
      </c>
      <c r="B718" t="s">
        <v>64</v>
      </c>
      <c r="C718" t="s">
        <v>31</v>
      </c>
      <c r="D718">
        <v>513556</v>
      </c>
      <c r="E718" t="s">
        <v>29</v>
      </c>
      <c r="G718" t="s">
        <v>65</v>
      </c>
      <c r="H718" t="s">
        <v>34</v>
      </c>
      <c r="M718" s="11">
        <v>10</v>
      </c>
      <c r="N718">
        <v>1</v>
      </c>
      <c r="P718" s="12">
        <v>43204</v>
      </c>
      <c r="Q718" s="13">
        <v>12.5</v>
      </c>
      <c r="R718" s="13"/>
      <c r="S718" s="14">
        <v>217.4</v>
      </c>
      <c r="T718" s="14">
        <v>0.15</v>
      </c>
      <c r="V718" t="s">
        <v>66</v>
      </c>
      <c r="W718" t="s">
        <v>29</v>
      </c>
      <c r="X718" s="12">
        <v>43204</v>
      </c>
      <c r="Y718" s="15">
        <v>194.35560000000001</v>
      </c>
      <c r="Z718" s="16">
        <v>0</v>
      </c>
      <c r="AA718" s="16">
        <v>0</v>
      </c>
      <c r="AB718" s="16">
        <v>0</v>
      </c>
      <c r="AC718" s="16">
        <v>194.35560000000001</v>
      </c>
      <c r="AD718" s="16">
        <v>194.35560000000001</v>
      </c>
      <c r="AE718" s="16">
        <v>194.35560000000001</v>
      </c>
      <c r="AF718" s="12">
        <v>43281</v>
      </c>
      <c r="AG718" s="15" t="s">
        <v>38</v>
      </c>
      <c r="AH718" s="15" t="s">
        <v>29</v>
      </c>
      <c r="AI718" s="15" t="s">
        <v>38</v>
      </c>
      <c r="AL718" s="47">
        <f t="shared" si="22"/>
        <v>0.89400000000000002</v>
      </c>
      <c r="AM718" s="47">
        <v>1.71</v>
      </c>
      <c r="AN718">
        <f t="shared" si="23"/>
        <v>0.25650000000000001</v>
      </c>
      <c r="AO718" s="18" t="s">
        <v>70</v>
      </c>
      <c r="AP718" t="s">
        <v>389</v>
      </c>
    </row>
    <row r="719" spans="1:42" hidden="1" x14ac:dyDescent="0.2">
      <c r="A719" t="s">
        <v>29</v>
      </c>
      <c r="B719" t="s">
        <v>64</v>
      </c>
      <c r="C719" t="s">
        <v>31</v>
      </c>
      <c r="D719">
        <v>513566</v>
      </c>
      <c r="E719" t="s">
        <v>29</v>
      </c>
      <c r="G719" t="s">
        <v>65</v>
      </c>
      <c r="H719" t="s">
        <v>34</v>
      </c>
      <c r="M719" s="11">
        <v>10</v>
      </c>
      <c r="N719">
        <v>1</v>
      </c>
      <c r="P719" s="12">
        <v>43246</v>
      </c>
      <c r="Q719" s="13">
        <v>12.5</v>
      </c>
      <c r="R719" s="13"/>
      <c r="S719" s="14">
        <v>217.4</v>
      </c>
      <c r="T719" s="14">
        <v>0.15</v>
      </c>
      <c r="V719" t="s">
        <v>66</v>
      </c>
      <c r="W719" t="s">
        <v>29</v>
      </c>
      <c r="X719" s="12">
        <v>43246</v>
      </c>
      <c r="Y719" s="15">
        <v>194.35560000000001</v>
      </c>
      <c r="Z719" s="16">
        <v>0</v>
      </c>
      <c r="AA719" s="16">
        <v>0</v>
      </c>
      <c r="AB719" s="16">
        <v>0</v>
      </c>
      <c r="AC719" s="16">
        <v>194.35560000000001</v>
      </c>
      <c r="AD719" s="16">
        <v>194.35560000000001</v>
      </c>
      <c r="AE719" s="16">
        <v>194.35560000000001</v>
      </c>
      <c r="AF719" s="12">
        <v>43281</v>
      </c>
      <c r="AG719" s="15" t="s">
        <v>38</v>
      </c>
      <c r="AH719" s="15" t="s">
        <v>29</v>
      </c>
      <c r="AI719" s="15" t="s">
        <v>38</v>
      </c>
      <c r="AL719" s="47">
        <f t="shared" si="22"/>
        <v>0.89400000000000002</v>
      </c>
      <c r="AM719" s="47">
        <v>1.71</v>
      </c>
      <c r="AN719">
        <f t="shared" si="23"/>
        <v>0.25650000000000001</v>
      </c>
      <c r="AO719" s="18" t="s">
        <v>70</v>
      </c>
      <c r="AP719" t="s">
        <v>389</v>
      </c>
    </row>
    <row r="720" spans="1:42" hidden="1" x14ac:dyDescent="0.2">
      <c r="A720" t="s">
        <v>29</v>
      </c>
      <c r="B720" t="s">
        <v>64</v>
      </c>
      <c r="C720" t="s">
        <v>31</v>
      </c>
      <c r="D720">
        <v>513567</v>
      </c>
      <c r="E720" t="s">
        <v>29</v>
      </c>
      <c r="G720" t="s">
        <v>65</v>
      </c>
      <c r="H720" t="s">
        <v>34</v>
      </c>
      <c r="M720" s="11">
        <v>10</v>
      </c>
      <c r="N720">
        <v>1</v>
      </c>
      <c r="P720" s="12">
        <v>43253</v>
      </c>
      <c r="Q720" s="13">
        <v>12.5</v>
      </c>
      <c r="R720" s="13"/>
      <c r="S720" s="14">
        <v>217.4</v>
      </c>
      <c r="T720" s="14">
        <v>0.15</v>
      </c>
      <c r="V720" t="s">
        <v>66</v>
      </c>
      <c r="W720" t="s">
        <v>29</v>
      </c>
      <c r="X720" s="12">
        <v>43253</v>
      </c>
      <c r="Y720" s="15">
        <v>194.35560000000001</v>
      </c>
      <c r="Z720" s="16">
        <v>0</v>
      </c>
      <c r="AA720" s="16">
        <v>0</v>
      </c>
      <c r="AB720" s="16">
        <v>0</v>
      </c>
      <c r="AC720" s="16">
        <v>194.35560000000001</v>
      </c>
      <c r="AD720" s="16">
        <v>194.35560000000001</v>
      </c>
      <c r="AE720" s="16">
        <v>194.35560000000001</v>
      </c>
      <c r="AF720" s="12">
        <v>43281</v>
      </c>
      <c r="AG720" s="15" t="s">
        <v>38</v>
      </c>
      <c r="AH720" s="15" t="s">
        <v>29</v>
      </c>
      <c r="AI720" s="15" t="s">
        <v>38</v>
      </c>
      <c r="AL720" s="47">
        <f t="shared" si="22"/>
        <v>0.89400000000000002</v>
      </c>
      <c r="AM720" s="47">
        <v>1.71</v>
      </c>
      <c r="AN720">
        <f t="shared" si="23"/>
        <v>0.25650000000000001</v>
      </c>
      <c r="AO720" s="18" t="s">
        <v>70</v>
      </c>
      <c r="AP720" t="s">
        <v>389</v>
      </c>
    </row>
    <row r="721" spans="1:42" hidden="1" x14ac:dyDescent="0.2">
      <c r="A721" t="s">
        <v>29</v>
      </c>
      <c r="B721" t="s">
        <v>64</v>
      </c>
      <c r="C721" t="s">
        <v>31</v>
      </c>
      <c r="D721">
        <v>513580</v>
      </c>
      <c r="E721" t="s">
        <v>29</v>
      </c>
      <c r="G721" t="s">
        <v>65</v>
      </c>
      <c r="H721" t="s">
        <v>34</v>
      </c>
      <c r="M721" s="11">
        <v>10</v>
      </c>
      <c r="N721">
        <v>1</v>
      </c>
      <c r="P721" s="12">
        <v>43253</v>
      </c>
      <c r="Q721" s="13">
        <v>12.5</v>
      </c>
      <c r="R721" s="13"/>
      <c r="S721" s="14">
        <v>217.4</v>
      </c>
      <c r="T721" s="14">
        <v>0.15</v>
      </c>
      <c r="V721" t="s">
        <v>66</v>
      </c>
      <c r="W721" t="s">
        <v>29</v>
      </c>
      <c r="X721" s="12">
        <v>43253</v>
      </c>
      <c r="Y721" s="15">
        <v>194.35560000000001</v>
      </c>
      <c r="Z721" s="16">
        <v>0</v>
      </c>
      <c r="AA721" s="16">
        <v>0</v>
      </c>
      <c r="AB721" s="16">
        <v>0</v>
      </c>
      <c r="AC721" s="16">
        <v>194.35560000000001</v>
      </c>
      <c r="AD721" s="16">
        <v>194.35560000000001</v>
      </c>
      <c r="AE721" s="16">
        <v>194.35560000000001</v>
      </c>
      <c r="AF721" s="12">
        <v>43281</v>
      </c>
      <c r="AG721" s="15" t="s">
        <v>38</v>
      </c>
      <c r="AH721" s="15" t="s">
        <v>29</v>
      </c>
      <c r="AI721" s="15" t="s">
        <v>38</v>
      </c>
      <c r="AL721" s="47">
        <f t="shared" si="22"/>
        <v>0.89400000000000002</v>
      </c>
      <c r="AM721" s="47">
        <v>1.71</v>
      </c>
      <c r="AN721">
        <f t="shared" si="23"/>
        <v>0.25650000000000001</v>
      </c>
      <c r="AO721" s="18" t="s">
        <v>70</v>
      </c>
      <c r="AP721" t="s">
        <v>389</v>
      </c>
    </row>
    <row r="722" spans="1:42" hidden="1" x14ac:dyDescent="0.2">
      <c r="A722" t="s">
        <v>29</v>
      </c>
      <c r="B722" t="s">
        <v>64</v>
      </c>
      <c r="C722" t="s">
        <v>31</v>
      </c>
      <c r="D722">
        <v>513627</v>
      </c>
      <c r="E722" t="s">
        <v>29</v>
      </c>
      <c r="G722" t="s">
        <v>65</v>
      </c>
      <c r="H722" t="s">
        <v>34</v>
      </c>
      <c r="M722" s="11">
        <v>10</v>
      </c>
      <c r="N722">
        <v>1</v>
      </c>
      <c r="P722" s="12">
        <v>43253</v>
      </c>
      <c r="Q722" s="13">
        <v>12.5</v>
      </c>
      <c r="R722" s="13"/>
      <c r="S722" s="14">
        <v>217.4</v>
      </c>
      <c r="T722" s="14">
        <v>0.15</v>
      </c>
      <c r="V722" t="s">
        <v>66</v>
      </c>
      <c r="W722" t="s">
        <v>29</v>
      </c>
      <c r="X722" s="12">
        <v>43253</v>
      </c>
      <c r="Y722" s="15">
        <v>194.35560000000001</v>
      </c>
      <c r="Z722" s="16">
        <v>0</v>
      </c>
      <c r="AA722" s="16">
        <v>0</v>
      </c>
      <c r="AB722" s="16">
        <v>0</v>
      </c>
      <c r="AC722" s="16">
        <v>194.35560000000001</v>
      </c>
      <c r="AD722" s="16">
        <v>194.35560000000001</v>
      </c>
      <c r="AE722" s="16">
        <v>194.35560000000001</v>
      </c>
      <c r="AF722" s="12">
        <v>43281</v>
      </c>
      <c r="AG722" s="15" t="s">
        <v>38</v>
      </c>
      <c r="AH722" s="15" t="s">
        <v>29</v>
      </c>
      <c r="AI722" s="15" t="s">
        <v>38</v>
      </c>
      <c r="AL722" s="47">
        <f t="shared" si="22"/>
        <v>0.89400000000000002</v>
      </c>
      <c r="AM722" s="47">
        <v>1.71</v>
      </c>
      <c r="AN722">
        <f t="shared" si="23"/>
        <v>0.25650000000000001</v>
      </c>
      <c r="AO722" s="18" t="s">
        <v>70</v>
      </c>
      <c r="AP722" t="s">
        <v>389</v>
      </c>
    </row>
    <row r="723" spans="1:42" hidden="1" x14ac:dyDescent="0.2">
      <c r="A723" t="s">
        <v>29</v>
      </c>
      <c r="B723" t="s">
        <v>64</v>
      </c>
      <c r="C723" t="s">
        <v>31</v>
      </c>
      <c r="D723">
        <v>513636</v>
      </c>
      <c r="E723" t="s">
        <v>29</v>
      </c>
      <c r="G723" t="s">
        <v>65</v>
      </c>
      <c r="H723" t="s">
        <v>34</v>
      </c>
      <c r="M723" s="11">
        <v>10</v>
      </c>
      <c r="N723">
        <v>1</v>
      </c>
      <c r="P723" s="12">
        <v>43203</v>
      </c>
      <c r="Q723" s="13">
        <v>12.5</v>
      </c>
      <c r="R723" s="13"/>
      <c r="S723" s="14">
        <v>217.4</v>
      </c>
      <c r="T723" s="14">
        <v>0.15</v>
      </c>
      <c r="V723" t="s">
        <v>66</v>
      </c>
      <c r="W723" t="s">
        <v>29</v>
      </c>
      <c r="X723" s="12">
        <v>43203</v>
      </c>
      <c r="Y723" s="15">
        <v>194.35560000000001</v>
      </c>
      <c r="Z723" s="16">
        <v>0</v>
      </c>
      <c r="AA723" s="16">
        <v>0</v>
      </c>
      <c r="AB723" s="16">
        <v>0</v>
      </c>
      <c r="AC723" s="16">
        <v>194.35560000000001</v>
      </c>
      <c r="AD723" s="16">
        <v>194.35560000000001</v>
      </c>
      <c r="AE723" s="16">
        <v>194.35560000000001</v>
      </c>
      <c r="AF723" s="12">
        <v>43281</v>
      </c>
      <c r="AG723" s="15" t="s">
        <v>38</v>
      </c>
      <c r="AH723" s="15" t="s">
        <v>29</v>
      </c>
      <c r="AI723" s="15" t="s">
        <v>38</v>
      </c>
      <c r="AL723" s="47">
        <f t="shared" si="22"/>
        <v>0.89400000000000002</v>
      </c>
      <c r="AM723" s="47">
        <v>1.71</v>
      </c>
      <c r="AN723">
        <f t="shared" si="23"/>
        <v>0.25650000000000001</v>
      </c>
      <c r="AO723" s="18" t="s">
        <v>70</v>
      </c>
      <c r="AP723" t="s">
        <v>389</v>
      </c>
    </row>
    <row r="724" spans="1:42" hidden="1" x14ac:dyDescent="0.2">
      <c r="A724" t="s">
        <v>29</v>
      </c>
      <c r="B724" t="s">
        <v>64</v>
      </c>
      <c r="C724" t="s">
        <v>31</v>
      </c>
      <c r="D724">
        <v>513648</v>
      </c>
      <c r="E724" t="s">
        <v>29</v>
      </c>
      <c r="G724" t="s">
        <v>65</v>
      </c>
      <c r="H724" t="s">
        <v>34</v>
      </c>
      <c r="M724" s="11">
        <v>10</v>
      </c>
      <c r="N724">
        <v>1</v>
      </c>
      <c r="P724" s="12">
        <v>43295</v>
      </c>
      <c r="Q724" s="13">
        <v>12.5</v>
      </c>
      <c r="R724" s="13"/>
      <c r="S724" s="14">
        <v>217.4</v>
      </c>
      <c r="T724" s="14">
        <v>0.15</v>
      </c>
      <c r="V724" t="s">
        <v>66</v>
      </c>
      <c r="W724" t="s">
        <v>29</v>
      </c>
      <c r="X724" s="12">
        <v>43295</v>
      </c>
      <c r="Y724" s="15">
        <v>194.35560000000001</v>
      </c>
      <c r="Z724" s="16">
        <v>0</v>
      </c>
      <c r="AA724" s="16">
        <v>0</v>
      </c>
      <c r="AB724" s="16">
        <v>0</v>
      </c>
      <c r="AC724" s="16">
        <v>194.35560000000001</v>
      </c>
      <c r="AD724" s="16">
        <v>194.35560000000001</v>
      </c>
      <c r="AE724" s="16">
        <v>194.35560000000001</v>
      </c>
      <c r="AF724" s="12">
        <v>43373</v>
      </c>
      <c r="AG724" s="15" t="s">
        <v>38</v>
      </c>
      <c r="AH724" s="15" t="s">
        <v>29</v>
      </c>
      <c r="AI724" s="15" t="s">
        <v>38</v>
      </c>
      <c r="AL724" s="47">
        <f t="shared" si="22"/>
        <v>0.89400000000000002</v>
      </c>
      <c r="AM724" s="47">
        <v>1.71</v>
      </c>
      <c r="AN724">
        <f t="shared" si="23"/>
        <v>0.25650000000000001</v>
      </c>
      <c r="AO724" s="18" t="s">
        <v>70</v>
      </c>
      <c r="AP724" t="s">
        <v>389</v>
      </c>
    </row>
    <row r="725" spans="1:42" hidden="1" x14ac:dyDescent="0.2">
      <c r="A725" t="s">
        <v>29</v>
      </c>
      <c r="B725" t="s">
        <v>64</v>
      </c>
      <c r="C725" t="s">
        <v>31</v>
      </c>
      <c r="D725">
        <v>513651</v>
      </c>
      <c r="E725" t="s">
        <v>29</v>
      </c>
      <c r="G725" t="s">
        <v>65</v>
      </c>
      <c r="H725" t="s">
        <v>34</v>
      </c>
      <c r="M725" s="11">
        <v>10</v>
      </c>
      <c r="N725">
        <v>1</v>
      </c>
      <c r="P725" s="12">
        <v>43337</v>
      </c>
      <c r="Q725" s="13">
        <v>12.5</v>
      </c>
      <c r="R725" s="13"/>
      <c r="S725" s="14">
        <v>217.4</v>
      </c>
      <c r="T725" s="14">
        <v>0.15</v>
      </c>
      <c r="V725" t="s">
        <v>66</v>
      </c>
      <c r="W725" t="s">
        <v>29</v>
      </c>
      <c r="X725" s="12">
        <v>43337</v>
      </c>
      <c r="Y725" s="15">
        <v>194.35560000000001</v>
      </c>
      <c r="Z725" s="16">
        <v>0</v>
      </c>
      <c r="AA725" s="16">
        <v>0</v>
      </c>
      <c r="AB725" s="16">
        <v>0</v>
      </c>
      <c r="AC725" s="16">
        <v>194.35560000000001</v>
      </c>
      <c r="AD725" s="16">
        <v>194.35560000000001</v>
      </c>
      <c r="AE725" s="16">
        <v>194.35560000000001</v>
      </c>
      <c r="AF725" s="12">
        <v>43373</v>
      </c>
      <c r="AG725" s="15" t="s">
        <v>38</v>
      </c>
      <c r="AH725" s="15" t="s">
        <v>29</v>
      </c>
      <c r="AI725" s="15" t="s">
        <v>38</v>
      </c>
      <c r="AL725" s="47">
        <f t="shared" si="22"/>
        <v>0.89400000000000002</v>
      </c>
      <c r="AM725" s="47">
        <v>1.71</v>
      </c>
      <c r="AN725">
        <f t="shared" si="23"/>
        <v>0.25650000000000001</v>
      </c>
      <c r="AO725" s="18" t="s">
        <v>70</v>
      </c>
      <c r="AP725" t="s">
        <v>389</v>
      </c>
    </row>
    <row r="726" spans="1:42" hidden="1" x14ac:dyDescent="0.2">
      <c r="A726" t="s">
        <v>29</v>
      </c>
      <c r="B726" t="s">
        <v>64</v>
      </c>
      <c r="C726" t="s">
        <v>31</v>
      </c>
      <c r="D726">
        <v>513657</v>
      </c>
      <c r="E726" t="s">
        <v>29</v>
      </c>
      <c r="G726" t="s">
        <v>65</v>
      </c>
      <c r="H726" t="s">
        <v>34</v>
      </c>
      <c r="M726" s="11">
        <v>10</v>
      </c>
      <c r="N726">
        <v>1</v>
      </c>
      <c r="P726" s="12">
        <v>43203</v>
      </c>
      <c r="Q726" s="13">
        <v>12.5</v>
      </c>
      <c r="R726" s="13"/>
      <c r="S726" s="14">
        <v>217.4</v>
      </c>
      <c r="T726" s="14">
        <v>0.15</v>
      </c>
      <c r="V726" t="s">
        <v>66</v>
      </c>
      <c r="W726" t="s">
        <v>29</v>
      </c>
      <c r="X726" s="12">
        <v>43203</v>
      </c>
      <c r="Y726" s="15">
        <v>194.35560000000001</v>
      </c>
      <c r="Z726" s="16">
        <v>0</v>
      </c>
      <c r="AA726" s="16">
        <v>0</v>
      </c>
      <c r="AB726" s="16">
        <v>0</v>
      </c>
      <c r="AC726" s="16">
        <v>194.35560000000001</v>
      </c>
      <c r="AD726" s="16">
        <v>194.35560000000001</v>
      </c>
      <c r="AE726" s="16">
        <v>194.35560000000001</v>
      </c>
      <c r="AF726" s="12">
        <v>43281</v>
      </c>
      <c r="AG726" s="15" t="s">
        <v>38</v>
      </c>
      <c r="AH726" s="15" t="s">
        <v>29</v>
      </c>
      <c r="AI726" s="15" t="s">
        <v>38</v>
      </c>
      <c r="AL726" s="47">
        <f t="shared" si="22"/>
        <v>0.89400000000000002</v>
      </c>
      <c r="AM726" s="47">
        <v>1.71</v>
      </c>
      <c r="AN726">
        <f t="shared" si="23"/>
        <v>0.25650000000000001</v>
      </c>
      <c r="AO726" s="18" t="s">
        <v>70</v>
      </c>
      <c r="AP726" t="s">
        <v>389</v>
      </c>
    </row>
    <row r="727" spans="1:42" hidden="1" x14ac:dyDescent="0.2">
      <c r="A727" t="s">
        <v>29</v>
      </c>
      <c r="B727" t="s">
        <v>64</v>
      </c>
      <c r="C727" t="s">
        <v>31</v>
      </c>
      <c r="D727">
        <v>513668</v>
      </c>
      <c r="E727" t="s">
        <v>29</v>
      </c>
      <c r="G727" t="s">
        <v>65</v>
      </c>
      <c r="H727" t="s">
        <v>34</v>
      </c>
      <c r="M727" s="11">
        <v>10</v>
      </c>
      <c r="N727">
        <v>1</v>
      </c>
      <c r="P727" s="12">
        <v>43314</v>
      </c>
      <c r="Q727" s="13">
        <v>12.5</v>
      </c>
      <c r="R727" s="13"/>
      <c r="S727" s="14">
        <v>217.4</v>
      </c>
      <c r="T727" s="14">
        <v>0.15</v>
      </c>
      <c r="V727" t="s">
        <v>66</v>
      </c>
      <c r="W727" t="s">
        <v>29</v>
      </c>
      <c r="X727" s="12">
        <v>43314</v>
      </c>
      <c r="Y727" s="15">
        <v>194.35560000000001</v>
      </c>
      <c r="Z727" s="16">
        <v>0</v>
      </c>
      <c r="AA727" s="16">
        <v>0</v>
      </c>
      <c r="AB727" s="16">
        <v>0</v>
      </c>
      <c r="AC727" s="16">
        <v>194.35560000000001</v>
      </c>
      <c r="AD727" s="16">
        <v>194.35560000000001</v>
      </c>
      <c r="AE727" s="16">
        <v>194.35560000000001</v>
      </c>
      <c r="AF727" s="12">
        <v>43373</v>
      </c>
      <c r="AG727" s="15" t="s">
        <v>38</v>
      </c>
      <c r="AH727" s="15" t="s">
        <v>29</v>
      </c>
      <c r="AI727" s="15" t="s">
        <v>38</v>
      </c>
      <c r="AL727" s="47">
        <f t="shared" si="22"/>
        <v>0.89400000000000002</v>
      </c>
      <c r="AM727" s="47">
        <v>1.71</v>
      </c>
      <c r="AN727">
        <f t="shared" si="23"/>
        <v>0.25650000000000001</v>
      </c>
      <c r="AO727" s="18" t="s">
        <v>70</v>
      </c>
      <c r="AP727" t="s">
        <v>389</v>
      </c>
    </row>
    <row r="728" spans="1:42" hidden="1" x14ac:dyDescent="0.2">
      <c r="A728" t="s">
        <v>29</v>
      </c>
      <c r="B728" t="s">
        <v>64</v>
      </c>
      <c r="C728" t="s">
        <v>31</v>
      </c>
      <c r="D728">
        <v>513679</v>
      </c>
      <c r="E728" t="s">
        <v>29</v>
      </c>
      <c r="G728" t="s">
        <v>65</v>
      </c>
      <c r="H728" t="s">
        <v>34</v>
      </c>
      <c r="M728" s="11">
        <v>10</v>
      </c>
      <c r="N728">
        <v>1</v>
      </c>
      <c r="P728" s="12">
        <v>43314</v>
      </c>
      <c r="Q728" s="13">
        <v>12.5</v>
      </c>
      <c r="R728" s="13"/>
      <c r="S728" s="14">
        <v>217.4</v>
      </c>
      <c r="T728" s="14">
        <v>0.15</v>
      </c>
      <c r="V728" t="s">
        <v>66</v>
      </c>
      <c r="W728" t="s">
        <v>29</v>
      </c>
      <c r="X728" s="12">
        <v>43314</v>
      </c>
      <c r="Y728" s="15">
        <v>194.35560000000001</v>
      </c>
      <c r="Z728" s="16">
        <v>0</v>
      </c>
      <c r="AA728" s="16">
        <v>0</v>
      </c>
      <c r="AB728" s="16">
        <v>0</v>
      </c>
      <c r="AC728" s="16">
        <v>194.35560000000001</v>
      </c>
      <c r="AD728" s="16">
        <v>194.35560000000001</v>
      </c>
      <c r="AE728" s="16">
        <v>194.35560000000001</v>
      </c>
      <c r="AF728" s="12">
        <v>43373</v>
      </c>
      <c r="AG728" s="15" t="s">
        <v>38</v>
      </c>
      <c r="AH728" s="15" t="s">
        <v>29</v>
      </c>
      <c r="AI728" s="15" t="s">
        <v>38</v>
      </c>
      <c r="AL728" s="47">
        <f t="shared" si="22"/>
        <v>0.89400000000000002</v>
      </c>
      <c r="AM728" s="47">
        <v>1.71</v>
      </c>
      <c r="AN728">
        <f t="shared" si="23"/>
        <v>0.25650000000000001</v>
      </c>
      <c r="AO728" s="18" t="s">
        <v>70</v>
      </c>
      <c r="AP728" t="s">
        <v>389</v>
      </c>
    </row>
    <row r="729" spans="1:42" hidden="1" x14ac:dyDescent="0.2">
      <c r="A729" t="s">
        <v>29</v>
      </c>
      <c r="B729" t="s">
        <v>64</v>
      </c>
      <c r="C729" t="s">
        <v>31</v>
      </c>
      <c r="D729">
        <v>513687</v>
      </c>
      <c r="E729" t="s">
        <v>29</v>
      </c>
      <c r="G729" t="s">
        <v>65</v>
      </c>
      <c r="H729" t="s">
        <v>34</v>
      </c>
      <c r="M729" s="11">
        <v>10</v>
      </c>
      <c r="N729">
        <v>1</v>
      </c>
      <c r="P729" s="12">
        <v>43314</v>
      </c>
      <c r="Q729" s="13">
        <v>12.5</v>
      </c>
      <c r="R729" s="13"/>
      <c r="S729" s="14">
        <v>217.4</v>
      </c>
      <c r="T729" s="14">
        <v>0.15</v>
      </c>
      <c r="V729" t="s">
        <v>66</v>
      </c>
      <c r="W729" t="s">
        <v>29</v>
      </c>
      <c r="X729" s="12">
        <v>43314</v>
      </c>
      <c r="Y729" s="15">
        <v>194.35560000000001</v>
      </c>
      <c r="Z729" s="16">
        <v>0</v>
      </c>
      <c r="AA729" s="16">
        <v>0</v>
      </c>
      <c r="AB729" s="16">
        <v>0</v>
      </c>
      <c r="AC729" s="16">
        <v>194.35560000000001</v>
      </c>
      <c r="AD729" s="16">
        <v>194.35560000000001</v>
      </c>
      <c r="AE729" s="16">
        <v>194.35560000000001</v>
      </c>
      <c r="AF729" s="12">
        <v>43373</v>
      </c>
      <c r="AG729" s="15" t="s">
        <v>38</v>
      </c>
      <c r="AH729" s="15" t="s">
        <v>29</v>
      </c>
      <c r="AI729" s="15" t="s">
        <v>38</v>
      </c>
      <c r="AL729" s="47">
        <f t="shared" si="22"/>
        <v>0.89400000000000002</v>
      </c>
      <c r="AM729" s="47">
        <v>1.71</v>
      </c>
      <c r="AN729">
        <f t="shared" si="23"/>
        <v>0.25650000000000001</v>
      </c>
      <c r="AO729" s="18" t="s">
        <v>70</v>
      </c>
      <c r="AP729" t="s">
        <v>389</v>
      </c>
    </row>
    <row r="730" spans="1:42" hidden="1" x14ac:dyDescent="0.2">
      <c r="A730" t="s">
        <v>29</v>
      </c>
      <c r="B730" t="s">
        <v>64</v>
      </c>
      <c r="C730" t="s">
        <v>31</v>
      </c>
      <c r="D730">
        <v>513752</v>
      </c>
      <c r="E730" t="s">
        <v>29</v>
      </c>
      <c r="G730" t="s">
        <v>65</v>
      </c>
      <c r="H730" t="s">
        <v>34</v>
      </c>
      <c r="M730" s="11">
        <v>10</v>
      </c>
      <c r="N730">
        <v>1</v>
      </c>
      <c r="P730" s="12">
        <v>43203</v>
      </c>
      <c r="Q730" s="13">
        <v>12.5</v>
      </c>
      <c r="R730" s="13"/>
      <c r="S730" s="14">
        <v>217.4</v>
      </c>
      <c r="T730" s="14">
        <v>0.15</v>
      </c>
      <c r="V730" t="s">
        <v>66</v>
      </c>
      <c r="W730" t="s">
        <v>29</v>
      </c>
      <c r="X730" s="12">
        <v>43203</v>
      </c>
      <c r="Y730" s="15">
        <v>194.35560000000001</v>
      </c>
      <c r="Z730" s="16">
        <v>0</v>
      </c>
      <c r="AA730" s="16">
        <v>0</v>
      </c>
      <c r="AB730" s="16">
        <v>0</v>
      </c>
      <c r="AC730" s="16">
        <v>194.35560000000001</v>
      </c>
      <c r="AD730" s="16">
        <v>194.35560000000001</v>
      </c>
      <c r="AE730" s="16">
        <v>194.35560000000001</v>
      </c>
      <c r="AF730" s="12">
        <v>43281</v>
      </c>
      <c r="AG730" s="15" t="s">
        <v>38</v>
      </c>
      <c r="AH730" s="15" t="s">
        <v>29</v>
      </c>
      <c r="AI730" s="15" t="s">
        <v>38</v>
      </c>
      <c r="AL730" s="47">
        <f t="shared" si="22"/>
        <v>0.89400000000000002</v>
      </c>
      <c r="AM730" s="47">
        <v>1.71</v>
      </c>
      <c r="AN730">
        <f t="shared" si="23"/>
        <v>0.25650000000000001</v>
      </c>
      <c r="AO730" s="18" t="s">
        <v>70</v>
      </c>
      <c r="AP730" t="s">
        <v>389</v>
      </c>
    </row>
    <row r="731" spans="1:42" hidden="1" x14ac:dyDescent="0.2">
      <c r="A731" t="s">
        <v>29</v>
      </c>
      <c r="B731" t="s">
        <v>64</v>
      </c>
      <c r="C731" t="s">
        <v>31</v>
      </c>
      <c r="D731">
        <v>513767</v>
      </c>
      <c r="E731" t="s">
        <v>29</v>
      </c>
      <c r="G731" t="s">
        <v>65</v>
      </c>
      <c r="H731" t="s">
        <v>34</v>
      </c>
      <c r="M731" s="11">
        <v>10</v>
      </c>
      <c r="N731">
        <v>1</v>
      </c>
      <c r="P731" s="12">
        <v>43203</v>
      </c>
      <c r="Q731" s="13">
        <v>12.5</v>
      </c>
      <c r="R731" s="13"/>
      <c r="S731" s="14">
        <v>217.4</v>
      </c>
      <c r="T731" s="14">
        <v>0.15</v>
      </c>
      <c r="V731" t="s">
        <v>66</v>
      </c>
      <c r="W731" t="s">
        <v>29</v>
      </c>
      <c r="X731" s="12">
        <v>43203</v>
      </c>
      <c r="Y731" s="15">
        <v>194.35560000000001</v>
      </c>
      <c r="Z731" s="16">
        <v>0</v>
      </c>
      <c r="AA731" s="16">
        <v>0</v>
      </c>
      <c r="AB731" s="16">
        <v>0</v>
      </c>
      <c r="AC731" s="16">
        <v>194.35560000000001</v>
      </c>
      <c r="AD731" s="16">
        <v>194.35560000000001</v>
      </c>
      <c r="AE731" s="16">
        <v>194.35560000000001</v>
      </c>
      <c r="AF731" s="12">
        <v>43281</v>
      </c>
      <c r="AG731" s="15" t="s">
        <v>38</v>
      </c>
      <c r="AH731" s="15" t="s">
        <v>29</v>
      </c>
      <c r="AI731" s="15" t="s">
        <v>38</v>
      </c>
      <c r="AL731" s="47">
        <f t="shared" si="22"/>
        <v>0.89400000000000002</v>
      </c>
      <c r="AM731" s="47">
        <v>1.71</v>
      </c>
      <c r="AN731">
        <f t="shared" si="23"/>
        <v>0.25650000000000001</v>
      </c>
      <c r="AO731" s="18" t="s">
        <v>70</v>
      </c>
      <c r="AP731" t="s">
        <v>389</v>
      </c>
    </row>
    <row r="732" spans="1:42" hidden="1" x14ac:dyDescent="0.2">
      <c r="A732" t="s">
        <v>29</v>
      </c>
      <c r="B732" t="s">
        <v>64</v>
      </c>
      <c r="C732" t="s">
        <v>31</v>
      </c>
      <c r="D732">
        <v>513773</v>
      </c>
      <c r="E732" t="s">
        <v>29</v>
      </c>
      <c r="G732" t="s">
        <v>65</v>
      </c>
      <c r="H732" t="s">
        <v>34</v>
      </c>
      <c r="M732" s="11">
        <v>10</v>
      </c>
      <c r="N732">
        <v>1</v>
      </c>
      <c r="P732" s="12">
        <v>43337</v>
      </c>
      <c r="Q732" s="13">
        <v>12.5</v>
      </c>
      <c r="R732" s="13"/>
      <c r="S732" s="14">
        <v>217.4</v>
      </c>
      <c r="T732" s="14">
        <v>0.15</v>
      </c>
      <c r="V732" t="s">
        <v>66</v>
      </c>
      <c r="W732" t="s">
        <v>29</v>
      </c>
      <c r="X732" s="12">
        <v>43337</v>
      </c>
      <c r="Y732" s="15">
        <v>194.35560000000001</v>
      </c>
      <c r="Z732" s="16">
        <v>0</v>
      </c>
      <c r="AA732" s="16">
        <v>0</v>
      </c>
      <c r="AB732" s="16">
        <v>0</v>
      </c>
      <c r="AC732" s="16">
        <v>194.35560000000001</v>
      </c>
      <c r="AD732" s="16">
        <v>194.35560000000001</v>
      </c>
      <c r="AE732" s="16">
        <v>194.35560000000001</v>
      </c>
      <c r="AF732" s="12">
        <v>43373</v>
      </c>
      <c r="AG732" s="15" t="s">
        <v>38</v>
      </c>
      <c r="AH732" s="15" t="s">
        <v>29</v>
      </c>
      <c r="AI732" s="15" t="s">
        <v>38</v>
      </c>
      <c r="AL732" s="47">
        <f t="shared" si="22"/>
        <v>0.89400000000000002</v>
      </c>
      <c r="AM732" s="47">
        <v>1.71</v>
      </c>
      <c r="AN732">
        <f t="shared" si="23"/>
        <v>0.25650000000000001</v>
      </c>
      <c r="AO732" s="18" t="s">
        <v>70</v>
      </c>
      <c r="AP732" t="s">
        <v>389</v>
      </c>
    </row>
    <row r="733" spans="1:42" hidden="1" x14ac:dyDescent="0.2">
      <c r="A733" t="s">
        <v>29</v>
      </c>
      <c r="B733" t="s">
        <v>64</v>
      </c>
      <c r="C733" t="s">
        <v>31</v>
      </c>
      <c r="D733">
        <v>513779</v>
      </c>
      <c r="E733" t="s">
        <v>29</v>
      </c>
      <c r="G733" t="s">
        <v>65</v>
      </c>
      <c r="H733" t="s">
        <v>34</v>
      </c>
      <c r="M733" s="11">
        <v>10</v>
      </c>
      <c r="N733">
        <v>1</v>
      </c>
      <c r="P733" s="12">
        <v>43314</v>
      </c>
      <c r="Q733" s="13">
        <v>12.5</v>
      </c>
      <c r="R733" s="13"/>
      <c r="S733" s="14">
        <v>217.4</v>
      </c>
      <c r="T733" s="14">
        <v>0.15</v>
      </c>
      <c r="V733" t="s">
        <v>66</v>
      </c>
      <c r="W733" t="s">
        <v>29</v>
      </c>
      <c r="X733" s="12">
        <v>43314</v>
      </c>
      <c r="Y733" s="15">
        <v>194.35560000000001</v>
      </c>
      <c r="Z733" s="16">
        <v>0</v>
      </c>
      <c r="AA733" s="16">
        <v>0</v>
      </c>
      <c r="AB733" s="16">
        <v>0</v>
      </c>
      <c r="AC733" s="16">
        <v>194.35560000000001</v>
      </c>
      <c r="AD733" s="16">
        <v>194.35560000000001</v>
      </c>
      <c r="AE733" s="16">
        <v>194.35560000000001</v>
      </c>
      <c r="AF733" s="12">
        <v>43373</v>
      </c>
      <c r="AG733" s="15" t="s">
        <v>38</v>
      </c>
      <c r="AH733" s="15" t="s">
        <v>29</v>
      </c>
      <c r="AI733" s="15" t="s">
        <v>38</v>
      </c>
      <c r="AL733" s="47">
        <f t="shared" si="22"/>
        <v>0.89400000000000002</v>
      </c>
      <c r="AM733" s="47">
        <v>1.71</v>
      </c>
      <c r="AN733">
        <f t="shared" si="23"/>
        <v>0.25650000000000001</v>
      </c>
      <c r="AO733" s="18" t="s">
        <v>70</v>
      </c>
      <c r="AP733" t="s">
        <v>389</v>
      </c>
    </row>
    <row r="734" spans="1:42" hidden="1" x14ac:dyDescent="0.2">
      <c r="A734" t="s">
        <v>29</v>
      </c>
      <c r="B734" t="s">
        <v>64</v>
      </c>
      <c r="C734" t="s">
        <v>31</v>
      </c>
      <c r="D734">
        <v>513798</v>
      </c>
      <c r="E734" t="s">
        <v>29</v>
      </c>
      <c r="G734" t="s">
        <v>65</v>
      </c>
      <c r="H734" t="s">
        <v>34</v>
      </c>
      <c r="M734" s="11">
        <v>10</v>
      </c>
      <c r="N734">
        <v>1</v>
      </c>
      <c r="P734" s="12">
        <v>43253</v>
      </c>
      <c r="Q734" s="13">
        <v>12.5</v>
      </c>
      <c r="R734" s="13"/>
      <c r="S734" s="14">
        <v>217.4</v>
      </c>
      <c r="T734" s="14">
        <v>0.15</v>
      </c>
      <c r="V734" t="s">
        <v>66</v>
      </c>
      <c r="W734" t="s">
        <v>29</v>
      </c>
      <c r="X734" s="12">
        <v>43253</v>
      </c>
      <c r="Y734" s="15">
        <v>194.35560000000001</v>
      </c>
      <c r="Z734" s="16">
        <v>0</v>
      </c>
      <c r="AA734" s="16">
        <v>0</v>
      </c>
      <c r="AB734" s="16">
        <v>0</v>
      </c>
      <c r="AC734" s="16">
        <v>194.35560000000001</v>
      </c>
      <c r="AD734" s="16">
        <v>194.35560000000001</v>
      </c>
      <c r="AE734" s="16">
        <v>194.35560000000001</v>
      </c>
      <c r="AF734" s="12">
        <v>43281</v>
      </c>
      <c r="AG734" s="15" t="s">
        <v>38</v>
      </c>
      <c r="AH734" s="15" t="s">
        <v>29</v>
      </c>
      <c r="AI734" s="15" t="s">
        <v>38</v>
      </c>
      <c r="AL734" s="47">
        <f t="shared" si="22"/>
        <v>0.89400000000000002</v>
      </c>
      <c r="AM734" s="47">
        <v>1.71</v>
      </c>
      <c r="AN734">
        <f t="shared" si="23"/>
        <v>0.25650000000000001</v>
      </c>
      <c r="AO734" s="18" t="s">
        <v>70</v>
      </c>
      <c r="AP734" t="s">
        <v>389</v>
      </c>
    </row>
    <row r="735" spans="1:42" hidden="1" x14ac:dyDescent="0.2">
      <c r="A735" t="s">
        <v>29</v>
      </c>
      <c r="B735" t="s">
        <v>64</v>
      </c>
      <c r="C735" t="s">
        <v>31</v>
      </c>
      <c r="D735">
        <v>513876</v>
      </c>
      <c r="E735" t="s">
        <v>29</v>
      </c>
      <c r="G735" t="s">
        <v>65</v>
      </c>
      <c r="H735" t="s">
        <v>34</v>
      </c>
      <c r="M735" s="11">
        <v>10</v>
      </c>
      <c r="N735">
        <v>1</v>
      </c>
      <c r="P735" s="12">
        <v>43295</v>
      </c>
      <c r="Q735" s="13">
        <v>12.5</v>
      </c>
      <c r="R735" s="13"/>
      <c r="S735" s="14">
        <v>217.4</v>
      </c>
      <c r="T735" s="14">
        <v>0.15</v>
      </c>
      <c r="V735" t="s">
        <v>66</v>
      </c>
      <c r="W735" t="s">
        <v>29</v>
      </c>
      <c r="X735" s="12">
        <v>43295</v>
      </c>
      <c r="Y735" s="15">
        <v>194.35560000000001</v>
      </c>
      <c r="Z735" s="16">
        <v>0</v>
      </c>
      <c r="AA735" s="16">
        <v>0</v>
      </c>
      <c r="AB735" s="16">
        <v>0</v>
      </c>
      <c r="AC735" s="16">
        <v>194.35560000000001</v>
      </c>
      <c r="AD735" s="16">
        <v>194.35560000000001</v>
      </c>
      <c r="AE735" s="16">
        <v>194.35560000000001</v>
      </c>
      <c r="AF735" s="12">
        <v>43373</v>
      </c>
      <c r="AG735" s="15" t="s">
        <v>38</v>
      </c>
      <c r="AH735" s="15" t="s">
        <v>29</v>
      </c>
      <c r="AI735" s="15" t="s">
        <v>38</v>
      </c>
      <c r="AL735" s="47">
        <f t="shared" si="22"/>
        <v>0.89400000000000002</v>
      </c>
      <c r="AM735" s="47">
        <v>1.71</v>
      </c>
      <c r="AN735">
        <f t="shared" si="23"/>
        <v>0.25650000000000001</v>
      </c>
      <c r="AO735" s="18" t="s">
        <v>70</v>
      </c>
      <c r="AP735" t="s">
        <v>389</v>
      </c>
    </row>
    <row r="736" spans="1:42" hidden="1" x14ac:dyDescent="0.2">
      <c r="A736" t="s">
        <v>29</v>
      </c>
      <c r="B736" t="s">
        <v>64</v>
      </c>
      <c r="C736" t="s">
        <v>31</v>
      </c>
      <c r="D736">
        <v>513896</v>
      </c>
      <c r="E736" t="s">
        <v>29</v>
      </c>
      <c r="G736" t="s">
        <v>65</v>
      </c>
      <c r="H736" t="s">
        <v>34</v>
      </c>
      <c r="M736" s="11">
        <v>10</v>
      </c>
      <c r="N736">
        <v>1</v>
      </c>
      <c r="P736" s="12">
        <v>43253</v>
      </c>
      <c r="Q736" s="13">
        <v>12.5</v>
      </c>
      <c r="R736" s="13"/>
      <c r="S736" s="14">
        <v>217.4</v>
      </c>
      <c r="T736" s="14">
        <v>0.15</v>
      </c>
      <c r="V736" t="s">
        <v>66</v>
      </c>
      <c r="W736" t="s">
        <v>29</v>
      </c>
      <c r="X736" s="12">
        <v>43253</v>
      </c>
      <c r="Y736" s="15">
        <v>194.35560000000001</v>
      </c>
      <c r="Z736" s="16">
        <v>0</v>
      </c>
      <c r="AA736" s="16">
        <v>0</v>
      </c>
      <c r="AB736" s="16">
        <v>0</v>
      </c>
      <c r="AC736" s="16">
        <v>194.35560000000001</v>
      </c>
      <c r="AD736" s="16">
        <v>194.35560000000001</v>
      </c>
      <c r="AE736" s="16">
        <v>194.35560000000001</v>
      </c>
      <c r="AF736" s="12">
        <v>43281</v>
      </c>
      <c r="AG736" s="15" t="s">
        <v>38</v>
      </c>
      <c r="AH736" s="15" t="s">
        <v>29</v>
      </c>
      <c r="AI736" s="15" t="s">
        <v>38</v>
      </c>
      <c r="AL736" s="47">
        <f t="shared" si="22"/>
        <v>0.89400000000000002</v>
      </c>
      <c r="AM736" s="47">
        <v>1.71</v>
      </c>
      <c r="AN736">
        <f t="shared" si="23"/>
        <v>0.25650000000000001</v>
      </c>
      <c r="AO736" s="18" t="s">
        <v>70</v>
      </c>
      <c r="AP736" t="s">
        <v>389</v>
      </c>
    </row>
    <row r="737" spans="1:42" hidden="1" x14ac:dyDescent="0.2">
      <c r="A737" t="s">
        <v>29</v>
      </c>
      <c r="B737" t="s">
        <v>64</v>
      </c>
      <c r="C737" t="s">
        <v>31</v>
      </c>
      <c r="D737">
        <v>513904</v>
      </c>
      <c r="E737" t="s">
        <v>29</v>
      </c>
      <c r="G737" t="s">
        <v>65</v>
      </c>
      <c r="H737" t="s">
        <v>34</v>
      </c>
      <c r="M737" s="11">
        <v>10</v>
      </c>
      <c r="N737">
        <v>1</v>
      </c>
      <c r="P737" s="12">
        <v>43253</v>
      </c>
      <c r="Q737" s="13">
        <v>12.5</v>
      </c>
      <c r="R737" s="13"/>
      <c r="S737" s="14">
        <v>217.4</v>
      </c>
      <c r="T737" s="14">
        <v>0.15</v>
      </c>
      <c r="V737" t="s">
        <v>66</v>
      </c>
      <c r="W737" t="s">
        <v>29</v>
      </c>
      <c r="X737" s="12">
        <v>43253</v>
      </c>
      <c r="Y737" s="15">
        <v>194.35560000000001</v>
      </c>
      <c r="Z737" s="16">
        <v>0</v>
      </c>
      <c r="AA737" s="16">
        <v>0</v>
      </c>
      <c r="AB737" s="16">
        <v>0</v>
      </c>
      <c r="AC737" s="16">
        <v>194.35560000000001</v>
      </c>
      <c r="AD737" s="16">
        <v>194.35560000000001</v>
      </c>
      <c r="AE737" s="16">
        <v>194.35560000000001</v>
      </c>
      <c r="AF737" s="12">
        <v>43281</v>
      </c>
      <c r="AG737" s="15" t="s">
        <v>38</v>
      </c>
      <c r="AH737" s="15" t="s">
        <v>29</v>
      </c>
      <c r="AI737" s="15" t="s">
        <v>38</v>
      </c>
      <c r="AL737" s="47">
        <f t="shared" si="22"/>
        <v>0.89400000000000002</v>
      </c>
      <c r="AM737" s="47">
        <v>1.71</v>
      </c>
      <c r="AN737">
        <f t="shared" si="23"/>
        <v>0.25650000000000001</v>
      </c>
      <c r="AO737" s="18" t="s">
        <v>70</v>
      </c>
      <c r="AP737" t="s">
        <v>389</v>
      </c>
    </row>
    <row r="738" spans="1:42" hidden="1" x14ac:dyDescent="0.2">
      <c r="A738" t="s">
        <v>29</v>
      </c>
      <c r="B738" t="s">
        <v>64</v>
      </c>
      <c r="C738" t="s">
        <v>31</v>
      </c>
      <c r="D738">
        <v>513914</v>
      </c>
      <c r="E738" t="s">
        <v>29</v>
      </c>
      <c r="G738" t="s">
        <v>65</v>
      </c>
      <c r="H738" t="s">
        <v>34</v>
      </c>
      <c r="M738" s="11">
        <v>10</v>
      </c>
      <c r="N738">
        <v>1</v>
      </c>
      <c r="P738" s="12">
        <v>43205</v>
      </c>
      <c r="Q738" s="13">
        <v>12.5</v>
      </c>
      <c r="R738" s="13"/>
      <c r="S738" s="14">
        <v>217.4</v>
      </c>
      <c r="T738" s="14">
        <v>0.15</v>
      </c>
      <c r="V738" t="s">
        <v>66</v>
      </c>
      <c r="W738" t="s">
        <v>29</v>
      </c>
      <c r="X738" s="12">
        <v>43205</v>
      </c>
      <c r="Y738" s="15">
        <v>194.35560000000001</v>
      </c>
      <c r="Z738" s="16">
        <v>0</v>
      </c>
      <c r="AA738" s="16">
        <v>0</v>
      </c>
      <c r="AB738" s="16">
        <v>0</v>
      </c>
      <c r="AC738" s="16">
        <v>194.35560000000001</v>
      </c>
      <c r="AD738" s="16">
        <v>194.35560000000001</v>
      </c>
      <c r="AE738" s="16">
        <v>194.35560000000001</v>
      </c>
      <c r="AF738" s="12">
        <v>43281</v>
      </c>
      <c r="AG738" s="15" t="s">
        <v>38</v>
      </c>
      <c r="AH738" s="15" t="s">
        <v>29</v>
      </c>
      <c r="AI738" s="15" t="s">
        <v>38</v>
      </c>
      <c r="AL738" s="47">
        <f t="shared" si="22"/>
        <v>0.89400000000000002</v>
      </c>
      <c r="AM738" s="47">
        <v>1.71</v>
      </c>
      <c r="AN738">
        <f t="shared" si="23"/>
        <v>0.25650000000000001</v>
      </c>
      <c r="AO738" s="18" t="s">
        <v>70</v>
      </c>
      <c r="AP738" t="s">
        <v>389</v>
      </c>
    </row>
    <row r="739" spans="1:42" hidden="1" x14ac:dyDescent="0.2">
      <c r="A739" t="s">
        <v>29</v>
      </c>
      <c r="B739" t="s">
        <v>64</v>
      </c>
      <c r="C739" t="s">
        <v>31</v>
      </c>
      <c r="D739">
        <v>513930</v>
      </c>
      <c r="E739" t="s">
        <v>29</v>
      </c>
      <c r="G739" t="s">
        <v>65</v>
      </c>
      <c r="H739" t="s">
        <v>34</v>
      </c>
      <c r="M739" s="11">
        <v>10</v>
      </c>
      <c r="N739">
        <v>1</v>
      </c>
      <c r="P739" s="12">
        <v>43314</v>
      </c>
      <c r="Q739" s="13">
        <v>12.5</v>
      </c>
      <c r="R739" s="13"/>
      <c r="S739" s="14">
        <v>217.4</v>
      </c>
      <c r="T739" s="14">
        <v>0.15</v>
      </c>
      <c r="V739" t="s">
        <v>66</v>
      </c>
      <c r="W739" t="s">
        <v>29</v>
      </c>
      <c r="X739" s="12">
        <v>43314</v>
      </c>
      <c r="Y739" s="15">
        <v>194.35560000000001</v>
      </c>
      <c r="Z739" s="16">
        <v>0</v>
      </c>
      <c r="AA739" s="16">
        <v>0</v>
      </c>
      <c r="AB739" s="16">
        <v>0</v>
      </c>
      <c r="AC739" s="16">
        <v>194.35560000000001</v>
      </c>
      <c r="AD739" s="16">
        <v>194.35560000000001</v>
      </c>
      <c r="AE739" s="16">
        <v>194.35560000000001</v>
      </c>
      <c r="AF739" s="12">
        <v>43373</v>
      </c>
      <c r="AG739" s="15" t="s">
        <v>38</v>
      </c>
      <c r="AH739" s="15" t="s">
        <v>29</v>
      </c>
      <c r="AI739" s="15" t="s">
        <v>38</v>
      </c>
      <c r="AL739" s="47">
        <f t="shared" si="22"/>
        <v>0.89400000000000002</v>
      </c>
      <c r="AM739" s="47">
        <v>1.71</v>
      </c>
      <c r="AN739">
        <f t="shared" si="23"/>
        <v>0.25650000000000001</v>
      </c>
      <c r="AO739" s="18" t="s">
        <v>70</v>
      </c>
      <c r="AP739" t="s">
        <v>389</v>
      </c>
    </row>
    <row r="740" spans="1:42" hidden="1" x14ac:dyDescent="0.2">
      <c r="A740" t="s">
        <v>29</v>
      </c>
      <c r="B740" t="s">
        <v>64</v>
      </c>
      <c r="C740" t="s">
        <v>31</v>
      </c>
      <c r="D740">
        <v>513933</v>
      </c>
      <c r="E740" t="s">
        <v>29</v>
      </c>
      <c r="G740" t="s">
        <v>65</v>
      </c>
      <c r="H740" t="s">
        <v>34</v>
      </c>
      <c r="M740" s="11">
        <v>10</v>
      </c>
      <c r="N740">
        <v>1</v>
      </c>
      <c r="P740" s="12">
        <v>43295</v>
      </c>
      <c r="Q740" s="13">
        <v>12.5</v>
      </c>
      <c r="R740" s="13"/>
      <c r="S740" s="14">
        <v>217.4</v>
      </c>
      <c r="T740" s="14">
        <v>0.15</v>
      </c>
      <c r="V740" t="s">
        <v>66</v>
      </c>
      <c r="W740" t="s">
        <v>29</v>
      </c>
      <c r="X740" s="12">
        <v>43295</v>
      </c>
      <c r="Y740" s="15">
        <v>194.35560000000001</v>
      </c>
      <c r="Z740" s="16">
        <v>0</v>
      </c>
      <c r="AA740" s="16">
        <v>0</v>
      </c>
      <c r="AB740" s="16">
        <v>0</v>
      </c>
      <c r="AC740" s="16">
        <v>194.35560000000001</v>
      </c>
      <c r="AD740" s="16">
        <v>194.35560000000001</v>
      </c>
      <c r="AE740" s="16">
        <v>194.35560000000001</v>
      </c>
      <c r="AF740" s="12">
        <v>43373</v>
      </c>
      <c r="AG740" s="15" t="s">
        <v>38</v>
      </c>
      <c r="AH740" s="15" t="s">
        <v>29</v>
      </c>
      <c r="AI740" s="15" t="s">
        <v>38</v>
      </c>
      <c r="AL740" s="47">
        <f t="shared" si="22"/>
        <v>0.89400000000000002</v>
      </c>
      <c r="AM740" s="47">
        <v>1.71</v>
      </c>
      <c r="AN740">
        <f t="shared" si="23"/>
        <v>0.25650000000000001</v>
      </c>
      <c r="AO740" s="18" t="s">
        <v>70</v>
      </c>
      <c r="AP740" t="s">
        <v>389</v>
      </c>
    </row>
    <row r="741" spans="1:42" hidden="1" x14ac:dyDescent="0.2">
      <c r="A741" t="s">
        <v>29</v>
      </c>
      <c r="B741" t="s">
        <v>64</v>
      </c>
      <c r="C741" t="s">
        <v>31</v>
      </c>
      <c r="D741">
        <v>513962</v>
      </c>
      <c r="E741" t="s">
        <v>29</v>
      </c>
      <c r="G741" t="s">
        <v>65</v>
      </c>
      <c r="H741" t="s">
        <v>34</v>
      </c>
      <c r="M741" s="11">
        <v>10</v>
      </c>
      <c r="N741">
        <v>1</v>
      </c>
      <c r="P741" s="12">
        <v>43204</v>
      </c>
      <c r="Q741" s="13">
        <v>12.5</v>
      </c>
      <c r="R741" s="13"/>
      <c r="S741" s="14">
        <v>217.4</v>
      </c>
      <c r="T741" s="14">
        <v>0.15</v>
      </c>
      <c r="V741" t="s">
        <v>66</v>
      </c>
      <c r="W741" t="s">
        <v>29</v>
      </c>
      <c r="X741" s="12">
        <v>43204</v>
      </c>
      <c r="Y741" s="15">
        <v>194.35560000000001</v>
      </c>
      <c r="Z741" s="16">
        <v>0</v>
      </c>
      <c r="AA741" s="16">
        <v>0</v>
      </c>
      <c r="AB741" s="16">
        <v>0</v>
      </c>
      <c r="AC741" s="16">
        <v>194.35560000000001</v>
      </c>
      <c r="AD741" s="16">
        <v>194.35560000000001</v>
      </c>
      <c r="AE741" s="16">
        <v>194.35560000000001</v>
      </c>
      <c r="AF741" s="12">
        <v>43281</v>
      </c>
      <c r="AG741" s="15" t="s">
        <v>38</v>
      </c>
      <c r="AH741" s="15" t="s">
        <v>29</v>
      </c>
      <c r="AI741" s="15" t="s">
        <v>38</v>
      </c>
      <c r="AL741" s="47">
        <f t="shared" si="22"/>
        <v>0.89400000000000002</v>
      </c>
      <c r="AM741" s="47">
        <v>1.71</v>
      </c>
      <c r="AN741">
        <f t="shared" si="23"/>
        <v>0.25650000000000001</v>
      </c>
      <c r="AO741" s="18" t="s">
        <v>70</v>
      </c>
      <c r="AP741" t="s">
        <v>389</v>
      </c>
    </row>
    <row r="742" spans="1:42" hidden="1" x14ac:dyDescent="0.2">
      <c r="A742" t="s">
        <v>29</v>
      </c>
      <c r="B742" t="s">
        <v>64</v>
      </c>
      <c r="C742" t="s">
        <v>31</v>
      </c>
      <c r="D742">
        <v>513993</v>
      </c>
      <c r="E742" t="s">
        <v>29</v>
      </c>
      <c r="G742" t="s">
        <v>65</v>
      </c>
      <c r="H742" t="s">
        <v>34</v>
      </c>
      <c r="M742" s="11">
        <v>10</v>
      </c>
      <c r="N742">
        <v>1</v>
      </c>
      <c r="P742" s="12">
        <v>43329</v>
      </c>
      <c r="Q742" s="13">
        <v>12.5</v>
      </c>
      <c r="R742" s="13"/>
      <c r="S742" s="14">
        <v>217.4</v>
      </c>
      <c r="T742" s="14">
        <v>0.15</v>
      </c>
      <c r="V742" t="s">
        <v>66</v>
      </c>
      <c r="W742" t="s">
        <v>29</v>
      </c>
      <c r="X742" s="12">
        <v>43329</v>
      </c>
      <c r="Y742" s="15">
        <v>194.35560000000001</v>
      </c>
      <c r="Z742" s="16">
        <v>0</v>
      </c>
      <c r="AA742" s="16">
        <v>0</v>
      </c>
      <c r="AB742" s="16">
        <v>0</v>
      </c>
      <c r="AC742" s="16">
        <v>194.35560000000001</v>
      </c>
      <c r="AD742" s="16">
        <v>194.35560000000001</v>
      </c>
      <c r="AE742" s="16">
        <v>194.35560000000001</v>
      </c>
      <c r="AF742" s="12">
        <v>43373</v>
      </c>
      <c r="AG742" s="15" t="s">
        <v>38</v>
      </c>
      <c r="AH742" s="15" t="s">
        <v>29</v>
      </c>
      <c r="AI742" s="15" t="s">
        <v>38</v>
      </c>
      <c r="AL742" s="47">
        <f t="shared" si="22"/>
        <v>0.89400000000000002</v>
      </c>
      <c r="AM742" s="47">
        <v>1.71</v>
      </c>
      <c r="AN742">
        <f t="shared" si="23"/>
        <v>0.25650000000000001</v>
      </c>
      <c r="AO742" s="18" t="s">
        <v>70</v>
      </c>
      <c r="AP742" t="s">
        <v>389</v>
      </c>
    </row>
    <row r="743" spans="1:42" hidden="1" x14ac:dyDescent="0.2">
      <c r="A743" t="s">
        <v>29</v>
      </c>
      <c r="B743" t="s">
        <v>64</v>
      </c>
      <c r="C743" t="s">
        <v>31</v>
      </c>
      <c r="D743">
        <v>514026</v>
      </c>
      <c r="E743" t="s">
        <v>29</v>
      </c>
      <c r="G743" t="s">
        <v>65</v>
      </c>
      <c r="H743" t="s">
        <v>34</v>
      </c>
      <c r="M743" s="11">
        <v>10</v>
      </c>
      <c r="N743">
        <v>1</v>
      </c>
      <c r="P743" s="12">
        <v>43205</v>
      </c>
      <c r="Q743" s="13">
        <v>12.5</v>
      </c>
      <c r="R743" s="13"/>
      <c r="S743" s="14">
        <v>217.4</v>
      </c>
      <c r="T743" s="14">
        <v>0.15</v>
      </c>
      <c r="V743" t="s">
        <v>66</v>
      </c>
      <c r="W743" t="s">
        <v>29</v>
      </c>
      <c r="X743" s="12">
        <v>43205</v>
      </c>
      <c r="Y743" s="15">
        <v>194.35560000000001</v>
      </c>
      <c r="Z743" s="16">
        <v>0</v>
      </c>
      <c r="AA743" s="16">
        <v>0</v>
      </c>
      <c r="AB743" s="16">
        <v>0</v>
      </c>
      <c r="AC743" s="16">
        <v>194.35560000000001</v>
      </c>
      <c r="AD743" s="16">
        <v>194.35560000000001</v>
      </c>
      <c r="AE743" s="16">
        <v>194.35560000000001</v>
      </c>
      <c r="AF743" s="12">
        <v>43281</v>
      </c>
      <c r="AG743" s="15" t="s">
        <v>38</v>
      </c>
      <c r="AH743" s="15" t="s">
        <v>29</v>
      </c>
      <c r="AI743" s="15" t="s">
        <v>38</v>
      </c>
      <c r="AL743" s="47">
        <f t="shared" si="22"/>
        <v>0.89400000000000002</v>
      </c>
      <c r="AM743" s="47">
        <v>1.71</v>
      </c>
      <c r="AN743">
        <f t="shared" si="23"/>
        <v>0.25650000000000001</v>
      </c>
      <c r="AO743" s="18" t="s">
        <v>70</v>
      </c>
      <c r="AP743" t="s">
        <v>389</v>
      </c>
    </row>
    <row r="744" spans="1:42" hidden="1" x14ac:dyDescent="0.2">
      <c r="A744" t="s">
        <v>29</v>
      </c>
      <c r="B744" t="s">
        <v>64</v>
      </c>
      <c r="C744" t="s">
        <v>31</v>
      </c>
      <c r="D744">
        <v>514032</v>
      </c>
      <c r="E744" t="s">
        <v>29</v>
      </c>
      <c r="G744" t="s">
        <v>65</v>
      </c>
      <c r="H744" t="s">
        <v>34</v>
      </c>
      <c r="M744" s="11">
        <v>10</v>
      </c>
      <c r="N744">
        <v>1</v>
      </c>
      <c r="P744" s="12">
        <v>43253</v>
      </c>
      <c r="Q744" s="13">
        <v>12.5</v>
      </c>
      <c r="R744" s="13"/>
      <c r="S744" s="14">
        <v>217.4</v>
      </c>
      <c r="T744" s="14">
        <v>0.15</v>
      </c>
      <c r="V744" t="s">
        <v>66</v>
      </c>
      <c r="W744" t="s">
        <v>29</v>
      </c>
      <c r="X744" s="12">
        <v>43253</v>
      </c>
      <c r="Y744" s="15">
        <v>194.35560000000001</v>
      </c>
      <c r="Z744" s="16">
        <v>0</v>
      </c>
      <c r="AA744" s="16">
        <v>0</v>
      </c>
      <c r="AB744" s="16">
        <v>0</v>
      </c>
      <c r="AC744" s="16">
        <v>194.35560000000001</v>
      </c>
      <c r="AD744" s="16">
        <v>194.35560000000001</v>
      </c>
      <c r="AE744" s="16">
        <v>194.35560000000001</v>
      </c>
      <c r="AF744" s="12">
        <v>43281</v>
      </c>
      <c r="AG744" s="15" t="s">
        <v>38</v>
      </c>
      <c r="AH744" s="15" t="s">
        <v>29</v>
      </c>
      <c r="AI744" s="15" t="s">
        <v>38</v>
      </c>
      <c r="AL744" s="47">
        <f t="shared" si="22"/>
        <v>0.89400000000000002</v>
      </c>
      <c r="AM744" s="47">
        <v>1.71</v>
      </c>
      <c r="AN744">
        <f t="shared" si="23"/>
        <v>0.25650000000000001</v>
      </c>
      <c r="AO744" s="18" t="s">
        <v>70</v>
      </c>
      <c r="AP744" t="s">
        <v>389</v>
      </c>
    </row>
    <row r="745" spans="1:42" hidden="1" x14ac:dyDescent="0.2">
      <c r="A745" t="s">
        <v>29</v>
      </c>
      <c r="B745" t="s">
        <v>64</v>
      </c>
      <c r="C745" t="s">
        <v>31</v>
      </c>
      <c r="D745">
        <v>514035</v>
      </c>
      <c r="E745" t="s">
        <v>29</v>
      </c>
      <c r="G745" t="s">
        <v>65</v>
      </c>
      <c r="H745" t="s">
        <v>34</v>
      </c>
      <c r="M745" s="11">
        <v>10</v>
      </c>
      <c r="N745">
        <v>1</v>
      </c>
      <c r="P745" s="12">
        <v>43204</v>
      </c>
      <c r="Q745" s="13">
        <v>12.5</v>
      </c>
      <c r="R745" s="13"/>
      <c r="S745" s="14">
        <v>217.4</v>
      </c>
      <c r="T745" s="14">
        <v>0.15</v>
      </c>
      <c r="V745" t="s">
        <v>66</v>
      </c>
      <c r="W745" t="s">
        <v>29</v>
      </c>
      <c r="X745" s="12">
        <v>43204</v>
      </c>
      <c r="Y745" s="15">
        <v>194.35560000000001</v>
      </c>
      <c r="Z745" s="16">
        <v>0</v>
      </c>
      <c r="AA745" s="16">
        <v>0</v>
      </c>
      <c r="AB745" s="16">
        <v>0</v>
      </c>
      <c r="AC745" s="16">
        <v>194.35560000000001</v>
      </c>
      <c r="AD745" s="16">
        <v>194.35560000000001</v>
      </c>
      <c r="AE745" s="16">
        <v>194.35560000000001</v>
      </c>
      <c r="AF745" s="12">
        <v>43281</v>
      </c>
      <c r="AG745" s="15" t="s">
        <v>38</v>
      </c>
      <c r="AH745" s="15" t="s">
        <v>29</v>
      </c>
      <c r="AI745" s="15" t="s">
        <v>38</v>
      </c>
      <c r="AL745" s="47">
        <f t="shared" si="22"/>
        <v>0.89400000000000002</v>
      </c>
      <c r="AM745" s="47">
        <v>1.71</v>
      </c>
      <c r="AN745">
        <f t="shared" si="23"/>
        <v>0.25650000000000001</v>
      </c>
      <c r="AO745" s="18" t="s">
        <v>70</v>
      </c>
      <c r="AP745" t="s">
        <v>389</v>
      </c>
    </row>
    <row r="746" spans="1:42" hidden="1" x14ac:dyDescent="0.2">
      <c r="A746" t="s">
        <v>29</v>
      </c>
      <c r="B746" t="s">
        <v>64</v>
      </c>
      <c r="C746" t="s">
        <v>31</v>
      </c>
      <c r="D746">
        <v>514050</v>
      </c>
      <c r="E746" t="s">
        <v>29</v>
      </c>
      <c r="G746" t="s">
        <v>65</v>
      </c>
      <c r="H746" t="s">
        <v>34</v>
      </c>
      <c r="M746" s="11">
        <v>10</v>
      </c>
      <c r="N746">
        <v>1</v>
      </c>
      <c r="P746" s="12">
        <v>43253</v>
      </c>
      <c r="Q746" s="13">
        <v>12.5</v>
      </c>
      <c r="R746" s="13"/>
      <c r="S746" s="14">
        <v>217.4</v>
      </c>
      <c r="T746" s="14">
        <v>0.15</v>
      </c>
      <c r="V746" t="s">
        <v>66</v>
      </c>
      <c r="W746" t="s">
        <v>29</v>
      </c>
      <c r="X746" s="12">
        <v>43253</v>
      </c>
      <c r="Y746" s="15">
        <v>194.35560000000001</v>
      </c>
      <c r="Z746" s="16">
        <v>0</v>
      </c>
      <c r="AA746" s="16">
        <v>0</v>
      </c>
      <c r="AB746" s="16">
        <v>0</v>
      </c>
      <c r="AC746" s="16">
        <v>194.35560000000001</v>
      </c>
      <c r="AD746" s="16">
        <v>194.35560000000001</v>
      </c>
      <c r="AE746" s="16">
        <v>194.35560000000001</v>
      </c>
      <c r="AF746" s="12">
        <v>43281</v>
      </c>
      <c r="AG746" s="15" t="s">
        <v>38</v>
      </c>
      <c r="AH746" s="15" t="s">
        <v>29</v>
      </c>
      <c r="AI746" s="15" t="s">
        <v>38</v>
      </c>
      <c r="AL746" s="47">
        <f t="shared" si="22"/>
        <v>0.89400000000000002</v>
      </c>
      <c r="AM746" s="47">
        <v>1.71</v>
      </c>
      <c r="AN746">
        <f t="shared" si="23"/>
        <v>0.25650000000000001</v>
      </c>
      <c r="AO746" s="18" t="s">
        <v>70</v>
      </c>
      <c r="AP746" t="s">
        <v>389</v>
      </c>
    </row>
    <row r="747" spans="1:42" hidden="1" x14ac:dyDescent="0.2">
      <c r="A747" t="s">
        <v>29</v>
      </c>
      <c r="B747" t="s">
        <v>64</v>
      </c>
      <c r="C747" t="s">
        <v>31</v>
      </c>
      <c r="D747">
        <v>514052</v>
      </c>
      <c r="E747" t="s">
        <v>29</v>
      </c>
      <c r="G747" t="s">
        <v>65</v>
      </c>
      <c r="H747" t="s">
        <v>34</v>
      </c>
      <c r="M747" s="11">
        <v>10</v>
      </c>
      <c r="N747">
        <v>1</v>
      </c>
      <c r="P747" s="12">
        <v>43295</v>
      </c>
      <c r="Q747" s="13">
        <v>12.5</v>
      </c>
      <c r="R747" s="13"/>
      <c r="S747" s="14">
        <v>217.4</v>
      </c>
      <c r="T747" s="14">
        <v>0.15</v>
      </c>
      <c r="V747" t="s">
        <v>66</v>
      </c>
      <c r="W747" t="s">
        <v>29</v>
      </c>
      <c r="X747" s="12">
        <v>43295</v>
      </c>
      <c r="Y747" s="15">
        <v>194.35560000000001</v>
      </c>
      <c r="Z747" s="16">
        <v>0</v>
      </c>
      <c r="AA747" s="16">
        <v>0</v>
      </c>
      <c r="AB747" s="16">
        <v>0</v>
      </c>
      <c r="AC747" s="16">
        <v>194.35560000000001</v>
      </c>
      <c r="AD747" s="16">
        <v>194.35560000000001</v>
      </c>
      <c r="AE747" s="16">
        <v>194.35560000000001</v>
      </c>
      <c r="AF747" s="12">
        <v>43373</v>
      </c>
      <c r="AG747" s="15" t="s">
        <v>38</v>
      </c>
      <c r="AH747" s="15" t="s">
        <v>29</v>
      </c>
      <c r="AI747" s="15" t="s">
        <v>38</v>
      </c>
      <c r="AL747" s="47">
        <f t="shared" si="22"/>
        <v>0.89400000000000002</v>
      </c>
      <c r="AM747" s="47">
        <v>1.71</v>
      </c>
      <c r="AN747">
        <f t="shared" si="23"/>
        <v>0.25650000000000001</v>
      </c>
      <c r="AO747" s="18" t="s">
        <v>70</v>
      </c>
      <c r="AP747" t="s">
        <v>389</v>
      </c>
    </row>
    <row r="748" spans="1:42" hidden="1" x14ac:dyDescent="0.2">
      <c r="A748" t="s">
        <v>29</v>
      </c>
      <c r="B748" t="s">
        <v>64</v>
      </c>
      <c r="C748" t="s">
        <v>31</v>
      </c>
      <c r="D748">
        <v>514073</v>
      </c>
      <c r="E748" t="s">
        <v>29</v>
      </c>
      <c r="G748" t="s">
        <v>65</v>
      </c>
      <c r="H748" t="s">
        <v>34</v>
      </c>
      <c r="M748" s="11">
        <v>10</v>
      </c>
      <c r="N748">
        <v>1</v>
      </c>
      <c r="P748" s="12">
        <v>43205</v>
      </c>
      <c r="Q748" s="13">
        <v>12.5</v>
      </c>
      <c r="R748" s="13"/>
      <c r="S748" s="14">
        <v>217.4</v>
      </c>
      <c r="T748" s="14">
        <v>0.15</v>
      </c>
      <c r="V748" t="s">
        <v>66</v>
      </c>
      <c r="W748" t="s">
        <v>29</v>
      </c>
      <c r="X748" s="12">
        <v>43205</v>
      </c>
      <c r="Y748" s="15">
        <v>194.35560000000001</v>
      </c>
      <c r="Z748" s="16">
        <v>0</v>
      </c>
      <c r="AA748" s="16">
        <v>0</v>
      </c>
      <c r="AB748" s="16">
        <v>0</v>
      </c>
      <c r="AC748" s="16">
        <v>194.35560000000001</v>
      </c>
      <c r="AD748" s="16">
        <v>194.35560000000001</v>
      </c>
      <c r="AE748" s="16">
        <v>194.35560000000001</v>
      </c>
      <c r="AF748" s="12">
        <v>43281</v>
      </c>
      <c r="AG748" s="15" t="s">
        <v>38</v>
      </c>
      <c r="AH748" s="15" t="s">
        <v>29</v>
      </c>
      <c r="AI748" s="15" t="s">
        <v>38</v>
      </c>
      <c r="AL748" s="47">
        <f t="shared" si="22"/>
        <v>0.89400000000000002</v>
      </c>
      <c r="AM748" s="47">
        <v>1.71</v>
      </c>
      <c r="AN748">
        <f t="shared" si="23"/>
        <v>0.25650000000000001</v>
      </c>
      <c r="AO748" s="18" t="s">
        <v>70</v>
      </c>
      <c r="AP748" t="s">
        <v>389</v>
      </c>
    </row>
    <row r="749" spans="1:42" hidden="1" x14ac:dyDescent="0.2">
      <c r="A749" t="s">
        <v>29</v>
      </c>
      <c r="B749" t="s">
        <v>64</v>
      </c>
      <c r="C749" t="s">
        <v>31</v>
      </c>
      <c r="D749">
        <v>514086</v>
      </c>
      <c r="E749" t="s">
        <v>29</v>
      </c>
      <c r="G749" t="s">
        <v>65</v>
      </c>
      <c r="H749" t="s">
        <v>34</v>
      </c>
      <c r="M749" s="11">
        <v>10</v>
      </c>
      <c r="N749">
        <v>1</v>
      </c>
      <c r="P749" s="12">
        <v>43204</v>
      </c>
      <c r="Q749" s="13">
        <v>12.5</v>
      </c>
      <c r="R749" s="13"/>
      <c r="S749" s="14">
        <v>217.4</v>
      </c>
      <c r="T749" s="14">
        <v>0.15</v>
      </c>
      <c r="V749" t="s">
        <v>66</v>
      </c>
      <c r="W749" t="s">
        <v>29</v>
      </c>
      <c r="X749" s="12">
        <v>43204</v>
      </c>
      <c r="Y749" s="15">
        <v>194.35560000000001</v>
      </c>
      <c r="Z749" s="16">
        <v>0</v>
      </c>
      <c r="AA749" s="16">
        <v>0</v>
      </c>
      <c r="AB749" s="16">
        <v>0</v>
      </c>
      <c r="AC749" s="16">
        <v>194.35560000000001</v>
      </c>
      <c r="AD749" s="16">
        <v>194.35560000000001</v>
      </c>
      <c r="AE749" s="16">
        <v>194.35560000000001</v>
      </c>
      <c r="AF749" s="12">
        <v>43281</v>
      </c>
      <c r="AG749" s="15" t="s">
        <v>38</v>
      </c>
      <c r="AH749" s="15" t="s">
        <v>29</v>
      </c>
      <c r="AI749" s="15" t="s">
        <v>38</v>
      </c>
      <c r="AL749" s="47">
        <f t="shared" si="22"/>
        <v>0.89400000000000002</v>
      </c>
      <c r="AM749" s="47">
        <v>1.71</v>
      </c>
      <c r="AN749">
        <f t="shared" si="23"/>
        <v>0.25650000000000001</v>
      </c>
      <c r="AO749" s="18" t="s">
        <v>70</v>
      </c>
      <c r="AP749" t="s">
        <v>389</v>
      </c>
    </row>
    <row r="750" spans="1:42" hidden="1" x14ac:dyDescent="0.2">
      <c r="A750" t="s">
        <v>29</v>
      </c>
      <c r="B750" t="s">
        <v>64</v>
      </c>
      <c r="C750" t="s">
        <v>31</v>
      </c>
      <c r="D750">
        <v>514114</v>
      </c>
      <c r="E750" t="s">
        <v>29</v>
      </c>
      <c r="G750" t="s">
        <v>65</v>
      </c>
      <c r="H750" t="s">
        <v>34</v>
      </c>
      <c r="M750" s="11">
        <v>10</v>
      </c>
      <c r="N750">
        <v>1</v>
      </c>
      <c r="P750" s="12">
        <v>43246</v>
      </c>
      <c r="Q750" s="13">
        <v>12.5</v>
      </c>
      <c r="R750" s="13"/>
      <c r="S750" s="14">
        <v>217.4</v>
      </c>
      <c r="T750" s="14">
        <v>0.15</v>
      </c>
      <c r="V750" t="s">
        <v>66</v>
      </c>
      <c r="W750" t="s">
        <v>29</v>
      </c>
      <c r="X750" s="12">
        <v>43246</v>
      </c>
      <c r="Y750" s="15">
        <v>194.35560000000001</v>
      </c>
      <c r="Z750" s="16">
        <v>0</v>
      </c>
      <c r="AA750" s="16">
        <v>0</v>
      </c>
      <c r="AB750" s="16">
        <v>0</v>
      </c>
      <c r="AC750" s="16">
        <v>194.35560000000001</v>
      </c>
      <c r="AD750" s="16">
        <v>194.35560000000001</v>
      </c>
      <c r="AE750" s="16">
        <v>194.35560000000001</v>
      </c>
      <c r="AF750" s="12">
        <v>43281</v>
      </c>
      <c r="AG750" s="15" t="s">
        <v>38</v>
      </c>
      <c r="AH750" s="15" t="s">
        <v>29</v>
      </c>
      <c r="AI750" s="15" t="s">
        <v>38</v>
      </c>
      <c r="AL750" s="47">
        <f t="shared" si="22"/>
        <v>0.89400000000000002</v>
      </c>
      <c r="AM750" s="47">
        <v>1.71</v>
      </c>
      <c r="AN750">
        <f t="shared" si="23"/>
        <v>0.25650000000000001</v>
      </c>
      <c r="AO750" s="18" t="s">
        <v>70</v>
      </c>
      <c r="AP750" t="s">
        <v>389</v>
      </c>
    </row>
    <row r="751" spans="1:42" hidden="1" x14ac:dyDescent="0.2">
      <c r="A751" t="s">
        <v>29</v>
      </c>
      <c r="B751" t="s">
        <v>64</v>
      </c>
      <c r="C751" t="s">
        <v>31</v>
      </c>
      <c r="D751">
        <v>514125</v>
      </c>
      <c r="E751" t="s">
        <v>29</v>
      </c>
      <c r="G751" t="s">
        <v>65</v>
      </c>
      <c r="H751" t="s">
        <v>34</v>
      </c>
      <c r="M751" s="11">
        <v>10</v>
      </c>
      <c r="N751">
        <v>1</v>
      </c>
      <c r="P751" s="12">
        <v>43204</v>
      </c>
      <c r="Q751" s="13">
        <v>12.5</v>
      </c>
      <c r="R751" s="13"/>
      <c r="S751" s="14">
        <v>217.4</v>
      </c>
      <c r="T751" s="14">
        <v>0.15</v>
      </c>
      <c r="V751" t="s">
        <v>66</v>
      </c>
      <c r="W751" t="s">
        <v>29</v>
      </c>
      <c r="X751" s="12">
        <v>43204</v>
      </c>
      <c r="Y751" s="15">
        <v>194.35560000000001</v>
      </c>
      <c r="Z751" s="16">
        <v>0</v>
      </c>
      <c r="AA751" s="16">
        <v>0</v>
      </c>
      <c r="AB751" s="16">
        <v>0</v>
      </c>
      <c r="AC751" s="16">
        <v>194.35560000000001</v>
      </c>
      <c r="AD751" s="16">
        <v>194.35560000000001</v>
      </c>
      <c r="AE751" s="16">
        <v>194.35560000000001</v>
      </c>
      <c r="AF751" s="12">
        <v>43281</v>
      </c>
      <c r="AG751" s="15" t="s">
        <v>38</v>
      </c>
      <c r="AH751" s="15" t="s">
        <v>29</v>
      </c>
      <c r="AI751" s="15" t="s">
        <v>38</v>
      </c>
      <c r="AL751" s="47">
        <f t="shared" si="22"/>
        <v>0.89400000000000002</v>
      </c>
      <c r="AM751" s="47">
        <v>1.71</v>
      </c>
      <c r="AN751">
        <f t="shared" si="23"/>
        <v>0.25650000000000001</v>
      </c>
      <c r="AO751" s="18" t="s">
        <v>70</v>
      </c>
      <c r="AP751" t="s">
        <v>389</v>
      </c>
    </row>
    <row r="752" spans="1:42" hidden="1" x14ac:dyDescent="0.2">
      <c r="A752" t="s">
        <v>29</v>
      </c>
      <c r="B752" t="s">
        <v>64</v>
      </c>
      <c r="C752" t="s">
        <v>31</v>
      </c>
      <c r="D752">
        <v>514139</v>
      </c>
      <c r="E752" t="s">
        <v>29</v>
      </c>
      <c r="G752" t="s">
        <v>65</v>
      </c>
      <c r="H752" t="s">
        <v>34</v>
      </c>
      <c r="M752" s="11">
        <v>10</v>
      </c>
      <c r="N752">
        <v>1</v>
      </c>
      <c r="P752" s="12">
        <v>43205</v>
      </c>
      <c r="Q752" s="13">
        <v>12.5</v>
      </c>
      <c r="R752" s="13"/>
      <c r="S752" s="14">
        <v>217.4</v>
      </c>
      <c r="T752" s="14">
        <v>0.15</v>
      </c>
      <c r="V752" t="s">
        <v>66</v>
      </c>
      <c r="W752" t="s">
        <v>29</v>
      </c>
      <c r="X752" s="12">
        <v>43205</v>
      </c>
      <c r="Y752" s="15">
        <v>194.35560000000001</v>
      </c>
      <c r="Z752" s="16">
        <v>0</v>
      </c>
      <c r="AA752" s="16">
        <v>0</v>
      </c>
      <c r="AB752" s="16">
        <v>0</v>
      </c>
      <c r="AC752" s="16">
        <v>194.35560000000001</v>
      </c>
      <c r="AD752" s="16">
        <v>194.35560000000001</v>
      </c>
      <c r="AE752" s="16">
        <v>194.35560000000001</v>
      </c>
      <c r="AF752" s="12">
        <v>43281</v>
      </c>
      <c r="AG752" s="15" t="s">
        <v>38</v>
      </c>
      <c r="AH752" s="15" t="s">
        <v>29</v>
      </c>
      <c r="AI752" s="15" t="s">
        <v>38</v>
      </c>
      <c r="AL752" s="47">
        <f t="shared" si="22"/>
        <v>0.89400000000000002</v>
      </c>
      <c r="AM752" s="47">
        <v>1.71</v>
      </c>
      <c r="AN752">
        <f t="shared" si="23"/>
        <v>0.25650000000000001</v>
      </c>
      <c r="AO752" s="18" t="s">
        <v>70</v>
      </c>
      <c r="AP752" t="s">
        <v>389</v>
      </c>
    </row>
    <row r="753" spans="1:42" hidden="1" x14ac:dyDescent="0.2">
      <c r="A753" t="s">
        <v>29</v>
      </c>
      <c r="B753" t="s">
        <v>64</v>
      </c>
      <c r="C753" t="s">
        <v>31</v>
      </c>
      <c r="D753">
        <v>514148</v>
      </c>
      <c r="E753" t="s">
        <v>29</v>
      </c>
      <c r="G753" t="s">
        <v>65</v>
      </c>
      <c r="H753" t="s">
        <v>34</v>
      </c>
      <c r="M753" s="11">
        <v>10</v>
      </c>
      <c r="N753">
        <v>1</v>
      </c>
      <c r="P753" s="12">
        <v>43204</v>
      </c>
      <c r="Q753" s="13">
        <v>12.5</v>
      </c>
      <c r="R753" s="13"/>
      <c r="S753" s="14">
        <v>217.4</v>
      </c>
      <c r="T753" s="14">
        <v>0.15</v>
      </c>
      <c r="V753" t="s">
        <v>66</v>
      </c>
      <c r="W753" t="s">
        <v>29</v>
      </c>
      <c r="X753" s="12">
        <v>43204</v>
      </c>
      <c r="Y753" s="15">
        <v>194.35560000000001</v>
      </c>
      <c r="Z753" s="16">
        <v>0</v>
      </c>
      <c r="AA753" s="16">
        <v>0</v>
      </c>
      <c r="AB753" s="16">
        <v>0</v>
      </c>
      <c r="AC753" s="16">
        <v>194.35560000000001</v>
      </c>
      <c r="AD753" s="16">
        <v>194.35560000000001</v>
      </c>
      <c r="AE753" s="16">
        <v>194.35560000000001</v>
      </c>
      <c r="AF753" s="12">
        <v>43281</v>
      </c>
      <c r="AG753" s="15" t="s">
        <v>38</v>
      </c>
      <c r="AH753" s="15" t="s">
        <v>29</v>
      </c>
      <c r="AI753" s="15" t="s">
        <v>38</v>
      </c>
      <c r="AL753" s="47">
        <f t="shared" si="22"/>
        <v>0.89400000000000002</v>
      </c>
      <c r="AM753" s="47">
        <v>1.71</v>
      </c>
      <c r="AN753">
        <f t="shared" si="23"/>
        <v>0.25650000000000001</v>
      </c>
      <c r="AO753" s="18" t="s">
        <v>70</v>
      </c>
      <c r="AP753" t="s">
        <v>389</v>
      </c>
    </row>
    <row r="754" spans="1:42" hidden="1" x14ac:dyDescent="0.2">
      <c r="A754" t="s">
        <v>29</v>
      </c>
      <c r="B754" t="s">
        <v>64</v>
      </c>
      <c r="C754" t="s">
        <v>31</v>
      </c>
      <c r="D754">
        <v>514212</v>
      </c>
      <c r="E754" t="s">
        <v>29</v>
      </c>
      <c r="G754" t="s">
        <v>65</v>
      </c>
      <c r="H754" t="s">
        <v>34</v>
      </c>
      <c r="M754" s="11">
        <v>10</v>
      </c>
      <c r="N754">
        <v>1</v>
      </c>
      <c r="P754" s="12">
        <v>43301</v>
      </c>
      <c r="Q754" s="13">
        <v>12.5</v>
      </c>
      <c r="R754" s="13"/>
      <c r="S754" s="14">
        <v>217.4</v>
      </c>
      <c r="T754" s="14">
        <v>0.15</v>
      </c>
      <c r="V754" t="s">
        <v>66</v>
      </c>
      <c r="W754" t="s">
        <v>29</v>
      </c>
      <c r="X754" s="12">
        <v>43301</v>
      </c>
      <c r="Y754" s="15">
        <v>194.35560000000001</v>
      </c>
      <c r="Z754" s="16">
        <v>0</v>
      </c>
      <c r="AA754" s="16">
        <v>0</v>
      </c>
      <c r="AB754" s="16">
        <v>0</v>
      </c>
      <c r="AC754" s="16">
        <v>194.35560000000001</v>
      </c>
      <c r="AD754" s="16">
        <v>194.35560000000001</v>
      </c>
      <c r="AE754" s="16">
        <v>194.35560000000001</v>
      </c>
      <c r="AF754" s="12">
        <v>43373</v>
      </c>
      <c r="AG754" s="15" t="s">
        <v>38</v>
      </c>
      <c r="AH754" s="15" t="s">
        <v>29</v>
      </c>
      <c r="AI754" s="15" t="s">
        <v>38</v>
      </c>
      <c r="AL754" s="47">
        <f t="shared" si="22"/>
        <v>0.89400000000000002</v>
      </c>
      <c r="AM754" s="47">
        <v>1.71</v>
      </c>
      <c r="AN754">
        <f t="shared" si="23"/>
        <v>0.25650000000000001</v>
      </c>
      <c r="AO754" s="18" t="s">
        <v>70</v>
      </c>
      <c r="AP754" t="s">
        <v>389</v>
      </c>
    </row>
    <row r="755" spans="1:42" hidden="1" x14ac:dyDescent="0.2">
      <c r="A755" t="s">
        <v>29</v>
      </c>
      <c r="B755" t="s">
        <v>64</v>
      </c>
      <c r="C755" t="s">
        <v>31</v>
      </c>
      <c r="D755">
        <v>514282</v>
      </c>
      <c r="E755" t="s">
        <v>29</v>
      </c>
      <c r="G755" t="s">
        <v>65</v>
      </c>
      <c r="H755" t="s">
        <v>34</v>
      </c>
      <c r="M755" s="11">
        <v>10</v>
      </c>
      <c r="N755">
        <v>1</v>
      </c>
      <c r="P755" s="12">
        <v>43203</v>
      </c>
      <c r="Q755" s="13">
        <v>12.5</v>
      </c>
      <c r="R755" s="13"/>
      <c r="S755" s="14">
        <v>217.4</v>
      </c>
      <c r="T755" s="14">
        <v>0.15</v>
      </c>
      <c r="V755" t="s">
        <v>66</v>
      </c>
      <c r="W755" t="s">
        <v>29</v>
      </c>
      <c r="X755" s="12">
        <v>43203</v>
      </c>
      <c r="Y755" s="15">
        <v>194.35560000000001</v>
      </c>
      <c r="Z755" s="16">
        <v>0</v>
      </c>
      <c r="AA755" s="16">
        <v>0</v>
      </c>
      <c r="AB755" s="16">
        <v>0</v>
      </c>
      <c r="AC755" s="16">
        <v>194.35560000000001</v>
      </c>
      <c r="AD755" s="16">
        <v>194.35560000000001</v>
      </c>
      <c r="AE755" s="16">
        <v>194.35560000000001</v>
      </c>
      <c r="AF755" s="12">
        <v>43281</v>
      </c>
      <c r="AG755" s="15" t="s">
        <v>38</v>
      </c>
      <c r="AH755" s="15" t="s">
        <v>29</v>
      </c>
      <c r="AI755" s="15" t="s">
        <v>38</v>
      </c>
      <c r="AL755" s="47">
        <f t="shared" si="22"/>
        <v>0.89400000000000002</v>
      </c>
      <c r="AM755" s="47">
        <v>1.71</v>
      </c>
      <c r="AN755">
        <f t="shared" si="23"/>
        <v>0.25650000000000001</v>
      </c>
      <c r="AO755" s="18" t="s">
        <v>70</v>
      </c>
      <c r="AP755" t="s">
        <v>389</v>
      </c>
    </row>
    <row r="756" spans="1:42" hidden="1" x14ac:dyDescent="0.2">
      <c r="A756" t="s">
        <v>29</v>
      </c>
      <c r="B756" t="s">
        <v>64</v>
      </c>
      <c r="C756" t="s">
        <v>31</v>
      </c>
      <c r="D756">
        <v>514287</v>
      </c>
      <c r="E756" t="s">
        <v>29</v>
      </c>
      <c r="G756" t="s">
        <v>65</v>
      </c>
      <c r="H756" t="s">
        <v>34</v>
      </c>
      <c r="M756" s="11">
        <v>10</v>
      </c>
      <c r="N756">
        <v>1</v>
      </c>
      <c r="P756" s="12">
        <v>43246</v>
      </c>
      <c r="Q756" s="13">
        <v>12.5</v>
      </c>
      <c r="R756" s="13"/>
      <c r="S756" s="14">
        <v>217.4</v>
      </c>
      <c r="T756" s="14">
        <v>0.15</v>
      </c>
      <c r="V756" t="s">
        <v>66</v>
      </c>
      <c r="W756" t="s">
        <v>29</v>
      </c>
      <c r="X756" s="12">
        <v>43246</v>
      </c>
      <c r="Y756" s="15">
        <v>194.35560000000001</v>
      </c>
      <c r="Z756" s="16">
        <v>0</v>
      </c>
      <c r="AA756" s="16">
        <v>0</v>
      </c>
      <c r="AB756" s="16">
        <v>0</v>
      </c>
      <c r="AC756" s="16">
        <v>194.35560000000001</v>
      </c>
      <c r="AD756" s="16">
        <v>194.35560000000001</v>
      </c>
      <c r="AE756" s="16">
        <v>194.35560000000001</v>
      </c>
      <c r="AF756" s="12">
        <v>43281</v>
      </c>
      <c r="AG756" s="15" t="s">
        <v>38</v>
      </c>
      <c r="AH756" s="15" t="s">
        <v>29</v>
      </c>
      <c r="AI756" s="15" t="s">
        <v>38</v>
      </c>
      <c r="AL756" s="47">
        <f t="shared" si="22"/>
        <v>0.89400000000000002</v>
      </c>
      <c r="AM756" s="47">
        <v>1.71</v>
      </c>
      <c r="AN756">
        <f t="shared" si="23"/>
        <v>0.25650000000000001</v>
      </c>
      <c r="AO756" s="18" t="s">
        <v>70</v>
      </c>
      <c r="AP756" t="s">
        <v>389</v>
      </c>
    </row>
    <row r="757" spans="1:42" hidden="1" x14ac:dyDescent="0.2">
      <c r="A757" t="s">
        <v>29</v>
      </c>
      <c r="B757" t="s">
        <v>64</v>
      </c>
      <c r="C757" t="s">
        <v>31</v>
      </c>
      <c r="D757">
        <v>514311</v>
      </c>
      <c r="E757" t="s">
        <v>29</v>
      </c>
      <c r="G757" t="s">
        <v>65</v>
      </c>
      <c r="H757" t="s">
        <v>34</v>
      </c>
      <c r="M757" s="11">
        <v>10</v>
      </c>
      <c r="N757">
        <v>1</v>
      </c>
      <c r="P757" s="12">
        <v>43203</v>
      </c>
      <c r="Q757" s="13">
        <v>12.5</v>
      </c>
      <c r="R757" s="13"/>
      <c r="S757" s="14">
        <v>217.4</v>
      </c>
      <c r="T757" s="14">
        <v>0.15</v>
      </c>
      <c r="V757" t="s">
        <v>66</v>
      </c>
      <c r="W757" t="s">
        <v>29</v>
      </c>
      <c r="X757" s="12">
        <v>43203</v>
      </c>
      <c r="Y757" s="15">
        <v>194.35560000000001</v>
      </c>
      <c r="Z757" s="16">
        <v>0</v>
      </c>
      <c r="AA757" s="16">
        <v>0</v>
      </c>
      <c r="AB757" s="16">
        <v>0</v>
      </c>
      <c r="AC757" s="16">
        <v>194.35560000000001</v>
      </c>
      <c r="AD757" s="16">
        <v>194.35560000000001</v>
      </c>
      <c r="AE757" s="16">
        <v>194.35560000000001</v>
      </c>
      <c r="AF757" s="12">
        <v>43281</v>
      </c>
      <c r="AG757" s="15" t="s">
        <v>38</v>
      </c>
      <c r="AH757" s="15" t="s">
        <v>29</v>
      </c>
      <c r="AI757" s="15" t="s">
        <v>38</v>
      </c>
      <c r="AL757" s="47">
        <f t="shared" si="22"/>
        <v>0.89400000000000002</v>
      </c>
      <c r="AM757" s="47">
        <v>1.71</v>
      </c>
      <c r="AN757">
        <f t="shared" si="23"/>
        <v>0.25650000000000001</v>
      </c>
      <c r="AO757" s="18" t="s">
        <v>70</v>
      </c>
      <c r="AP757" t="s">
        <v>389</v>
      </c>
    </row>
    <row r="758" spans="1:42" hidden="1" x14ac:dyDescent="0.2">
      <c r="A758" t="s">
        <v>29</v>
      </c>
      <c r="B758" t="s">
        <v>64</v>
      </c>
      <c r="C758" t="s">
        <v>31</v>
      </c>
      <c r="D758">
        <v>514334</v>
      </c>
      <c r="E758" t="s">
        <v>29</v>
      </c>
      <c r="G758" t="s">
        <v>65</v>
      </c>
      <c r="H758" t="s">
        <v>34</v>
      </c>
      <c r="M758" s="11">
        <v>10</v>
      </c>
      <c r="N758">
        <v>1</v>
      </c>
      <c r="P758" s="12">
        <v>43204</v>
      </c>
      <c r="Q758" s="13">
        <v>12.5</v>
      </c>
      <c r="R758" s="13"/>
      <c r="S758" s="14">
        <v>217.4</v>
      </c>
      <c r="T758" s="14">
        <v>0.15</v>
      </c>
      <c r="V758" t="s">
        <v>66</v>
      </c>
      <c r="W758" t="s">
        <v>29</v>
      </c>
      <c r="X758" s="12">
        <v>43204</v>
      </c>
      <c r="Y758" s="15">
        <v>194.35560000000001</v>
      </c>
      <c r="Z758" s="16">
        <v>0</v>
      </c>
      <c r="AA758" s="16">
        <v>0</v>
      </c>
      <c r="AB758" s="16">
        <v>0</v>
      </c>
      <c r="AC758" s="16">
        <v>194.35560000000001</v>
      </c>
      <c r="AD758" s="16">
        <v>194.35560000000001</v>
      </c>
      <c r="AE758" s="16">
        <v>194.35560000000001</v>
      </c>
      <c r="AF758" s="12">
        <v>43281</v>
      </c>
      <c r="AG758" s="15" t="s">
        <v>38</v>
      </c>
      <c r="AH758" s="15" t="s">
        <v>29</v>
      </c>
      <c r="AI758" s="15" t="s">
        <v>38</v>
      </c>
      <c r="AL758" s="47">
        <f t="shared" si="22"/>
        <v>0.89400000000000002</v>
      </c>
      <c r="AM758" s="47">
        <v>1.71</v>
      </c>
      <c r="AN758">
        <f t="shared" si="23"/>
        <v>0.25650000000000001</v>
      </c>
      <c r="AO758" s="18" t="s">
        <v>70</v>
      </c>
      <c r="AP758" t="s">
        <v>389</v>
      </c>
    </row>
    <row r="759" spans="1:42" hidden="1" x14ac:dyDescent="0.2">
      <c r="A759" t="s">
        <v>29</v>
      </c>
      <c r="B759" t="s">
        <v>64</v>
      </c>
      <c r="C759" t="s">
        <v>31</v>
      </c>
      <c r="D759">
        <v>514374</v>
      </c>
      <c r="E759" t="s">
        <v>29</v>
      </c>
      <c r="G759" t="s">
        <v>65</v>
      </c>
      <c r="H759" t="s">
        <v>34</v>
      </c>
      <c r="M759" s="11">
        <v>10</v>
      </c>
      <c r="N759">
        <v>1</v>
      </c>
      <c r="P759" s="12">
        <v>43204</v>
      </c>
      <c r="Q759" s="13">
        <v>12.5</v>
      </c>
      <c r="R759" s="13"/>
      <c r="S759" s="14">
        <v>217.4</v>
      </c>
      <c r="T759" s="14">
        <v>0.15</v>
      </c>
      <c r="V759" t="s">
        <v>66</v>
      </c>
      <c r="W759" t="s">
        <v>29</v>
      </c>
      <c r="X759" s="12">
        <v>43204</v>
      </c>
      <c r="Y759" s="15">
        <v>194.35560000000001</v>
      </c>
      <c r="Z759" s="16">
        <v>0</v>
      </c>
      <c r="AA759" s="16">
        <v>0</v>
      </c>
      <c r="AB759" s="16">
        <v>0</v>
      </c>
      <c r="AC759" s="16">
        <v>194.35560000000001</v>
      </c>
      <c r="AD759" s="16">
        <v>194.35560000000001</v>
      </c>
      <c r="AE759" s="16">
        <v>194.35560000000001</v>
      </c>
      <c r="AF759" s="12">
        <v>43281</v>
      </c>
      <c r="AG759" s="15" t="s">
        <v>38</v>
      </c>
      <c r="AH759" s="15" t="s">
        <v>29</v>
      </c>
      <c r="AI759" s="15" t="s">
        <v>38</v>
      </c>
      <c r="AL759" s="47">
        <f t="shared" si="22"/>
        <v>0.89400000000000002</v>
      </c>
      <c r="AM759" s="47">
        <v>1.71</v>
      </c>
      <c r="AN759">
        <f t="shared" si="23"/>
        <v>0.25650000000000001</v>
      </c>
      <c r="AO759" s="18" t="s">
        <v>70</v>
      </c>
      <c r="AP759" t="s">
        <v>389</v>
      </c>
    </row>
    <row r="760" spans="1:42" hidden="1" x14ac:dyDescent="0.2">
      <c r="A760" t="s">
        <v>29</v>
      </c>
      <c r="B760" t="s">
        <v>64</v>
      </c>
      <c r="C760" t="s">
        <v>31</v>
      </c>
      <c r="D760">
        <v>514377</v>
      </c>
      <c r="E760" t="s">
        <v>29</v>
      </c>
      <c r="G760" t="s">
        <v>65</v>
      </c>
      <c r="H760" t="s">
        <v>34</v>
      </c>
      <c r="M760" s="11">
        <v>10</v>
      </c>
      <c r="N760">
        <v>1</v>
      </c>
      <c r="P760" s="12">
        <v>43253</v>
      </c>
      <c r="Q760" s="13">
        <v>12.5</v>
      </c>
      <c r="R760" s="13"/>
      <c r="S760" s="14">
        <v>217.4</v>
      </c>
      <c r="T760" s="14">
        <v>0.15</v>
      </c>
      <c r="V760" t="s">
        <v>66</v>
      </c>
      <c r="W760" t="s">
        <v>29</v>
      </c>
      <c r="X760" s="12">
        <v>43253</v>
      </c>
      <c r="Y760" s="15">
        <v>194.35560000000001</v>
      </c>
      <c r="Z760" s="16">
        <v>0</v>
      </c>
      <c r="AA760" s="16">
        <v>0</v>
      </c>
      <c r="AB760" s="16">
        <v>0</v>
      </c>
      <c r="AC760" s="16">
        <v>194.35560000000001</v>
      </c>
      <c r="AD760" s="16">
        <v>194.35560000000001</v>
      </c>
      <c r="AE760" s="16">
        <v>194.35560000000001</v>
      </c>
      <c r="AF760" s="12">
        <v>43281</v>
      </c>
      <c r="AG760" s="15" t="s">
        <v>38</v>
      </c>
      <c r="AH760" s="15" t="s">
        <v>29</v>
      </c>
      <c r="AI760" s="15" t="s">
        <v>38</v>
      </c>
      <c r="AL760" s="47">
        <f t="shared" si="22"/>
        <v>0.89400000000000002</v>
      </c>
      <c r="AM760" s="47">
        <v>1.71</v>
      </c>
      <c r="AN760">
        <f t="shared" si="23"/>
        <v>0.25650000000000001</v>
      </c>
      <c r="AO760" s="18" t="s">
        <v>70</v>
      </c>
      <c r="AP760" t="s">
        <v>389</v>
      </c>
    </row>
    <row r="761" spans="1:42" hidden="1" x14ac:dyDescent="0.2">
      <c r="A761" t="s">
        <v>29</v>
      </c>
      <c r="B761" t="s">
        <v>64</v>
      </c>
      <c r="C761" t="s">
        <v>31</v>
      </c>
      <c r="D761">
        <v>514387</v>
      </c>
      <c r="E761" t="s">
        <v>29</v>
      </c>
      <c r="G761" t="s">
        <v>65</v>
      </c>
      <c r="H761" t="s">
        <v>34</v>
      </c>
      <c r="M761" s="11">
        <v>10</v>
      </c>
      <c r="N761">
        <v>1</v>
      </c>
      <c r="P761" s="12">
        <v>43204</v>
      </c>
      <c r="Q761" s="13">
        <v>12.5</v>
      </c>
      <c r="R761" s="13"/>
      <c r="S761" s="14">
        <v>217.4</v>
      </c>
      <c r="T761" s="14">
        <v>0.15</v>
      </c>
      <c r="V761" t="s">
        <v>66</v>
      </c>
      <c r="W761" t="s">
        <v>29</v>
      </c>
      <c r="X761" s="12">
        <v>43204</v>
      </c>
      <c r="Y761" s="15">
        <v>194.35560000000001</v>
      </c>
      <c r="Z761" s="16">
        <v>0</v>
      </c>
      <c r="AA761" s="16">
        <v>0</v>
      </c>
      <c r="AB761" s="16">
        <v>0</v>
      </c>
      <c r="AC761" s="16">
        <v>194.35560000000001</v>
      </c>
      <c r="AD761" s="16">
        <v>194.35560000000001</v>
      </c>
      <c r="AE761" s="16">
        <v>194.35560000000001</v>
      </c>
      <c r="AF761" s="12">
        <v>43281</v>
      </c>
      <c r="AG761" s="15" t="s">
        <v>38</v>
      </c>
      <c r="AH761" s="15" t="s">
        <v>29</v>
      </c>
      <c r="AI761" s="15" t="s">
        <v>38</v>
      </c>
      <c r="AL761" s="47">
        <f t="shared" si="22"/>
        <v>0.89400000000000002</v>
      </c>
      <c r="AM761" s="47">
        <v>1.71</v>
      </c>
      <c r="AN761">
        <f t="shared" si="23"/>
        <v>0.25650000000000001</v>
      </c>
      <c r="AO761" s="18" t="s">
        <v>70</v>
      </c>
      <c r="AP761" t="s">
        <v>389</v>
      </c>
    </row>
    <row r="762" spans="1:42" hidden="1" x14ac:dyDescent="0.2">
      <c r="A762" t="s">
        <v>29</v>
      </c>
      <c r="B762" t="s">
        <v>64</v>
      </c>
      <c r="C762" t="s">
        <v>31</v>
      </c>
      <c r="D762">
        <v>514391</v>
      </c>
      <c r="E762" t="s">
        <v>29</v>
      </c>
      <c r="G762" t="s">
        <v>65</v>
      </c>
      <c r="H762" t="s">
        <v>34</v>
      </c>
      <c r="M762" s="11">
        <v>10</v>
      </c>
      <c r="N762">
        <v>1</v>
      </c>
      <c r="P762" s="12">
        <v>43204</v>
      </c>
      <c r="Q762" s="13">
        <v>12.5</v>
      </c>
      <c r="R762" s="13"/>
      <c r="S762" s="14">
        <v>217.4</v>
      </c>
      <c r="T762" s="14">
        <v>0.15</v>
      </c>
      <c r="V762" t="s">
        <v>66</v>
      </c>
      <c r="W762" t="s">
        <v>29</v>
      </c>
      <c r="X762" s="12">
        <v>43204</v>
      </c>
      <c r="Y762" s="15">
        <v>194.35560000000001</v>
      </c>
      <c r="Z762" s="16">
        <v>0</v>
      </c>
      <c r="AA762" s="16">
        <v>0</v>
      </c>
      <c r="AB762" s="16">
        <v>0</v>
      </c>
      <c r="AC762" s="16">
        <v>194.35560000000001</v>
      </c>
      <c r="AD762" s="16">
        <v>194.35560000000001</v>
      </c>
      <c r="AE762" s="16">
        <v>194.35560000000001</v>
      </c>
      <c r="AF762" s="12">
        <v>43281</v>
      </c>
      <c r="AG762" s="15" t="s">
        <v>38</v>
      </c>
      <c r="AH762" s="15" t="s">
        <v>29</v>
      </c>
      <c r="AI762" s="15" t="s">
        <v>38</v>
      </c>
      <c r="AL762" s="47">
        <f t="shared" si="22"/>
        <v>0.89400000000000002</v>
      </c>
      <c r="AM762" s="47">
        <v>1.71</v>
      </c>
      <c r="AN762">
        <f t="shared" si="23"/>
        <v>0.25650000000000001</v>
      </c>
      <c r="AO762" s="18" t="s">
        <v>70</v>
      </c>
      <c r="AP762" t="s">
        <v>389</v>
      </c>
    </row>
    <row r="763" spans="1:42" hidden="1" x14ac:dyDescent="0.2">
      <c r="A763" t="s">
        <v>29</v>
      </c>
      <c r="B763" t="s">
        <v>64</v>
      </c>
      <c r="C763" t="s">
        <v>31</v>
      </c>
      <c r="D763">
        <v>514413</v>
      </c>
      <c r="E763" t="s">
        <v>29</v>
      </c>
      <c r="G763" t="s">
        <v>65</v>
      </c>
      <c r="H763" t="s">
        <v>34</v>
      </c>
      <c r="M763" s="11">
        <v>10</v>
      </c>
      <c r="N763">
        <v>1</v>
      </c>
      <c r="P763" s="12">
        <v>43314</v>
      </c>
      <c r="Q763" s="13">
        <v>12.5</v>
      </c>
      <c r="R763" s="13"/>
      <c r="S763" s="14">
        <v>217.4</v>
      </c>
      <c r="T763" s="14">
        <v>0.15</v>
      </c>
      <c r="V763" t="s">
        <v>66</v>
      </c>
      <c r="W763" t="s">
        <v>29</v>
      </c>
      <c r="X763" s="12">
        <v>43314</v>
      </c>
      <c r="Y763" s="15">
        <v>194.35560000000001</v>
      </c>
      <c r="Z763" s="16">
        <v>0</v>
      </c>
      <c r="AA763" s="16">
        <v>0</v>
      </c>
      <c r="AB763" s="16">
        <v>0</v>
      </c>
      <c r="AC763" s="16">
        <v>194.35560000000001</v>
      </c>
      <c r="AD763" s="16">
        <v>194.35560000000001</v>
      </c>
      <c r="AE763" s="16">
        <v>194.35560000000001</v>
      </c>
      <c r="AF763" s="12">
        <v>43373</v>
      </c>
      <c r="AG763" s="15" t="s">
        <v>38</v>
      </c>
      <c r="AH763" s="15" t="s">
        <v>29</v>
      </c>
      <c r="AI763" s="15" t="s">
        <v>38</v>
      </c>
      <c r="AL763" s="47">
        <f t="shared" si="22"/>
        <v>0.89400000000000002</v>
      </c>
      <c r="AM763" s="47">
        <v>1.71</v>
      </c>
      <c r="AN763">
        <f t="shared" si="23"/>
        <v>0.25650000000000001</v>
      </c>
      <c r="AO763" s="18" t="s">
        <v>70</v>
      </c>
      <c r="AP763" t="s">
        <v>389</v>
      </c>
    </row>
    <row r="764" spans="1:42" hidden="1" x14ac:dyDescent="0.2">
      <c r="A764" t="s">
        <v>29</v>
      </c>
      <c r="B764" t="s">
        <v>64</v>
      </c>
      <c r="C764" t="s">
        <v>31</v>
      </c>
      <c r="D764">
        <v>514477</v>
      </c>
      <c r="E764" t="s">
        <v>29</v>
      </c>
      <c r="G764" t="s">
        <v>65</v>
      </c>
      <c r="H764" t="s">
        <v>34</v>
      </c>
      <c r="M764" s="11">
        <v>10</v>
      </c>
      <c r="N764">
        <v>1</v>
      </c>
      <c r="P764" s="12">
        <v>43246</v>
      </c>
      <c r="Q764" s="13">
        <v>12.5</v>
      </c>
      <c r="R764" s="13"/>
      <c r="S764" s="14">
        <v>217.4</v>
      </c>
      <c r="T764" s="14">
        <v>0.15</v>
      </c>
      <c r="V764" t="s">
        <v>66</v>
      </c>
      <c r="W764" t="s">
        <v>29</v>
      </c>
      <c r="X764" s="12">
        <v>43246</v>
      </c>
      <c r="Y764" s="15">
        <v>194.35560000000001</v>
      </c>
      <c r="Z764" s="16">
        <v>0</v>
      </c>
      <c r="AA764" s="16">
        <v>0</v>
      </c>
      <c r="AB764" s="16">
        <v>0</v>
      </c>
      <c r="AC764" s="16">
        <v>194.35560000000001</v>
      </c>
      <c r="AD764" s="16">
        <v>194.35560000000001</v>
      </c>
      <c r="AE764" s="16">
        <v>194.35560000000001</v>
      </c>
      <c r="AF764" s="12">
        <v>43281</v>
      </c>
      <c r="AG764" s="15" t="s">
        <v>38</v>
      </c>
      <c r="AH764" s="15" t="s">
        <v>29</v>
      </c>
      <c r="AI764" s="15" t="s">
        <v>38</v>
      </c>
      <c r="AL764" s="47">
        <f t="shared" si="22"/>
        <v>0.89400000000000002</v>
      </c>
      <c r="AM764" s="47">
        <v>1.71</v>
      </c>
      <c r="AN764">
        <f t="shared" si="23"/>
        <v>0.25650000000000001</v>
      </c>
      <c r="AO764" s="18" t="s">
        <v>70</v>
      </c>
      <c r="AP764" t="s">
        <v>389</v>
      </c>
    </row>
    <row r="765" spans="1:42" hidden="1" x14ac:dyDescent="0.2">
      <c r="A765" t="s">
        <v>29</v>
      </c>
      <c r="B765" t="s">
        <v>64</v>
      </c>
      <c r="C765" t="s">
        <v>31</v>
      </c>
      <c r="D765">
        <v>514478</v>
      </c>
      <c r="E765" t="s">
        <v>29</v>
      </c>
      <c r="G765" t="s">
        <v>65</v>
      </c>
      <c r="H765" t="s">
        <v>34</v>
      </c>
      <c r="M765" s="11">
        <v>10</v>
      </c>
      <c r="N765">
        <v>1</v>
      </c>
      <c r="P765" s="12">
        <v>43204</v>
      </c>
      <c r="Q765" s="13">
        <v>12.5</v>
      </c>
      <c r="R765" s="13"/>
      <c r="S765" s="14">
        <v>217.4</v>
      </c>
      <c r="T765" s="14">
        <v>0.15</v>
      </c>
      <c r="V765" t="s">
        <v>66</v>
      </c>
      <c r="W765" t="s">
        <v>29</v>
      </c>
      <c r="X765" s="12">
        <v>43204</v>
      </c>
      <c r="Y765" s="15">
        <v>194.35560000000001</v>
      </c>
      <c r="Z765" s="16">
        <v>0</v>
      </c>
      <c r="AA765" s="16">
        <v>0</v>
      </c>
      <c r="AB765" s="16">
        <v>0</v>
      </c>
      <c r="AC765" s="16">
        <v>194.35560000000001</v>
      </c>
      <c r="AD765" s="16">
        <v>194.35560000000001</v>
      </c>
      <c r="AE765" s="16">
        <v>194.35560000000001</v>
      </c>
      <c r="AF765" s="12">
        <v>43281</v>
      </c>
      <c r="AG765" s="15" t="s">
        <v>38</v>
      </c>
      <c r="AH765" s="15" t="s">
        <v>29</v>
      </c>
      <c r="AI765" s="15" t="s">
        <v>38</v>
      </c>
      <c r="AL765" s="47">
        <f t="shared" si="22"/>
        <v>0.89400000000000002</v>
      </c>
      <c r="AM765" s="47">
        <v>1.71</v>
      </c>
      <c r="AN765">
        <f t="shared" si="23"/>
        <v>0.25650000000000001</v>
      </c>
      <c r="AO765" s="18" t="s">
        <v>70</v>
      </c>
      <c r="AP765" t="s">
        <v>389</v>
      </c>
    </row>
    <row r="766" spans="1:42" hidden="1" x14ac:dyDescent="0.2">
      <c r="A766" t="s">
        <v>29</v>
      </c>
      <c r="B766" t="s">
        <v>64</v>
      </c>
      <c r="C766" t="s">
        <v>31</v>
      </c>
      <c r="D766">
        <v>514509</v>
      </c>
      <c r="E766" t="s">
        <v>29</v>
      </c>
      <c r="G766" t="s">
        <v>65</v>
      </c>
      <c r="H766" t="s">
        <v>34</v>
      </c>
      <c r="M766" s="11">
        <v>10</v>
      </c>
      <c r="N766">
        <v>1</v>
      </c>
      <c r="P766" s="12">
        <v>43246</v>
      </c>
      <c r="Q766" s="13">
        <v>12.5</v>
      </c>
      <c r="R766" s="13"/>
      <c r="S766" s="14">
        <v>217.4</v>
      </c>
      <c r="T766" s="14">
        <v>0.15</v>
      </c>
      <c r="V766" t="s">
        <v>66</v>
      </c>
      <c r="W766" t="s">
        <v>29</v>
      </c>
      <c r="X766" s="12">
        <v>43246</v>
      </c>
      <c r="Y766" s="15">
        <v>194.35560000000001</v>
      </c>
      <c r="Z766" s="16">
        <v>0</v>
      </c>
      <c r="AA766" s="16">
        <v>0</v>
      </c>
      <c r="AB766" s="16">
        <v>0</v>
      </c>
      <c r="AC766" s="16">
        <v>194.35560000000001</v>
      </c>
      <c r="AD766" s="16">
        <v>194.35560000000001</v>
      </c>
      <c r="AE766" s="16">
        <v>194.35560000000001</v>
      </c>
      <c r="AF766" s="12">
        <v>43281</v>
      </c>
      <c r="AG766" s="15" t="s">
        <v>38</v>
      </c>
      <c r="AH766" s="15" t="s">
        <v>29</v>
      </c>
      <c r="AI766" s="15" t="s">
        <v>38</v>
      </c>
      <c r="AL766" s="47">
        <f t="shared" si="22"/>
        <v>0.89400000000000002</v>
      </c>
      <c r="AM766" s="47">
        <v>1.71</v>
      </c>
      <c r="AN766">
        <f t="shared" si="23"/>
        <v>0.25650000000000001</v>
      </c>
      <c r="AO766" s="18" t="s">
        <v>70</v>
      </c>
      <c r="AP766" t="s">
        <v>389</v>
      </c>
    </row>
    <row r="767" spans="1:42" hidden="1" x14ac:dyDescent="0.2">
      <c r="A767" t="s">
        <v>29</v>
      </c>
      <c r="B767" t="s">
        <v>64</v>
      </c>
      <c r="C767" t="s">
        <v>31</v>
      </c>
      <c r="D767">
        <v>514532</v>
      </c>
      <c r="E767" t="s">
        <v>29</v>
      </c>
      <c r="G767" t="s">
        <v>65</v>
      </c>
      <c r="H767" t="s">
        <v>34</v>
      </c>
      <c r="M767" s="11">
        <v>10</v>
      </c>
      <c r="N767">
        <v>1</v>
      </c>
      <c r="P767" s="12">
        <v>43204</v>
      </c>
      <c r="Q767" s="13">
        <v>12.5</v>
      </c>
      <c r="R767" s="13"/>
      <c r="S767" s="14">
        <v>217.4</v>
      </c>
      <c r="T767" s="14">
        <v>0.15</v>
      </c>
      <c r="V767" t="s">
        <v>66</v>
      </c>
      <c r="W767" t="s">
        <v>29</v>
      </c>
      <c r="X767" s="12">
        <v>43204</v>
      </c>
      <c r="Y767" s="15">
        <v>194.35560000000001</v>
      </c>
      <c r="Z767" s="16">
        <v>0</v>
      </c>
      <c r="AA767" s="16">
        <v>0</v>
      </c>
      <c r="AB767" s="16">
        <v>0</v>
      </c>
      <c r="AC767" s="16">
        <v>194.35560000000001</v>
      </c>
      <c r="AD767" s="16">
        <v>194.35560000000001</v>
      </c>
      <c r="AE767" s="16">
        <v>194.35560000000001</v>
      </c>
      <c r="AF767" s="12">
        <v>43281</v>
      </c>
      <c r="AG767" s="15" t="s">
        <v>38</v>
      </c>
      <c r="AH767" s="15" t="s">
        <v>29</v>
      </c>
      <c r="AI767" s="15" t="s">
        <v>38</v>
      </c>
      <c r="AL767" s="47">
        <f t="shared" si="22"/>
        <v>0.89400000000000002</v>
      </c>
      <c r="AM767" s="47">
        <v>1.71</v>
      </c>
      <c r="AN767">
        <f t="shared" si="23"/>
        <v>0.25650000000000001</v>
      </c>
      <c r="AO767" s="18" t="s">
        <v>70</v>
      </c>
      <c r="AP767" t="s">
        <v>389</v>
      </c>
    </row>
    <row r="768" spans="1:42" hidden="1" x14ac:dyDescent="0.2">
      <c r="A768" t="s">
        <v>29</v>
      </c>
      <c r="B768" t="s">
        <v>64</v>
      </c>
      <c r="C768" t="s">
        <v>31</v>
      </c>
      <c r="D768">
        <v>514548</v>
      </c>
      <c r="E768" t="s">
        <v>29</v>
      </c>
      <c r="G768" t="s">
        <v>65</v>
      </c>
      <c r="H768" t="s">
        <v>34</v>
      </c>
      <c r="M768" s="11">
        <v>10</v>
      </c>
      <c r="N768">
        <v>1</v>
      </c>
      <c r="P768" s="12">
        <v>43314</v>
      </c>
      <c r="Q768" s="13">
        <v>12.5</v>
      </c>
      <c r="R768" s="13"/>
      <c r="S768" s="14">
        <v>217.4</v>
      </c>
      <c r="T768" s="14">
        <v>0.15</v>
      </c>
      <c r="V768" t="s">
        <v>66</v>
      </c>
      <c r="W768" t="s">
        <v>29</v>
      </c>
      <c r="X768" s="12">
        <v>43314</v>
      </c>
      <c r="Y768" s="15">
        <v>194.35560000000001</v>
      </c>
      <c r="Z768" s="16">
        <v>0</v>
      </c>
      <c r="AA768" s="16">
        <v>0</v>
      </c>
      <c r="AB768" s="16">
        <v>0</v>
      </c>
      <c r="AC768" s="16">
        <v>194.35560000000001</v>
      </c>
      <c r="AD768" s="16">
        <v>194.35560000000001</v>
      </c>
      <c r="AE768" s="16">
        <v>194.35560000000001</v>
      </c>
      <c r="AF768" s="12">
        <v>43373</v>
      </c>
      <c r="AG768" s="15" t="s">
        <v>38</v>
      </c>
      <c r="AH768" s="15" t="s">
        <v>29</v>
      </c>
      <c r="AI768" s="15" t="s">
        <v>38</v>
      </c>
      <c r="AL768" s="47">
        <f t="shared" si="22"/>
        <v>0.89400000000000002</v>
      </c>
      <c r="AM768" s="47">
        <v>1.71</v>
      </c>
      <c r="AN768">
        <f t="shared" si="23"/>
        <v>0.25650000000000001</v>
      </c>
      <c r="AO768" s="18" t="s">
        <v>70</v>
      </c>
      <c r="AP768" t="s">
        <v>389</v>
      </c>
    </row>
    <row r="769" spans="1:42" hidden="1" x14ac:dyDescent="0.2">
      <c r="A769" t="s">
        <v>29</v>
      </c>
      <c r="B769" t="s">
        <v>64</v>
      </c>
      <c r="C769" t="s">
        <v>31</v>
      </c>
      <c r="D769">
        <v>514554</v>
      </c>
      <c r="E769" t="s">
        <v>29</v>
      </c>
      <c r="G769" t="s">
        <v>65</v>
      </c>
      <c r="H769" t="s">
        <v>34</v>
      </c>
      <c r="M769" s="11">
        <v>10</v>
      </c>
      <c r="N769">
        <v>1</v>
      </c>
      <c r="P769" s="12">
        <v>43246</v>
      </c>
      <c r="Q769" s="13">
        <v>12.5</v>
      </c>
      <c r="R769" s="13"/>
      <c r="S769" s="14">
        <v>217.4</v>
      </c>
      <c r="T769" s="14">
        <v>0.15</v>
      </c>
      <c r="V769" t="s">
        <v>66</v>
      </c>
      <c r="W769" t="s">
        <v>29</v>
      </c>
      <c r="X769" s="12">
        <v>43246</v>
      </c>
      <c r="Y769" s="15">
        <v>194.35560000000001</v>
      </c>
      <c r="Z769" s="16">
        <v>0</v>
      </c>
      <c r="AA769" s="16">
        <v>0</v>
      </c>
      <c r="AB769" s="16">
        <v>0</v>
      </c>
      <c r="AC769" s="16">
        <v>194.35560000000001</v>
      </c>
      <c r="AD769" s="16">
        <v>194.35560000000001</v>
      </c>
      <c r="AE769" s="16">
        <v>194.35560000000001</v>
      </c>
      <c r="AF769" s="12">
        <v>43281</v>
      </c>
      <c r="AG769" s="15" t="s">
        <v>38</v>
      </c>
      <c r="AH769" s="15" t="s">
        <v>29</v>
      </c>
      <c r="AI769" s="15" t="s">
        <v>38</v>
      </c>
      <c r="AL769" s="47">
        <f t="shared" si="22"/>
        <v>0.89400000000000002</v>
      </c>
      <c r="AM769" s="47">
        <v>1.71</v>
      </c>
      <c r="AN769">
        <f t="shared" si="23"/>
        <v>0.25650000000000001</v>
      </c>
      <c r="AO769" s="18" t="s">
        <v>70</v>
      </c>
      <c r="AP769" t="s">
        <v>389</v>
      </c>
    </row>
    <row r="770" spans="1:42" hidden="1" x14ac:dyDescent="0.2">
      <c r="A770" t="s">
        <v>29</v>
      </c>
      <c r="B770" t="s">
        <v>64</v>
      </c>
      <c r="C770" t="s">
        <v>31</v>
      </c>
      <c r="D770">
        <v>514560</v>
      </c>
      <c r="E770" t="s">
        <v>29</v>
      </c>
      <c r="G770" t="s">
        <v>65</v>
      </c>
      <c r="H770" t="s">
        <v>34</v>
      </c>
      <c r="M770" s="11">
        <v>10</v>
      </c>
      <c r="N770">
        <v>1</v>
      </c>
      <c r="P770" s="12">
        <v>43203</v>
      </c>
      <c r="Q770" s="13">
        <v>12.5</v>
      </c>
      <c r="R770" s="13"/>
      <c r="S770" s="14">
        <v>217.4</v>
      </c>
      <c r="T770" s="14">
        <v>0.15</v>
      </c>
      <c r="V770" t="s">
        <v>66</v>
      </c>
      <c r="W770" t="s">
        <v>29</v>
      </c>
      <c r="X770" s="12">
        <v>43203</v>
      </c>
      <c r="Y770" s="15">
        <v>194.35560000000001</v>
      </c>
      <c r="Z770" s="16">
        <v>0</v>
      </c>
      <c r="AA770" s="16">
        <v>0</v>
      </c>
      <c r="AB770" s="16">
        <v>0</v>
      </c>
      <c r="AC770" s="16">
        <v>194.35560000000001</v>
      </c>
      <c r="AD770" s="16">
        <v>194.35560000000001</v>
      </c>
      <c r="AE770" s="16">
        <v>194.35560000000001</v>
      </c>
      <c r="AF770" s="12">
        <v>43281</v>
      </c>
      <c r="AG770" s="15" t="s">
        <v>38</v>
      </c>
      <c r="AH770" s="15" t="s">
        <v>29</v>
      </c>
      <c r="AI770" s="15" t="s">
        <v>38</v>
      </c>
      <c r="AL770" s="47">
        <f t="shared" si="22"/>
        <v>0.89400000000000002</v>
      </c>
      <c r="AM770" s="47">
        <v>1.71</v>
      </c>
      <c r="AN770">
        <f t="shared" si="23"/>
        <v>0.25650000000000001</v>
      </c>
      <c r="AO770" s="18" t="s">
        <v>70</v>
      </c>
      <c r="AP770" t="s">
        <v>389</v>
      </c>
    </row>
    <row r="771" spans="1:42" hidden="1" x14ac:dyDescent="0.2">
      <c r="A771" t="s">
        <v>29</v>
      </c>
      <c r="B771" t="s">
        <v>64</v>
      </c>
      <c r="C771" t="s">
        <v>31</v>
      </c>
      <c r="D771">
        <v>514563</v>
      </c>
      <c r="E771" t="s">
        <v>29</v>
      </c>
      <c r="G771" t="s">
        <v>65</v>
      </c>
      <c r="H771" t="s">
        <v>34</v>
      </c>
      <c r="M771" s="11">
        <v>10</v>
      </c>
      <c r="N771">
        <v>1</v>
      </c>
      <c r="P771" s="12">
        <v>43295</v>
      </c>
      <c r="Q771" s="13">
        <v>12.5</v>
      </c>
      <c r="R771" s="13"/>
      <c r="S771" s="14">
        <v>217.4</v>
      </c>
      <c r="T771" s="14">
        <v>0.15</v>
      </c>
      <c r="V771" t="s">
        <v>66</v>
      </c>
      <c r="W771" t="s">
        <v>29</v>
      </c>
      <c r="X771" s="12">
        <v>43295</v>
      </c>
      <c r="Y771" s="15">
        <v>194.35560000000001</v>
      </c>
      <c r="Z771" s="16">
        <v>0</v>
      </c>
      <c r="AA771" s="16">
        <v>0</v>
      </c>
      <c r="AB771" s="16">
        <v>0</v>
      </c>
      <c r="AC771" s="16">
        <v>194.35560000000001</v>
      </c>
      <c r="AD771" s="16">
        <v>194.35560000000001</v>
      </c>
      <c r="AE771" s="16">
        <v>194.35560000000001</v>
      </c>
      <c r="AF771" s="12">
        <v>43373</v>
      </c>
      <c r="AG771" s="15" t="s">
        <v>38</v>
      </c>
      <c r="AH771" s="15" t="s">
        <v>29</v>
      </c>
      <c r="AI771" s="15" t="s">
        <v>38</v>
      </c>
      <c r="AL771" s="47">
        <f t="shared" ref="AL771:AL834" si="24">Y771/S771</f>
        <v>0.89400000000000002</v>
      </c>
      <c r="AM771" s="47">
        <v>1.71</v>
      </c>
      <c r="AN771">
        <f t="shared" ref="AN771:AN834" si="25">T771*AM771</f>
        <v>0.25650000000000001</v>
      </c>
      <c r="AO771" s="18" t="s">
        <v>70</v>
      </c>
      <c r="AP771" t="s">
        <v>389</v>
      </c>
    </row>
    <row r="772" spans="1:42" hidden="1" x14ac:dyDescent="0.2">
      <c r="A772" t="s">
        <v>29</v>
      </c>
      <c r="B772" t="s">
        <v>64</v>
      </c>
      <c r="C772" t="s">
        <v>31</v>
      </c>
      <c r="D772">
        <v>514573</v>
      </c>
      <c r="E772" t="s">
        <v>29</v>
      </c>
      <c r="G772" t="s">
        <v>65</v>
      </c>
      <c r="H772" t="s">
        <v>34</v>
      </c>
      <c r="M772" s="11">
        <v>10</v>
      </c>
      <c r="N772">
        <v>1</v>
      </c>
      <c r="P772" s="12">
        <v>43295</v>
      </c>
      <c r="Q772" s="13">
        <v>12.5</v>
      </c>
      <c r="R772" s="13"/>
      <c r="S772" s="14">
        <v>217.4</v>
      </c>
      <c r="T772" s="14">
        <v>0.15</v>
      </c>
      <c r="V772" t="s">
        <v>66</v>
      </c>
      <c r="W772" t="s">
        <v>29</v>
      </c>
      <c r="X772" s="12">
        <v>43295</v>
      </c>
      <c r="Y772" s="15">
        <v>194.35560000000001</v>
      </c>
      <c r="Z772" s="16">
        <v>0</v>
      </c>
      <c r="AA772" s="16">
        <v>0</v>
      </c>
      <c r="AB772" s="16">
        <v>0</v>
      </c>
      <c r="AC772" s="16">
        <v>194.35560000000001</v>
      </c>
      <c r="AD772" s="16">
        <v>194.35560000000001</v>
      </c>
      <c r="AE772" s="16">
        <v>194.35560000000001</v>
      </c>
      <c r="AF772" s="12">
        <v>43373</v>
      </c>
      <c r="AG772" s="15" t="s">
        <v>38</v>
      </c>
      <c r="AH772" s="15" t="s">
        <v>29</v>
      </c>
      <c r="AI772" s="15" t="s">
        <v>38</v>
      </c>
      <c r="AL772" s="47">
        <f t="shared" si="24"/>
        <v>0.89400000000000002</v>
      </c>
      <c r="AM772" s="47">
        <v>1.71</v>
      </c>
      <c r="AN772">
        <f t="shared" si="25"/>
        <v>0.25650000000000001</v>
      </c>
      <c r="AO772" s="18" t="s">
        <v>70</v>
      </c>
      <c r="AP772" t="s">
        <v>389</v>
      </c>
    </row>
    <row r="773" spans="1:42" hidden="1" x14ac:dyDescent="0.2">
      <c r="A773" t="s">
        <v>29</v>
      </c>
      <c r="B773" t="s">
        <v>64</v>
      </c>
      <c r="C773" t="s">
        <v>31</v>
      </c>
      <c r="D773">
        <v>514597</v>
      </c>
      <c r="E773" t="s">
        <v>29</v>
      </c>
      <c r="G773" t="s">
        <v>65</v>
      </c>
      <c r="H773" t="s">
        <v>34</v>
      </c>
      <c r="M773" s="11">
        <v>10</v>
      </c>
      <c r="N773">
        <v>1</v>
      </c>
      <c r="P773" s="12">
        <v>43204</v>
      </c>
      <c r="Q773" s="13">
        <v>12.5</v>
      </c>
      <c r="R773" s="13"/>
      <c r="S773" s="14">
        <v>217.4</v>
      </c>
      <c r="T773" s="14">
        <v>0.15</v>
      </c>
      <c r="V773" t="s">
        <v>66</v>
      </c>
      <c r="W773" t="s">
        <v>29</v>
      </c>
      <c r="X773" s="12">
        <v>43204</v>
      </c>
      <c r="Y773" s="15">
        <v>194.35560000000001</v>
      </c>
      <c r="Z773" s="16">
        <v>0</v>
      </c>
      <c r="AA773" s="16">
        <v>0</v>
      </c>
      <c r="AB773" s="16">
        <v>0</v>
      </c>
      <c r="AC773" s="16">
        <v>194.35560000000001</v>
      </c>
      <c r="AD773" s="16">
        <v>194.35560000000001</v>
      </c>
      <c r="AE773" s="16">
        <v>194.35560000000001</v>
      </c>
      <c r="AF773" s="12">
        <v>43281</v>
      </c>
      <c r="AG773" s="15" t="s">
        <v>38</v>
      </c>
      <c r="AH773" s="15" t="s">
        <v>29</v>
      </c>
      <c r="AI773" s="15" t="s">
        <v>38</v>
      </c>
      <c r="AL773" s="47">
        <f t="shared" si="24"/>
        <v>0.89400000000000002</v>
      </c>
      <c r="AM773" s="47">
        <v>1.71</v>
      </c>
      <c r="AN773">
        <f t="shared" si="25"/>
        <v>0.25650000000000001</v>
      </c>
      <c r="AO773" s="18" t="s">
        <v>70</v>
      </c>
      <c r="AP773" t="s">
        <v>389</v>
      </c>
    </row>
    <row r="774" spans="1:42" hidden="1" x14ac:dyDescent="0.2">
      <c r="A774" t="s">
        <v>29</v>
      </c>
      <c r="B774" t="s">
        <v>64</v>
      </c>
      <c r="C774" t="s">
        <v>31</v>
      </c>
      <c r="D774">
        <v>514699</v>
      </c>
      <c r="E774" t="s">
        <v>29</v>
      </c>
      <c r="G774" t="s">
        <v>65</v>
      </c>
      <c r="H774" t="s">
        <v>34</v>
      </c>
      <c r="M774" s="11">
        <v>10</v>
      </c>
      <c r="N774">
        <v>1</v>
      </c>
      <c r="P774" s="12">
        <v>43205</v>
      </c>
      <c r="Q774" s="13">
        <v>12.5</v>
      </c>
      <c r="R774" s="13"/>
      <c r="S774" s="14">
        <v>217.4</v>
      </c>
      <c r="T774" s="14">
        <v>0.15</v>
      </c>
      <c r="V774" t="s">
        <v>66</v>
      </c>
      <c r="W774" t="s">
        <v>29</v>
      </c>
      <c r="X774" s="12">
        <v>43205</v>
      </c>
      <c r="Y774" s="15">
        <v>194.35560000000001</v>
      </c>
      <c r="Z774" s="16">
        <v>0</v>
      </c>
      <c r="AA774" s="16">
        <v>0</v>
      </c>
      <c r="AB774" s="16">
        <v>0</v>
      </c>
      <c r="AC774" s="16">
        <v>194.35560000000001</v>
      </c>
      <c r="AD774" s="16">
        <v>194.35560000000001</v>
      </c>
      <c r="AE774" s="16">
        <v>194.35560000000001</v>
      </c>
      <c r="AF774" s="12">
        <v>43281</v>
      </c>
      <c r="AG774" s="15" t="s">
        <v>38</v>
      </c>
      <c r="AH774" s="15" t="s">
        <v>29</v>
      </c>
      <c r="AI774" s="15" t="s">
        <v>38</v>
      </c>
      <c r="AL774" s="47">
        <f t="shared" si="24"/>
        <v>0.89400000000000002</v>
      </c>
      <c r="AM774" s="47">
        <v>1.71</v>
      </c>
      <c r="AN774">
        <f t="shared" si="25"/>
        <v>0.25650000000000001</v>
      </c>
      <c r="AO774" s="18" t="s">
        <v>70</v>
      </c>
      <c r="AP774" t="s">
        <v>389</v>
      </c>
    </row>
    <row r="775" spans="1:42" hidden="1" x14ac:dyDescent="0.2">
      <c r="A775" t="s">
        <v>29</v>
      </c>
      <c r="B775" t="s">
        <v>64</v>
      </c>
      <c r="C775" t="s">
        <v>31</v>
      </c>
      <c r="D775">
        <v>514715</v>
      </c>
      <c r="E775" t="s">
        <v>29</v>
      </c>
      <c r="G775" t="s">
        <v>65</v>
      </c>
      <c r="H775" t="s">
        <v>34</v>
      </c>
      <c r="M775" s="11">
        <v>10</v>
      </c>
      <c r="N775">
        <v>1</v>
      </c>
      <c r="P775" s="12">
        <v>43314</v>
      </c>
      <c r="Q775" s="13">
        <v>12.5</v>
      </c>
      <c r="R775" s="13"/>
      <c r="S775" s="14">
        <v>217.4</v>
      </c>
      <c r="T775" s="14">
        <v>0.15</v>
      </c>
      <c r="V775" t="s">
        <v>66</v>
      </c>
      <c r="W775" t="s">
        <v>29</v>
      </c>
      <c r="X775" s="12">
        <v>43314</v>
      </c>
      <c r="Y775" s="15">
        <v>194.35560000000001</v>
      </c>
      <c r="Z775" s="16">
        <v>0</v>
      </c>
      <c r="AA775" s="16">
        <v>0</v>
      </c>
      <c r="AB775" s="16">
        <v>0</v>
      </c>
      <c r="AC775" s="16">
        <v>194.35560000000001</v>
      </c>
      <c r="AD775" s="16">
        <v>194.35560000000001</v>
      </c>
      <c r="AE775" s="16">
        <v>194.35560000000001</v>
      </c>
      <c r="AF775" s="12">
        <v>43373</v>
      </c>
      <c r="AG775" s="15" t="s">
        <v>38</v>
      </c>
      <c r="AH775" s="15" t="s">
        <v>29</v>
      </c>
      <c r="AI775" s="15" t="s">
        <v>38</v>
      </c>
      <c r="AL775" s="47">
        <f t="shared" si="24"/>
        <v>0.89400000000000002</v>
      </c>
      <c r="AM775" s="47">
        <v>1.71</v>
      </c>
      <c r="AN775">
        <f t="shared" si="25"/>
        <v>0.25650000000000001</v>
      </c>
      <c r="AO775" s="18" t="s">
        <v>70</v>
      </c>
      <c r="AP775" t="s">
        <v>389</v>
      </c>
    </row>
    <row r="776" spans="1:42" hidden="1" x14ac:dyDescent="0.2">
      <c r="A776" t="s">
        <v>29</v>
      </c>
      <c r="B776" t="s">
        <v>64</v>
      </c>
      <c r="C776" t="s">
        <v>31</v>
      </c>
      <c r="D776">
        <v>514720</v>
      </c>
      <c r="E776" t="s">
        <v>29</v>
      </c>
      <c r="G776" t="s">
        <v>65</v>
      </c>
      <c r="H776" t="s">
        <v>34</v>
      </c>
      <c r="M776" s="11">
        <v>10</v>
      </c>
      <c r="N776">
        <v>1</v>
      </c>
      <c r="P776" s="12">
        <v>43295</v>
      </c>
      <c r="Q776" s="13">
        <v>12.5</v>
      </c>
      <c r="R776" s="13"/>
      <c r="S776" s="14">
        <v>217.4</v>
      </c>
      <c r="T776" s="14">
        <v>0.15</v>
      </c>
      <c r="V776" t="s">
        <v>66</v>
      </c>
      <c r="W776" t="s">
        <v>29</v>
      </c>
      <c r="X776" s="12">
        <v>43295</v>
      </c>
      <c r="Y776" s="15">
        <v>194.35560000000001</v>
      </c>
      <c r="Z776" s="16">
        <v>0</v>
      </c>
      <c r="AA776" s="16">
        <v>0</v>
      </c>
      <c r="AB776" s="16">
        <v>0</v>
      </c>
      <c r="AC776" s="16">
        <v>194.35560000000001</v>
      </c>
      <c r="AD776" s="16">
        <v>194.35560000000001</v>
      </c>
      <c r="AE776" s="16">
        <v>194.35560000000001</v>
      </c>
      <c r="AF776" s="12">
        <v>43373</v>
      </c>
      <c r="AG776" s="15" t="s">
        <v>38</v>
      </c>
      <c r="AH776" s="15" t="s">
        <v>29</v>
      </c>
      <c r="AI776" s="15" t="s">
        <v>38</v>
      </c>
      <c r="AL776" s="47">
        <f t="shared" si="24"/>
        <v>0.89400000000000002</v>
      </c>
      <c r="AM776" s="47">
        <v>1.71</v>
      </c>
      <c r="AN776">
        <f t="shared" si="25"/>
        <v>0.25650000000000001</v>
      </c>
      <c r="AO776" s="18" t="s">
        <v>70</v>
      </c>
      <c r="AP776" t="s">
        <v>389</v>
      </c>
    </row>
    <row r="777" spans="1:42" hidden="1" x14ac:dyDescent="0.2">
      <c r="A777" t="s">
        <v>29</v>
      </c>
      <c r="B777" t="s">
        <v>64</v>
      </c>
      <c r="C777" t="s">
        <v>31</v>
      </c>
      <c r="D777">
        <v>514745</v>
      </c>
      <c r="E777" t="s">
        <v>29</v>
      </c>
      <c r="G777" t="s">
        <v>65</v>
      </c>
      <c r="H777" t="s">
        <v>34</v>
      </c>
      <c r="M777" s="11">
        <v>10</v>
      </c>
      <c r="N777">
        <v>1</v>
      </c>
      <c r="P777" s="12">
        <v>43204</v>
      </c>
      <c r="Q777" s="13">
        <v>12.5</v>
      </c>
      <c r="R777" s="13"/>
      <c r="S777" s="14">
        <v>217.4</v>
      </c>
      <c r="T777" s="14">
        <v>0.15</v>
      </c>
      <c r="V777" t="s">
        <v>66</v>
      </c>
      <c r="W777" t="s">
        <v>29</v>
      </c>
      <c r="X777" s="12">
        <v>43204</v>
      </c>
      <c r="Y777" s="15">
        <v>194.35560000000001</v>
      </c>
      <c r="Z777" s="16">
        <v>0</v>
      </c>
      <c r="AA777" s="16">
        <v>0</v>
      </c>
      <c r="AB777" s="16">
        <v>0</v>
      </c>
      <c r="AC777" s="16">
        <v>194.35560000000001</v>
      </c>
      <c r="AD777" s="16">
        <v>194.35560000000001</v>
      </c>
      <c r="AE777" s="16">
        <v>194.35560000000001</v>
      </c>
      <c r="AF777" s="12">
        <v>43281</v>
      </c>
      <c r="AG777" s="15" t="s">
        <v>38</v>
      </c>
      <c r="AH777" s="15" t="s">
        <v>29</v>
      </c>
      <c r="AI777" s="15" t="s">
        <v>38</v>
      </c>
      <c r="AL777" s="47">
        <f t="shared" si="24"/>
        <v>0.89400000000000002</v>
      </c>
      <c r="AM777" s="47">
        <v>1.71</v>
      </c>
      <c r="AN777">
        <f t="shared" si="25"/>
        <v>0.25650000000000001</v>
      </c>
      <c r="AO777" s="18" t="s">
        <v>70</v>
      </c>
      <c r="AP777" t="s">
        <v>389</v>
      </c>
    </row>
    <row r="778" spans="1:42" hidden="1" x14ac:dyDescent="0.2">
      <c r="A778" t="s">
        <v>29</v>
      </c>
      <c r="B778" t="s">
        <v>64</v>
      </c>
      <c r="C778" t="s">
        <v>31</v>
      </c>
      <c r="D778">
        <v>514772</v>
      </c>
      <c r="E778" t="s">
        <v>29</v>
      </c>
      <c r="G778" t="s">
        <v>65</v>
      </c>
      <c r="H778" t="s">
        <v>34</v>
      </c>
      <c r="M778" s="11">
        <v>10</v>
      </c>
      <c r="N778">
        <v>1</v>
      </c>
      <c r="P778" s="12">
        <v>43204</v>
      </c>
      <c r="Q778" s="13">
        <v>12.5</v>
      </c>
      <c r="R778" s="13"/>
      <c r="S778" s="14">
        <v>217.4</v>
      </c>
      <c r="T778" s="14">
        <v>0.15</v>
      </c>
      <c r="V778" t="s">
        <v>66</v>
      </c>
      <c r="W778" t="s">
        <v>29</v>
      </c>
      <c r="X778" s="12">
        <v>43204</v>
      </c>
      <c r="Y778" s="15">
        <v>194.35560000000001</v>
      </c>
      <c r="Z778" s="16">
        <v>0</v>
      </c>
      <c r="AA778" s="16">
        <v>0</v>
      </c>
      <c r="AB778" s="16">
        <v>0</v>
      </c>
      <c r="AC778" s="16">
        <v>194.35560000000001</v>
      </c>
      <c r="AD778" s="16">
        <v>194.35560000000001</v>
      </c>
      <c r="AE778" s="16">
        <v>194.35560000000001</v>
      </c>
      <c r="AF778" s="12">
        <v>43281</v>
      </c>
      <c r="AG778" s="15" t="s">
        <v>38</v>
      </c>
      <c r="AH778" s="15" t="s">
        <v>29</v>
      </c>
      <c r="AI778" s="15" t="s">
        <v>38</v>
      </c>
      <c r="AL778" s="47">
        <f t="shared" si="24"/>
        <v>0.89400000000000002</v>
      </c>
      <c r="AM778" s="47">
        <v>1.71</v>
      </c>
      <c r="AN778">
        <f t="shared" si="25"/>
        <v>0.25650000000000001</v>
      </c>
      <c r="AO778" s="18" t="s">
        <v>70</v>
      </c>
      <c r="AP778" t="s">
        <v>389</v>
      </c>
    </row>
    <row r="779" spans="1:42" hidden="1" x14ac:dyDescent="0.2">
      <c r="A779" t="s">
        <v>29</v>
      </c>
      <c r="B779" t="s">
        <v>64</v>
      </c>
      <c r="C779" t="s">
        <v>31</v>
      </c>
      <c r="D779">
        <v>514805</v>
      </c>
      <c r="E779" t="s">
        <v>29</v>
      </c>
      <c r="G779" t="s">
        <v>65</v>
      </c>
      <c r="H779" t="s">
        <v>34</v>
      </c>
      <c r="M779" s="11">
        <v>10</v>
      </c>
      <c r="N779">
        <v>1</v>
      </c>
      <c r="P779" s="12">
        <v>43204</v>
      </c>
      <c r="Q779" s="13">
        <v>12.5</v>
      </c>
      <c r="R779" s="13"/>
      <c r="S779" s="14">
        <v>217.4</v>
      </c>
      <c r="T779" s="14">
        <v>0.15</v>
      </c>
      <c r="V779" t="s">
        <v>66</v>
      </c>
      <c r="W779" t="s">
        <v>29</v>
      </c>
      <c r="X779" s="12">
        <v>43204</v>
      </c>
      <c r="Y779" s="15">
        <v>194.35560000000001</v>
      </c>
      <c r="Z779" s="16">
        <v>0</v>
      </c>
      <c r="AA779" s="16">
        <v>0</v>
      </c>
      <c r="AB779" s="16">
        <v>0</v>
      </c>
      <c r="AC779" s="16">
        <v>194.35560000000001</v>
      </c>
      <c r="AD779" s="16">
        <v>194.35560000000001</v>
      </c>
      <c r="AE779" s="16">
        <v>194.35560000000001</v>
      </c>
      <c r="AF779" s="12">
        <v>43281</v>
      </c>
      <c r="AG779" s="15" t="s">
        <v>38</v>
      </c>
      <c r="AH779" s="15" t="s">
        <v>29</v>
      </c>
      <c r="AI779" s="15" t="s">
        <v>38</v>
      </c>
      <c r="AL779" s="47">
        <f t="shared" si="24"/>
        <v>0.89400000000000002</v>
      </c>
      <c r="AM779" s="47">
        <v>1.71</v>
      </c>
      <c r="AN779">
        <f t="shared" si="25"/>
        <v>0.25650000000000001</v>
      </c>
      <c r="AO779" s="18" t="s">
        <v>70</v>
      </c>
      <c r="AP779" t="s">
        <v>389</v>
      </c>
    </row>
    <row r="780" spans="1:42" hidden="1" x14ac:dyDescent="0.2">
      <c r="A780" t="s">
        <v>29</v>
      </c>
      <c r="B780" t="s">
        <v>64</v>
      </c>
      <c r="C780" t="s">
        <v>31</v>
      </c>
      <c r="D780">
        <v>514806</v>
      </c>
      <c r="E780" t="s">
        <v>29</v>
      </c>
      <c r="G780" t="s">
        <v>65</v>
      </c>
      <c r="H780" t="s">
        <v>34</v>
      </c>
      <c r="M780" s="11">
        <v>10</v>
      </c>
      <c r="N780">
        <v>1</v>
      </c>
      <c r="P780" s="12">
        <v>43204</v>
      </c>
      <c r="Q780" s="13">
        <v>12.5</v>
      </c>
      <c r="R780" s="13"/>
      <c r="S780" s="14">
        <v>217.4</v>
      </c>
      <c r="T780" s="14">
        <v>0.15</v>
      </c>
      <c r="V780" t="s">
        <v>66</v>
      </c>
      <c r="W780" t="s">
        <v>29</v>
      </c>
      <c r="X780" s="12">
        <v>43204</v>
      </c>
      <c r="Y780" s="15">
        <v>194.35560000000001</v>
      </c>
      <c r="Z780" s="16">
        <v>0</v>
      </c>
      <c r="AA780" s="16">
        <v>0</v>
      </c>
      <c r="AB780" s="16">
        <v>0</v>
      </c>
      <c r="AC780" s="16">
        <v>194.35560000000001</v>
      </c>
      <c r="AD780" s="16">
        <v>194.35560000000001</v>
      </c>
      <c r="AE780" s="16">
        <v>194.35560000000001</v>
      </c>
      <c r="AF780" s="12">
        <v>43281</v>
      </c>
      <c r="AG780" s="15" t="s">
        <v>38</v>
      </c>
      <c r="AH780" s="15" t="s">
        <v>29</v>
      </c>
      <c r="AI780" s="15" t="s">
        <v>38</v>
      </c>
      <c r="AL780" s="47">
        <f t="shared" si="24"/>
        <v>0.89400000000000002</v>
      </c>
      <c r="AM780" s="47">
        <v>1.71</v>
      </c>
      <c r="AN780">
        <f t="shared" si="25"/>
        <v>0.25650000000000001</v>
      </c>
      <c r="AO780" s="18" t="s">
        <v>70</v>
      </c>
      <c r="AP780" t="s">
        <v>389</v>
      </c>
    </row>
    <row r="781" spans="1:42" hidden="1" x14ac:dyDescent="0.2">
      <c r="A781" t="s">
        <v>29</v>
      </c>
      <c r="B781" t="s">
        <v>64</v>
      </c>
      <c r="C781" t="s">
        <v>31</v>
      </c>
      <c r="D781">
        <v>514849</v>
      </c>
      <c r="E781" t="s">
        <v>29</v>
      </c>
      <c r="G781" t="s">
        <v>65</v>
      </c>
      <c r="H781" t="s">
        <v>34</v>
      </c>
      <c r="M781" s="11">
        <v>10</v>
      </c>
      <c r="N781">
        <v>1</v>
      </c>
      <c r="P781" s="12">
        <v>43246</v>
      </c>
      <c r="Q781" s="13">
        <v>12.5</v>
      </c>
      <c r="R781" s="13"/>
      <c r="S781" s="14">
        <v>217.4</v>
      </c>
      <c r="T781" s="14">
        <v>0.15</v>
      </c>
      <c r="V781" t="s">
        <v>66</v>
      </c>
      <c r="W781" t="s">
        <v>29</v>
      </c>
      <c r="X781" s="12">
        <v>43246</v>
      </c>
      <c r="Y781" s="15">
        <v>194.35560000000001</v>
      </c>
      <c r="Z781" s="16">
        <v>0</v>
      </c>
      <c r="AA781" s="16">
        <v>0</v>
      </c>
      <c r="AB781" s="16">
        <v>0</v>
      </c>
      <c r="AC781" s="16">
        <v>194.35560000000001</v>
      </c>
      <c r="AD781" s="16">
        <v>194.35560000000001</v>
      </c>
      <c r="AE781" s="16">
        <v>194.35560000000001</v>
      </c>
      <c r="AF781" s="12">
        <v>43281</v>
      </c>
      <c r="AG781" s="15" t="s">
        <v>38</v>
      </c>
      <c r="AH781" s="15" t="s">
        <v>29</v>
      </c>
      <c r="AI781" s="15" t="s">
        <v>38</v>
      </c>
      <c r="AL781" s="47">
        <f t="shared" si="24"/>
        <v>0.89400000000000002</v>
      </c>
      <c r="AM781" s="47">
        <v>1.71</v>
      </c>
      <c r="AN781">
        <f t="shared" si="25"/>
        <v>0.25650000000000001</v>
      </c>
      <c r="AO781" s="18" t="s">
        <v>70</v>
      </c>
      <c r="AP781" t="s">
        <v>389</v>
      </c>
    </row>
    <row r="782" spans="1:42" hidden="1" x14ac:dyDescent="0.2">
      <c r="A782" t="s">
        <v>29</v>
      </c>
      <c r="B782" t="s">
        <v>64</v>
      </c>
      <c r="C782" t="s">
        <v>31</v>
      </c>
      <c r="D782">
        <v>514863</v>
      </c>
      <c r="E782" t="s">
        <v>29</v>
      </c>
      <c r="G782" t="s">
        <v>65</v>
      </c>
      <c r="H782" t="s">
        <v>34</v>
      </c>
      <c r="M782" s="11">
        <v>10</v>
      </c>
      <c r="N782">
        <v>1</v>
      </c>
      <c r="P782" s="12">
        <v>43255</v>
      </c>
      <c r="Q782" s="13">
        <v>12.5</v>
      </c>
      <c r="R782" s="13"/>
      <c r="S782" s="14">
        <v>217.4</v>
      </c>
      <c r="T782" s="14">
        <v>0.15</v>
      </c>
      <c r="V782" t="s">
        <v>66</v>
      </c>
      <c r="W782" t="s">
        <v>29</v>
      </c>
      <c r="X782" s="12">
        <v>43255</v>
      </c>
      <c r="Y782" s="15">
        <v>194.35560000000001</v>
      </c>
      <c r="Z782" s="16">
        <v>0</v>
      </c>
      <c r="AA782" s="16">
        <v>0</v>
      </c>
      <c r="AB782" s="16">
        <v>0</v>
      </c>
      <c r="AC782" s="16">
        <v>194.35560000000001</v>
      </c>
      <c r="AD782" s="16">
        <v>194.35560000000001</v>
      </c>
      <c r="AE782" s="16">
        <v>194.35560000000001</v>
      </c>
      <c r="AF782" s="12">
        <v>43281</v>
      </c>
      <c r="AG782" s="15" t="s">
        <v>38</v>
      </c>
      <c r="AH782" s="15" t="s">
        <v>29</v>
      </c>
      <c r="AI782" s="15" t="s">
        <v>38</v>
      </c>
      <c r="AL782" s="47">
        <f t="shared" si="24"/>
        <v>0.89400000000000002</v>
      </c>
      <c r="AM782" s="47">
        <v>1.71</v>
      </c>
      <c r="AN782">
        <f t="shared" si="25"/>
        <v>0.25650000000000001</v>
      </c>
      <c r="AO782" s="18" t="s">
        <v>70</v>
      </c>
      <c r="AP782" t="s">
        <v>389</v>
      </c>
    </row>
    <row r="783" spans="1:42" hidden="1" x14ac:dyDescent="0.2">
      <c r="A783" t="s">
        <v>29</v>
      </c>
      <c r="B783" t="s">
        <v>64</v>
      </c>
      <c r="C783" t="s">
        <v>31</v>
      </c>
      <c r="D783">
        <v>514864</v>
      </c>
      <c r="E783" t="s">
        <v>29</v>
      </c>
      <c r="G783" t="s">
        <v>65</v>
      </c>
      <c r="H783" t="s">
        <v>34</v>
      </c>
      <c r="M783" s="11">
        <v>10</v>
      </c>
      <c r="N783">
        <v>1</v>
      </c>
      <c r="P783" s="12">
        <v>43253</v>
      </c>
      <c r="Q783" s="13">
        <v>12.5</v>
      </c>
      <c r="R783" s="13"/>
      <c r="S783" s="14">
        <v>217.4</v>
      </c>
      <c r="T783" s="14">
        <v>0.15</v>
      </c>
      <c r="V783" t="s">
        <v>66</v>
      </c>
      <c r="W783" t="s">
        <v>29</v>
      </c>
      <c r="X783" s="12">
        <v>43253</v>
      </c>
      <c r="Y783" s="15">
        <v>194.35560000000001</v>
      </c>
      <c r="Z783" s="16">
        <v>0</v>
      </c>
      <c r="AA783" s="16">
        <v>0</v>
      </c>
      <c r="AB783" s="16">
        <v>0</v>
      </c>
      <c r="AC783" s="16">
        <v>194.35560000000001</v>
      </c>
      <c r="AD783" s="16">
        <v>194.35560000000001</v>
      </c>
      <c r="AE783" s="16">
        <v>194.35560000000001</v>
      </c>
      <c r="AF783" s="12">
        <v>43281</v>
      </c>
      <c r="AG783" s="15" t="s">
        <v>38</v>
      </c>
      <c r="AH783" s="15" t="s">
        <v>29</v>
      </c>
      <c r="AI783" s="15" t="s">
        <v>38</v>
      </c>
      <c r="AL783" s="47">
        <f t="shared" si="24"/>
        <v>0.89400000000000002</v>
      </c>
      <c r="AM783" s="47">
        <v>1.71</v>
      </c>
      <c r="AN783">
        <f t="shared" si="25"/>
        <v>0.25650000000000001</v>
      </c>
      <c r="AO783" s="18" t="s">
        <v>70</v>
      </c>
      <c r="AP783" t="s">
        <v>389</v>
      </c>
    </row>
    <row r="784" spans="1:42" hidden="1" x14ac:dyDescent="0.2">
      <c r="A784" t="s">
        <v>29</v>
      </c>
      <c r="B784" t="s">
        <v>64</v>
      </c>
      <c r="C784" t="s">
        <v>31</v>
      </c>
      <c r="D784">
        <v>514871</v>
      </c>
      <c r="E784" t="s">
        <v>29</v>
      </c>
      <c r="G784" t="s">
        <v>65</v>
      </c>
      <c r="H784" t="s">
        <v>34</v>
      </c>
      <c r="M784" s="11">
        <v>10</v>
      </c>
      <c r="N784">
        <v>1</v>
      </c>
      <c r="P784" s="12">
        <v>43204</v>
      </c>
      <c r="Q784" s="13">
        <v>12.5</v>
      </c>
      <c r="R784" s="13"/>
      <c r="S784" s="14">
        <v>217.4</v>
      </c>
      <c r="T784" s="14">
        <v>0.15</v>
      </c>
      <c r="V784" t="s">
        <v>66</v>
      </c>
      <c r="W784" t="s">
        <v>29</v>
      </c>
      <c r="X784" s="12">
        <v>43204</v>
      </c>
      <c r="Y784" s="15">
        <v>194.35560000000001</v>
      </c>
      <c r="Z784" s="16">
        <v>0</v>
      </c>
      <c r="AA784" s="16">
        <v>0</v>
      </c>
      <c r="AB784" s="16">
        <v>0</v>
      </c>
      <c r="AC784" s="16">
        <v>194.35560000000001</v>
      </c>
      <c r="AD784" s="16">
        <v>194.35560000000001</v>
      </c>
      <c r="AE784" s="16">
        <v>194.35560000000001</v>
      </c>
      <c r="AF784" s="12">
        <v>43281</v>
      </c>
      <c r="AG784" s="15" t="s">
        <v>38</v>
      </c>
      <c r="AH784" s="15" t="s">
        <v>29</v>
      </c>
      <c r="AI784" s="15" t="s">
        <v>38</v>
      </c>
      <c r="AL784" s="47">
        <f t="shared" si="24"/>
        <v>0.89400000000000002</v>
      </c>
      <c r="AM784" s="47">
        <v>1.71</v>
      </c>
      <c r="AN784">
        <f t="shared" si="25"/>
        <v>0.25650000000000001</v>
      </c>
      <c r="AO784" s="18" t="s">
        <v>70</v>
      </c>
      <c r="AP784" t="s">
        <v>389</v>
      </c>
    </row>
    <row r="785" spans="1:42" hidden="1" x14ac:dyDescent="0.2">
      <c r="A785" t="s">
        <v>29</v>
      </c>
      <c r="B785" t="s">
        <v>64</v>
      </c>
      <c r="C785" t="s">
        <v>31</v>
      </c>
      <c r="D785">
        <v>514900</v>
      </c>
      <c r="E785" t="s">
        <v>29</v>
      </c>
      <c r="G785" t="s">
        <v>65</v>
      </c>
      <c r="H785" t="s">
        <v>34</v>
      </c>
      <c r="M785" s="11">
        <v>10</v>
      </c>
      <c r="N785">
        <v>1</v>
      </c>
      <c r="P785" s="12">
        <v>43295</v>
      </c>
      <c r="Q785" s="13">
        <v>12.5</v>
      </c>
      <c r="R785" s="13"/>
      <c r="S785" s="14">
        <v>217.4</v>
      </c>
      <c r="T785" s="14">
        <v>0.15</v>
      </c>
      <c r="V785" t="s">
        <v>66</v>
      </c>
      <c r="W785" t="s">
        <v>29</v>
      </c>
      <c r="X785" s="12">
        <v>43295</v>
      </c>
      <c r="Y785" s="15">
        <v>194.35560000000001</v>
      </c>
      <c r="Z785" s="16">
        <v>0</v>
      </c>
      <c r="AA785" s="16">
        <v>0</v>
      </c>
      <c r="AB785" s="16">
        <v>0</v>
      </c>
      <c r="AC785" s="16">
        <v>194.35560000000001</v>
      </c>
      <c r="AD785" s="16">
        <v>194.35560000000001</v>
      </c>
      <c r="AE785" s="16">
        <v>194.35560000000001</v>
      </c>
      <c r="AF785" s="12">
        <v>43373</v>
      </c>
      <c r="AG785" s="15" t="s">
        <v>38</v>
      </c>
      <c r="AH785" s="15" t="s">
        <v>29</v>
      </c>
      <c r="AI785" s="15" t="s">
        <v>38</v>
      </c>
      <c r="AL785" s="47">
        <f t="shared" si="24"/>
        <v>0.89400000000000002</v>
      </c>
      <c r="AM785" s="47">
        <v>1.71</v>
      </c>
      <c r="AN785">
        <f t="shared" si="25"/>
        <v>0.25650000000000001</v>
      </c>
      <c r="AO785" s="18" t="s">
        <v>70</v>
      </c>
      <c r="AP785" t="s">
        <v>389</v>
      </c>
    </row>
    <row r="786" spans="1:42" hidden="1" x14ac:dyDescent="0.2">
      <c r="A786" t="s">
        <v>29</v>
      </c>
      <c r="B786" t="s">
        <v>64</v>
      </c>
      <c r="C786" t="s">
        <v>31</v>
      </c>
      <c r="D786">
        <v>514905</v>
      </c>
      <c r="E786" t="s">
        <v>29</v>
      </c>
      <c r="G786" t="s">
        <v>65</v>
      </c>
      <c r="H786" t="s">
        <v>34</v>
      </c>
      <c r="M786" s="11">
        <v>10</v>
      </c>
      <c r="N786">
        <v>1</v>
      </c>
      <c r="P786" s="12">
        <v>43205</v>
      </c>
      <c r="Q786" s="13">
        <v>12.5</v>
      </c>
      <c r="R786" s="13"/>
      <c r="S786" s="14">
        <v>217.4</v>
      </c>
      <c r="T786" s="14">
        <v>0.15</v>
      </c>
      <c r="V786" t="s">
        <v>66</v>
      </c>
      <c r="W786" t="s">
        <v>29</v>
      </c>
      <c r="X786" s="12">
        <v>43205</v>
      </c>
      <c r="Y786" s="15">
        <v>194.35560000000001</v>
      </c>
      <c r="Z786" s="16">
        <v>0</v>
      </c>
      <c r="AA786" s="16">
        <v>0</v>
      </c>
      <c r="AB786" s="16">
        <v>0</v>
      </c>
      <c r="AC786" s="16">
        <v>194.35560000000001</v>
      </c>
      <c r="AD786" s="16">
        <v>194.35560000000001</v>
      </c>
      <c r="AE786" s="16">
        <v>194.35560000000001</v>
      </c>
      <c r="AF786" s="12">
        <v>43281</v>
      </c>
      <c r="AG786" s="15" t="s">
        <v>38</v>
      </c>
      <c r="AH786" s="15" t="s">
        <v>29</v>
      </c>
      <c r="AI786" s="15" t="s">
        <v>38</v>
      </c>
      <c r="AL786" s="47">
        <f t="shared" si="24"/>
        <v>0.89400000000000002</v>
      </c>
      <c r="AM786" s="47">
        <v>1.71</v>
      </c>
      <c r="AN786">
        <f t="shared" si="25"/>
        <v>0.25650000000000001</v>
      </c>
      <c r="AO786" s="18" t="s">
        <v>70</v>
      </c>
      <c r="AP786" t="s">
        <v>389</v>
      </c>
    </row>
    <row r="787" spans="1:42" hidden="1" x14ac:dyDescent="0.2">
      <c r="A787" t="s">
        <v>29</v>
      </c>
      <c r="B787" t="s">
        <v>64</v>
      </c>
      <c r="C787" t="s">
        <v>31</v>
      </c>
      <c r="D787">
        <v>514913</v>
      </c>
      <c r="E787" t="s">
        <v>29</v>
      </c>
      <c r="G787" t="s">
        <v>65</v>
      </c>
      <c r="H787" t="s">
        <v>34</v>
      </c>
      <c r="M787" s="11">
        <v>10</v>
      </c>
      <c r="N787">
        <v>1</v>
      </c>
      <c r="P787" s="12">
        <v>43205</v>
      </c>
      <c r="Q787" s="13">
        <v>12.5</v>
      </c>
      <c r="R787" s="13"/>
      <c r="S787" s="14">
        <v>217.4</v>
      </c>
      <c r="T787" s="14">
        <v>0.15</v>
      </c>
      <c r="V787" t="s">
        <v>66</v>
      </c>
      <c r="W787" t="s">
        <v>29</v>
      </c>
      <c r="X787" s="12">
        <v>43205</v>
      </c>
      <c r="Y787" s="15">
        <v>194.35560000000001</v>
      </c>
      <c r="Z787" s="16">
        <v>0</v>
      </c>
      <c r="AA787" s="16">
        <v>0</v>
      </c>
      <c r="AB787" s="16">
        <v>0</v>
      </c>
      <c r="AC787" s="16">
        <v>194.35560000000001</v>
      </c>
      <c r="AD787" s="16">
        <v>194.35560000000001</v>
      </c>
      <c r="AE787" s="16">
        <v>194.35560000000001</v>
      </c>
      <c r="AF787" s="12">
        <v>43281</v>
      </c>
      <c r="AG787" s="15" t="s">
        <v>38</v>
      </c>
      <c r="AH787" s="15" t="s">
        <v>29</v>
      </c>
      <c r="AI787" s="15" t="s">
        <v>38</v>
      </c>
      <c r="AL787" s="47">
        <f t="shared" si="24"/>
        <v>0.89400000000000002</v>
      </c>
      <c r="AM787" s="47">
        <v>1.71</v>
      </c>
      <c r="AN787">
        <f t="shared" si="25"/>
        <v>0.25650000000000001</v>
      </c>
      <c r="AO787" s="18" t="s">
        <v>70</v>
      </c>
      <c r="AP787" t="s">
        <v>389</v>
      </c>
    </row>
    <row r="788" spans="1:42" hidden="1" x14ac:dyDescent="0.2">
      <c r="A788" t="s">
        <v>29</v>
      </c>
      <c r="B788" t="s">
        <v>64</v>
      </c>
      <c r="C788" t="s">
        <v>31</v>
      </c>
      <c r="D788">
        <v>514963</v>
      </c>
      <c r="E788" t="s">
        <v>29</v>
      </c>
      <c r="G788" t="s">
        <v>65</v>
      </c>
      <c r="H788" t="s">
        <v>34</v>
      </c>
      <c r="M788" s="11">
        <v>10</v>
      </c>
      <c r="N788">
        <v>1</v>
      </c>
      <c r="P788" s="12">
        <v>43314</v>
      </c>
      <c r="Q788" s="13">
        <v>12.5</v>
      </c>
      <c r="R788" s="13"/>
      <c r="S788" s="14">
        <v>217.4</v>
      </c>
      <c r="T788" s="14">
        <v>0.15</v>
      </c>
      <c r="V788" t="s">
        <v>66</v>
      </c>
      <c r="W788" t="s">
        <v>29</v>
      </c>
      <c r="X788" s="12">
        <v>43314</v>
      </c>
      <c r="Y788" s="15">
        <v>194.35560000000001</v>
      </c>
      <c r="Z788" s="16">
        <v>0</v>
      </c>
      <c r="AA788" s="16">
        <v>0</v>
      </c>
      <c r="AB788" s="16">
        <v>0</v>
      </c>
      <c r="AC788" s="16">
        <v>194.35560000000001</v>
      </c>
      <c r="AD788" s="16">
        <v>194.35560000000001</v>
      </c>
      <c r="AE788" s="16">
        <v>194.35560000000001</v>
      </c>
      <c r="AF788" s="12">
        <v>43373</v>
      </c>
      <c r="AG788" s="15" t="s">
        <v>38</v>
      </c>
      <c r="AH788" s="15" t="s">
        <v>29</v>
      </c>
      <c r="AI788" s="15" t="s">
        <v>38</v>
      </c>
      <c r="AL788" s="47">
        <f t="shared" si="24"/>
        <v>0.89400000000000002</v>
      </c>
      <c r="AM788" s="47">
        <v>1.71</v>
      </c>
      <c r="AN788">
        <f t="shared" si="25"/>
        <v>0.25650000000000001</v>
      </c>
      <c r="AO788" s="18" t="s">
        <v>70</v>
      </c>
      <c r="AP788" t="s">
        <v>389</v>
      </c>
    </row>
    <row r="789" spans="1:42" hidden="1" x14ac:dyDescent="0.2">
      <c r="A789" t="s">
        <v>29</v>
      </c>
      <c r="B789" t="s">
        <v>64</v>
      </c>
      <c r="C789" t="s">
        <v>31</v>
      </c>
      <c r="D789">
        <v>514984</v>
      </c>
      <c r="E789" t="s">
        <v>29</v>
      </c>
      <c r="G789" t="s">
        <v>65</v>
      </c>
      <c r="H789" t="s">
        <v>34</v>
      </c>
      <c r="M789" s="11">
        <v>10</v>
      </c>
      <c r="N789">
        <v>1</v>
      </c>
      <c r="P789" s="12">
        <v>43203</v>
      </c>
      <c r="Q789" s="13">
        <v>12.5</v>
      </c>
      <c r="R789" s="13"/>
      <c r="S789" s="14">
        <v>217.4</v>
      </c>
      <c r="T789" s="14">
        <v>0.15</v>
      </c>
      <c r="V789" t="s">
        <v>66</v>
      </c>
      <c r="W789" t="s">
        <v>29</v>
      </c>
      <c r="X789" s="12">
        <v>43203</v>
      </c>
      <c r="Y789" s="15">
        <v>194.35560000000001</v>
      </c>
      <c r="Z789" s="16">
        <v>0</v>
      </c>
      <c r="AA789" s="16">
        <v>0</v>
      </c>
      <c r="AB789" s="16">
        <v>0</v>
      </c>
      <c r="AC789" s="16">
        <v>194.35560000000001</v>
      </c>
      <c r="AD789" s="16">
        <v>194.35560000000001</v>
      </c>
      <c r="AE789" s="16">
        <v>194.35560000000001</v>
      </c>
      <c r="AF789" s="12">
        <v>43281</v>
      </c>
      <c r="AG789" s="15" t="s">
        <v>38</v>
      </c>
      <c r="AH789" s="15" t="s">
        <v>29</v>
      </c>
      <c r="AI789" s="15" t="s">
        <v>38</v>
      </c>
      <c r="AL789" s="47">
        <f t="shared" si="24"/>
        <v>0.89400000000000002</v>
      </c>
      <c r="AM789" s="47">
        <v>1.71</v>
      </c>
      <c r="AN789">
        <f t="shared" si="25"/>
        <v>0.25650000000000001</v>
      </c>
      <c r="AO789" s="18" t="s">
        <v>70</v>
      </c>
      <c r="AP789" t="s">
        <v>389</v>
      </c>
    </row>
    <row r="790" spans="1:42" hidden="1" x14ac:dyDescent="0.2">
      <c r="A790" t="s">
        <v>29</v>
      </c>
      <c r="B790" t="s">
        <v>64</v>
      </c>
      <c r="C790" t="s">
        <v>31</v>
      </c>
      <c r="D790">
        <v>514996</v>
      </c>
      <c r="E790" t="s">
        <v>29</v>
      </c>
      <c r="G790" t="s">
        <v>65</v>
      </c>
      <c r="H790" t="s">
        <v>34</v>
      </c>
      <c r="M790" s="11">
        <v>10</v>
      </c>
      <c r="N790">
        <v>1</v>
      </c>
      <c r="P790" s="12">
        <v>43204</v>
      </c>
      <c r="Q790" s="13">
        <v>12.5</v>
      </c>
      <c r="R790" s="13"/>
      <c r="S790" s="14">
        <v>217.4</v>
      </c>
      <c r="T790" s="14">
        <v>0.15</v>
      </c>
      <c r="V790" t="s">
        <v>66</v>
      </c>
      <c r="W790" t="s">
        <v>29</v>
      </c>
      <c r="X790" s="12">
        <v>43204</v>
      </c>
      <c r="Y790" s="15">
        <v>194.35560000000001</v>
      </c>
      <c r="Z790" s="16">
        <v>0</v>
      </c>
      <c r="AA790" s="16">
        <v>0</v>
      </c>
      <c r="AB790" s="16">
        <v>0</v>
      </c>
      <c r="AC790" s="16">
        <v>194.35560000000001</v>
      </c>
      <c r="AD790" s="16">
        <v>194.35560000000001</v>
      </c>
      <c r="AE790" s="16">
        <v>194.35560000000001</v>
      </c>
      <c r="AF790" s="12">
        <v>43281</v>
      </c>
      <c r="AG790" s="15" t="s">
        <v>38</v>
      </c>
      <c r="AH790" s="15" t="s">
        <v>29</v>
      </c>
      <c r="AI790" s="15" t="s">
        <v>38</v>
      </c>
      <c r="AL790" s="47">
        <f t="shared" si="24"/>
        <v>0.89400000000000002</v>
      </c>
      <c r="AM790" s="47">
        <v>1.71</v>
      </c>
      <c r="AN790">
        <f t="shared" si="25"/>
        <v>0.25650000000000001</v>
      </c>
      <c r="AO790" s="18" t="s">
        <v>70</v>
      </c>
      <c r="AP790" t="s">
        <v>389</v>
      </c>
    </row>
    <row r="791" spans="1:42" hidden="1" x14ac:dyDescent="0.2">
      <c r="A791" t="s">
        <v>29</v>
      </c>
      <c r="B791" t="s">
        <v>64</v>
      </c>
      <c r="C791" t="s">
        <v>31</v>
      </c>
      <c r="D791">
        <v>515018</v>
      </c>
      <c r="E791" t="s">
        <v>29</v>
      </c>
      <c r="G791" t="s">
        <v>65</v>
      </c>
      <c r="H791" t="s">
        <v>34</v>
      </c>
      <c r="M791" s="11">
        <v>10</v>
      </c>
      <c r="N791">
        <v>1</v>
      </c>
      <c r="P791" s="12">
        <v>43337</v>
      </c>
      <c r="Q791" s="13">
        <v>12.5</v>
      </c>
      <c r="R791" s="13"/>
      <c r="S791" s="14">
        <v>217.4</v>
      </c>
      <c r="T791" s="14">
        <v>0.15</v>
      </c>
      <c r="V791" t="s">
        <v>66</v>
      </c>
      <c r="W791" t="s">
        <v>29</v>
      </c>
      <c r="X791" s="12">
        <v>43337</v>
      </c>
      <c r="Y791" s="15">
        <v>194.35560000000001</v>
      </c>
      <c r="Z791" s="16">
        <v>0</v>
      </c>
      <c r="AA791" s="16">
        <v>0</v>
      </c>
      <c r="AB791" s="16">
        <v>0</v>
      </c>
      <c r="AC791" s="16">
        <v>194.35560000000001</v>
      </c>
      <c r="AD791" s="16">
        <v>194.35560000000001</v>
      </c>
      <c r="AE791" s="16">
        <v>194.35560000000001</v>
      </c>
      <c r="AF791" s="12">
        <v>43373</v>
      </c>
      <c r="AG791" s="15" t="s">
        <v>38</v>
      </c>
      <c r="AH791" s="15" t="s">
        <v>29</v>
      </c>
      <c r="AI791" s="15" t="s">
        <v>38</v>
      </c>
      <c r="AL791" s="47">
        <f t="shared" si="24"/>
        <v>0.89400000000000002</v>
      </c>
      <c r="AM791" s="47">
        <v>1.71</v>
      </c>
      <c r="AN791">
        <f t="shared" si="25"/>
        <v>0.25650000000000001</v>
      </c>
      <c r="AO791" s="18" t="s">
        <v>70</v>
      </c>
      <c r="AP791" t="s">
        <v>389</v>
      </c>
    </row>
    <row r="792" spans="1:42" hidden="1" x14ac:dyDescent="0.2">
      <c r="A792" t="s">
        <v>29</v>
      </c>
      <c r="B792" t="s">
        <v>64</v>
      </c>
      <c r="C792" t="s">
        <v>31</v>
      </c>
      <c r="D792">
        <v>515056</v>
      </c>
      <c r="E792" t="s">
        <v>29</v>
      </c>
      <c r="G792" t="s">
        <v>65</v>
      </c>
      <c r="H792" t="s">
        <v>34</v>
      </c>
      <c r="M792" s="11">
        <v>10</v>
      </c>
      <c r="N792">
        <v>1</v>
      </c>
      <c r="P792" s="12">
        <v>43246</v>
      </c>
      <c r="Q792" s="13">
        <v>12.5</v>
      </c>
      <c r="R792" s="13"/>
      <c r="S792" s="14">
        <v>217.4</v>
      </c>
      <c r="T792" s="14">
        <v>0.15</v>
      </c>
      <c r="V792" t="s">
        <v>66</v>
      </c>
      <c r="W792" t="s">
        <v>29</v>
      </c>
      <c r="X792" s="12">
        <v>43246</v>
      </c>
      <c r="Y792" s="15">
        <v>194.35560000000001</v>
      </c>
      <c r="Z792" s="16">
        <v>0</v>
      </c>
      <c r="AA792" s="16">
        <v>0</v>
      </c>
      <c r="AB792" s="16">
        <v>0</v>
      </c>
      <c r="AC792" s="16">
        <v>194.35560000000001</v>
      </c>
      <c r="AD792" s="16">
        <v>194.35560000000001</v>
      </c>
      <c r="AE792" s="16">
        <v>194.35560000000001</v>
      </c>
      <c r="AF792" s="12">
        <v>43281</v>
      </c>
      <c r="AG792" s="15" t="s">
        <v>38</v>
      </c>
      <c r="AH792" s="15" t="s">
        <v>29</v>
      </c>
      <c r="AI792" s="15" t="s">
        <v>38</v>
      </c>
      <c r="AL792" s="47">
        <f t="shared" si="24"/>
        <v>0.89400000000000002</v>
      </c>
      <c r="AM792" s="47">
        <v>1.71</v>
      </c>
      <c r="AN792">
        <f t="shared" si="25"/>
        <v>0.25650000000000001</v>
      </c>
      <c r="AO792" s="18" t="s">
        <v>70</v>
      </c>
      <c r="AP792" t="s">
        <v>389</v>
      </c>
    </row>
    <row r="793" spans="1:42" hidden="1" x14ac:dyDescent="0.2">
      <c r="A793" t="s">
        <v>29</v>
      </c>
      <c r="B793" t="s">
        <v>64</v>
      </c>
      <c r="C793" t="s">
        <v>31</v>
      </c>
      <c r="D793">
        <v>515071</v>
      </c>
      <c r="E793" t="s">
        <v>29</v>
      </c>
      <c r="G793" t="s">
        <v>65</v>
      </c>
      <c r="H793" t="s">
        <v>34</v>
      </c>
      <c r="M793" s="11">
        <v>10</v>
      </c>
      <c r="N793">
        <v>1</v>
      </c>
      <c r="P793" s="12">
        <v>43253</v>
      </c>
      <c r="Q793" s="13">
        <v>12.5</v>
      </c>
      <c r="R793" s="13"/>
      <c r="S793" s="14">
        <v>217.4</v>
      </c>
      <c r="T793" s="14">
        <v>0.15</v>
      </c>
      <c r="V793" t="s">
        <v>66</v>
      </c>
      <c r="W793" t="s">
        <v>29</v>
      </c>
      <c r="X793" s="12">
        <v>43253</v>
      </c>
      <c r="Y793" s="15">
        <v>194.35560000000001</v>
      </c>
      <c r="Z793" s="16">
        <v>0</v>
      </c>
      <c r="AA793" s="16">
        <v>0</v>
      </c>
      <c r="AB793" s="16">
        <v>0</v>
      </c>
      <c r="AC793" s="16">
        <v>194.35560000000001</v>
      </c>
      <c r="AD793" s="16">
        <v>194.35560000000001</v>
      </c>
      <c r="AE793" s="16">
        <v>194.35560000000001</v>
      </c>
      <c r="AF793" s="12">
        <v>43281</v>
      </c>
      <c r="AG793" s="15" t="s">
        <v>38</v>
      </c>
      <c r="AH793" s="15" t="s">
        <v>29</v>
      </c>
      <c r="AI793" s="15" t="s">
        <v>38</v>
      </c>
      <c r="AL793" s="47">
        <f t="shared" si="24"/>
        <v>0.89400000000000002</v>
      </c>
      <c r="AM793" s="47">
        <v>1.71</v>
      </c>
      <c r="AN793">
        <f t="shared" si="25"/>
        <v>0.25650000000000001</v>
      </c>
      <c r="AO793" s="18" t="s">
        <v>70</v>
      </c>
      <c r="AP793" t="s">
        <v>389</v>
      </c>
    </row>
    <row r="794" spans="1:42" hidden="1" x14ac:dyDescent="0.2">
      <c r="A794" t="s">
        <v>29</v>
      </c>
      <c r="B794" t="s">
        <v>64</v>
      </c>
      <c r="C794" t="s">
        <v>31</v>
      </c>
      <c r="D794">
        <v>515074</v>
      </c>
      <c r="E794" t="s">
        <v>29</v>
      </c>
      <c r="G794" t="s">
        <v>65</v>
      </c>
      <c r="H794" t="s">
        <v>34</v>
      </c>
      <c r="M794" s="11">
        <v>10</v>
      </c>
      <c r="N794">
        <v>1</v>
      </c>
      <c r="P794" s="12">
        <v>43205</v>
      </c>
      <c r="Q794" s="13">
        <v>12.5</v>
      </c>
      <c r="R794" s="13"/>
      <c r="S794" s="14">
        <v>217.4</v>
      </c>
      <c r="T794" s="14">
        <v>0.15</v>
      </c>
      <c r="V794" t="s">
        <v>66</v>
      </c>
      <c r="W794" t="s">
        <v>29</v>
      </c>
      <c r="X794" s="12">
        <v>43205</v>
      </c>
      <c r="Y794" s="15">
        <v>194.35560000000001</v>
      </c>
      <c r="Z794" s="16">
        <v>0</v>
      </c>
      <c r="AA794" s="16">
        <v>0</v>
      </c>
      <c r="AB794" s="16">
        <v>0</v>
      </c>
      <c r="AC794" s="16">
        <v>194.35560000000001</v>
      </c>
      <c r="AD794" s="16">
        <v>194.35560000000001</v>
      </c>
      <c r="AE794" s="16">
        <v>194.35560000000001</v>
      </c>
      <c r="AF794" s="12">
        <v>43281</v>
      </c>
      <c r="AG794" s="15" t="s">
        <v>38</v>
      </c>
      <c r="AH794" s="15" t="s">
        <v>29</v>
      </c>
      <c r="AI794" s="15" t="s">
        <v>38</v>
      </c>
      <c r="AL794" s="47">
        <f t="shared" si="24"/>
        <v>0.89400000000000002</v>
      </c>
      <c r="AM794" s="47">
        <v>1.71</v>
      </c>
      <c r="AN794">
        <f t="shared" si="25"/>
        <v>0.25650000000000001</v>
      </c>
      <c r="AO794" s="18" t="s">
        <v>70</v>
      </c>
      <c r="AP794" t="s">
        <v>389</v>
      </c>
    </row>
    <row r="795" spans="1:42" hidden="1" x14ac:dyDescent="0.2">
      <c r="A795" t="s">
        <v>29</v>
      </c>
      <c r="B795" t="s">
        <v>64</v>
      </c>
      <c r="C795" t="s">
        <v>31</v>
      </c>
      <c r="D795">
        <v>515089</v>
      </c>
      <c r="E795" t="s">
        <v>29</v>
      </c>
      <c r="G795" t="s">
        <v>65</v>
      </c>
      <c r="H795" t="s">
        <v>34</v>
      </c>
      <c r="M795" s="11">
        <v>10</v>
      </c>
      <c r="N795">
        <v>1</v>
      </c>
      <c r="P795" s="12">
        <v>43204</v>
      </c>
      <c r="Q795" s="13">
        <v>12.5</v>
      </c>
      <c r="R795" s="13"/>
      <c r="S795" s="14">
        <v>217.4</v>
      </c>
      <c r="T795" s="14">
        <v>0.15</v>
      </c>
      <c r="V795" t="s">
        <v>66</v>
      </c>
      <c r="W795" t="s">
        <v>29</v>
      </c>
      <c r="X795" s="12">
        <v>43204</v>
      </c>
      <c r="Y795" s="15">
        <v>194.35560000000001</v>
      </c>
      <c r="Z795" s="16">
        <v>0</v>
      </c>
      <c r="AA795" s="16">
        <v>0</v>
      </c>
      <c r="AB795" s="16">
        <v>0</v>
      </c>
      <c r="AC795" s="16">
        <v>194.35560000000001</v>
      </c>
      <c r="AD795" s="16">
        <v>194.35560000000001</v>
      </c>
      <c r="AE795" s="16">
        <v>194.35560000000001</v>
      </c>
      <c r="AF795" s="12">
        <v>43281</v>
      </c>
      <c r="AG795" s="15" t="s">
        <v>38</v>
      </c>
      <c r="AH795" s="15" t="s">
        <v>29</v>
      </c>
      <c r="AI795" s="15" t="s">
        <v>38</v>
      </c>
      <c r="AL795" s="47">
        <f t="shared" si="24"/>
        <v>0.89400000000000002</v>
      </c>
      <c r="AM795" s="47">
        <v>1.71</v>
      </c>
      <c r="AN795">
        <f t="shared" si="25"/>
        <v>0.25650000000000001</v>
      </c>
      <c r="AO795" s="18" t="s">
        <v>70</v>
      </c>
      <c r="AP795" t="s">
        <v>389</v>
      </c>
    </row>
    <row r="796" spans="1:42" hidden="1" x14ac:dyDescent="0.2">
      <c r="A796" t="s">
        <v>29</v>
      </c>
      <c r="B796" t="s">
        <v>64</v>
      </c>
      <c r="C796" t="s">
        <v>31</v>
      </c>
      <c r="D796">
        <v>515099</v>
      </c>
      <c r="E796" t="s">
        <v>29</v>
      </c>
      <c r="G796" t="s">
        <v>65</v>
      </c>
      <c r="H796" t="s">
        <v>34</v>
      </c>
      <c r="M796" s="11">
        <v>10</v>
      </c>
      <c r="N796">
        <v>1</v>
      </c>
      <c r="P796" s="12">
        <v>43204</v>
      </c>
      <c r="Q796" s="13">
        <v>12.5</v>
      </c>
      <c r="R796" s="13"/>
      <c r="S796" s="14">
        <v>217.4</v>
      </c>
      <c r="T796" s="14">
        <v>0.15</v>
      </c>
      <c r="V796" t="s">
        <v>66</v>
      </c>
      <c r="W796" t="s">
        <v>29</v>
      </c>
      <c r="X796" s="12">
        <v>43204</v>
      </c>
      <c r="Y796" s="15">
        <v>194.35560000000001</v>
      </c>
      <c r="Z796" s="16">
        <v>0</v>
      </c>
      <c r="AA796" s="16">
        <v>0</v>
      </c>
      <c r="AB796" s="16">
        <v>0</v>
      </c>
      <c r="AC796" s="16">
        <v>194.35560000000001</v>
      </c>
      <c r="AD796" s="16">
        <v>194.35560000000001</v>
      </c>
      <c r="AE796" s="16">
        <v>194.35560000000001</v>
      </c>
      <c r="AF796" s="12">
        <v>43281</v>
      </c>
      <c r="AG796" s="15" t="s">
        <v>38</v>
      </c>
      <c r="AH796" s="15" t="s">
        <v>29</v>
      </c>
      <c r="AI796" s="15" t="s">
        <v>38</v>
      </c>
      <c r="AL796" s="47">
        <f t="shared" si="24"/>
        <v>0.89400000000000002</v>
      </c>
      <c r="AM796" s="47">
        <v>1.71</v>
      </c>
      <c r="AN796">
        <f t="shared" si="25"/>
        <v>0.25650000000000001</v>
      </c>
      <c r="AO796" s="18" t="s">
        <v>70</v>
      </c>
      <c r="AP796" t="s">
        <v>389</v>
      </c>
    </row>
    <row r="797" spans="1:42" hidden="1" x14ac:dyDescent="0.2">
      <c r="A797" t="s">
        <v>29</v>
      </c>
      <c r="B797" t="s">
        <v>64</v>
      </c>
      <c r="C797" t="s">
        <v>31</v>
      </c>
      <c r="D797">
        <v>515103</v>
      </c>
      <c r="E797" t="s">
        <v>29</v>
      </c>
      <c r="G797" t="s">
        <v>65</v>
      </c>
      <c r="H797" t="s">
        <v>34</v>
      </c>
      <c r="M797" s="11">
        <v>10</v>
      </c>
      <c r="N797">
        <v>1</v>
      </c>
      <c r="P797" s="12">
        <v>43314</v>
      </c>
      <c r="Q797" s="13">
        <v>12.5</v>
      </c>
      <c r="R797" s="13"/>
      <c r="S797" s="14">
        <v>217.4</v>
      </c>
      <c r="T797" s="14">
        <v>0.15</v>
      </c>
      <c r="V797" t="s">
        <v>66</v>
      </c>
      <c r="W797" t="s">
        <v>29</v>
      </c>
      <c r="X797" s="12">
        <v>43314</v>
      </c>
      <c r="Y797" s="15">
        <v>194.35560000000001</v>
      </c>
      <c r="Z797" s="16">
        <v>0</v>
      </c>
      <c r="AA797" s="16">
        <v>0</v>
      </c>
      <c r="AB797" s="16">
        <v>0</v>
      </c>
      <c r="AC797" s="16">
        <v>194.35560000000001</v>
      </c>
      <c r="AD797" s="16">
        <v>194.35560000000001</v>
      </c>
      <c r="AE797" s="16">
        <v>194.35560000000001</v>
      </c>
      <c r="AF797" s="12">
        <v>43373</v>
      </c>
      <c r="AG797" s="15" t="s">
        <v>38</v>
      </c>
      <c r="AH797" s="15" t="s">
        <v>29</v>
      </c>
      <c r="AI797" s="15" t="s">
        <v>38</v>
      </c>
      <c r="AL797" s="47">
        <f t="shared" si="24"/>
        <v>0.89400000000000002</v>
      </c>
      <c r="AM797" s="47">
        <v>1.71</v>
      </c>
      <c r="AN797">
        <f t="shared" si="25"/>
        <v>0.25650000000000001</v>
      </c>
      <c r="AO797" s="18" t="s">
        <v>70</v>
      </c>
      <c r="AP797" t="s">
        <v>389</v>
      </c>
    </row>
    <row r="798" spans="1:42" hidden="1" x14ac:dyDescent="0.2">
      <c r="A798" t="s">
        <v>29</v>
      </c>
      <c r="B798" t="s">
        <v>64</v>
      </c>
      <c r="C798" t="s">
        <v>31</v>
      </c>
      <c r="D798">
        <v>515146</v>
      </c>
      <c r="E798" t="s">
        <v>29</v>
      </c>
      <c r="G798" t="s">
        <v>65</v>
      </c>
      <c r="H798" t="s">
        <v>34</v>
      </c>
      <c r="M798" s="11">
        <v>10</v>
      </c>
      <c r="N798">
        <v>1</v>
      </c>
      <c r="P798" s="12">
        <v>43204</v>
      </c>
      <c r="Q798" s="13">
        <v>12.5</v>
      </c>
      <c r="R798" s="13"/>
      <c r="S798" s="14">
        <v>217.4</v>
      </c>
      <c r="T798" s="14">
        <v>0.15</v>
      </c>
      <c r="V798" t="s">
        <v>66</v>
      </c>
      <c r="W798" t="s">
        <v>29</v>
      </c>
      <c r="X798" s="12">
        <v>43204</v>
      </c>
      <c r="Y798" s="15">
        <v>194.35560000000001</v>
      </c>
      <c r="Z798" s="16">
        <v>0</v>
      </c>
      <c r="AA798" s="16">
        <v>0</v>
      </c>
      <c r="AB798" s="16">
        <v>0</v>
      </c>
      <c r="AC798" s="16">
        <v>194.35560000000001</v>
      </c>
      <c r="AD798" s="16">
        <v>194.35560000000001</v>
      </c>
      <c r="AE798" s="16">
        <v>194.35560000000001</v>
      </c>
      <c r="AF798" s="12">
        <v>43281</v>
      </c>
      <c r="AG798" s="15" t="s">
        <v>38</v>
      </c>
      <c r="AH798" s="15" t="s">
        <v>29</v>
      </c>
      <c r="AI798" s="15" t="s">
        <v>38</v>
      </c>
      <c r="AL798" s="47">
        <f t="shared" si="24"/>
        <v>0.89400000000000002</v>
      </c>
      <c r="AM798" s="47">
        <v>1.71</v>
      </c>
      <c r="AN798">
        <f t="shared" si="25"/>
        <v>0.25650000000000001</v>
      </c>
      <c r="AO798" s="18" t="s">
        <v>70</v>
      </c>
      <c r="AP798" t="s">
        <v>389</v>
      </c>
    </row>
    <row r="799" spans="1:42" hidden="1" x14ac:dyDescent="0.2">
      <c r="A799" t="s">
        <v>29</v>
      </c>
      <c r="B799" t="s">
        <v>64</v>
      </c>
      <c r="C799" t="s">
        <v>31</v>
      </c>
      <c r="D799">
        <v>515219</v>
      </c>
      <c r="E799" t="s">
        <v>29</v>
      </c>
      <c r="G799" t="s">
        <v>65</v>
      </c>
      <c r="H799" t="s">
        <v>34</v>
      </c>
      <c r="M799" s="11">
        <v>10</v>
      </c>
      <c r="N799">
        <v>1</v>
      </c>
      <c r="P799" s="12">
        <v>43314</v>
      </c>
      <c r="Q799" s="13">
        <v>12.5</v>
      </c>
      <c r="R799" s="13"/>
      <c r="S799" s="14">
        <v>217.4</v>
      </c>
      <c r="T799" s="14">
        <v>0.15</v>
      </c>
      <c r="V799" t="s">
        <v>66</v>
      </c>
      <c r="W799" t="s">
        <v>29</v>
      </c>
      <c r="X799" s="12">
        <v>43314</v>
      </c>
      <c r="Y799" s="15">
        <v>194.35560000000001</v>
      </c>
      <c r="Z799" s="16">
        <v>0</v>
      </c>
      <c r="AA799" s="16">
        <v>0</v>
      </c>
      <c r="AB799" s="16">
        <v>0</v>
      </c>
      <c r="AC799" s="16">
        <v>194.35560000000001</v>
      </c>
      <c r="AD799" s="16">
        <v>194.35560000000001</v>
      </c>
      <c r="AE799" s="16">
        <v>194.35560000000001</v>
      </c>
      <c r="AF799" s="12">
        <v>43373</v>
      </c>
      <c r="AG799" s="15" t="s">
        <v>38</v>
      </c>
      <c r="AH799" s="15" t="s">
        <v>29</v>
      </c>
      <c r="AI799" s="15" t="s">
        <v>38</v>
      </c>
      <c r="AL799" s="47">
        <f t="shared" si="24"/>
        <v>0.89400000000000002</v>
      </c>
      <c r="AM799" s="47">
        <v>1.71</v>
      </c>
      <c r="AN799">
        <f t="shared" si="25"/>
        <v>0.25650000000000001</v>
      </c>
      <c r="AO799" s="18" t="s">
        <v>70</v>
      </c>
      <c r="AP799" t="s">
        <v>389</v>
      </c>
    </row>
    <row r="800" spans="1:42" hidden="1" x14ac:dyDescent="0.2">
      <c r="A800" t="s">
        <v>29</v>
      </c>
      <c r="B800" t="s">
        <v>64</v>
      </c>
      <c r="C800" t="s">
        <v>31</v>
      </c>
      <c r="D800">
        <v>515277</v>
      </c>
      <c r="E800" t="s">
        <v>29</v>
      </c>
      <c r="G800" t="s">
        <v>65</v>
      </c>
      <c r="H800" t="s">
        <v>34</v>
      </c>
      <c r="M800" s="11">
        <v>10</v>
      </c>
      <c r="N800">
        <v>1</v>
      </c>
      <c r="P800" s="12">
        <v>43255</v>
      </c>
      <c r="Q800" s="13">
        <v>12.5</v>
      </c>
      <c r="R800" s="13"/>
      <c r="S800" s="14">
        <v>217.4</v>
      </c>
      <c r="T800" s="14">
        <v>0.15</v>
      </c>
      <c r="V800" t="s">
        <v>66</v>
      </c>
      <c r="W800" t="s">
        <v>29</v>
      </c>
      <c r="X800" s="12">
        <v>43255</v>
      </c>
      <c r="Y800" s="15">
        <v>194.35560000000001</v>
      </c>
      <c r="Z800" s="16">
        <v>0</v>
      </c>
      <c r="AA800" s="16">
        <v>0</v>
      </c>
      <c r="AB800" s="16">
        <v>0</v>
      </c>
      <c r="AC800" s="16">
        <v>194.35560000000001</v>
      </c>
      <c r="AD800" s="16">
        <v>194.35560000000001</v>
      </c>
      <c r="AE800" s="16">
        <v>194.35560000000001</v>
      </c>
      <c r="AF800" s="12">
        <v>43281</v>
      </c>
      <c r="AG800" s="15" t="s">
        <v>38</v>
      </c>
      <c r="AH800" s="15" t="s">
        <v>29</v>
      </c>
      <c r="AI800" s="15" t="s">
        <v>38</v>
      </c>
      <c r="AL800" s="47">
        <f t="shared" si="24"/>
        <v>0.89400000000000002</v>
      </c>
      <c r="AM800" s="47">
        <v>1.71</v>
      </c>
      <c r="AN800">
        <f t="shared" si="25"/>
        <v>0.25650000000000001</v>
      </c>
      <c r="AO800" s="18" t="s">
        <v>70</v>
      </c>
      <c r="AP800" t="s">
        <v>389</v>
      </c>
    </row>
    <row r="801" spans="1:42" hidden="1" x14ac:dyDescent="0.2">
      <c r="A801" t="s">
        <v>29</v>
      </c>
      <c r="B801" t="s">
        <v>64</v>
      </c>
      <c r="C801" t="s">
        <v>31</v>
      </c>
      <c r="D801">
        <v>515313</v>
      </c>
      <c r="E801" t="s">
        <v>29</v>
      </c>
      <c r="G801" t="s">
        <v>65</v>
      </c>
      <c r="H801" t="s">
        <v>34</v>
      </c>
      <c r="M801" s="11">
        <v>10</v>
      </c>
      <c r="N801">
        <v>1</v>
      </c>
      <c r="P801" s="12">
        <v>43204</v>
      </c>
      <c r="Q801" s="13">
        <v>12.5</v>
      </c>
      <c r="R801" s="13"/>
      <c r="S801" s="14">
        <v>217.4</v>
      </c>
      <c r="T801" s="14">
        <v>0.15</v>
      </c>
      <c r="V801" t="s">
        <v>66</v>
      </c>
      <c r="W801" t="s">
        <v>29</v>
      </c>
      <c r="X801" s="12">
        <v>43204</v>
      </c>
      <c r="Y801" s="15">
        <v>194.35560000000001</v>
      </c>
      <c r="Z801" s="16">
        <v>0</v>
      </c>
      <c r="AA801" s="16">
        <v>0</v>
      </c>
      <c r="AB801" s="16">
        <v>0</v>
      </c>
      <c r="AC801" s="16">
        <v>194.35560000000001</v>
      </c>
      <c r="AD801" s="16">
        <v>194.35560000000001</v>
      </c>
      <c r="AE801" s="16">
        <v>194.35560000000001</v>
      </c>
      <c r="AF801" s="12">
        <v>43281</v>
      </c>
      <c r="AG801" s="15" t="s">
        <v>38</v>
      </c>
      <c r="AH801" s="15" t="s">
        <v>29</v>
      </c>
      <c r="AI801" s="15" t="s">
        <v>38</v>
      </c>
      <c r="AL801" s="47">
        <f t="shared" si="24"/>
        <v>0.89400000000000002</v>
      </c>
      <c r="AM801" s="47">
        <v>1.71</v>
      </c>
      <c r="AN801">
        <f t="shared" si="25"/>
        <v>0.25650000000000001</v>
      </c>
      <c r="AO801" s="18" t="s">
        <v>70</v>
      </c>
      <c r="AP801" t="s">
        <v>389</v>
      </c>
    </row>
    <row r="802" spans="1:42" hidden="1" x14ac:dyDescent="0.2">
      <c r="A802" t="s">
        <v>29</v>
      </c>
      <c r="B802" t="s">
        <v>64</v>
      </c>
      <c r="C802" t="s">
        <v>31</v>
      </c>
      <c r="D802">
        <v>515346</v>
      </c>
      <c r="E802" t="s">
        <v>29</v>
      </c>
      <c r="G802" t="s">
        <v>65</v>
      </c>
      <c r="H802" t="s">
        <v>34</v>
      </c>
      <c r="M802" s="11">
        <v>10</v>
      </c>
      <c r="N802">
        <v>1</v>
      </c>
      <c r="P802" s="12">
        <v>43203</v>
      </c>
      <c r="Q802" s="13">
        <v>12.5</v>
      </c>
      <c r="R802" s="13"/>
      <c r="S802" s="14">
        <v>217.4</v>
      </c>
      <c r="T802" s="14">
        <v>0.15</v>
      </c>
      <c r="V802" t="s">
        <v>66</v>
      </c>
      <c r="W802" t="s">
        <v>29</v>
      </c>
      <c r="X802" s="12">
        <v>43203</v>
      </c>
      <c r="Y802" s="15">
        <v>194.35560000000001</v>
      </c>
      <c r="Z802" s="16">
        <v>0</v>
      </c>
      <c r="AA802" s="16">
        <v>0</v>
      </c>
      <c r="AB802" s="16">
        <v>0</v>
      </c>
      <c r="AC802" s="16">
        <v>194.35560000000001</v>
      </c>
      <c r="AD802" s="16">
        <v>194.35560000000001</v>
      </c>
      <c r="AE802" s="16">
        <v>194.35560000000001</v>
      </c>
      <c r="AF802" s="12">
        <v>43281</v>
      </c>
      <c r="AG802" s="15" t="s">
        <v>38</v>
      </c>
      <c r="AH802" s="15" t="s">
        <v>29</v>
      </c>
      <c r="AI802" s="15" t="s">
        <v>38</v>
      </c>
      <c r="AL802" s="47">
        <f t="shared" si="24"/>
        <v>0.89400000000000002</v>
      </c>
      <c r="AM802" s="47">
        <v>1.71</v>
      </c>
      <c r="AN802">
        <f t="shared" si="25"/>
        <v>0.25650000000000001</v>
      </c>
      <c r="AO802" s="18" t="s">
        <v>70</v>
      </c>
      <c r="AP802" t="s">
        <v>389</v>
      </c>
    </row>
    <row r="803" spans="1:42" hidden="1" x14ac:dyDescent="0.2">
      <c r="A803" t="s">
        <v>29</v>
      </c>
      <c r="B803" t="s">
        <v>64</v>
      </c>
      <c r="C803" t="s">
        <v>31</v>
      </c>
      <c r="D803">
        <v>515364</v>
      </c>
      <c r="E803" t="s">
        <v>29</v>
      </c>
      <c r="G803" t="s">
        <v>65</v>
      </c>
      <c r="H803" t="s">
        <v>34</v>
      </c>
      <c r="M803" s="11">
        <v>10</v>
      </c>
      <c r="N803">
        <v>1</v>
      </c>
      <c r="P803" s="12">
        <v>43295</v>
      </c>
      <c r="Q803" s="13">
        <v>12.5</v>
      </c>
      <c r="R803" s="13"/>
      <c r="S803" s="14">
        <v>217.4</v>
      </c>
      <c r="T803" s="14">
        <v>0.15</v>
      </c>
      <c r="V803" t="s">
        <v>66</v>
      </c>
      <c r="W803" t="s">
        <v>29</v>
      </c>
      <c r="X803" s="12">
        <v>43295</v>
      </c>
      <c r="Y803" s="15">
        <v>194.35560000000001</v>
      </c>
      <c r="Z803" s="16">
        <v>0</v>
      </c>
      <c r="AA803" s="16">
        <v>0</v>
      </c>
      <c r="AB803" s="16">
        <v>0</v>
      </c>
      <c r="AC803" s="16">
        <v>194.35560000000001</v>
      </c>
      <c r="AD803" s="16">
        <v>194.35560000000001</v>
      </c>
      <c r="AE803" s="16">
        <v>194.35560000000001</v>
      </c>
      <c r="AF803" s="12">
        <v>43373</v>
      </c>
      <c r="AG803" s="15" t="s">
        <v>38</v>
      </c>
      <c r="AH803" s="15" t="s">
        <v>29</v>
      </c>
      <c r="AI803" s="15" t="s">
        <v>38</v>
      </c>
      <c r="AL803" s="47">
        <f t="shared" si="24"/>
        <v>0.89400000000000002</v>
      </c>
      <c r="AM803" s="47">
        <v>1.71</v>
      </c>
      <c r="AN803">
        <f t="shared" si="25"/>
        <v>0.25650000000000001</v>
      </c>
      <c r="AO803" s="18" t="s">
        <v>70</v>
      </c>
      <c r="AP803" t="s">
        <v>389</v>
      </c>
    </row>
    <row r="804" spans="1:42" hidden="1" x14ac:dyDescent="0.2">
      <c r="A804" t="s">
        <v>29</v>
      </c>
      <c r="B804" t="s">
        <v>64</v>
      </c>
      <c r="C804" t="s">
        <v>31</v>
      </c>
      <c r="D804">
        <v>515423</v>
      </c>
      <c r="E804" t="s">
        <v>29</v>
      </c>
      <c r="G804" t="s">
        <v>65</v>
      </c>
      <c r="H804" t="s">
        <v>34</v>
      </c>
      <c r="M804" s="11">
        <v>10</v>
      </c>
      <c r="N804">
        <v>1</v>
      </c>
      <c r="P804" s="12">
        <v>43246</v>
      </c>
      <c r="Q804" s="13">
        <v>12.5</v>
      </c>
      <c r="R804" s="13"/>
      <c r="S804" s="14">
        <v>217.4</v>
      </c>
      <c r="T804" s="14">
        <v>0.15</v>
      </c>
      <c r="V804" t="s">
        <v>66</v>
      </c>
      <c r="W804" t="s">
        <v>29</v>
      </c>
      <c r="X804" s="12">
        <v>43246</v>
      </c>
      <c r="Y804" s="15">
        <v>194.35560000000001</v>
      </c>
      <c r="Z804" s="16">
        <v>0</v>
      </c>
      <c r="AA804" s="16">
        <v>0</v>
      </c>
      <c r="AB804" s="16">
        <v>0</v>
      </c>
      <c r="AC804" s="16">
        <v>194.35560000000001</v>
      </c>
      <c r="AD804" s="16">
        <v>194.35560000000001</v>
      </c>
      <c r="AE804" s="16">
        <v>194.35560000000001</v>
      </c>
      <c r="AF804" s="12">
        <v>43281</v>
      </c>
      <c r="AG804" s="15" t="s">
        <v>38</v>
      </c>
      <c r="AH804" s="15" t="s">
        <v>29</v>
      </c>
      <c r="AI804" s="15" t="s">
        <v>38</v>
      </c>
      <c r="AL804" s="47">
        <f t="shared" si="24"/>
        <v>0.89400000000000002</v>
      </c>
      <c r="AM804" s="47">
        <v>1.71</v>
      </c>
      <c r="AN804">
        <f t="shared" si="25"/>
        <v>0.25650000000000001</v>
      </c>
      <c r="AO804" s="18" t="s">
        <v>70</v>
      </c>
      <c r="AP804" t="s">
        <v>389</v>
      </c>
    </row>
    <row r="805" spans="1:42" hidden="1" x14ac:dyDescent="0.2">
      <c r="A805" t="s">
        <v>29</v>
      </c>
      <c r="B805" t="s">
        <v>64</v>
      </c>
      <c r="C805" t="s">
        <v>31</v>
      </c>
      <c r="D805">
        <v>515461</v>
      </c>
      <c r="E805" t="s">
        <v>29</v>
      </c>
      <c r="G805" t="s">
        <v>65</v>
      </c>
      <c r="H805" t="s">
        <v>34</v>
      </c>
      <c r="M805" s="11">
        <v>10</v>
      </c>
      <c r="N805">
        <v>1</v>
      </c>
      <c r="P805" s="12">
        <v>43337</v>
      </c>
      <c r="Q805" s="13">
        <v>12.5</v>
      </c>
      <c r="R805" s="13"/>
      <c r="S805" s="14">
        <v>217.4</v>
      </c>
      <c r="T805" s="14">
        <v>0.15</v>
      </c>
      <c r="V805" t="s">
        <v>66</v>
      </c>
      <c r="W805" t="s">
        <v>29</v>
      </c>
      <c r="X805" s="12">
        <v>43337</v>
      </c>
      <c r="Y805" s="15">
        <v>194.35560000000001</v>
      </c>
      <c r="Z805" s="16">
        <v>0</v>
      </c>
      <c r="AA805" s="16">
        <v>0</v>
      </c>
      <c r="AB805" s="16">
        <v>0</v>
      </c>
      <c r="AC805" s="16">
        <v>194.35560000000001</v>
      </c>
      <c r="AD805" s="16">
        <v>194.35560000000001</v>
      </c>
      <c r="AE805" s="16">
        <v>194.35560000000001</v>
      </c>
      <c r="AF805" s="12">
        <v>43373</v>
      </c>
      <c r="AG805" s="15" t="s">
        <v>38</v>
      </c>
      <c r="AH805" s="15" t="s">
        <v>29</v>
      </c>
      <c r="AI805" s="15" t="s">
        <v>38</v>
      </c>
      <c r="AL805" s="47">
        <f t="shared" si="24"/>
        <v>0.89400000000000002</v>
      </c>
      <c r="AM805" s="47">
        <v>1.71</v>
      </c>
      <c r="AN805">
        <f t="shared" si="25"/>
        <v>0.25650000000000001</v>
      </c>
      <c r="AO805" s="18" t="s">
        <v>70</v>
      </c>
      <c r="AP805" t="s">
        <v>389</v>
      </c>
    </row>
    <row r="806" spans="1:42" hidden="1" x14ac:dyDescent="0.2">
      <c r="A806" t="s">
        <v>29</v>
      </c>
      <c r="B806" t="s">
        <v>64</v>
      </c>
      <c r="C806" t="s">
        <v>31</v>
      </c>
      <c r="D806">
        <v>515519</v>
      </c>
      <c r="E806" t="s">
        <v>29</v>
      </c>
      <c r="G806" t="s">
        <v>65</v>
      </c>
      <c r="H806" t="s">
        <v>34</v>
      </c>
      <c r="M806" s="11">
        <v>10</v>
      </c>
      <c r="N806">
        <v>1</v>
      </c>
      <c r="P806" s="12">
        <v>43295</v>
      </c>
      <c r="Q806" s="13">
        <v>12.5</v>
      </c>
      <c r="R806" s="13"/>
      <c r="S806" s="14">
        <v>217.4</v>
      </c>
      <c r="T806" s="14">
        <v>0.15</v>
      </c>
      <c r="V806" t="s">
        <v>66</v>
      </c>
      <c r="W806" t="s">
        <v>29</v>
      </c>
      <c r="X806" s="12">
        <v>43295</v>
      </c>
      <c r="Y806" s="15">
        <v>194.35560000000001</v>
      </c>
      <c r="Z806" s="16">
        <v>0</v>
      </c>
      <c r="AA806" s="16">
        <v>0</v>
      </c>
      <c r="AB806" s="16">
        <v>0</v>
      </c>
      <c r="AC806" s="16">
        <v>194.35560000000001</v>
      </c>
      <c r="AD806" s="16">
        <v>194.35560000000001</v>
      </c>
      <c r="AE806" s="16">
        <v>194.35560000000001</v>
      </c>
      <c r="AF806" s="12">
        <v>43373</v>
      </c>
      <c r="AG806" s="15" t="s">
        <v>38</v>
      </c>
      <c r="AH806" s="15" t="s">
        <v>29</v>
      </c>
      <c r="AI806" s="15" t="s">
        <v>38</v>
      </c>
      <c r="AL806" s="47">
        <f t="shared" si="24"/>
        <v>0.89400000000000002</v>
      </c>
      <c r="AM806" s="47">
        <v>1.71</v>
      </c>
      <c r="AN806">
        <f t="shared" si="25"/>
        <v>0.25650000000000001</v>
      </c>
      <c r="AO806" s="18" t="s">
        <v>70</v>
      </c>
      <c r="AP806" t="s">
        <v>389</v>
      </c>
    </row>
    <row r="807" spans="1:42" hidden="1" x14ac:dyDescent="0.2">
      <c r="A807" t="s">
        <v>29</v>
      </c>
      <c r="B807" t="s">
        <v>64</v>
      </c>
      <c r="C807" t="s">
        <v>31</v>
      </c>
      <c r="D807">
        <v>515522</v>
      </c>
      <c r="E807" t="s">
        <v>29</v>
      </c>
      <c r="G807" t="s">
        <v>65</v>
      </c>
      <c r="H807" t="s">
        <v>34</v>
      </c>
      <c r="M807" s="11">
        <v>10</v>
      </c>
      <c r="N807">
        <v>1</v>
      </c>
      <c r="P807" s="12">
        <v>43246</v>
      </c>
      <c r="Q807" s="13">
        <v>12.5</v>
      </c>
      <c r="R807" s="13"/>
      <c r="S807" s="14">
        <v>217.4</v>
      </c>
      <c r="T807" s="14">
        <v>0.15</v>
      </c>
      <c r="V807" t="s">
        <v>66</v>
      </c>
      <c r="W807" t="s">
        <v>29</v>
      </c>
      <c r="X807" s="12">
        <v>43246</v>
      </c>
      <c r="Y807" s="15">
        <v>194.35560000000001</v>
      </c>
      <c r="Z807" s="16">
        <v>0</v>
      </c>
      <c r="AA807" s="16">
        <v>0</v>
      </c>
      <c r="AB807" s="16">
        <v>0</v>
      </c>
      <c r="AC807" s="16">
        <v>194.35560000000001</v>
      </c>
      <c r="AD807" s="16">
        <v>194.35560000000001</v>
      </c>
      <c r="AE807" s="16">
        <v>194.35560000000001</v>
      </c>
      <c r="AF807" s="12">
        <v>43281</v>
      </c>
      <c r="AG807" s="15" t="s">
        <v>38</v>
      </c>
      <c r="AH807" s="15" t="s">
        <v>29</v>
      </c>
      <c r="AI807" s="15" t="s">
        <v>38</v>
      </c>
      <c r="AL807" s="47">
        <f t="shared" si="24"/>
        <v>0.89400000000000002</v>
      </c>
      <c r="AM807" s="47">
        <v>1.71</v>
      </c>
      <c r="AN807">
        <f t="shared" si="25"/>
        <v>0.25650000000000001</v>
      </c>
      <c r="AO807" s="18" t="s">
        <v>70</v>
      </c>
      <c r="AP807" t="s">
        <v>389</v>
      </c>
    </row>
    <row r="808" spans="1:42" hidden="1" x14ac:dyDescent="0.2">
      <c r="A808" t="s">
        <v>29</v>
      </c>
      <c r="B808" t="s">
        <v>64</v>
      </c>
      <c r="C808" t="s">
        <v>31</v>
      </c>
      <c r="D808">
        <v>515548</v>
      </c>
      <c r="E808" t="s">
        <v>29</v>
      </c>
      <c r="G808" t="s">
        <v>65</v>
      </c>
      <c r="H808" t="s">
        <v>34</v>
      </c>
      <c r="M808" s="11">
        <v>10</v>
      </c>
      <c r="N808">
        <v>1</v>
      </c>
      <c r="P808" s="12">
        <v>43205</v>
      </c>
      <c r="Q808" s="13">
        <v>12.5</v>
      </c>
      <c r="R808" s="13"/>
      <c r="S808" s="14">
        <v>217.4</v>
      </c>
      <c r="T808" s="14">
        <v>0.15</v>
      </c>
      <c r="V808" t="s">
        <v>66</v>
      </c>
      <c r="W808" t="s">
        <v>29</v>
      </c>
      <c r="X808" s="12">
        <v>43205</v>
      </c>
      <c r="Y808" s="15">
        <v>194.35560000000001</v>
      </c>
      <c r="Z808" s="16">
        <v>0</v>
      </c>
      <c r="AA808" s="16">
        <v>0</v>
      </c>
      <c r="AB808" s="16">
        <v>0</v>
      </c>
      <c r="AC808" s="16">
        <v>194.35560000000001</v>
      </c>
      <c r="AD808" s="16">
        <v>194.35560000000001</v>
      </c>
      <c r="AE808" s="16">
        <v>194.35560000000001</v>
      </c>
      <c r="AF808" s="12">
        <v>43281</v>
      </c>
      <c r="AG808" s="15" t="s">
        <v>38</v>
      </c>
      <c r="AH808" s="15" t="s">
        <v>29</v>
      </c>
      <c r="AI808" s="15" t="s">
        <v>38</v>
      </c>
      <c r="AL808" s="47">
        <f t="shared" si="24"/>
        <v>0.89400000000000002</v>
      </c>
      <c r="AM808" s="47">
        <v>1.71</v>
      </c>
      <c r="AN808">
        <f t="shared" si="25"/>
        <v>0.25650000000000001</v>
      </c>
      <c r="AO808" s="18" t="s">
        <v>70</v>
      </c>
      <c r="AP808" t="s">
        <v>389</v>
      </c>
    </row>
    <row r="809" spans="1:42" hidden="1" x14ac:dyDescent="0.2">
      <c r="A809" t="s">
        <v>29</v>
      </c>
      <c r="B809" t="s">
        <v>64</v>
      </c>
      <c r="C809" t="s">
        <v>31</v>
      </c>
      <c r="D809">
        <v>515550</v>
      </c>
      <c r="E809" t="s">
        <v>29</v>
      </c>
      <c r="G809" t="s">
        <v>65</v>
      </c>
      <c r="H809" t="s">
        <v>34</v>
      </c>
      <c r="M809" s="11">
        <v>10</v>
      </c>
      <c r="N809">
        <v>1</v>
      </c>
      <c r="P809" s="12">
        <v>43203</v>
      </c>
      <c r="Q809" s="13">
        <v>12.5</v>
      </c>
      <c r="R809" s="13"/>
      <c r="S809" s="14">
        <v>217.4</v>
      </c>
      <c r="T809" s="14">
        <v>0.15</v>
      </c>
      <c r="V809" t="s">
        <v>66</v>
      </c>
      <c r="W809" t="s">
        <v>29</v>
      </c>
      <c r="X809" s="12">
        <v>43203</v>
      </c>
      <c r="Y809" s="15">
        <v>194.35560000000001</v>
      </c>
      <c r="Z809" s="16">
        <v>0</v>
      </c>
      <c r="AA809" s="16">
        <v>0</v>
      </c>
      <c r="AB809" s="16">
        <v>0</v>
      </c>
      <c r="AC809" s="16">
        <v>194.35560000000001</v>
      </c>
      <c r="AD809" s="16">
        <v>194.35560000000001</v>
      </c>
      <c r="AE809" s="16">
        <v>194.35560000000001</v>
      </c>
      <c r="AF809" s="12">
        <v>43281</v>
      </c>
      <c r="AG809" s="15" t="s">
        <v>38</v>
      </c>
      <c r="AH809" s="15" t="s">
        <v>29</v>
      </c>
      <c r="AI809" s="15" t="s">
        <v>38</v>
      </c>
      <c r="AL809" s="47">
        <f t="shared" si="24"/>
        <v>0.89400000000000002</v>
      </c>
      <c r="AM809" s="47">
        <v>1.71</v>
      </c>
      <c r="AN809">
        <f t="shared" si="25"/>
        <v>0.25650000000000001</v>
      </c>
      <c r="AO809" s="18" t="s">
        <v>70</v>
      </c>
      <c r="AP809" t="s">
        <v>389</v>
      </c>
    </row>
    <row r="810" spans="1:42" hidden="1" x14ac:dyDescent="0.2">
      <c r="A810" t="s">
        <v>29</v>
      </c>
      <c r="B810" t="s">
        <v>64</v>
      </c>
      <c r="C810" t="s">
        <v>31</v>
      </c>
      <c r="D810">
        <v>515583</v>
      </c>
      <c r="E810" t="s">
        <v>29</v>
      </c>
      <c r="G810" t="s">
        <v>65</v>
      </c>
      <c r="H810" t="s">
        <v>34</v>
      </c>
      <c r="M810" s="11">
        <v>10</v>
      </c>
      <c r="N810">
        <v>1</v>
      </c>
      <c r="P810" s="12">
        <v>43314</v>
      </c>
      <c r="Q810" s="13">
        <v>12.5</v>
      </c>
      <c r="R810" s="13"/>
      <c r="S810" s="14">
        <v>217.4</v>
      </c>
      <c r="T810" s="14">
        <v>0.15</v>
      </c>
      <c r="V810" t="s">
        <v>66</v>
      </c>
      <c r="W810" t="s">
        <v>29</v>
      </c>
      <c r="X810" s="12">
        <v>43314</v>
      </c>
      <c r="Y810" s="15">
        <v>194.35560000000001</v>
      </c>
      <c r="Z810" s="16">
        <v>0</v>
      </c>
      <c r="AA810" s="16">
        <v>0</v>
      </c>
      <c r="AB810" s="16">
        <v>0</v>
      </c>
      <c r="AC810" s="16">
        <v>194.35560000000001</v>
      </c>
      <c r="AD810" s="16">
        <v>194.35560000000001</v>
      </c>
      <c r="AE810" s="16">
        <v>194.35560000000001</v>
      </c>
      <c r="AF810" s="12">
        <v>43373</v>
      </c>
      <c r="AG810" s="15" t="s">
        <v>38</v>
      </c>
      <c r="AH810" s="15" t="s">
        <v>29</v>
      </c>
      <c r="AI810" s="15" t="s">
        <v>38</v>
      </c>
      <c r="AL810" s="47">
        <f t="shared" si="24"/>
        <v>0.89400000000000002</v>
      </c>
      <c r="AM810" s="47">
        <v>1.71</v>
      </c>
      <c r="AN810">
        <f t="shared" si="25"/>
        <v>0.25650000000000001</v>
      </c>
      <c r="AO810" s="18" t="s">
        <v>70</v>
      </c>
      <c r="AP810" t="s">
        <v>389</v>
      </c>
    </row>
    <row r="811" spans="1:42" hidden="1" x14ac:dyDescent="0.2">
      <c r="A811" t="s">
        <v>29</v>
      </c>
      <c r="B811" t="s">
        <v>64</v>
      </c>
      <c r="C811" t="s">
        <v>31</v>
      </c>
      <c r="D811">
        <v>515585</v>
      </c>
      <c r="E811" t="s">
        <v>29</v>
      </c>
      <c r="G811" t="s">
        <v>65</v>
      </c>
      <c r="H811" t="s">
        <v>34</v>
      </c>
      <c r="M811" s="11">
        <v>10</v>
      </c>
      <c r="N811">
        <v>1</v>
      </c>
      <c r="P811" s="12">
        <v>43204</v>
      </c>
      <c r="Q811" s="13">
        <v>12.5</v>
      </c>
      <c r="R811" s="13"/>
      <c r="S811" s="14">
        <v>217.4</v>
      </c>
      <c r="T811" s="14">
        <v>0.15</v>
      </c>
      <c r="V811" t="s">
        <v>66</v>
      </c>
      <c r="W811" t="s">
        <v>29</v>
      </c>
      <c r="X811" s="12">
        <v>43204</v>
      </c>
      <c r="Y811" s="15">
        <v>194.35560000000001</v>
      </c>
      <c r="Z811" s="16">
        <v>0</v>
      </c>
      <c r="AA811" s="16">
        <v>0</v>
      </c>
      <c r="AB811" s="16">
        <v>0</v>
      </c>
      <c r="AC811" s="16">
        <v>194.35560000000001</v>
      </c>
      <c r="AD811" s="16">
        <v>194.35560000000001</v>
      </c>
      <c r="AE811" s="16">
        <v>194.35560000000001</v>
      </c>
      <c r="AF811" s="12">
        <v>43281</v>
      </c>
      <c r="AG811" s="15" t="s">
        <v>38</v>
      </c>
      <c r="AH811" s="15" t="s">
        <v>29</v>
      </c>
      <c r="AI811" s="15" t="s">
        <v>38</v>
      </c>
      <c r="AL811" s="47">
        <f t="shared" si="24"/>
        <v>0.89400000000000002</v>
      </c>
      <c r="AM811" s="47">
        <v>1.71</v>
      </c>
      <c r="AN811">
        <f t="shared" si="25"/>
        <v>0.25650000000000001</v>
      </c>
      <c r="AO811" s="18" t="s">
        <v>70</v>
      </c>
      <c r="AP811" t="s">
        <v>389</v>
      </c>
    </row>
    <row r="812" spans="1:42" hidden="1" x14ac:dyDescent="0.2">
      <c r="A812" t="s">
        <v>29</v>
      </c>
      <c r="B812" t="s">
        <v>64</v>
      </c>
      <c r="C812" t="s">
        <v>31</v>
      </c>
      <c r="D812">
        <v>515589</v>
      </c>
      <c r="E812" t="s">
        <v>29</v>
      </c>
      <c r="G812" t="s">
        <v>65</v>
      </c>
      <c r="H812" t="s">
        <v>34</v>
      </c>
      <c r="M812" s="11">
        <v>10</v>
      </c>
      <c r="N812">
        <v>1</v>
      </c>
      <c r="P812" s="12">
        <v>43297</v>
      </c>
      <c r="Q812" s="13">
        <v>12.5</v>
      </c>
      <c r="R812" s="13"/>
      <c r="S812" s="14">
        <v>217.4</v>
      </c>
      <c r="T812" s="14">
        <v>0.15</v>
      </c>
      <c r="V812" t="s">
        <v>66</v>
      </c>
      <c r="W812" t="s">
        <v>29</v>
      </c>
      <c r="X812" s="12">
        <v>43297</v>
      </c>
      <c r="Y812" s="15">
        <v>194.35560000000001</v>
      </c>
      <c r="Z812" s="16">
        <v>0</v>
      </c>
      <c r="AA812" s="16">
        <v>0</v>
      </c>
      <c r="AB812" s="16">
        <v>0</v>
      </c>
      <c r="AC812" s="16">
        <v>194.35560000000001</v>
      </c>
      <c r="AD812" s="16">
        <v>194.35560000000001</v>
      </c>
      <c r="AE812" s="16">
        <v>194.35560000000001</v>
      </c>
      <c r="AF812" s="12">
        <v>43373</v>
      </c>
      <c r="AG812" s="15" t="s">
        <v>38</v>
      </c>
      <c r="AH812" s="15" t="s">
        <v>29</v>
      </c>
      <c r="AI812" s="15" t="s">
        <v>38</v>
      </c>
      <c r="AL812" s="47">
        <f t="shared" si="24"/>
        <v>0.89400000000000002</v>
      </c>
      <c r="AM812" s="47">
        <v>1.71</v>
      </c>
      <c r="AN812">
        <f t="shared" si="25"/>
        <v>0.25650000000000001</v>
      </c>
      <c r="AO812" s="18" t="s">
        <v>70</v>
      </c>
      <c r="AP812" t="s">
        <v>389</v>
      </c>
    </row>
    <row r="813" spans="1:42" hidden="1" x14ac:dyDescent="0.2">
      <c r="A813" t="s">
        <v>29</v>
      </c>
      <c r="B813" t="s">
        <v>64</v>
      </c>
      <c r="C813" t="s">
        <v>31</v>
      </c>
      <c r="D813">
        <v>515600</v>
      </c>
      <c r="E813" t="s">
        <v>29</v>
      </c>
      <c r="G813" t="s">
        <v>65</v>
      </c>
      <c r="H813" t="s">
        <v>34</v>
      </c>
      <c r="M813" s="11">
        <v>10</v>
      </c>
      <c r="N813">
        <v>1</v>
      </c>
      <c r="P813" s="12">
        <v>43204</v>
      </c>
      <c r="Q813" s="13">
        <v>12.5</v>
      </c>
      <c r="R813" s="13"/>
      <c r="S813" s="14">
        <v>217.4</v>
      </c>
      <c r="T813" s="14">
        <v>0.15</v>
      </c>
      <c r="V813" t="s">
        <v>66</v>
      </c>
      <c r="W813" t="s">
        <v>29</v>
      </c>
      <c r="X813" s="12">
        <v>43204</v>
      </c>
      <c r="Y813" s="15">
        <v>194.35560000000001</v>
      </c>
      <c r="Z813" s="16">
        <v>0</v>
      </c>
      <c r="AA813" s="16">
        <v>0</v>
      </c>
      <c r="AB813" s="16">
        <v>0</v>
      </c>
      <c r="AC813" s="16">
        <v>194.35560000000001</v>
      </c>
      <c r="AD813" s="16">
        <v>194.35560000000001</v>
      </c>
      <c r="AE813" s="16">
        <v>194.35560000000001</v>
      </c>
      <c r="AF813" s="12">
        <v>43281</v>
      </c>
      <c r="AG813" s="15" t="s">
        <v>38</v>
      </c>
      <c r="AH813" s="15" t="s">
        <v>29</v>
      </c>
      <c r="AI813" s="15" t="s">
        <v>38</v>
      </c>
      <c r="AL813" s="47">
        <f t="shared" si="24"/>
        <v>0.89400000000000002</v>
      </c>
      <c r="AM813" s="47">
        <v>1.71</v>
      </c>
      <c r="AN813">
        <f t="shared" si="25"/>
        <v>0.25650000000000001</v>
      </c>
      <c r="AO813" s="18" t="s">
        <v>70</v>
      </c>
      <c r="AP813" t="s">
        <v>389</v>
      </c>
    </row>
    <row r="814" spans="1:42" hidden="1" x14ac:dyDescent="0.2">
      <c r="A814" t="s">
        <v>29</v>
      </c>
      <c r="B814" t="s">
        <v>64</v>
      </c>
      <c r="C814" t="s">
        <v>31</v>
      </c>
      <c r="D814">
        <v>515611</v>
      </c>
      <c r="E814" t="s">
        <v>29</v>
      </c>
      <c r="G814" t="s">
        <v>65</v>
      </c>
      <c r="H814" t="s">
        <v>34</v>
      </c>
      <c r="M814" s="11">
        <v>10</v>
      </c>
      <c r="N814">
        <v>1</v>
      </c>
      <c r="P814" s="12">
        <v>43204</v>
      </c>
      <c r="Q814" s="13">
        <v>12.5</v>
      </c>
      <c r="R814" s="13"/>
      <c r="S814" s="14">
        <v>217.4</v>
      </c>
      <c r="T814" s="14">
        <v>0.15</v>
      </c>
      <c r="V814" t="s">
        <v>66</v>
      </c>
      <c r="W814" t="s">
        <v>29</v>
      </c>
      <c r="X814" s="12">
        <v>43204</v>
      </c>
      <c r="Y814" s="15">
        <v>194.35560000000001</v>
      </c>
      <c r="Z814" s="16">
        <v>0</v>
      </c>
      <c r="AA814" s="16">
        <v>0</v>
      </c>
      <c r="AB814" s="16">
        <v>0</v>
      </c>
      <c r="AC814" s="16">
        <v>194.35560000000001</v>
      </c>
      <c r="AD814" s="16">
        <v>194.35560000000001</v>
      </c>
      <c r="AE814" s="16">
        <v>194.35560000000001</v>
      </c>
      <c r="AF814" s="12">
        <v>43281</v>
      </c>
      <c r="AG814" s="15" t="s">
        <v>38</v>
      </c>
      <c r="AH814" s="15" t="s">
        <v>29</v>
      </c>
      <c r="AI814" s="15" t="s">
        <v>38</v>
      </c>
      <c r="AL814" s="47">
        <f t="shared" si="24"/>
        <v>0.89400000000000002</v>
      </c>
      <c r="AM814" s="47">
        <v>1.71</v>
      </c>
      <c r="AN814">
        <f t="shared" si="25"/>
        <v>0.25650000000000001</v>
      </c>
      <c r="AO814" s="18" t="s">
        <v>70</v>
      </c>
      <c r="AP814" t="s">
        <v>389</v>
      </c>
    </row>
    <row r="815" spans="1:42" hidden="1" x14ac:dyDescent="0.2">
      <c r="A815" t="s">
        <v>29</v>
      </c>
      <c r="B815" t="s">
        <v>64</v>
      </c>
      <c r="C815" t="s">
        <v>31</v>
      </c>
      <c r="D815">
        <v>515666</v>
      </c>
      <c r="E815" t="s">
        <v>29</v>
      </c>
      <c r="G815" t="s">
        <v>65</v>
      </c>
      <c r="H815" t="s">
        <v>34</v>
      </c>
      <c r="M815" s="11">
        <v>10</v>
      </c>
      <c r="N815">
        <v>1</v>
      </c>
      <c r="P815" s="12">
        <v>43295</v>
      </c>
      <c r="Q815" s="13">
        <v>12.5</v>
      </c>
      <c r="R815" s="13"/>
      <c r="S815" s="14">
        <v>217.4</v>
      </c>
      <c r="T815" s="14">
        <v>0.15</v>
      </c>
      <c r="V815" t="s">
        <v>66</v>
      </c>
      <c r="W815" t="s">
        <v>29</v>
      </c>
      <c r="X815" s="12">
        <v>43295</v>
      </c>
      <c r="Y815" s="15">
        <v>194.35560000000001</v>
      </c>
      <c r="Z815" s="16">
        <v>0</v>
      </c>
      <c r="AA815" s="16">
        <v>0</v>
      </c>
      <c r="AB815" s="16">
        <v>0</v>
      </c>
      <c r="AC815" s="16">
        <v>194.35560000000001</v>
      </c>
      <c r="AD815" s="16">
        <v>194.35560000000001</v>
      </c>
      <c r="AE815" s="16">
        <v>194.35560000000001</v>
      </c>
      <c r="AF815" s="12">
        <v>43373</v>
      </c>
      <c r="AG815" s="15" t="s">
        <v>38</v>
      </c>
      <c r="AH815" s="15" t="s">
        <v>29</v>
      </c>
      <c r="AI815" s="15" t="s">
        <v>38</v>
      </c>
      <c r="AL815" s="47">
        <f t="shared" si="24"/>
        <v>0.89400000000000002</v>
      </c>
      <c r="AM815" s="47">
        <v>1.71</v>
      </c>
      <c r="AN815">
        <f t="shared" si="25"/>
        <v>0.25650000000000001</v>
      </c>
      <c r="AO815" s="18" t="s">
        <v>70</v>
      </c>
      <c r="AP815" t="s">
        <v>389</v>
      </c>
    </row>
    <row r="816" spans="1:42" hidden="1" x14ac:dyDescent="0.2">
      <c r="A816" t="s">
        <v>29</v>
      </c>
      <c r="B816" t="s">
        <v>64</v>
      </c>
      <c r="C816" t="s">
        <v>31</v>
      </c>
      <c r="D816">
        <v>515671</v>
      </c>
      <c r="E816" t="s">
        <v>29</v>
      </c>
      <c r="G816" t="s">
        <v>65</v>
      </c>
      <c r="H816" t="s">
        <v>34</v>
      </c>
      <c r="M816" s="11">
        <v>10</v>
      </c>
      <c r="N816">
        <v>1</v>
      </c>
      <c r="P816" s="12">
        <v>43295</v>
      </c>
      <c r="Q816" s="13">
        <v>12.5</v>
      </c>
      <c r="R816" s="13"/>
      <c r="S816" s="14">
        <v>217.4</v>
      </c>
      <c r="T816" s="14">
        <v>0.15</v>
      </c>
      <c r="V816" t="s">
        <v>66</v>
      </c>
      <c r="W816" t="s">
        <v>29</v>
      </c>
      <c r="X816" s="12">
        <v>43295</v>
      </c>
      <c r="Y816" s="15">
        <v>194.35560000000001</v>
      </c>
      <c r="Z816" s="16">
        <v>0</v>
      </c>
      <c r="AA816" s="16">
        <v>0</v>
      </c>
      <c r="AB816" s="16">
        <v>0</v>
      </c>
      <c r="AC816" s="16">
        <v>194.35560000000001</v>
      </c>
      <c r="AD816" s="16">
        <v>194.35560000000001</v>
      </c>
      <c r="AE816" s="16">
        <v>194.35560000000001</v>
      </c>
      <c r="AF816" s="12">
        <v>43373</v>
      </c>
      <c r="AG816" s="15" t="s">
        <v>38</v>
      </c>
      <c r="AH816" s="15" t="s">
        <v>29</v>
      </c>
      <c r="AI816" s="15" t="s">
        <v>38</v>
      </c>
      <c r="AL816" s="47">
        <f t="shared" si="24"/>
        <v>0.89400000000000002</v>
      </c>
      <c r="AM816" s="47">
        <v>1.71</v>
      </c>
      <c r="AN816">
        <f t="shared" si="25"/>
        <v>0.25650000000000001</v>
      </c>
      <c r="AO816" s="18" t="s">
        <v>70</v>
      </c>
      <c r="AP816" t="s">
        <v>389</v>
      </c>
    </row>
    <row r="817" spans="1:42" hidden="1" x14ac:dyDescent="0.2">
      <c r="A817" t="s">
        <v>29</v>
      </c>
      <c r="B817" t="s">
        <v>64</v>
      </c>
      <c r="C817" t="s">
        <v>31</v>
      </c>
      <c r="D817">
        <v>515676</v>
      </c>
      <c r="E817" t="s">
        <v>29</v>
      </c>
      <c r="G817" t="s">
        <v>65</v>
      </c>
      <c r="H817" t="s">
        <v>34</v>
      </c>
      <c r="M817" s="11">
        <v>10</v>
      </c>
      <c r="N817">
        <v>1</v>
      </c>
      <c r="P817" s="12">
        <v>43246</v>
      </c>
      <c r="Q817" s="13">
        <v>12.5</v>
      </c>
      <c r="R817" s="13"/>
      <c r="S817" s="14">
        <v>217.4</v>
      </c>
      <c r="T817" s="14">
        <v>0.15</v>
      </c>
      <c r="V817" t="s">
        <v>66</v>
      </c>
      <c r="W817" t="s">
        <v>29</v>
      </c>
      <c r="X817" s="12">
        <v>43246</v>
      </c>
      <c r="Y817" s="15">
        <v>194.35560000000001</v>
      </c>
      <c r="Z817" s="16">
        <v>0</v>
      </c>
      <c r="AA817" s="16">
        <v>0</v>
      </c>
      <c r="AB817" s="16">
        <v>0</v>
      </c>
      <c r="AC817" s="16">
        <v>194.35560000000001</v>
      </c>
      <c r="AD817" s="16">
        <v>194.35560000000001</v>
      </c>
      <c r="AE817" s="16">
        <v>194.35560000000001</v>
      </c>
      <c r="AF817" s="12">
        <v>43281</v>
      </c>
      <c r="AG817" s="15" t="s">
        <v>38</v>
      </c>
      <c r="AH817" s="15" t="s">
        <v>29</v>
      </c>
      <c r="AI817" s="15" t="s">
        <v>38</v>
      </c>
      <c r="AL817" s="47">
        <f t="shared" si="24"/>
        <v>0.89400000000000002</v>
      </c>
      <c r="AM817" s="47">
        <v>1.71</v>
      </c>
      <c r="AN817">
        <f t="shared" si="25"/>
        <v>0.25650000000000001</v>
      </c>
      <c r="AO817" s="18" t="s">
        <v>70</v>
      </c>
      <c r="AP817" t="s">
        <v>389</v>
      </c>
    </row>
    <row r="818" spans="1:42" hidden="1" x14ac:dyDescent="0.2">
      <c r="A818" t="s">
        <v>29</v>
      </c>
      <c r="B818" t="s">
        <v>64</v>
      </c>
      <c r="C818" t="s">
        <v>31</v>
      </c>
      <c r="D818">
        <v>515691</v>
      </c>
      <c r="E818" t="s">
        <v>29</v>
      </c>
      <c r="G818" t="s">
        <v>65</v>
      </c>
      <c r="H818" t="s">
        <v>34</v>
      </c>
      <c r="M818" s="11">
        <v>10</v>
      </c>
      <c r="N818">
        <v>1</v>
      </c>
      <c r="P818" s="12">
        <v>43246</v>
      </c>
      <c r="Q818" s="13">
        <v>12.5</v>
      </c>
      <c r="R818" s="13"/>
      <c r="S818" s="14">
        <v>217.4</v>
      </c>
      <c r="T818" s="14">
        <v>0.15</v>
      </c>
      <c r="V818" t="s">
        <v>66</v>
      </c>
      <c r="W818" t="s">
        <v>29</v>
      </c>
      <c r="X818" s="12">
        <v>43246</v>
      </c>
      <c r="Y818" s="15">
        <v>194.35560000000001</v>
      </c>
      <c r="Z818" s="16">
        <v>0</v>
      </c>
      <c r="AA818" s="16">
        <v>0</v>
      </c>
      <c r="AB818" s="16">
        <v>0</v>
      </c>
      <c r="AC818" s="16">
        <v>194.35560000000001</v>
      </c>
      <c r="AD818" s="16">
        <v>194.35560000000001</v>
      </c>
      <c r="AE818" s="16">
        <v>194.35560000000001</v>
      </c>
      <c r="AF818" s="12">
        <v>43281</v>
      </c>
      <c r="AG818" s="15" t="s">
        <v>38</v>
      </c>
      <c r="AH818" s="15" t="s">
        <v>29</v>
      </c>
      <c r="AI818" s="15" t="s">
        <v>38</v>
      </c>
      <c r="AL818" s="47">
        <f t="shared" si="24"/>
        <v>0.89400000000000002</v>
      </c>
      <c r="AM818" s="47">
        <v>1.71</v>
      </c>
      <c r="AN818">
        <f t="shared" si="25"/>
        <v>0.25650000000000001</v>
      </c>
      <c r="AO818" s="18" t="s">
        <v>70</v>
      </c>
      <c r="AP818" t="s">
        <v>389</v>
      </c>
    </row>
    <row r="819" spans="1:42" hidden="1" x14ac:dyDescent="0.2">
      <c r="A819" t="s">
        <v>29</v>
      </c>
      <c r="B819" t="s">
        <v>64</v>
      </c>
      <c r="C819" t="s">
        <v>31</v>
      </c>
      <c r="D819">
        <v>515705</v>
      </c>
      <c r="E819" t="s">
        <v>29</v>
      </c>
      <c r="G819" t="s">
        <v>65</v>
      </c>
      <c r="H819" t="s">
        <v>34</v>
      </c>
      <c r="M819" s="11">
        <v>10</v>
      </c>
      <c r="N819">
        <v>1</v>
      </c>
      <c r="P819" s="12">
        <v>43295</v>
      </c>
      <c r="Q819" s="13">
        <v>12.5</v>
      </c>
      <c r="R819" s="13"/>
      <c r="S819" s="14">
        <v>217.4</v>
      </c>
      <c r="T819" s="14">
        <v>0.15</v>
      </c>
      <c r="V819" t="s">
        <v>66</v>
      </c>
      <c r="W819" t="s">
        <v>29</v>
      </c>
      <c r="X819" s="12">
        <v>43295</v>
      </c>
      <c r="Y819" s="15">
        <v>194.35560000000001</v>
      </c>
      <c r="Z819" s="16">
        <v>0</v>
      </c>
      <c r="AA819" s="16">
        <v>0</v>
      </c>
      <c r="AB819" s="16">
        <v>0</v>
      </c>
      <c r="AC819" s="16">
        <v>194.35560000000001</v>
      </c>
      <c r="AD819" s="16">
        <v>194.35560000000001</v>
      </c>
      <c r="AE819" s="16">
        <v>194.35560000000001</v>
      </c>
      <c r="AF819" s="12">
        <v>43373</v>
      </c>
      <c r="AG819" s="15" t="s">
        <v>38</v>
      </c>
      <c r="AH819" s="15" t="s">
        <v>29</v>
      </c>
      <c r="AI819" s="15" t="s">
        <v>38</v>
      </c>
      <c r="AL819" s="47">
        <f t="shared" si="24"/>
        <v>0.89400000000000002</v>
      </c>
      <c r="AM819" s="47">
        <v>1.71</v>
      </c>
      <c r="AN819">
        <f t="shared" si="25"/>
        <v>0.25650000000000001</v>
      </c>
      <c r="AO819" s="18" t="s">
        <v>70</v>
      </c>
      <c r="AP819" t="s">
        <v>389</v>
      </c>
    </row>
    <row r="820" spans="1:42" hidden="1" x14ac:dyDescent="0.2">
      <c r="A820" t="s">
        <v>29</v>
      </c>
      <c r="B820" t="s">
        <v>64</v>
      </c>
      <c r="C820" t="s">
        <v>31</v>
      </c>
      <c r="D820">
        <v>515733</v>
      </c>
      <c r="E820" t="s">
        <v>29</v>
      </c>
      <c r="G820" t="s">
        <v>65</v>
      </c>
      <c r="H820" t="s">
        <v>34</v>
      </c>
      <c r="M820" s="11">
        <v>10</v>
      </c>
      <c r="N820">
        <v>1</v>
      </c>
      <c r="P820" s="12">
        <v>43204</v>
      </c>
      <c r="Q820" s="13">
        <v>12.5</v>
      </c>
      <c r="R820" s="13"/>
      <c r="S820" s="14">
        <v>217.4</v>
      </c>
      <c r="T820" s="14">
        <v>0.15</v>
      </c>
      <c r="V820" t="s">
        <v>66</v>
      </c>
      <c r="W820" t="s">
        <v>29</v>
      </c>
      <c r="X820" s="12">
        <v>43204</v>
      </c>
      <c r="Y820" s="15">
        <v>194.35560000000001</v>
      </c>
      <c r="Z820" s="16">
        <v>0</v>
      </c>
      <c r="AA820" s="16">
        <v>0</v>
      </c>
      <c r="AB820" s="16">
        <v>0</v>
      </c>
      <c r="AC820" s="16">
        <v>194.35560000000001</v>
      </c>
      <c r="AD820" s="16">
        <v>194.35560000000001</v>
      </c>
      <c r="AE820" s="16">
        <v>194.35560000000001</v>
      </c>
      <c r="AF820" s="12">
        <v>43281</v>
      </c>
      <c r="AG820" s="15" t="s">
        <v>38</v>
      </c>
      <c r="AH820" s="15" t="s">
        <v>29</v>
      </c>
      <c r="AI820" s="15" t="s">
        <v>38</v>
      </c>
      <c r="AL820" s="47">
        <f t="shared" si="24"/>
        <v>0.89400000000000002</v>
      </c>
      <c r="AM820" s="47">
        <v>1.71</v>
      </c>
      <c r="AN820">
        <f t="shared" si="25"/>
        <v>0.25650000000000001</v>
      </c>
      <c r="AO820" s="18" t="s">
        <v>70</v>
      </c>
      <c r="AP820" t="s">
        <v>389</v>
      </c>
    </row>
    <row r="821" spans="1:42" hidden="1" x14ac:dyDescent="0.2">
      <c r="A821" t="s">
        <v>29</v>
      </c>
      <c r="B821" t="s">
        <v>64</v>
      </c>
      <c r="C821" t="s">
        <v>31</v>
      </c>
      <c r="D821">
        <v>515754</v>
      </c>
      <c r="E821" t="s">
        <v>29</v>
      </c>
      <c r="G821" t="s">
        <v>65</v>
      </c>
      <c r="H821" t="s">
        <v>34</v>
      </c>
      <c r="M821" s="11">
        <v>10</v>
      </c>
      <c r="N821">
        <v>1</v>
      </c>
      <c r="P821" s="12">
        <v>43337</v>
      </c>
      <c r="Q821" s="13">
        <v>12.5</v>
      </c>
      <c r="R821" s="13"/>
      <c r="S821" s="14">
        <v>217.4</v>
      </c>
      <c r="T821" s="14">
        <v>0.15</v>
      </c>
      <c r="V821" t="s">
        <v>66</v>
      </c>
      <c r="W821" t="s">
        <v>29</v>
      </c>
      <c r="X821" s="12">
        <v>43337</v>
      </c>
      <c r="Y821" s="15">
        <v>194.35560000000001</v>
      </c>
      <c r="Z821" s="16">
        <v>0</v>
      </c>
      <c r="AA821" s="16">
        <v>0</v>
      </c>
      <c r="AB821" s="16">
        <v>0</v>
      </c>
      <c r="AC821" s="16">
        <v>194.35560000000001</v>
      </c>
      <c r="AD821" s="16">
        <v>194.35560000000001</v>
      </c>
      <c r="AE821" s="16">
        <v>194.35560000000001</v>
      </c>
      <c r="AF821" s="12">
        <v>43373</v>
      </c>
      <c r="AG821" s="15" t="s">
        <v>38</v>
      </c>
      <c r="AH821" s="15" t="s">
        <v>29</v>
      </c>
      <c r="AI821" s="15" t="s">
        <v>38</v>
      </c>
      <c r="AL821" s="47">
        <f t="shared" si="24"/>
        <v>0.89400000000000002</v>
      </c>
      <c r="AM821" s="47">
        <v>1.71</v>
      </c>
      <c r="AN821">
        <f t="shared" si="25"/>
        <v>0.25650000000000001</v>
      </c>
      <c r="AO821" s="18" t="s">
        <v>70</v>
      </c>
      <c r="AP821" t="s">
        <v>389</v>
      </c>
    </row>
    <row r="822" spans="1:42" hidden="1" x14ac:dyDescent="0.2">
      <c r="A822" t="s">
        <v>29</v>
      </c>
      <c r="B822" t="s">
        <v>64</v>
      </c>
      <c r="C822" t="s">
        <v>31</v>
      </c>
      <c r="D822">
        <v>515762</v>
      </c>
      <c r="E822" t="s">
        <v>29</v>
      </c>
      <c r="G822" t="s">
        <v>65</v>
      </c>
      <c r="H822" t="s">
        <v>34</v>
      </c>
      <c r="M822" s="11">
        <v>10</v>
      </c>
      <c r="N822">
        <v>1</v>
      </c>
      <c r="P822" s="12">
        <v>43204</v>
      </c>
      <c r="Q822" s="13">
        <v>12.5</v>
      </c>
      <c r="R822" s="13"/>
      <c r="S822" s="14">
        <v>217.4</v>
      </c>
      <c r="T822" s="14">
        <v>0.15</v>
      </c>
      <c r="V822" t="s">
        <v>66</v>
      </c>
      <c r="W822" t="s">
        <v>29</v>
      </c>
      <c r="X822" s="12">
        <v>43204</v>
      </c>
      <c r="Y822" s="15">
        <v>194.35560000000001</v>
      </c>
      <c r="Z822" s="16">
        <v>0</v>
      </c>
      <c r="AA822" s="16">
        <v>0</v>
      </c>
      <c r="AB822" s="16">
        <v>0</v>
      </c>
      <c r="AC822" s="16">
        <v>194.35560000000001</v>
      </c>
      <c r="AD822" s="16">
        <v>194.35560000000001</v>
      </c>
      <c r="AE822" s="16">
        <v>194.35560000000001</v>
      </c>
      <c r="AF822" s="12">
        <v>43281</v>
      </c>
      <c r="AG822" s="15" t="s">
        <v>38</v>
      </c>
      <c r="AH822" s="15" t="s">
        <v>29</v>
      </c>
      <c r="AI822" s="15" t="s">
        <v>38</v>
      </c>
      <c r="AL822" s="47">
        <f t="shared" si="24"/>
        <v>0.89400000000000002</v>
      </c>
      <c r="AM822" s="47">
        <v>1.71</v>
      </c>
      <c r="AN822">
        <f t="shared" si="25"/>
        <v>0.25650000000000001</v>
      </c>
      <c r="AO822" s="18" t="s">
        <v>70</v>
      </c>
      <c r="AP822" t="s">
        <v>389</v>
      </c>
    </row>
    <row r="823" spans="1:42" hidden="1" x14ac:dyDescent="0.2">
      <c r="A823" t="s">
        <v>29</v>
      </c>
      <c r="B823" t="s">
        <v>64</v>
      </c>
      <c r="C823" t="s">
        <v>31</v>
      </c>
      <c r="D823">
        <v>515770</v>
      </c>
      <c r="E823" t="s">
        <v>29</v>
      </c>
      <c r="G823" t="s">
        <v>65</v>
      </c>
      <c r="H823" t="s">
        <v>34</v>
      </c>
      <c r="M823" s="11">
        <v>10</v>
      </c>
      <c r="N823">
        <v>1</v>
      </c>
      <c r="P823" s="12">
        <v>43204</v>
      </c>
      <c r="Q823" s="13">
        <v>12.5</v>
      </c>
      <c r="R823" s="13"/>
      <c r="S823" s="14">
        <v>217.4</v>
      </c>
      <c r="T823" s="14">
        <v>0.15</v>
      </c>
      <c r="V823" t="s">
        <v>66</v>
      </c>
      <c r="W823" t="s">
        <v>29</v>
      </c>
      <c r="X823" s="12">
        <v>43204</v>
      </c>
      <c r="Y823" s="15">
        <v>194.35560000000001</v>
      </c>
      <c r="Z823" s="16">
        <v>0</v>
      </c>
      <c r="AA823" s="16">
        <v>0</v>
      </c>
      <c r="AB823" s="16">
        <v>0</v>
      </c>
      <c r="AC823" s="16">
        <v>194.35560000000001</v>
      </c>
      <c r="AD823" s="16">
        <v>194.35560000000001</v>
      </c>
      <c r="AE823" s="16">
        <v>194.35560000000001</v>
      </c>
      <c r="AF823" s="12">
        <v>43281</v>
      </c>
      <c r="AG823" s="15" t="s">
        <v>38</v>
      </c>
      <c r="AH823" s="15" t="s">
        <v>29</v>
      </c>
      <c r="AI823" s="15" t="s">
        <v>38</v>
      </c>
      <c r="AL823" s="47">
        <f t="shared" si="24"/>
        <v>0.89400000000000002</v>
      </c>
      <c r="AM823" s="47">
        <v>1.71</v>
      </c>
      <c r="AN823">
        <f t="shared" si="25"/>
        <v>0.25650000000000001</v>
      </c>
      <c r="AO823" s="18" t="s">
        <v>70</v>
      </c>
      <c r="AP823" t="s">
        <v>389</v>
      </c>
    </row>
    <row r="824" spans="1:42" hidden="1" x14ac:dyDescent="0.2">
      <c r="A824" t="s">
        <v>29</v>
      </c>
      <c r="B824" t="s">
        <v>64</v>
      </c>
      <c r="C824" t="s">
        <v>31</v>
      </c>
      <c r="D824">
        <v>515812</v>
      </c>
      <c r="E824" t="s">
        <v>29</v>
      </c>
      <c r="G824" t="s">
        <v>65</v>
      </c>
      <c r="H824" t="s">
        <v>34</v>
      </c>
      <c r="M824" s="11">
        <v>10</v>
      </c>
      <c r="N824">
        <v>1</v>
      </c>
      <c r="P824" s="12">
        <v>43203</v>
      </c>
      <c r="Q824" s="13">
        <v>12.5</v>
      </c>
      <c r="R824" s="13"/>
      <c r="S824" s="14">
        <v>217.4</v>
      </c>
      <c r="T824" s="14">
        <v>0.15</v>
      </c>
      <c r="V824" t="s">
        <v>66</v>
      </c>
      <c r="W824" t="s">
        <v>29</v>
      </c>
      <c r="X824" s="12">
        <v>43203</v>
      </c>
      <c r="Y824" s="15">
        <v>194.35560000000001</v>
      </c>
      <c r="Z824" s="16">
        <v>0</v>
      </c>
      <c r="AA824" s="16">
        <v>0</v>
      </c>
      <c r="AB824" s="16">
        <v>0</v>
      </c>
      <c r="AC824" s="16">
        <v>194.35560000000001</v>
      </c>
      <c r="AD824" s="16">
        <v>194.35560000000001</v>
      </c>
      <c r="AE824" s="16">
        <v>194.35560000000001</v>
      </c>
      <c r="AF824" s="12">
        <v>43281</v>
      </c>
      <c r="AG824" s="15" t="s">
        <v>38</v>
      </c>
      <c r="AH824" s="15" t="s">
        <v>29</v>
      </c>
      <c r="AI824" s="15" t="s">
        <v>38</v>
      </c>
      <c r="AL824" s="47">
        <f t="shared" si="24"/>
        <v>0.89400000000000002</v>
      </c>
      <c r="AM824" s="47">
        <v>1.71</v>
      </c>
      <c r="AN824">
        <f t="shared" si="25"/>
        <v>0.25650000000000001</v>
      </c>
      <c r="AO824" s="18" t="s">
        <v>70</v>
      </c>
      <c r="AP824" t="s">
        <v>389</v>
      </c>
    </row>
    <row r="825" spans="1:42" hidden="1" x14ac:dyDescent="0.2">
      <c r="A825" t="s">
        <v>29</v>
      </c>
      <c r="B825" t="s">
        <v>64</v>
      </c>
      <c r="C825" t="s">
        <v>31</v>
      </c>
      <c r="D825">
        <v>515836</v>
      </c>
      <c r="E825" t="s">
        <v>29</v>
      </c>
      <c r="G825" t="s">
        <v>65</v>
      </c>
      <c r="H825" t="s">
        <v>34</v>
      </c>
      <c r="M825" s="11">
        <v>10</v>
      </c>
      <c r="N825">
        <v>1</v>
      </c>
      <c r="P825" s="12">
        <v>43204</v>
      </c>
      <c r="Q825" s="13">
        <v>12.5</v>
      </c>
      <c r="R825" s="13"/>
      <c r="S825" s="14">
        <v>217.4</v>
      </c>
      <c r="T825" s="14">
        <v>0.15</v>
      </c>
      <c r="V825" t="s">
        <v>66</v>
      </c>
      <c r="W825" t="s">
        <v>29</v>
      </c>
      <c r="X825" s="12">
        <v>43204</v>
      </c>
      <c r="Y825" s="15">
        <v>194.35560000000001</v>
      </c>
      <c r="Z825" s="16">
        <v>0</v>
      </c>
      <c r="AA825" s="16">
        <v>0</v>
      </c>
      <c r="AB825" s="16">
        <v>0</v>
      </c>
      <c r="AC825" s="16">
        <v>194.35560000000001</v>
      </c>
      <c r="AD825" s="16">
        <v>194.35560000000001</v>
      </c>
      <c r="AE825" s="16">
        <v>194.35560000000001</v>
      </c>
      <c r="AF825" s="12">
        <v>43281</v>
      </c>
      <c r="AG825" s="15" t="s">
        <v>38</v>
      </c>
      <c r="AH825" s="15" t="s">
        <v>29</v>
      </c>
      <c r="AI825" s="15" t="s">
        <v>38</v>
      </c>
      <c r="AL825" s="47">
        <f t="shared" si="24"/>
        <v>0.89400000000000002</v>
      </c>
      <c r="AM825" s="47">
        <v>1.71</v>
      </c>
      <c r="AN825">
        <f t="shared" si="25"/>
        <v>0.25650000000000001</v>
      </c>
      <c r="AO825" s="18" t="s">
        <v>70</v>
      </c>
      <c r="AP825" t="s">
        <v>389</v>
      </c>
    </row>
    <row r="826" spans="1:42" hidden="1" x14ac:dyDescent="0.2">
      <c r="A826" t="s">
        <v>29</v>
      </c>
      <c r="B826" t="s">
        <v>64</v>
      </c>
      <c r="C826" t="s">
        <v>31</v>
      </c>
      <c r="D826">
        <v>515872</v>
      </c>
      <c r="E826" t="s">
        <v>29</v>
      </c>
      <c r="G826" t="s">
        <v>65</v>
      </c>
      <c r="H826" t="s">
        <v>34</v>
      </c>
      <c r="M826" s="11">
        <v>10</v>
      </c>
      <c r="N826">
        <v>1</v>
      </c>
      <c r="P826" s="12">
        <v>43295</v>
      </c>
      <c r="Q826" s="13">
        <v>12.5</v>
      </c>
      <c r="R826" s="13"/>
      <c r="S826" s="14">
        <v>217.4</v>
      </c>
      <c r="T826" s="14">
        <v>0.15</v>
      </c>
      <c r="V826" t="s">
        <v>66</v>
      </c>
      <c r="W826" t="s">
        <v>29</v>
      </c>
      <c r="X826" s="12">
        <v>43295</v>
      </c>
      <c r="Y826" s="15">
        <v>194.35560000000001</v>
      </c>
      <c r="Z826" s="16">
        <v>0</v>
      </c>
      <c r="AA826" s="16">
        <v>0</v>
      </c>
      <c r="AB826" s="16">
        <v>0</v>
      </c>
      <c r="AC826" s="16">
        <v>194.35560000000001</v>
      </c>
      <c r="AD826" s="16">
        <v>194.35560000000001</v>
      </c>
      <c r="AE826" s="16">
        <v>194.35560000000001</v>
      </c>
      <c r="AF826" s="12">
        <v>43373</v>
      </c>
      <c r="AG826" s="15" t="s">
        <v>38</v>
      </c>
      <c r="AH826" s="15" t="s">
        <v>29</v>
      </c>
      <c r="AI826" s="15" t="s">
        <v>38</v>
      </c>
      <c r="AL826" s="47">
        <f t="shared" si="24"/>
        <v>0.89400000000000002</v>
      </c>
      <c r="AM826" s="47">
        <v>1.71</v>
      </c>
      <c r="AN826">
        <f t="shared" si="25"/>
        <v>0.25650000000000001</v>
      </c>
      <c r="AO826" s="18" t="s">
        <v>70</v>
      </c>
      <c r="AP826" t="s">
        <v>389</v>
      </c>
    </row>
    <row r="827" spans="1:42" hidden="1" x14ac:dyDescent="0.2">
      <c r="A827" t="s">
        <v>29</v>
      </c>
      <c r="B827" t="s">
        <v>64</v>
      </c>
      <c r="C827" t="s">
        <v>31</v>
      </c>
      <c r="D827">
        <v>515873</v>
      </c>
      <c r="E827" t="s">
        <v>29</v>
      </c>
      <c r="G827" t="s">
        <v>65</v>
      </c>
      <c r="H827" t="s">
        <v>34</v>
      </c>
      <c r="M827" s="11">
        <v>10</v>
      </c>
      <c r="N827">
        <v>1</v>
      </c>
      <c r="P827" s="12">
        <v>43205</v>
      </c>
      <c r="Q827" s="13">
        <v>12.5</v>
      </c>
      <c r="R827" s="13"/>
      <c r="S827" s="14">
        <v>217.4</v>
      </c>
      <c r="T827" s="14">
        <v>0.15</v>
      </c>
      <c r="V827" t="s">
        <v>66</v>
      </c>
      <c r="W827" t="s">
        <v>29</v>
      </c>
      <c r="X827" s="12">
        <v>43205</v>
      </c>
      <c r="Y827" s="15">
        <v>194.35560000000001</v>
      </c>
      <c r="Z827" s="16">
        <v>0</v>
      </c>
      <c r="AA827" s="16">
        <v>0</v>
      </c>
      <c r="AB827" s="16">
        <v>0</v>
      </c>
      <c r="AC827" s="16">
        <v>194.35560000000001</v>
      </c>
      <c r="AD827" s="16">
        <v>194.35560000000001</v>
      </c>
      <c r="AE827" s="16">
        <v>194.35560000000001</v>
      </c>
      <c r="AF827" s="12">
        <v>43281</v>
      </c>
      <c r="AG827" s="15" t="s">
        <v>38</v>
      </c>
      <c r="AH827" s="15" t="s">
        <v>29</v>
      </c>
      <c r="AI827" s="15" t="s">
        <v>38</v>
      </c>
      <c r="AL827" s="47">
        <f t="shared" si="24"/>
        <v>0.89400000000000002</v>
      </c>
      <c r="AM827" s="47">
        <v>1.71</v>
      </c>
      <c r="AN827">
        <f t="shared" si="25"/>
        <v>0.25650000000000001</v>
      </c>
      <c r="AO827" s="18" t="s">
        <v>70</v>
      </c>
      <c r="AP827" t="s">
        <v>389</v>
      </c>
    </row>
    <row r="828" spans="1:42" hidden="1" x14ac:dyDescent="0.2">
      <c r="A828" t="s">
        <v>29</v>
      </c>
      <c r="B828" t="s">
        <v>64</v>
      </c>
      <c r="C828" t="s">
        <v>31</v>
      </c>
      <c r="D828">
        <v>515875</v>
      </c>
      <c r="E828" t="s">
        <v>29</v>
      </c>
      <c r="G828" t="s">
        <v>65</v>
      </c>
      <c r="H828" t="s">
        <v>34</v>
      </c>
      <c r="M828" s="11">
        <v>10</v>
      </c>
      <c r="N828">
        <v>1</v>
      </c>
      <c r="P828" s="12">
        <v>43205</v>
      </c>
      <c r="Q828" s="13">
        <v>12.5</v>
      </c>
      <c r="R828" s="13"/>
      <c r="S828" s="14">
        <v>217.4</v>
      </c>
      <c r="T828" s="14">
        <v>0.15</v>
      </c>
      <c r="V828" t="s">
        <v>66</v>
      </c>
      <c r="W828" t="s">
        <v>29</v>
      </c>
      <c r="X828" s="12">
        <v>43205</v>
      </c>
      <c r="Y828" s="15">
        <v>194.35560000000001</v>
      </c>
      <c r="Z828" s="16">
        <v>0</v>
      </c>
      <c r="AA828" s="16">
        <v>0</v>
      </c>
      <c r="AB828" s="16">
        <v>0</v>
      </c>
      <c r="AC828" s="16">
        <v>194.35560000000001</v>
      </c>
      <c r="AD828" s="16">
        <v>194.35560000000001</v>
      </c>
      <c r="AE828" s="16">
        <v>194.35560000000001</v>
      </c>
      <c r="AF828" s="12">
        <v>43281</v>
      </c>
      <c r="AG828" s="15" t="s">
        <v>38</v>
      </c>
      <c r="AH828" s="15" t="s">
        <v>29</v>
      </c>
      <c r="AI828" s="15" t="s">
        <v>38</v>
      </c>
      <c r="AL828" s="47">
        <f t="shared" si="24"/>
        <v>0.89400000000000002</v>
      </c>
      <c r="AM828" s="47">
        <v>1.71</v>
      </c>
      <c r="AN828">
        <f t="shared" si="25"/>
        <v>0.25650000000000001</v>
      </c>
      <c r="AO828" s="18" t="s">
        <v>70</v>
      </c>
      <c r="AP828" t="s">
        <v>389</v>
      </c>
    </row>
    <row r="829" spans="1:42" hidden="1" x14ac:dyDescent="0.2">
      <c r="A829" t="s">
        <v>29</v>
      </c>
      <c r="B829" t="s">
        <v>64</v>
      </c>
      <c r="C829" t="s">
        <v>31</v>
      </c>
      <c r="D829">
        <v>515878</v>
      </c>
      <c r="E829" t="s">
        <v>29</v>
      </c>
      <c r="G829" t="s">
        <v>65</v>
      </c>
      <c r="H829" t="s">
        <v>34</v>
      </c>
      <c r="M829" s="11">
        <v>10</v>
      </c>
      <c r="N829">
        <v>1</v>
      </c>
      <c r="P829" s="12">
        <v>43203</v>
      </c>
      <c r="Q829" s="13">
        <v>12.5</v>
      </c>
      <c r="R829" s="13"/>
      <c r="S829" s="14">
        <v>217.4</v>
      </c>
      <c r="T829" s="14">
        <v>0.15</v>
      </c>
      <c r="V829" t="s">
        <v>66</v>
      </c>
      <c r="W829" t="s">
        <v>29</v>
      </c>
      <c r="X829" s="12">
        <v>43203</v>
      </c>
      <c r="Y829" s="15">
        <v>194.35560000000001</v>
      </c>
      <c r="Z829" s="16">
        <v>0</v>
      </c>
      <c r="AA829" s="16">
        <v>0</v>
      </c>
      <c r="AB829" s="16">
        <v>0</v>
      </c>
      <c r="AC829" s="16">
        <v>194.35560000000001</v>
      </c>
      <c r="AD829" s="16">
        <v>194.35560000000001</v>
      </c>
      <c r="AE829" s="16">
        <v>194.35560000000001</v>
      </c>
      <c r="AF829" s="12">
        <v>43281</v>
      </c>
      <c r="AG829" s="15" t="s">
        <v>38</v>
      </c>
      <c r="AH829" s="15" t="s">
        <v>29</v>
      </c>
      <c r="AI829" s="15" t="s">
        <v>38</v>
      </c>
      <c r="AL829" s="47">
        <f t="shared" si="24"/>
        <v>0.89400000000000002</v>
      </c>
      <c r="AM829" s="47">
        <v>1.71</v>
      </c>
      <c r="AN829">
        <f t="shared" si="25"/>
        <v>0.25650000000000001</v>
      </c>
      <c r="AO829" s="18" t="s">
        <v>70</v>
      </c>
      <c r="AP829" t="s">
        <v>389</v>
      </c>
    </row>
    <row r="830" spans="1:42" hidden="1" x14ac:dyDescent="0.2">
      <c r="A830" t="s">
        <v>29</v>
      </c>
      <c r="B830" t="s">
        <v>64</v>
      </c>
      <c r="C830" t="s">
        <v>31</v>
      </c>
      <c r="D830">
        <v>515885</v>
      </c>
      <c r="E830" t="s">
        <v>29</v>
      </c>
      <c r="G830" t="s">
        <v>65</v>
      </c>
      <c r="H830" t="s">
        <v>34</v>
      </c>
      <c r="M830" s="11">
        <v>10</v>
      </c>
      <c r="N830">
        <v>1</v>
      </c>
      <c r="P830" s="12">
        <v>43204</v>
      </c>
      <c r="Q830" s="13">
        <v>12.5</v>
      </c>
      <c r="R830" s="13"/>
      <c r="S830" s="14">
        <v>217.4</v>
      </c>
      <c r="T830" s="14">
        <v>0.15</v>
      </c>
      <c r="V830" t="s">
        <v>66</v>
      </c>
      <c r="W830" t="s">
        <v>29</v>
      </c>
      <c r="X830" s="12">
        <v>43204</v>
      </c>
      <c r="Y830" s="15">
        <v>194.35560000000001</v>
      </c>
      <c r="Z830" s="16">
        <v>0</v>
      </c>
      <c r="AA830" s="16">
        <v>0</v>
      </c>
      <c r="AB830" s="16">
        <v>0</v>
      </c>
      <c r="AC830" s="16">
        <v>194.35560000000001</v>
      </c>
      <c r="AD830" s="16">
        <v>194.35560000000001</v>
      </c>
      <c r="AE830" s="16">
        <v>194.35560000000001</v>
      </c>
      <c r="AF830" s="12">
        <v>43281</v>
      </c>
      <c r="AG830" s="15" t="s">
        <v>38</v>
      </c>
      <c r="AH830" s="15" t="s">
        <v>29</v>
      </c>
      <c r="AI830" s="15" t="s">
        <v>38</v>
      </c>
      <c r="AL830" s="47">
        <f t="shared" si="24"/>
        <v>0.89400000000000002</v>
      </c>
      <c r="AM830" s="47">
        <v>1.71</v>
      </c>
      <c r="AN830">
        <f t="shared" si="25"/>
        <v>0.25650000000000001</v>
      </c>
      <c r="AO830" s="18" t="s">
        <v>70</v>
      </c>
      <c r="AP830" t="s">
        <v>389</v>
      </c>
    </row>
    <row r="831" spans="1:42" hidden="1" x14ac:dyDescent="0.2">
      <c r="A831" t="s">
        <v>29</v>
      </c>
      <c r="B831" t="s">
        <v>64</v>
      </c>
      <c r="C831" t="s">
        <v>31</v>
      </c>
      <c r="D831">
        <v>515902</v>
      </c>
      <c r="E831" t="s">
        <v>29</v>
      </c>
      <c r="G831" t="s">
        <v>65</v>
      </c>
      <c r="H831" t="s">
        <v>34</v>
      </c>
      <c r="M831" s="11">
        <v>10</v>
      </c>
      <c r="N831">
        <v>1</v>
      </c>
      <c r="P831" s="12">
        <v>43253</v>
      </c>
      <c r="Q831" s="13">
        <v>12.5</v>
      </c>
      <c r="R831" s="13"/>
      <c r="S831" s="14">
        <v>217.4</v>
      </c>
      <c r="T831" s="14">
        <v>0.15</v>
      </c>
      <c r="V831" t="s">
        <v>66</v>
      </c>
      <c r="W831" t="s">
        <v>29</v>
      </c>
      <c r="X831" s="12">
        <v>43253</v>
      </c>
      <c r="Y831" s="15">
        <v>194.35560000000001</v>
      </c>
      <c r="Z831" s="16">
        <v>0</v>
      </c>
      <c r="AA831" s="16">
        <v>0</v>
      </c>
      <c r="AB831" s="16">
        <v>0</v>
      </c>
      <c r="AC831" s="16">
        <v>194.35560000000001</v>
      </c>
      <c r="AD831" s="16">
        <v>194.35560000000001</v>
      </c>
      <c r="AE831" s="16">
        <v>194.35560000000001</v>
      </c>
      <c r="AF831" s="12">
        <v>43281</v>
      </c>
      <c r="AG831" s="15" t="s">
        <v>38</v>
      </c>
      <c r="AH831" s="15" t="s">
        <v>29</v>
      </c>
      <c r="AI831" s="15" t="s">
        <v>38</v>
      </c>
      <c r="AL831" s="47">
        <f t="shared" si="24"/>
        <v>0.89400000000000002</v>
      </c>
      <c r="AM831" s="47">
        <v>1.71</v>
      </c>
      <c r="AN831">
        <f t="shared" si="25"/>
        <v>0.25650000000000001</v>
      </c>
      <c r="AO831" s="18" t="s">
        <v>70</v>
      </c>
      <c r="AP831" t="s">
        <v>389</v>
      </c>
    </row>
    <row r="832" spans="1:42" hidden="1" x14ac:dyDescent="0.2">
      <c r="A832" t="s">
        <v>29</v>
      </c>
      <c r="B832" t="s">
        <v>64</v>
      </c>
      <c r="C832" t="s">
        <v>31</v>
      </c>
      <c r="D832">
        <v>515909</v>
      </c>
      <c r="E832" t="s">
        <v>29</v>
      </c>
      <c r="G832" t="s">
        <v>65</v>
      </c>
      <c r="H832" t="s">
        <v>34</v>
      </c>
      <c r="M832" s="11">
        <v>10</v>
      </c>
      <c r="N832">
        <v>1</v>
      </c>
      <c r="P832" s="12">
        <v>43204</v>
      </c>
      <c r="Q832" s="13">
        <v>12.5</v>
      </c>
      <c r="R832" s="13"/>
      <c r="S832" s="14">
        <v>217.4</v>
      </c>
      <c r="T832" s="14">
        <v>0.15</v>
      </c>
      <c r="V832" t="s">
        <v>66</v>
      </c>
      <c r="W832" t="s">
        <v>29</v>
      </c>
      <c r="X832" s="12">
        <v>43204</v>
      </c>
      <c r="Y832" s="15">
        <v>194.35560000000001</v>
      </c>
      <c r="Z832" s="16">
        <v>0</v>
      </c>
      <c r="AA832" s="16">
        <v>0</v>
      </c>
      <c r="AB832" s="16">
        <v>0</v>
      </c>
      <c r="AC832" s="16">
        <v>194.35560000000001</v>
      </c>
      <c r="AD832" s="16">
        <v>194.35560000000001</v>
      </c>
      <c r="AE832" s="16">
        <v>194.35560000000001</v>
      </c>
      <c r="AF832" s="12">
        <v>43281</v>
      </c>
      <c r="AG832" s="15" t="s">
        <v>38</v>
      </c>
      <c r="AH832" s="15" t="s">
        <v>29</v>
      </c>
      <c r="AI832" s="15" t="s">
        <v>38</v>
      </c>
      <c r="AL832" s="47">
        <f t="shared" si="24"/>
        <v>0.89400000000000002</v>
      </c>
      <c r="AM832" s="47">
        <v>1.71</v>
      </c>
      <c r="AN832">
        <f t="shared" si="25"/>
        <v>0.25650000000000001</v>
      </c>
      <c r="AO832" s="18" t="s">
        <v>70</v>
      </c>
      <c r="AP832" t="s">
        <v>389</v>
      </c>
    </row>
    <row r="833" spans="1:42" hidden="1" x14ac:dyDescent="0.2">
      <c r="A833" t="s">
        <v>29</v>
      </c>
      <c r="B833" t="s">
        <v>64</v>
      </c>
      <c r="C833" t="s">
        <v>31</v>
      </c>
      <c r="D833">
        <v>515916</v>
      </c>
      <c r="E833" t="s">
        <v>29</v>
      </c>
      <c r="G833" t="s">
        <v>65</v>
      </c>
      <c r="H833" t="s">
        <v>34</v>
      </c>
      <c r="M833" s="11">
        <v>10</v>
      </c>
      <c r="N833">
        <v>1</v>
      </c>
      <c r="P833" s="12">
        <v>43314</v>
      </c>
      <c r="Q833" s="13">
        <v>12.5</v>
      </c>
      <c r="R833" s="13"/>
      <c r="S833" s="14">
        <v>217.4</v>
      </c>
      <c r="T833" s="14">
        <v>0.15</v>
      </c>
      <c r="V833" t="s">
        <v>66</v>
      </c>
      <c r="W833" t="s">
        <v>29</v>
      </c>
      <c r="X833" s="12">
        <v>43314</v>
      </c>
      <c r="Y833" s="15">
        <v>194.35560000000001</v>
      </c>
      <c r="Z833" s="16">
        <v>0</v>
      </c>
      <c r="AA833" s="16">
        <v>0</v>
      </c>
      <c r="AB833" s="16">
        <v>0</v>
      </c>
      <c r="AC833" s="16">
        <v>194.35560000000001</v>
      </c>
      <c r="AD833" s="16">
        <v>194.35560000000001</v>
      </c>
      <c r="AE833" s="16">
        <v>194.35560000000001</v>
      </c>
      <c r="AF833" s="12">
        <v>43373</v>
      </c>
      <c r="AG833" s="15" t="s">
        <v>38</v>
      </c>
      <c r="AH833" s="15" t="s">
        <v>29</v>
      </c>
      <c r="AI833" s="15" t="s">
        <v>38</v>
      </c>
      <c r="AL833" s="47">
        <f t="shared" si="24"/>
        <v>0.89400000000000002</v>
      </c>
      <c r="AM833" s="47">
        <v>1.71</v>
      </c>
      <c r="AN833">
        <f t="shared" si="25"/>
        <v>0.25650000000000001</v>
      </c>
      <c r="AO833" s="18" t="s">
        <v>70</v>
      </c>
      <c r="AP833" t="s">
        <v>389</v>
      </c>
    </row>
    <row r="834" spans="1:42" hidden="1" x14ac:dyDescent="0.2">
      <c r="A834" t="s">
        <v>29</v>
      </c>
      <c r="B834" t="s">
        <v>64</v>
      </c>
      <c r="C834" t="s">
        <v>31</v>
      </c>
      <c r="D834">
        <v>515920</v>
      </c>
      <c r="E834" t="s">
        <v>29</v>
      </c>
      <c r="G834" t="s">
        <v>65</v>
      </c>
      <c r="H834" t="s">
        <v>34</v>
      </c>
      <c r="M834" s="11">
        <v>10</v>
      </c>
      <c r="N834">
        <v>1</v>
      </c>
      <c r="P834" s="12">
        <v>43314</v>
      </c>
      <c r="Q834" s="13">
        <v>12.5</v>
      </c>
      <c r="R834" s="13"/>
      <c r="S834" s="14">
        <v>217.4</v>
      </c>
      <c r="T834" s="14">
        <v>0.15</v>
      </c>
      <c r="V834" t="s">
        <v>66</v>
      </c>
      <c r="W834" t="s">
        <v>29</v>
      </c>
      <c r="X834" s="12">
        <v>43314</v>
      </c>
      <c r="Y834" s="15">
        <v>194.35560000000001</v>
      </c>
      <c r="Z834" s="16">
        <v>0</v>
      </c>
      <c r="AA834" s="16">
        <v>0</v>
      </c>
      <c r="AB834" s="16">
        <v>0</v>
      </c>
      <c r="AC834" s="16">
        <v>194.35560000000001</v>
      </c>
      <c r="AD834" s="16">
        <v>194.35560000000001</v>
      </c>
      <c r="AE834" s="16">
        <v>194.35560000000001</v>
      </c>
      <c r="AF834" s="12">
        <v>43373</v>
      </c>
      <c r="AG834" s="15" t="s">
        <v>38</v>
      </c>
      <c r="AH834" s="15" t="s">
        <v>29</v>
      </c>
      <c r="AI834" s="15" t="s">
        <v>38</v>
      </c>
      <c r="AL834" s="47">
        <f t="shared" si="24"/>
        <v>0.89400000000000002</v>
      </c>
      <c r="AM834" s="47">
        <v>1.71</v>
      </c>
      <c r="AN834">
        <f t="shared" si="25"/>
        <v>0.25650000000000001</v>
      </c>
      <c r="AO834" s="18" t="s">
        <v>70</v>
      </c>
      <c r="AP834" t="s">
        <v>389</v>
      </c>
    </row>
    <row r="835" spans="1:42" hidden="1" x14ac:dyDescent="0.2">
      <c r="A835" t="s">
        <v>29</v>
      </c>
      <c r="B835" t="s">
        <v>64</v>
      </c>
      <c r="C835" t="s">
        <v>31</v>
      </c>
      <c r="D835">
        <v>515935</v>
      </c>
      <c r="E835" t="s">
        <v>29</v>
      </c>
      <c r="G835" t="s">
        <v>65</v>
      </c>
      <c r="H835" t="s">
        <v>34</v>
      </c>
      <c r="M835" s="11">
        <v>10</v>
      </c>
      <c r="N835">
        <v>1</v>
      </c>
      <c r="P835" s="12">
        <v>43337</v>
      </c>
      <c r="Q835" s="13">
        <v>12.5</v>
      </c>
      <c r="R835" s="13"/>
      <c r="S835" s="14">
        <v>217.4</v>
      </c>
      <c r="T835" s="14">
        <v>0.15</v>
      </c>
      <c r="V835" t="s">
        <v>66</v>
      </c>
      <c r="W835" t="s">
        <v>29</v>
      </c>
      <c r="X835" s="12">
        <v>43337</v>
      </c>
      <c r="Y835" s="15">
        <v>194.35560000000001</v>
      </c>
      <c r="Z835" s="16">
        <v>0</v>
      </c>
      <c r="AA835" s="16">
        <v>0</v>
      </c>
      <c r="AB835" s="16">
        <v>0</v>
      </c>
      <c r="AC835" s="16">
        <v>194.35560000000001</v>
      </c>
      <c r="AD835" s="16">
        <v>194.35560000000001</v>
      </c>
      <c r="AE835" s="16">
        <v>194.35560000000001</v>
      </c>
      <c r="AF835" s="12">
        <v>43373</v>
      </c>
      <c r="AG835" s="15" t="s">
        <v>38</v>
      </c>
      <c r="AH835" s="15" t="s">
        <v>29</v>
      </c>
      <c r="AI835" s="15" t="s">
        <v>38</v>
      </c>
      <c r="AL835" s="47">
        <f t="shared" ref="AL835:AL898" si="26">Y835/S835</f>
        <v>0.89400000000000002</v>
      </c>
      <c r="AM835" s="47">
        <v>1.71</v>
      </c>
      <c r="AN835">
        <f t="shared" ref="AN835:AN898" si="27">T835*AM835</f>
        <v>0.25650000000000001</v>
      </c>
      <c r="AO835" s="18" t="s">
        <v>70</v>
      </c>
      <c r="AP835" t="s">
        <v>389</v>
      </c>
    </row>
    <row r="836" spans="1:42" hidden="1" x14ac:dyDescent="0.2">
      <c r="A836" t="s">
        <v>29</v>
      </c>
      <c r="B836" t="s">
        <v>64</v>
      </c>
      <c r="C836" t="s">
        <v>31</v>
      </c>
      <c r="D836">
        <v>515967</v>
      </c>
      <c r="E836" t="s">
        <v>29</v>
      </c>
      <c r="G836" t="s">
        <v>65</v>
      </c>
      <c r="H836" t="s">
        <v>34</v>
      </c>
      <c r="M836" s="11">
        <v>10</v>
      </c>
      <c r="N836">
        <v>1</v>
      </c>
      <c r="P836" s="12">
        <v>43204</v>
      </c>
      <c r="Q836" s="13">
        <v>12.5</v>
      </c>
      <c r="R836" s="13"/>
      <c r="S836" s="14">
        <v>217.4</v>
      </c>
      <c r="T836" s="14">
        <v>0.15</v>
      </c>
      <c r="V836" t="s">
        <v>66</v>
      </c>
      <c r="W836" t="s">
        <v>29</v>
      </c>
      <c r="X836" s="12">
        <v>43204</v>
      </c>
      <c r="Y836" s="15">
        <v>194.35560000000001</v>
      </c>
      <c r="Z836" s="16">
        <v>0</v>
      </c>
      <c r="AA836" s="16">
        <v>0</v>
      </c>
      <c r="AB836" s="16">
        <v>0</v>
      </c>
      <c r="AC836" s="16">
        <v>194.35560000000001</v>
      </c>
      <c r="AD836" s="16">
        <v>194.35560000000001</v>
      </c>
      <c r="AE836" s="16">
        <v>194.35560000000001</v>
      </c>
      <c r="AF836" s="12">
        <v>43281</v>
      </c>
      <c r="AG836" s="15" t="s">
        <v>38</v>
      </c>
      <c r="AH836" s="15" t="s">
        <v>29</v>
      </c>
      <c r="AI836" s="15" t="s">
        <v>38</v>
      </c>
      <c r="AL836" s="47">
        <f t="shared" si="26"/>
        <v>0.89400000000000002</v>
      </c>
      <c r="AM836" s="47">
        <v>1.71</v>
      </c>
      <c r="AN836">
        <f t="shared" si="27"/>
        <v>0.25650000000000001</v>
      </c>
      <c r="AO836" s="18" t="s">
        <v>70</v>
      </c>
      <c r="AP836" t="s">
        <v>389</v>
      </c>
    </row>
    <row r="837" spans="1:42" hidden="1" x14ac:dyDescent="0.2">
      <c r="A837" t="s">
        <v>29</v>
      </c>
      <c r="B837" t="s">
        <v>64</v>
      </c>
      <c r="C837" t="s">
        <v>31</v>
      </c>
      <c r="D837">
        <v>515971</v>
      </c>
      <c r="E837" t="s">
        <v>29</v>
      </c>
      <c r="G837" t="s">
        <v>65</v>
      </c>
      <c r="H837" t="s">
        <v>34</v>
      </c>
      <c r="M837" s="11">
        <v>10</v>
      </c>
      <c r="N837">
        <v>1</v>
      </c>
      <c r="P837" s="12">
        <v>43203</v>
      </c>
      <c r="Q837" s="13">
        <v>12.5</v>
      </c>
      <c r="R837" s="13"/>
      <c r="S837" s="14">
        <v>217.4</v>
      </c>
      <c r="T837" s="14">
        <v>0.15</v>
      </c>
      <c r="V837" t="s">
        <v>66</v>
      </c>
      <c r="W837" t="s">
        <v>29</v>
      </c>
      <c r="X837" s="12">
        <v>43203</v>
      </c>
      <c r="Y837" s="15">
        <v>194.35560000000001</v>
      </c>
      <c r="Z837" s="16">
        <v>0</v>
      </c>
      <c r="AA837" s="16">
        <v>0</v>
      </c>
      <c r="AB837" s="16">
        <v>0</v>
      </c>
      <c r="AC837" s="16">
        <v>194.35560000000001</v>
      </c>
      <c r="AD837" s="16">
        <v>194.35560000000001</v>
      </c>
      <c r="AE837" s="16">
        <v>194.35560000000001</v>
      </c>
      <c r="AF837" s="12">
        <v>43281</v>
      </c>
      <c r="AG837" s="15" t="s">
        <v>38</v>
      </c>
      <c r="AH837" s="15" t="s">
        <v>29</v>
      </c>
      <c r="AI837" s="15" t="s">
        <v>38</v>
      </c>
      <c r="AL837" s="47">
        <f t="shared" si="26"/>
        <v>0.89400000000000002</v>
      </c>
      <c r="AM837" s="47">
        <v>1.71</v>
      </c>
      <c r="AN837">
        <f t="shared" si="27"/>
        <v>0.25650000000000001</v>
      </c>
      <c r="AO837" s="18" t="s">
        <v>70</v>
      </c>
      <c r="AP837" t="s">
        <v>389</v>
      </c>
    </row>
    <row r="838" spans="1:42" hidden="1" x14ac:dyDescent="0.2">
      <c r="A838" t="s">
        <v>29</v>
      </c>
      <c r="B838" t="s">
        <v>64</v>
      </c>
      <c r="C838" t="s">
        <v>31</v>
      </c>
      <c r="D838">
        <v>515984</v>
      </c>
      <c r="E838" t="s">
        <v>29</v>
      </c>
      <c r="G838" t="s">
        <v>65</v>
      </c>
      <c r="H838" t="s">
        <v>34</v>
      </c>
      <c r="M838" s="11">
        <v>10</v>
      </c>
      <c r="N838">
        <v>1</v>
      </c>
      <c r="P838" s="12">
        <v>43203</v>
      </c>
      <c r="Q838" s="13">
        <v>12.5</v>
      </c>
      <c r="R838" s="13"/>
      <c r="S838" s="14">
        <v>217.4</v>
      </c>
      <c r="T838" s="14">
        <v>0.15</v>
      </c>
      <c r="V838" t="s">
        <v>66</v>
      </c>
      <c r="W838" t="s">
        <v>29</v>
      </c>
      <c r="X838" s="12">
        <v>43203</v>
      </c>
      <c r="Y838" s="15">
        <v>194.35560000000001</v>
      </c>
      <c r="Z838" s="16">
        <v>0</v>
      </c>
      <c r="AA838" s="16">
        <v>0</v>
      </c>
      <c r="AB838" s="16">
        <v>0</v>
      </c>
      <c r="AC838" s="16">
        <v>194.35560000000001</v>
      </c>
      <c r="AD838" s="16">
        <v>194.35560000000001</v>
      </c>
      <c r="AE838" s="16">
        <v>194.35560000000001</v>
      </c>
      <c r="AF838" s="12">
        <v>43281</v>
      </c>
      <c r="AG838" s="15" t="s">
        <v>38</v>
      </c>
      <c r="AH838" s="15" t="s">
        <v>29</v>
      </c>
      <c r="AI838" s="15" t="s">
        <v>38</v>
      </c>
      <c r="AL838" s="47">
        <f t="shared" si="26"/>
        <v>0.89400000000000002</v>
      </c>
      <c r="AM838" s="47">
        <v>1.71</v>
      </c>
      <c r="AN838">
        <f t="shared" si="27"/>
        <v>0.25650000000000001</v>
      </c>
      <c r="AO838" s="18" t="s">
        <v>70</v>
      </c>
      <c r="AP838" t="s">
        <v>389</v>
      </c>
    </row>
    <row r="839" spans="1:42" hidden="1" x14ac:dyDescent="0.2">
      <c r="A839" t="s">
        <v>29</v>
      </c>
      <c r="B839" t="s">
        <v>64</v>
      </c>
      <c r="C839" t="s">
        <v>31</v>
      </c>
      <c r="D839">
        <v>515988</v>
      </c>
      <c r="E839" t="s">
        <v>29</v>
      </c>
      <c r="G839" t="s">
        <v>65</v>
      </c>
      <c r="H839" t="s">
        <v>34</v>
      </c>
      <c r="M839" s="11">
        <v>10</v>
      </c>
      <c r="N839">
        <v>1</v>
      </c>
      <c r="P839" s="12">
        <v>43204</v>
      </c>
      <c r="Q839" s="13">
        <v>12.5</v>
      </c>
      <c r="R839" s="13"/>
      <c r="S839" s="14">
        <v>217.4</v>
      </c>
      <c r="T839" s="14">
        <v>0.15</v>
      </c>
      <c r="V839" t="s">
        <v>66</v>
      </c>
      <c r="W839" t="s">
        <v>29</v>
      </c>
      <c r="X839" s="12">
        <v>43204</v>
      </c>
      <c r="Y839" s="15">
        <v>194.35560000000001</v>
      </c>
      <c r="Z839" s="16">
        <v>0</v>
      </c>
      <c r="AA839" s="16">
        <v>0</v>
      </c>
      <c r="AB839" s="16">
        <v>0</v>
      </c>
      <c r="AC839" s="16">
        <v>194.35560000000001</v>
      </c>
      <c r="AD839" s="16">
        <v>194.35560000000001</v>
      </c>
      <c r="AE839" s="16">
        <v>194.35560000000001</v>
      </c>
      <c r="AF839" s="12">
        <v>43281</v>
      </c>
      <c r="AG839" s="15" t="s">
        <v>38</v>
      </c>
      <c r="AH839" s="15" t="s">
        <v>29</v>
      </c>
      <c r="AI839" s="15" t="s">
        <v>38</v>
      </c>
      <c r="AL839" s="47">
        <f t="shared" si="26"/>
        <v>0.89400000000000002</v>
      </c>
      <c r="AM839" s="47">
        <v>1.71</v>
      </c>
      <c r="AN839">
        <f t="shared" si="27"/>
        <v>0.25650000000000001</v>
      </c>
      <c r="AO839" s="18" t="s">
        <v>70</v>
      </c>
      <c r="AP839" t="s">
        <v>389</v>
      </c>
    </row>
    <row r="840" spans="1:42" hidden="1" x14ac:dyDescent="0.2">
      <c r="A840" t="s">
        <v>29</v>
      </c>
      <c r="B840" t="s">
        <v>64</v>
      </c>
      <c r="C840" t="s">
        <v>31</v>
      </c>
      <c r="D840">
        <v>516001</v>
      </c>
      <c r="E840" t="s">
        <v>29</v>
      </c>
      <c r="G840" t="s">
        <v>65</v>
      </c>
      <c r="H840" t="s">
        <v>34</v>
      </c>
      <c r="M840" s="11">
        <v>10</v>
      </c>
      <c r="N840">
        <v>1</v>
      </c>
      <c r="P840" s="12">
        <v>43246</v>
      </c>
      <c r="Q840" s="13">
        <v>12.5</v>
      </c>
      <c r="R840" s="13"/>
      <c r="S840" s="14">
        <v>217.4</v>
      </c>
      <c r="T840" s="14">
        <v>0.15</v>
      </c>
      <c r="V840" t="s">
        <v>66</v>
      </c>
      <c r="W840" t="s">
        <v>29</v>
      </c>
      <c r="X840" s="12">
        <v>43246</v>
      </c>
      <c r="Y840" s="15">
        <v>194.35560000000001</v>
      </c>
      <c r="Z840" s="16">
        <v>0</v>
      </c>
      <c r="AA840" s="16">
        <v>0</v>
      </c>
      <c r="AB840" s="16">
        <v>0</v>
      </c>
      <c r="AC840" s="16">
        <v>194.35560000000001</v>
      </c>
      <c r="AD840" s="16">
        <v>194.35560000000001</v>
      </c>
      <c r="AE840" s="16">
        <v>194.35560000000001</v>
      </c>
      <c r="AF840" s="12">
        <v>43281</v>
      </c>
      <c r="AG840" s="15" t="s">
        <v>38</v>
      </c>
      <c r="AH840" s="15" t="s">
        <v>29</v>
      </c>
      <c r="AI840" s="15" t="s">
        <v>38</v>
      </c>
      <c r="AL840" s="47">
        <f t="shared" si="26"/>
        <v>0.89400000000000002</v>
      </c>
      <c r="AM840" s="47">
        <v>1.71</v>
      </c>
      <c r="AN840">
        <f t="shared" si="27"/>
        <v>0.25650000000000001</v>
      </c>
      <c r="AO840" s="18" t="s">
        <v>70</v>
      </c>
      <c r="AP840" t="s">
        <v>389</v>
      </c>
    </row>
    <row r="841" spans="1:42" hidden="1" x14ac:dyDescent="0.2">
      <c r="A841" t="s">
        <v>29</v>
      </c>
      <c r="B841" t="s">
        <v>64</v>
      </c>
      <c r="C841" t="s">
        <v>31</v>
      </c>
      <c r="D841">
        <v>516003</v>
      </c>
      <c r="E841" t="s">
        <v>29</v>
      </c>
      <c r="G841" t="s">
        <v>65</v>
      </c>
      <c r="H841" t="s">
        <v>34</v>
      </c>
      <c r="M841" s="11">
        <v>10</v>
      </c>
      <c r="N841">
        <v>1</v>
      </c>
      <c r="P841" s="12">
        <v>43204</v>
      </c>
      <c r="Q841" s="13">
        <v>12.5</v>
      </c>
      <c r="R841" s="13"/>
      <c r="S841" s="14">
        <v>217.4</v>
      </c>
      <c r="T841" s="14">
        <v>0.15</v>
      </c>
      <c r="V841" t="s">
        <v>66</v>
      </c>
      <c r="W841" t="s">
        <v>29</v>
      </c>
      <c r="X841" s="12">
        <v>43204</v>
      </c>
      <c r="Y841" s="15">
        <v>194.35560000000001</v>
      </c>
      <c r="Z841" s="16">
        <v>0</v>
      </c>
      <c r="AA841" s="16">
        <v>0</v>
      </c>
      <c r="AB841" s="16">
        <v>0</v>
      </c>
      <c r="AC841" s="16">
        <v>194.35560000000001</v>
      </c>
      <c r="AD841" s="16">
        <v>194.35560000000001</v>
      </c>
      <c r="AE841" s="16">
        <v>194.35560000000001</v>
      </c>
      <c r="AF841" s="12">
        <v>43281</v>
      </c>
      <c r="AG841" s="15" t="s">
        <v>38</v>
      </c>
      <c r="AH841" s="15" t="s">
        <v>29</v>
      </c>
      <c r="AI841" s="15" t="s">
        <v>38</v>
      </c>
      <c r="AL841" s="47">
        <f t="shared" si="26"/>
        <v>0.89400000000000002</v>
      </c>
      <c r="AM841" s="47">
        <v>1.71</v>
      </c>
      <c r="AN841">
        <f t="shared" si="27"/>
        <v>0.25650000000000001</v>
      </c>
      <c r="AO841" s="18" t="s">
        <v>70</v>
      </c>
      <c r="AP841" t="s">
        <v>389</v>
      </c>
    </row>
    <row r="842" spans="1:42" hidden="1" x14ac:dyDescent="0.2">
      <c r="A842" t="s">
        <v>29</v>
      </c>
      <c r="B842" t="s">
        <v>64</v>
      </c>
      <c r="C842" t="s">
        <v>31</v>
      </c>
      <c r="D842">
        <v>516041</v>
      </c>
      <c r="E842" t="s">
        <v>29</v>
      </c>
      <c r="G842" t="s">
        <v>65</v>
      </c>
      <c r="H842" t="s">
        <v>34</v>
      </c>
      <c r="M842" s="11">
        <v>10</v>
      </c>
      <c r="N842">
        <v>1</v>
      </c>
      <c r="P842" s="12">
        <v>43341</v>
      </c>
      <c r="Q842" s="13">
        <v>12.5</v>
      </c>
      <c r="R842" s="13"/>
      <c r="S842" s="14">
        <v>217.4</v>
      </c>
      <c r="T842" s="14">
        <v>0.15</v>
      </c>
      <c r="V842" t="s">
        <v>66</v>
      </c>
      <c r="W842" t="s">
        <v>29</v>
      </c>
      <c r="X842" s="12">
        <v>43341</v>
      </c>
      <c r="Y842" s="15">
        <v>194.35560000000001</v>
      </c>
      <c r="Z842" s="16">
        <v>0</v>
      </c>
      <c r="AA842" s="16">
        <v>0</v>
      </c>
      <c r="AB842" s="16">
        <v>0</v>
      </c>
      <c r="AC842" s="16">
        <v>194.35560000000001</v>
      </c>
      <c r="AD842" s="16">
        <v>194.35560000000001</v>
      </c>
      <c r="AE842" s="16">
        <v>194.35560000000001</v>
      </c>
      <c r="AF842" s="12">
        <v>43373</v>
      </c>
      <c r="AG842" s="15" t="s">
        <v>38</v>
      </c>
      <c r="AH842" s="15" t="s">
        <v>29</v>
      </c>
      <c r="AI842" s="15" t="s">
        <v>38</v>
      </c>
      <c r="AL842" s="47">
        <f t="shared" si="26"/>
        <v>0.89400000000000002</v>
      </c>
      <c r="AM842" s="47">
        <v>1.71</v>
      </c>
      <c r="AN842">
        <f t="shared" si="27"/>
        <v>0.25650000000000001</v>
      </c>
      <c r="AO842" s="18" t="s">
        <v>70</v>
      </c>
      <c r="AP842" t="s">
        <v>389</v>
      </c>
    </row>
    <row r="843" spans="1:42" hidden="1" x14ac:dyDescent="0.2">
      <c r="A843" t="s">
        <v>29</v>
      </c>
      <c r="B843" t="s">
        <v>64</v>
      </c>
      <c r="C843" t="s">
        <v>31</v>
      </c>
      <c r="D843">
        <v>516045</v>
      </c>
      <c r="E843" t="s">
        <v>29</v>
      </c>
      <c r="G843" t="s">
        <v>65</v>
      </c>
      <c r="H843" t="s">
        <v>34</v>
      </c>
      <c r="M843" s="11">
        <v>10</v>
      </c>
      <c r="N843">
        <v>1</v>
      </c>
      <c r="P843" s="12">
        <v>43204</v>
      </c>
      <c r="Q843" s="13">
        <v>12.5</v>
      </c>
      <c r="R843" s="13"/>
      <c r="S843" s="14">
        <v>217.4</v>
      </c>
      <c r="T843" s="14">
        <v>0.15</v>
      </c>
      <c r="V843" t="s">
        <v>66</v>
      </c>
      <c r="W843" t="s">
        <v>29</v>
      </c>
      <c r="X843" s="12">
        <v>43204</v>
      </c>
      <c r="Y843" s="15">
        <v>194.35560000000001</v>
      </c>
      <c r="Z843" s="16">
        <v>0</v>
      </c>
      <c r="AA843" s="16">
        <v>0</v>
      </c>
      <c r="AB843" s="16">
        <v>0</v>
      </c>
      <c r="AC843" s="16">
        <v>194.35560000000001</v>
      </c>
      <c r="AD843" s="16">
        <v>194.35560000000001</v>
      </c>
      <c r="AE843" s="16">
        <v>194.35560000000001</v>
      </c>
      <c r="AF843" s="12">
        <v>43281</v>
      </c>
      <c r="AG843" s="15" t="s">
        <v>38</v>
      </c>
      <c r="AH843" s="15" t="s">
        <v>29</v>
      </c>
      <c r="AI843" s="15" t="s">
        <v>38</v>
      </c>
      <c r="AL843" s="47">
        <f t="shared" si="26"/>
        <v>0.89400000000000002</v>
      </c>
      <c r="AM843" s="47">
        <v>1.71</v>
      </c>
      <c r="AN843">
        <f t="shared" si="27"/>
        <v>0.25650000000000001</v>
      </c>
      <c r="AO843" s="18" t="s">
        <v>70</v>
      </c>
      <c r="AP843" t="s">
        <v>389</v>
      </c>
    </row>
    <row r="844" spans="1:42" hidden="1" x14ac:dyDescent="0.2">
      <c r="A844" t="s">
        <v>29</v>
      </c>
      <c r="B844" t="s">
        <v>64</v>
      </c>
      <c r="C844" t="s">
        <v>31</v>
      </c>
      <c r="D844">
        <v>516112</v>
      </c>
      <c r="E844" t="s">
        <v>29</v>
      </c>
      <c r="G844" t="s">
        <v>65</v>
      </c>
      <c r="H844" t="s">
        <v>34</v>
      </c>
      <c r="M844" s="11">
        <v>10</v>
      </c>
      <c r="N844">
        <v>1</v>
      </c>
      <c r="P844" s="12">
        <v>43204</v>
      </c>
      <c r="Q844" s="13">
        <v>12.5</v>
      </c>
      <c r="R844" s="13"/>
      <c r="S844" s="14">
        <v>217.4</v>
      </c>
      <c r="T844" s="14">
        <v>0.15</v>
      </c>
      <c r="V844" t="s">
        <v>66</v>
      </c>
      <c r="W844" t="s">
        <v>29</v>
      </c>
      <c r="X844" s="12">
        <v>43204</v>
      </c>
      <c r="Y844" s="15">
        <v>194.35560000000001</v>
      </c>
      <c r="Z844" s="16">
        <v>0</v>
      </c>
      <c r="AA844" s="16">
        <v>0</v>
      </c>
      <c r="AB844" s="16">
        <v>0</v>
      </c>
      <c r="AC844" s="16">
        <v>194.35560000000001</v>
      </c>
      <c r="AD844" s="16">
        <v>194.35560000000001</v>
      </c>
      <c r="AE844" s="16">
        <v>194.35560000000001</v>
      </c>
      <c r="AF844" s="12">
        <v>43281</v>
      </c>
      <c r="AG844" s="15" t="s">
        <v>38</v>
      </c>
      <c r="AH844" s="15" t="s">
        <v>29</v>
      </c>
      <c r="AI844" s="15" t="s">
        <v>38</v>
      </c>
      <c r="AL844" s="47">
        <f t="shared" si="26"/>
        <v>0.89400000000000002</v>
      </c>
      <c r="AM844" s="47">
        <v>1.71</v>
      </c>
      <c r="AN844">
        <f t="shared" si="27"/>
        <v>0.25650000000000001</v>
      </c>
      <c r="AO844" s="18" t="s">
        <v>70</v>
      </c>
      <c r="AP844" t="s">
        <v>389</v>
      </c>
    </row>
    <row r="845" spans="1:42" hidden="1" x14ac:dyDescent="0.2">
      <c r="A845" t="s">
        <v>29</v>
      </c>
      <c r="B845" t="s">
        <v>64</v>
      </c>
      <c r="C845" t="s">
        <v>31</v>
      </c>
      <c r="D845">
        <v>516125</v>
      </c>
      <c r="E845" t="s">
        <v>29</v>
      </c>
      <c r="G845" t="s">
        <v>65</v>
      </c>
      <c r="H845" t="s">
        <v>34</v>
      </c>
      <c r="M845" s="11">
        <v>10</v>
      </c>
      <c r="N845">
        <v>1</v>
      </c>
      <c r="P845" s="12">
        <v>43253</v>
      </c>
      <c r="Q845" s="13">
        <v>12.5</v>
      </c>
      <c r="R845" s="13"/>
      <c r="S845" s="14">
        <v>217.4</v>
      </c>
      <c r="T845" s="14">
        <v>0.15</v>
      </c>
      <c r="V845" t="s">
        <v>66</v>
      </c>
      <c r="W845" t="s">
        <v>29</v>
      </c>
      <c r="X845" s="12">
        <v>43253</v>
      </c>
      <c r="Y845" s="15">
        <v>194.35560000000001</v>
      </c>
      <c r="Z845" s="16">
        <v>0</v>
      </c>
      <c r="AA845" s="16">
        <v>0</v>
      </c>
      <c r="AB845" s="16">
        <v>0</v>
      </c>
      <c r="AC845" s="16">
        <v>194.35560000000001</v>
      </c>
      <c r="AD845" s="16">
        <v>194.35560000000001</v>
      </c>
      <c r="AE845" s="16">
        <v>194.35560000000001</v>
      </c>
      <c r="AF845" s="12">
        <v>43281</v>
      </c>
      <c r="AG845" s="15" t="s">
        <v>38</v>
      </c>
      <c r="AH845" s="15" t="s">
        <v>29</v>
      </c>
      <c r="AI845" s="15" t="s">
        <v>38</v>
      </c>
      <c r="AL845" s="47">
        <f t="shared" si="26"/>
        <v>0.89400000000000002</v>
      </c>
      <c r="AM845" s="47">
        <v>1.71</v>
      </c>
      <c r="AN845">
        <f t="shared" si="27"/>
        <v>0.25650000000000001</v>
      </c>
      <c r="AO845" s="18" t="s">
        <v>70</v>
      </c>
      <c r="AP845" t="s">
        <v>389</v>
      </c>
    </row>
    <row r="846" spans="1:42" hidden="1" x14ac:dyDescent="0.2">
      <c r="A846" t="s">
        <v>29</v>
      </c>
      <c r="B846" t="s">
        <v>64</v>
      </c>
      <c r="C846" t="s">
        <v>31</v>
      </c>
      <c r="D846">
        <v>516133</v>
      </c>
      <c r="E846" t="s">
        <v>29</v>
      </c>
      <c r="G846" t="s">
        <v>65</v>
      </c>
      <c r="H846" t="s">
        <v>34</v>
      </c>
      <c r="M846" s="11">
        <v>10</v>
      </c>
      <c r="N846">
        <v>1</v>
      </c>
      <c r="P846" s="12">
        <v>43253</v>
      </c>
      <c r="Q846" s="13">
        <v>12.5</v>
      </c>
      <c r="R846" s="13"/>
      <c r="S846" s="14">
        <v>217.4</v>
      </c>
      <c r="T846" s="14">
        <v>0.15</v>
      </c>
      <c r="V846" t="s">
        <v>66</v>
      </c>
      <c r="W846" t="s">
        <v>29</v>
      </c>
      <c r="X846" s="12">
        <v>43253</v>
      </c>
      <c r="Y846" s="15">
        <v>194.35560000000001</v>
      </c>
      <c r="Z846" s="16">
        <v>0</v>
      </c>
      <c r="AA846" s="16">
        <v>0</v>
      </c>
      <c r="AB846" s="16">
        <v>0</v>
      </c>
      <c r="AC846" s="16">
        <v>194.35560000000001</v>
      </c>
      <c r="AD846" s="16">
        <v>194.35560000000001</v>
      </c>
      <c r="AE846" s="16">
        <v>194.35560000000001</v>
      </c>
      <c r="AF846" s="12">
        <v>43281</v>
      </c>
      <c r="AG846" s="15" t="s">
        <v>38</v>
      </c>
      <c r="AH846" s="15" t="s">
        <v>29</v>
      </c>
      <c r="AI846" s="15" t="s">
        <v>38</v>
      </c>
      <c r="AL846" s="47">
        <f t="shared" si="26"/>
        <v>0.89400000000000002</v>
      </c>
      <c r="AM846" s="47">
        <v>1.71</v>
      </c>
      <c r="AN846">
        <f t="shared" si="27"/>
        <v>0.25650000000000001</v>
      </c>
      <c r="AO846" s="18" t="s">
        <v>70</v>
      </c>
      <c r="AP846" t="s">
        <v>389</v>
      </c>
    </row>
    <row r="847" spans="1:42" hidden="1" x14ac:dyDescent="0.2">
      <c r="A847" t="s">
        <v>29</v>
      </c>
      <c r="B847" t="s">
        <v>64</v>
      </c>
      <c r="C847" t="s">
        <v>31</v>
      </c>
      <c r="D847">
        <v>516148</v>
      </c>
      <c r="E847" t="s">
        <v>29</v>
      </c>
      <c r="G847" t="s">
        <v>65</v>
      </c>
      <c r="H847" t="s">
        <v>34</v>
      </c>
      <c r="M847" s="11">
        <v>10</v>
      </c>
      <c r="N847">
        <v>1</v>
      </c>
      <c r="P847" s="12">
        <v>43295</v>
      </c>
      <c r="Q847" s="13">
        <v>12.5</v>
      </c>
      <c r="R847" s="13"/>
      <c r="S847" s="14">
        <v>217.4</v>
      </c>
      <c r="T847" s="14">
        <v>0.15</v>
      </c>
      <c r="V847" t="s">
        <v>66</v>
      </c>
      <c r="W847" t="s">
        <v>29</v>
      </c>
      <c r="X847" s="12">
        <v>43295</v>
      </c>
      <c r="Y847" s="15">
        <v>194.35560000000001</v>
      </c>
      <c r="Z847" s="16">
        <v>0</v>
      </c>
      <c r="AA847" s="16">
        <v>0</v>
      </c>
      <c r="AB847" s="16">
        <v>0</v>
      </c>
      <c r="AC847" s="16">
        <v>194.35560000000001</v>
      </c>
      <c r="AD847" s="16">
        <v>194.35560000000001</v>
      </c>
      <c r="AE847" s="16">
        <v>194.35560000000001</v>
      </c>
      <c r="AF847" s="12">
        <v>43373</v>
      </c>
      <c r="AG847" s="15" t="s">
        <v>38</v>
      </c>
      <c r="AH847" s="15" t="s">
        <v>29</v>
      </c>
      <c r="AI847" s="15" t="s">
        <v>38</v>
      </c>
      <c r="AL847" s="47">
        <f t="shared" si="26"/>
        <v>0.89400000000000002</v>
      </c>
      <c r="AM847" s="47">
        <v>1.71</v>
      </c>
      <c r="AN847">
        <f t="shared" si="27"/>
        <v>0.25650000000000001</v>
      </c>
      <c r="AO847" s="18" t="s">
        <v>70</v>
      </c>
      <c r="AP847" t="s">
        <v>389</v>
      </c>
    </row>
    <row r="848" spans="1:42" hidden="1" x14ac:dyDescent="0.2">
      <c r="A848" t="s">
        <v>29</v>
      </c>
      <c r="B848" t="s">
        <v>64</v>
      </c>
      <c r="C848" t="s">
        <v>31</v>
      </c>
      <c r="D848">
        <v>516199</v>
      </c>
      <c r="E848" t="s">
        <v>29</v>
      </c>
      <c r="G848" t="s">
        <v>65</v>
      </c>
      <c r="H848" t="s">
        <v>34</v>
      </c>
      <c r="M848" s="11">
        <v>10</v>
      </c>
      <c r="N848">
        <v>1</v>
      </c>
      <c r="P848" s="12">
        <v>43204</v>
      </c>
      <c r="Q848" s="13">
        <v>12.5</v>
      </c>
      <c r="R848" s="13"/>
      <c r="S848" s="14">
        <v>217.4</v>
      </c>
      <c r="T848" s="14">
        <v>0.15</v>
      </c>
      <c r="V848" t="s">
        <v>66</v>
      </c>
      <c r="W848" t="s">
        <v>29</v>
      </c>
      <c r="X848" s="12">
        <v>43204</v>
      </c>
      <c r="Y848" s="15">
        <v>194.35560000000001</v>
      </c>
      <c r="Z848" s="16">
        <v>0</v>
      </c>
      <c r="AA848" s="16">
        <v>0</v>
      </c>
      <c r="AB848" s="16">
        <v>0</v>
      </c>
      <c r="AC848" s="16">
        <v>194.35560000000001</v>
      </c>
      <c r="AD848" s="16">
        <v>194.35560000000001</v>
      </c>
      <c r="AE848" s="16">
        <v>194.35560000000001</v>
      </c>
      <c r="AF848" s="12">
        <v>43281</v>
      </c>
      <c r="AG848" s="15" t="s">
        <v>38</v>
      </c>
      <c r="AH848" s="15" t="s">
        <v>29</v>
      </c>
      <c r="AI848" s="15" t="s">
        <v>38</v>
      </c>
      <c r="AL848" s="47">
        <f t="shared" si="26"/>
        <v>0.89400000000000002</v>
      </c>
      <c r="AM848" s="47">
        <v>1.71</v>
      </c>
      <c r="AN848">
        <f t="shared" si="27"/>
        <v>0.25650000000000001</v>
      </c>
      <c r="AO848" s="18" t="s">
        <v>70</v>
      </c>
      <c r="AP848" t="s">
        <v>389</v>
      </c>
    </row>
    <row r="849" spans="1:42" hidden="1" x14ac:dyDescent="0.2">
      <c r="A849" t="s">
        <v>29</v>
      </c>
      <c r="B849" t="s">
        <v>64</v>
      </c>
      <c r="C849" t="s">
        <v>31</v>
      </c>
      <c r="D849">
        <v>516241</v>
      </c>
      <c r="E849" t="s">
        <v>29</v>
      </c>
      <c r="G849" t="s">
        <v>65</v>
      </c>
      <c r="H849" t="s">
        <v>34</v>
      </c>
      <c r="M849" s="11">
        <v>10</v>
      </c>
      <c r="N849">
        <v>1</v>
      </c>
      <c r="P849" s="12">
        <v>43205</v>
      </c>
      <c r="Q849" s="13">
        <v>12.5</v>
      </c>
      <c r="R849" s="13"/>
      <c r="S849" s="14">
        <v>217.4</v>
      </c>
      <c r="T849" s="14">
        <v>0.15</v>
      </c>
      <c r="V849" t="s">
        <v>66</v>
      </c>
      <c r="W849" t="s">
        <v>29</v>
      </c>
      <c r="X849" s="12">
        <v>43205</v>
      </c>
      <c r="Y849" s="15">
        <v>194.35560000000001</v>
      </c>
      <c r="Z849" s="16">
        <v>0</v>
      </c>
      <c r="AA849" s="16">
        <v>0</v>
      </c>
      <c r="AB849" s="16">
        <v>0</v>
      </c>
      <c r="AC849" s="16">
        <v>194.35560000000001</v>
      </c>
      <c r="AD849" s="16">
        <v>194.35560000000001</v>
      </c>
      <c r="AE849" s="16">
        <v>194.35560000000001</v>
      </c>
      <c r="AF849" s="12">
        <v>43281</v>
      </c>
      <c r="AG849" s="15" t="s">
        <v>38</v>
      </c>
      <c r="AH849" s="15" t="s">
        <v>29</v>
      </c>
      <c r="AI849" s="15" t="s">
        <v>38</v>
      </c>
      <c r="AL849" s="47">
        <f t="shared" si="26"/>
        <v>0.89400000000000002</v>
      </c>
      <c r="AM849" s="47">
        <v>1.71</v>
      </c>
      <c r="AN849">
        <f t="shared" si="27"/>
        <v>0.25650000000000001</v>
      </c>
      <c r="AO849" s="18" t="s">
        <v>70</v>
      </c>
      <c r="AP849" t="s">
        <v>389</v>
      </c>
    </row>
    <row r="850" spans="1:42" hidden="1" x14ac:dyDescent="0.2">
      <c r="A850" t="s">
        <v>29</v>
      </c>
      <c r="B850" t="s">
        <v>64</v>
      </c>
      <c r="C850" t="s">
        <v>31</v>
      </c>
      <c r="D850">
        <v>516248</v>
      </c>
      <c r="E850" t="s">
        <v>29</v>
      </c>
      <c r="G850" t="s">
        <v>65</v>
      </c>
      <c r="H850" t="s">
        <v>34</v>
      </c>
      <c r="M850" s="11">
        <v>10</v>
      </c>
      <c r="N850">
        <v>1</v>
      </c>
      <c r="P850" s="12">
        <v>43203</v>
      </c>
      <c r="Q850" s="13">
        <v>12.5</v>
      </c>
      <c r="R850" s="13"/>
      <c r="S850" s="14">
        <v>217.4</v>
      </c>
      <c r="T850" s="14">
        <v>0.15</v>
      </c>
      <c r="V850" t="s">
        <v>66</v>
      </c>
      <c r="W850" t="s">
        <v>29</v>
      </c>
      <c r="X850" s="12">
        <v>43203</v>
      </c>
      <c r="Y850" s="15">
        <v>194.35560000000001</v>
      </c>
      <c r="Z850" s="16">
        <v>0</v>
      </c>
      <c r="AA850" s="16">
        <v>0</v>
      </c>
      <c r="AB850" s="16">
        <v>0</v>
      </c>
      <c r="AC850" s="16">
        <v>194.35560000000001</v>
      </c>
      <c r="AD850" s="16">
        <v>194.35560000000001</v>
      </c>
      <c r="AE850" s="16">
        <v>194.35560000000001</v>
      </c>
      <c r="AF850" s="12">
        <v>43281</v>
      </c>
      <c r="AG850" s="15" t="s">
        <v>38</v>
      </c>
      <c r="AH850" s="15" t="s">
        <v>29</v>
      </c>
      <c r="AI850" s="15" t="s">
        <v>38</v>
      </c>
      <c r="AL850" s="47">
        <f t="shared" si="26"/>
        <v>0.89400000000000002</v>
      </c>
      <c r="AM850" s="47">
        <v>1.71</v>
      </c>
      <c r="AN850">
        <f t="shared" si="27"/>
        <v>0.25650000000000001</v>
      </c>
      <c r="AO850" s="18" t="s">
        <v>70</v>
      </c>
      <c r="AP850" t="s">
        <v>389</v>
      </c>
    </row>
    <row r="851" spans="1:42" hidden="1" x14ac:dyDescent="0.2">
      <c r="A851" t="s">
        <v>29</v>
      </c>
      <c r="B851" t="s">
        <v>64</v>
      </c>
      <c r="C851" t="s">
        <v>31</v>
      </c>
      <c r="D851">
        <v>516269</v>
      </c>
      <c r="E851" t="s">
        <v>29</v>
      </c>
      <c r="G851" t="s">
        <v>65</v>
      </c>
      <c r="H851" t="s">
        <v>34</v>
      </c>
      <c r="M851" s="11">
        <v>10</v>
      </c>
      <c r="N851">
        <v>1</v>
      </c>
      <c r="P851" s="12">
        <v>43337</v>
      </c>
      <c r="Q851" s="13">
        <v>12.5</v>
      </c>
      <c r="R851" s="13"/>
      <c r="S851" s="14">
        <v>217.4</v>
      </c>
      <c r="T851" s="14">
        <v>0.15</v>
      </c>
      <c r="V851" t="s">
        <v>66</v>
      </c>
      <c r="W851" t="s">
        <v>29</v>
      </c>
      <c r="X851" s="12">
        <v>43337</v>
      </c>
      <c r="Y851" s="15">
        <v>194.35560000000001</v>
      </c>
      <c r="Z851" s="16">
        <v>0</v>
      </c>
      <c r="AA851" s="16">
        <v>0</v>
      </c>
      <c r="AB851" s="16">
        <v>0</v>
      </c>
      <c r="AC851" s="16">
        <v>194.35560000000001</v>
      </c>
      <c r="AD851" s="16">
        <v>194.35560000000001</v>
      </c>
      <c r="AE851" s="16">
        <v>194.35560000000001</v>
      </c>
      <c r="AF851" s="12">
        <v>43373</v>
      </c>
      <c r="AG851" s="15" t="s">
        <v>38</v>
      </c>
      <c r="AH851" s="15" t="s">
        <v>29</v>
      </c>
      <c r="AI851" s="15" t="s">
        <v>38</v>
      </c>
      <c r="AL851" s="47">
        <f t="shared" si="26"/>
        <v>0.89400000000000002</v>
      </c>
      <c r="AM851" s="47">
        <v>1.71</v>
      </c>
      <c r="AN851">
        <f t="shared" si="27"/>
        <v>0.25650000000000001</v>
      </c>
      <c r="AO851" s="18" t="s">
        <v>70</v>
      </c>
      <c r="AP851" t="s">
        <v>389</v>
      </c>
    </row>
    <row r="852" spans="1:42" hidden="1" x14ac:dyDescent="0.2">
      <c r="A852" t="s">
        <v>29</v>
      </c>
      <c r="B852" t="s">
        <v>64</v>
      </c>
      <c r="C852" t="s">
        <v>31</v>
      </c>
      <c r="D852">
        <v>516283</v>
      </c>
      <c r="E852" t="s">
        <v>29</v>
      </c>
      <c r="G852" t="s">
        <v>65</v>
      </c>
      <c r="H852" t="s">
        <v>34</v>
      </c>
      <c r="M852" s="11">
        <v>10</v>
      </c>
      <c r="N852">
        <v>1</v>
      </c>
      <c r="P852" s="12">
        <v>43204</v>
      </c>
      <c r="Q852" s="13">
        <v>12.5</v>
      </c>
      <c r="R852" s="13"/>
      <c r="S852" s="14">
        <v>217.4</v>
      </c>
      <c r="T852" s="14">
        <v>0.15</v>
      </c>
      <c r="V852" t="s">
        <v>66</v>
      </c>
      <c r="W852" t="s">
        <v>29</v>
      </c>
      <c r="X852" s="12">
        <v>43204</v>
      </c>
      <c r="Y852" s="15">
        <v>194.35560000000001</v>
      </c>
      <c r="Z852" s="16">
        <v>0</v>
      </c>
      <c r="AA852" s="16">
        <v>0</v>
      </c>
      <c r="AB852" s="16">
        <v>0</v>
      </c>
      <c r="AC852" s="16">
        <v>194.35560000000001</v>
      </c>
      <c r="AD852" s="16">
        <v>194.35560000000001</v>
      </c>
      <c r="AE852" s="16">
        <v>194.35560000000001</v>
      </c>
      <c r="AF852" s="12">
        <v>43281</v>
      </c>
      <c r="AG852" s="15" t="s">
        <v>38</v>
      </c>
      <c r="AH852" s="15" t="s">
        <v>29</v>
      </c>
      <c r="AI852" s="15" t="s">
        <v>38</v>
      </c>
      <c r="AL852" s="47">
        <f t="shared" si="26"/>
        <v>0.89400000000000002</v>
      </c>
      <c r="AM852" s="47">
        <v>1.71</v>
      </c>
      <c r="AN852">
        <f t="shared" si="27"/>
        <v>0.25650000000000001</v>
      </c>
      <c r="AO852" s="18" t="s">
        <v>70</v>
      </c>
      <c r="AP852" t="s">
        <v>389</v>
      </c>
    </row>
    <row r="853" spans="1:42" hidden="1" x14ac:dyDescent="0.2">
      <c r="A853" t="s">
        <v>29</v>
      </c>
      <c r="B853" t="s">
        <v>64</v>
      </c>
      <c r="C853" t="s">
        <v>31</v>
      </c>
      <c r="D853">
        <v>516284</v>
      </c>
      <c r="E853" t="s">
        <v>29</v>
      </c>
      <c r="G853" t="s">
        <v>65</v>
      </c>
      <c r="H853" t="s">
        <v>34</v>
      </c>
      <c r="M853" s="11">
        <v>10</v>
      </c>
      <c r="N853">
        <v>1</v>
      </c>
      <c r="P853" s="12">
        <v>43203</v>
      </c>
      <c r="Q853" s="13">
        <v>12.5</v>
      </c>
      <c r="R853" s="13"/>
      <c r="S853" s="14">
        <v>217.4</v>
      </c>
      <c r="T853" s="14">
        <v>0.15</v>
      </c>
      <c r="V853" t="s">
        <v>66</v>
      </c>
      <c r="W853" t="s">
        <v>29</v>
      </c>
      <c r="X853" s="12">
        <v>43203</v>
      </c>
      <c r="Y853" s="15">
        <v>194.35560000000001</v>
      </c>
      <c r="Z853" s="16">
        <v>0</v>
      </c>
      <c r="AA853" s="16">
        <v>0</v>
      </c>
      <c r="AB853" s="16">
        <v>0</v>
      </c>
      <c r="AC853" s="16">
        <v>194.35560000000001</v>
      </c>
      <c r="AD853" s="16">
        <v>194.35560000000001</v>
      </c>
      <c r="AE853" s="16">
        <v>194.35560000000001</v>
      </c>
      <c r="AF853" s="12">
        <v>43281</v>
      </c>
      <c r="AG853" s="15" t="s">
        <v>38</v>
      </c>
      <c r="AH853" s="15" t="s">
        <v>29</v>
      </c>
      <c r="AI853" s="15" t="s">
        <v>38</v>
      </c>
      <c r="AL853" s="47">
        <f t="shared" si="26"/>
        <v>0.89400000000000002</v>
      </c>
      <c r="AM853" s="47">
        <v>1.71</v>
      </c>
      <c r="AN853">
        <f t="shared" si="27"/>
        <v>0.25650000000000001</v>
      </c>
      <c r="AO853" s="18" t="s">
        <v>70</v>
      </c>
      <c r="AP853" t="s">
        <v>389</v>
      </c>
    </row>
    <row r="854" spans="1:42" hidden="1" x14ac:dyDescent="0.2">
      <c r="A854" t="s">
        <v>29</v>
      </c>
      <c r="B854" t="s">
        <v>64</v>
      </c>
      <c r="C854" t="s">
        <v>31</v>
      </c>
      <c r="D854">
        <v>516297</v>
      </c>
      <c r="E854" t="s">
        <v>29</v>
      </c>
      <c r="G854" t="s">
        <v>65</v>
      </c>
      <c r="H854" t="s">
        <v>34</v>
      </c>
      <c r="M854" s="11">
        <v>10</v>
      </c>
      <c r="N854">
        <v>1</v>
      </c>
      <c r="P854" s="12">
        <v>43314</v>
      </c>
      <c r="Q854" s="13">
        <v>12.5</v>
      </c>
      <c r="R854" s="13"/>
      <c r="S854" s="14">
        <v>217.4</v>
      </c>
      <c r="T854" s="14">
        <v>0.15</v>
      </c>
      <c r="V854" t="s">
        <v>66</v>
      </c>
      <c r="W854" t="s">
        <v>29</v>
      </c>
      <c r="X854" s="12">
        <v>43314</v>
      </c>
      <c r="Y854" s="15">
        <v>194.35560000000001</v>
      </c>
      <c r="Z854" s="16">
        <v>0</v>
      </c>
      <c r="AA854" s="16">
        <v>0</v>
      </c>
      <c r="AB854" s="16">
        <v>0</v>
      </c>
      <c r="AC854" s="16">
        <v>194.35560000000001</v>
      </c>
      <c r="AD854" s="16">
        <v>194.35560000000001</v>
      </c>
      <c r="AE854" s="16">
        <v>194.35560000000001</v>
      </c>
      <c r="AF854" s="12">
        <v>43373</v>
      </c>
      <c r="AG854" s="15" t="s">
        <v>38</v>
      </c>
      <c r="AH854" s="15" t="s">
        <v>29</v>
      </c>
      <c r="AI854" s="15" t="s">
        <v>38</v>
      </c>
      <c r="AL854" s="47">
        <f t="shared" si="26"/>
        <v>0.89400000000000002</v>
      </c>
      <c r="AM854" s="47">
        <v>1.71</v>
      </c>
      <c r="AN854">
        <f t="shared" si="27"/>
        <v>0.25650000000000001</v>
      </c>
      <c r="AO854" s="18" t="s">
        <v>70</v>
      </c>
      <c r="AP854" t="s">
        <v>389</v>
      </c>
    </row>
    <row r="855" spans="1:42" hidden="1" x14ac:dyDescent="0.2">
      <c r="A855" t="s">
        <v>29</v>
      </c>
      <c r="B855" t="s">
        <v>64</v>
      </c>
      <c r="C855" t="s">
        <v>31</v>
      </c>
      <c r="D855">
        <v>516316</v>
      </c>
      <c r="E855" t="s">
        <v>29</v>
      </c>
      <c r="G855" t="s">
        <v>65</v>
      </c>
      <c r="H855" t="s">
        <v>34</v>
      </c>
      <c r="M855" s="11">
        <v>10</v>
      </c>
      <c r="N855">
        <v>1</v>
      </c>
      <c r="P855" s="12">
        <v>43205</v>
      </c>
      <c r="Q855" s="13">
        <v>12.5</v>
      </c>
      <c r="R855" s="13"/>
      <c r="S855" s="14">
        <v>217.4</v>
      </c>
      <c r="T855" s="14">
        <v>0.15</v>
      </c>
      <c r="V855" t="s">
        <v>66</v>
      </c>
      <c r="W855" t="s">
        <v>29</v>
      </c>
      <c r="X855" s="12">
        <v>43205</v>
      </c>
      <c r="Y855" s="15">
        <v>194.35560000000001</v>
      </c>
      <c r="Z855" s="16">
        <v>0</v>
      </c>
      <c r="AA855" s="16">
        <v>0</v>
      </c>
      <c r="AB855" s="16">
        <v>0</v>
      </c>
      <c r="AC855" s="16">
        <v>194.35560000000001</v>
      </c>
      <c r="AD855" s="16">
        <v>194.35560000000001</v>
      </c>
      <c r="AE855" s="16">
        <v>194.35560000000001</v>
      </c>
      <c r="AF855" s="12">
        <v>43281</v>
      </c>
      <c r="AG855" s="15" t="s">
        <v>38</v>
      </c>
      <c r="AH855" s="15" t="s">
        <v>29</v>
      </c>
      <c r="AI855" s="15" t="s">
        <v>38</v>
      </c>
      <c r="AL855" s="47">
        <f t="shared" si="26"/>
        <v>0.89400000000000002</v>
      </c>
      <c r="AM855" s="47">
        <v>1.71</v>
      </c>
      <c r="AN855">
        <f t="shared" si="27"/>
        <v>0.25650000000000001</v>
      </c>
      <c r="AO855" s="18" t="s">
        <v>70</v>
      </c>
      <c r="AP855" t="s">
        <v>389</v>
      </c>
    </row>
    <row r="856" spans="1:42" hidden="1" x14ac:dyDescent="0.2">
      <c r="A856" t="s">
        <v>29</v>
      </c>
      <c r="B856" t="s">
        <v>64</v>
      </c>
      <c r="C856" t="s">
        <v>31</v>
      </c>
      <c r="D856">
        <v>516319</v>
      </c>
      <c r="E856" t="s">
        <v>29</v>
      </c>
      <c r="G856" t="s">
        <v>65</v>
      </c>
      <c r="H856" t="s">
        <v>34</v>
      </c>
      <c r="M856" s="11">
        <v>10</v>
      </c>
      <c r="N856">
        <v>1</v>
      </c>
      <c r="P856" s="12">
        <v>43314</v>
      </c>
      <c r="Q856" s="13">
        <v>12.5</v>
      </c>
      <c r="R856" s="13"/>
      <c r="S856" s="14">
        <v>217.4</v>
      </c>
      <c r="T856" s="14">
        <v>0.15</v>
      </c>
      <c r="V856" t="s">
        <v>66</v>
      </c>
      <c r="W856" t="s">
        <v>29</v>
      </c>
      <c r="X856" s="12">
        <v>43314</v>
      </c>
      <c r="Y856" s="15">
        <v>194.35560000000001</v>
      </c>
      <c r="Z856" s="16">
        <v>0</v>
      </c>
      <c r="AA856" s="16">
        <v>0</v>
      </c>
      <c r="AB856" s="16">
        <v>0</v>
      </c>
      <c r="AC856" s="16">
        <v>194.35560000000001</v>
      </c>
      <c r="AD856" s="16">
        <v>194.35560000000001</v>
      </c>
      <c r="AE856" s="16">
        <v>194.35560000000001</v>
      </c>
      <c r="AF856" s="12">
        <v>43373</v>
      </c>
      <c r="AG856" s="15" t="s">
        <v>38</v>
      </c>
      <c r="AH856" s="15" t="s">
        <v>29</v>
      </c>
      <c r="AI856" s="15" t="s">
        <v>38</v>
      </c>
      <c r="AL856" s="47">
        <f t="shared" si="26"/>
        <v>0.89400000000000002</v>
      </c>
      <c r="AM856" s="47">
        <v>1.71</v>
      </c>
      <c r="AN856">
        <f t="shared" si="27"/>
        <v>0.25650000000000001</v>
      </c>
      <c r="AO856" s="18" t="s">
        <v>70</v>
      </c>
      <c r="AP856" t="s">
        <v>389</v>
      </c>
    </row>
    <row r="857" spans="1:42" hidden="1" x14ac:dyDescent="0.2">
      <c r="A857" t="s">
        <v>29</v>
      </c>
      <c r="B857" t="s">
        <v>64</v>
      </c>
      <c r="C857" t="s">
        <v>31</v>
      </c>
      <c r="D857">
        <v>516320</v>
      </c>
      <c r="E857" t="s">
        <v>29</v>
      </c>
      <c r="G857" t="s">
        <v>65</v>
      </c>
      <c r="H857" t="s">
        <v>34</v>
      </c>
      <c r="M857" s="11">
        <v>10</v>
      </c>
      <c r="N857">
        <v>1</v>
      </c>
      <c r="P857" s="12">
        <v>43204</v>
      </c>
      <c r="Q857" s="13">
        <v>12.5</v>
      </c>
      <c r="R857" s="13"/>
      <c r="S857" s="14">
        <v>217.4</v>
      </c>
      <c r="T857" s="14">
        <v>0.15</v>
      </c>
      <c r="V857" t="s">
        <v>66</v>
      </c>
      <c r="W857" t="s">
        <v>29</v>
      </c>
      <c r="X857" s="12">
        <v>43204</v>
      </c>
      <c r="Y857" s="15">
        <v>194.35560000000001</v>
      </c>
      <c r="Z857" s="16">
        <v>0</v>
      </c>
      <c r="AA857" s="16">
        <v>0</v>
      </c>
      <c r="AB857" s="16">
        <v>0</v>
      </c>
      <c r="AC857" s="16">
        <v>194.35560000000001</v>
      </c>
      <c r="AD857" s="16">
        <v>194.35560000000001</v>
      </c>
      <c r="AE857" s="16">
        <v>194.35560000000001</v>
      </c>
      <c r="AF857" s="12">
        <v>43281</v>
      </c>
      <c r="AG857" s="15" t="s">
        <v>38</v>
      </c>
      <c r="AH857" s="15" t="s">
        <v>29</v>
      </c>
      <c r="AI857" s="15" t="s">
        <v>38</v>
      </c>
      <c r="AL857" s="47">
        <f t="shared" si="26"/>
        <v>0.89400000000000002</v>
      </c>
      <c r="AM857" s="47">
        <v>1.71</v>
      </c>
      <c r="AN857">
        <f t="shared" si="27"/>
        <v>0.25650000000000001</v>
      </c>
      <c r="AO857" s="18" t="s">
        <v>70</v>
      </c>
      <c r="AP857" t="s">
        <v>389</v>
      </c>
    </row>
    <row r="858" spans="1:42" hidden="1" x14ac:dyDescent="0.2">
      <c r="A858" t="s">
        <v>29</v>
      </c>
      <c r="B858" t="s">
        <v>64</v>
      </c>
      <c r="C858" t="s">
        <v>31</v>
      </c>
      <c r="D858">
        <v>516348</v>
      </c>
      <c r="E858" t="s">
        <v>29</v>
      </c>
      <c r="G858" t="s">
        <v>65</v>
      </c>
      <c r="H858" t="s">
        <v>34</v>
      </c>
      <c r="M858" s="11">
        <v>10</v>
      </c>
      <c r="N858">
        <v>1</v>
      </c>
      <c r="P858" s="12">
        <v>43205</v>
      </c>
      <c r="Q858" s="13">
        <v>12.5</v>
      </c>
      <c r="R858" s="13"/>
      <c r="S858" s="14">
        <v>217.4</v>
      </c>
      <c r="T858" s="14">
        <v>0.15</v>
      </c>
      <c r="V858" t="s">
        <v>66</v>
      </c>
      <c r="W858" t="s">
        <v>29</v>
      </c>
      <c r="X858" s="12">
        <v>43205</v>
      </c>
      <c r="Y858" s="15">
        <v>194.35560000000001</v>
      </c>
      <c r="Z858" s="16">
        <v>0</v>
      </c>
      <c r="AA858" s="16">
        <v>0</v>
      </c>
      <c r="AB858" s="16">
        <v>0</v>
      </c>
      <c r="AC858" s="16">
        <v>194.35560000000001</v>
      </c>
      <c r="AD858" s="16">
        <v>194.35560000000001</v>
      </c>
      <c r="AE858" s="16">
        <v>194.35560000000001</v>
      </c>
      <c r="AF858" s="12">
        <v>43281</v>
      </c>
      <c r="AG858" s="15" t="s">
        <v>38</v>
      </c>
      <c r="AH858" s="15" t="s">
        <v>29</v>
      </c>
      <c r="AI858" s="15" t="s">
        <v>38</v>
      </c>
      <c r="AL858" s="47">
        <f t="shared" si="26"/>
        <v>0.89400000000000002</v>
      </c>
      <c r="AM858" s="47">
        <v>1.71</v>
      </c>
      <c r="AN858">
        <f t="shared" si="27"/>
        <v>0.25650000000000001</v>
      </c>
      <c r="AO858" s="18" t="s">
        <v>70</v>
      </c>
      <c r="AP858" t="s">
        <v>389</v>
      </c>
    </row>
    <row r="859" spans="1:42" hidden="1" x14ac:dyDescent="0.2">
      <c r="A859" t="s">
        <v>29</v>
      </c>
      <c r="B859" t="s">
        <v>64</v>
      </c>
      <c r="C859" t="s">
        <v>31</v>
      </c>
      <c r="D859">
        <v>516353</v>
      </c>
      <c r="E859" t="s">
        <v>29</v>
      </c>
      <c r="G859" t="s">
        <v>65</v>
      </c>
      <c r="H859" t="s">
        <v>34</v>
      </c>
      <c r="M859" s="11">
        <v>10</v>
      </c>
      <c r="N859">
        <v>1</v>
      </c>
      <c r="P859" s="12">
        <v>43205</v>
      </c>
      <c r="Q859" s="13">
        <v>12.5</v>
      </c>
      <c r="R859" s="13"/>
      <c r="S859" s="14">
        <v>217.4</v>
      </c>
      <c r="T859" s="14">
        <v>0.15</v>
      </c>
      <c r="V859" t="s">
        <v>66</v>
      </c>
      <c r="W859" t="s">
        <v>29</v>
      </c>
      <c r="X859" s="12">
        <v>43205</v>
      </c>
      <c r="Y859" s="15">
        <v>194.35560000000001</v>
      </c>
      <c r="Z859" s="16">
        <v>0</v>
      </c>
      <c r="AA859" s="16">
        <v>0</v>
      </c>
      <c r="AB859" s="16">
        <v>0</v>
      </c>
      <c r="AC859" s="16">
        <v>194.35560000000001</v>
      </c>
      <c r="AD859" s="16">
        <v>194.35560000000001</v>
      </c>
      <c r="AE859" s="16">
        <v>194.35560000000001</v>
      </c>
      <c r="AF859" s="12">
        <v>43281</v>
      </c>
      <c r="AG859" s="15" t="s">
        <v>38</v>
      </c>
      <c r="AH859" s="15" t="s">
        <v>29</v>
      </c>
      <c r="AI859" s="15" t="s">
        <v>38</v>
      </c>
      <c r="AL859" s="47">
        <f t="shared" si="26"/>
        <v>0.89400000000000002</v>
      </c>
      <c r="AM859" s="47">
        <v>1.71</v>
      </c>
      <c r="AN859">
        <f t="shared" si="27"/>
        <v>0.25650000000000001</v>
      </c>
      <c r="AO859" s="18" t="s">
        <v>70</v>
      </c>
      <c r="AP859" t="s">
        <v>389</v>
      </c>
    </row>
    <row r="860" spans="1:42" hidden="1" x14ac:dyDescent="0.2">
      <c r="A860" t="s">
        <v>29</v>
      </c>
      <c r="B860" t="s">
        <v>64</v>
      </c>
      <c r="C860" t="s">
        <v>31</v>
      </c>
      <c r="D860">
        <v>516386</v>
      </c>
      <c r="E860" t="s">
        <v>29</v>
      </c>
      <c r="G860" t="s">
        <v>65</v>
      </c>
      <c r="H860" t="s">
        <v>34</v>
      </c>
      <c r="M860" s="11">
        <v>10</v>
      </c>
      <c r="N860">
        <v>1</v>
      </c>
      <c r="P860" s="12">
        <v>43204</v>
      </c>
      <c r="Q860" s="13">
        <v>12.5</v>
      </c>
      <c r="R860" s="13"/>
      <c r="S860" s="14">
        <v>217.4</v>
      </c>
      <c r="T860" s="14">
        <v>0.15</v>
      </c>
      <c r="V860" t="s">
        <v>66</v>
      </c>
      <c r="W860" t="s">
        <v>29</v>
      </c>
      <c r="X860" s="12">
        <v>43204</v>
      </c>
      <c r="Y860" s="15">
        <v>194.35560000000001</v>
      </c>
      <c r="Z860" s="16">
        <v>0</v>
      </c>
      <c r="AA860" s="16">
        <v>0</v>
      </c>
      <c r="AB860" s="16">
        <v>0</v>
      </c>
      <c r="AC860" s="16">
        <v>194.35560000000001</v>
      </c>
      <c r="AD860" s="16">
        <v>194.35560000000001</v>
      </c>
      <c r="AE860" s="16">
        <v>194.35560000000001</v>
      </c>
      <c r="AF860" s="12">
        <v>43281</v>
      </c>
      <c r="AG860" s="15" t="s">
        <v>38</v>
      </c>
      <c r="AH860" s="15" t="s">
        <v>29</v>
      </c>
      <c r="AI860" s="15" t="s">
        <v>38</v>
      </c>
      <c r="AL860" s="47">
        <f t="shared" si="26"/>
        <v>0.89400000000000002</v>
      </c>
      <c r="AM860" s="47">
        <v>1.71</v>
      </c>
      <c r="AN860">
        <f t="shared" si="27"/>
        <v>0.25650000000000001</v>
      </c>
      <c r="AO860" s="18" t="s">
        <v>70</v>
      </c>
      <c r="AP860" t="s">
        <v>389</v>
      </c>
    </row>
    <row r="861" spans="1:42" hidden="1" x14ac:dyDescent="0.2">
      <c r="A861" t="s">
        <v>29</v>
      </c>
      <c r="B861" t="s">
        <v>64</v>
      </c>
      <c r="C861" t="s">
        <v>31</v>
      </c>
      <c r="D861">
        <v>516401</v>
      </c>
      <c r="E861" t="s">
        <v>29</v>
      </c>
      <c r="G861" t="s">
        <v>65</v>
      </c>
      <c r="H861" t="s">
        <v>34</v>
      </c>
      <c r="M861" s="11">
        <v>10</v>
      </c>
      <c r="N861">
        <v>1</v>
      </c>
      <c r="P861" s="12">
        <v>43253</v>
      </c>
      <c r="Q861" s="13">
        <v>12.5</v>
      </c>
      <c r="R861" s="13"/>
      <c r="S861" s="14">
        <v>217.4</v>
      </c>
      <c r="T861" s="14">
        <v>0.15</v>
      </c>
      <c r="V861" t="s">
        <v>66</v>
      </c>
      <c r="W861" t="s">
        <v>29</v>
      </c>
      <c r="X861" s="12">
        <v>43253</v>
      </c>
      <c r="Y861" s="15">
        <v>194.35560000000001</v>
      </c>
      <c r="Z861" s="16">
        <v>0</v>
      </c>
      <c r="AA861" s="16">
        <v>0</v>
      </c>
      <c r="AB861" s="16">
        <v>0</v>
      </c>
      <c r="AC861" s="16">
        <v>194.35560000000001</v>
      </c>
      <c r="AD861" s="16">
        <v>194.35560000000001</v>
      </c>
      <c r="AE861" s="16">
        <v>194.35560000000001</v>
      </c>
      <c r="AF861" s="12">
        <v>43281</v>
      </c>
      <c r="AG861" s="15" t="s">
        <v>38</v>
      </c>
      <c r="AH861" s="15" t="s">
        <v>29</v>
      </c>
      <c r="AI861" s="15" t="s">
        <v>38</v>
      </c>
      <c r="AL861" s="47">
        <f t="shared" si="26"/>
        <v>0.89400000000000002</v>
      </c>
      <c r="AM861" s="47">
        <v>1.71</v>
      </c>
      <c r="AN861">
        <f t="shared" si="27"/>
        <v>0.25650000000000001</v>
      </c>
      <c r="AO861" s="18" t="s">
        <v>70</v>
      </c>
      <c r="AP861" t="s">
        <v>389</v>
      </c>
    </row>
    <row r="862" spans="1:42" hidden="1" x14ac:dyDescent="0.2">
      <c r="A862" t="s">
        <v>29</v>
      </c>
      <c r="B862" t="s">
        <v>64</v>
      </c>
      <c r="C862" t="s">
        <v>31</v>
      </c>
      <c r="D862">
        <v>516441</v>
      </c>
      <c r="E862" t="s">
        <v>29</v>
      </c>
      <c r="G862" t="s">
        <v>65</v>
      </c>
      <c r="H862" t="s">
        <v>34</v>
      </c>
      <c r="M862" s="11">
        <v>10</v>
      </c>
      <c r="N862">
        <v>1</v>
      </c>
      <c r="P862" s="12">
        <v>43204</v>
      </c>
      <c r="Q862" s="13">
        <v>12.5</v>
      </c>
      <c r="R862" s="13"/>
      <c r="S862" s="14">
        <v>217.4</v>
      </c>
      <c r="T862" s="14">
        <v>0.15</v>
      </c>
      <c r="V862" t="s">
        <v>66</v>
      </c>
      <c r="W862" t="s">
        <v>29</v>
      </c>
      <c r="X862" s="12">
        <v>43204</v>
      </c>
      <c r="Y862" s="15">
        <v>194.35560000000001</v>
      </c>
      <c r="Z862" s="16">
        <v>0</v>
      </c>
      <c r="AA862" s="16">
        <v>0</v>
      </c>
      <c r="AB862" s="16">
        <v>0</v>
      </c>
      <c r="AC862" s="16">
        <v>194.35560000000001</v>
      </c>
      <c r="AD862" s="16">
        <v>194.35560000000001</v>
      </c>
      <c r="AE862" s="16">
        <v>194.35560000000001</v>
      </c>
      <c r="AF862" s="12">
        <v>43281</v>
      </c>
      <c r="AG862" s="15" t="s">
        <v>38</v>
      </c>
      <c r="AH862" s="15" t="s">
        <v>29</v>
      </c>
      <c r="AI862" s="15" t="s">
        <v>38</v>
      </c>
      <c r="AL862" s="47">
        <f t="shared" si="26"/>
        <v>0.89400000000000002</v>
      </c>
      <c r="AM862" s="47">
        <v>1.71</v>
      </c>
      <c r="AN862">
        <f t="shared" si="27"/>
        <v>0.25650000000000001</v>
      </c>
      <c r="AO862" s="18" t="s">
        <v>70</v>
      </c>
      <c r="AP862" t="s">
        <v>389</v>
      </c>
    </row>
    <row r="863" spans="1:42" hidden="1" x14ac:dyDescent="0.2">
      <c r="A863" t="s">
        <v>29</v>
      </c>
      <c r="B863" t="s">
        <v>64</v>
      </c>
      <c r="C863" t="s">
        <v>31</v>
      </c>
      <c r="D863">
        <v>516470</v>
      </c>
      <c r="E863" t="s">
        <v>29</v>
      </c>
      <c r="G863" t="s">
        <v>65</v>
      </c>
      <c r="H863" t="s">
        <v>34</v>
      </c>
      <c r="M863" s="11">
        <v>10</v>
      </c>
      <c r="N863">
        <v>1</v>
      </c>
      <c r="P863" s="12">
        <v>43314</v>
      </c>
      <c r="Q863" s="13">
        <v>12.5</v>
      </c>
      <c r="R863" s="13"/>
      <c r="S863" s="14">
        <v>217.4</v>
      </c>
      <c r="T863" s="14">
        <v>0.15</v>
      </c>
      <c r="V863" t="s">
        <v>66</v>
      </c>
      <c r="W863" t="s">
        <v>29</v>
      </c>
      <c r="X863" s="12">
        <v>43314</v>
      </c>
      <c r="Y863" s="15">
        <v>194.35560000000001</v>
      </c>
      <c r="Z863" s="16">
        <v>0</v>
      </c>
      <c r="AA863" s="16">
        <v>0</v>
      </c>
      <c r="AB863" s="16">
        <v>0</v>
      </c>
      <c r="AC863" s="16">
        <v>194.35560000000001</v>
      </c>
      <c r="AD863" s="16">
        <v>194.35560000000001</v>
      </c>
      <c r="AE863" s="16">
        <v>194.35560000000001</v>
      </c>
      <c r="AF863" s="12">
        <v>43373</v>
      </c>
      <c r="AG863" s="15" t="s">
        <v>38</v>
      </c>
      <c r="AH863" s="15" t="s">
        <v>29</v>
      </c>
      <c r="AI863" s="15" t="s">
        <v>38</v>
      </c>
      <c r="AL863" s="47">
        <f t="shared" si="26"/>
        <v>0.89400000000000002</v>
      </c>
      <c r="AM863" s="47">
        <v>1.71</v>
      </c>
      <c r="AN863">
        <f t="shared" si="27"/>
        <v>0.25650000000000001</v>
      </c>
      <c r="AO863" s="18" t="s">
        <v>70</v>
      </c>
      <c r="AP863" t="s">
        <v>389</v>
      </c>
    </row>
    <row r="864" spans="1:42" hidden="1" x14ac:dyDescent="0.2">
      <c r="A864" t="s">
        <v>29</v>
      </c>
      <c r="B864" t="s">
        <v>64</v>
      </c>
      <c r="C864" t="s">
        <v>31</v>
      </c>
      <c r="D864">
        <v>516476</v>
      </c>
      <c r="E864" t="s">
        <v>29</v>
      </c>
      <c r="G864" t="s">
        <v>65</v>
      </c>
      <c r="H864" t="s">
        <v>34</v>
      </c>
      <c r="M864" s="11">
        <v>10</v>
      </c>
      <c r="N864">
        <v>1</v>
      </c>
      <c r="P864" s="12">
        <v>43314</v>
      </c>
      <c r="Q864" s="13">
        <v>12.5</v>
      </c>
      <c r="R864" s="13"/>
      <c r="S864" s="14">
        <v>217.4</v>
      </c>
      <c r="T864" s="14">
        <v>0.15</v>
      </c>
      <c r="V864" t="s">
        <v>66</v>
      </c>
      <c r="W864" t="s">
        <v>29</v>
      </c>
      <c r="X864" s="12">
        <v>43314</v>
      </c>
      <c r="Y864" s="15">
        <v>194.35560000000001</v>
      </c>
      <c r="Z864" s="16">
        <v>0</v>
      </c>
      <c r="AA864" s="16">
        <v>0</v>
      </c>
      <c r="AB864" s="16">
        <v>0</v>
      </c>
      <c r="AC864" s="16">
        <v>194.35560000000001</v>
      </c>
      <c r="AD864" s="16">
        <v>194.35560000000001</v>
      </c>
      <c r="AE864" s="16">
        <v>194.35560000000001</v>
      </c>
      <c r="AF864" s="12">
        <v>43373</v>
      </c>
      <c r="AG864" s="15" t="s">
        <v>38</v>
      </c>
      <c r="AH864" s="15" t="s">
        <v>29</v>
      </c>
      <c r="AI864" s="15" t="s">
        <v>38</v>
      </c>
      <c r="AL864" s="47">
        <f t="shared" si="26"/>
        <v>0.89400000000000002</v>
      </c>
      <c r="AM864" s="47">
        <v>1.71</v>
      </c>
      <c r="AN864">
        <f t="shared" si="27"/>
        <v>0.25650000000000001</v>
      </c>
      <c r="AO864" s="18" t="s">
        <v>70</v>
      </c>
      <c r="AP864" t="s">
        <v>389</v>
      </c>
    </row>
    <row r="865" spans="1:42" hidden="1" x14ac:dyDescent="0.2">
      <c r="A865" t="s">
        <v>29</v>
      </c>
      <c r="B865" t="s">
        <v>64</v>
      </c>
      <c r="C865" t="s">
        <v>31</v>
      </c>
      <c r="D865">
        <v>516506</v>
      </c>
      <c r="E865" t="s">
        <v>29</v>
      </c>
      <c r="G865" t="s">
        <v>65</v>
      </c>
      <c r="H865" t="s">
        <v>34</v>
      </c>
      <c r="M865" s="11">
        <v>10</v>
      </c>
      <c r="N865">
        <v>1</v>
      </c>
      <c r="P865" s="12">
        <v>43205</v>
      </c>
      <c r="Q865" s="13">
        <v>12.5</v>
      </c>
      <c r="R865" s="13"/>
      <c r="S865" s="14">
        <v>217.4</v>
      </c>
      <c r="T865" s="14">
        <v>0.15</v>
      </c>
      <c r="V865" t="s">
        <v>66</v>
      </c>
      <c r="W865" t="s">
        <v>29</v>
      </c>
      <c r="X865" s="12">
        <v>43205</v>
      </c>
      <c r="Y865" s="15">
        <v>194.35560000000001</v>
      </c>
      <c r="Z865" s="16">
        <v>0</v>
      </c>
      <c r="AA865" s="16">
        <v>0</v>
      </c>
      <c r="AB865" s="16">
        <v>0</v>
      </c>
      <c r="AC865" s="16">
        <v>194.35560000000001</v>
      </c>
      <c r="AD865" s="16">
        <v>194.35560000000001</v>
      </c>
      <c r="AE865" s="16">
        <v>194.35560000000001</v>
      </c>
      <c r="AF865" s="12">
        <v>43281</v>
      </c>
      <c r="AG865" s="15" t="s">
        <v>38</v>
      </c>
      <c r="AH865" s="15" t="s">
        <v>29</v>
      </c>
      <c r="AI865" s="15" t="s">
        <v>38</v>
      </c>
      <c r="AL865" s="47">
        <f t="shared" si="26"/>
        <v>0.89400000000000002</v>
      </c>
      <c r="AM865" s="47">
        <v>1.71</v>
      </c>
      <c r="AN865">
        <f t="shared" si="27"/>
        <v>0.25650000000000001</v>
      </c>
      <c r="AO865" s="18" t="s">
        <v>70</v>
      </c>
      <c r="AP865" t="s">
        <v>389</v>
      </c>
    </row>
    <row r="866" spans="1:42" hidden="1" x14ac:dyDescent="0.2">
      <c r="A866" t="s">
        <v>29</v>
      </c>
      <c r="B866" t="s">
        <v>64</v>
      </c>
      <c r="C866" t="s">
        <v>31</v>
      </c>
      <c r="D866">
        <v>516533</v>
      </c>
      <c r="E866" t="s">
        <v>29</v>
      </c>
      <c r="G866" t="s">
        <v>65</v>
      </c>
      <c r="H866" t="s">
        <v>34</v>
      </c>
      <c r="M866" s="11">
        <v>10</v>
      </c>
      <c r="N866">
        <v>1</v>
      </c>
      <c r="P866" s="12">
        <v>43203</v>
      </c>
      <c r="Q866" s="13">
        <v>12.5</v>
      </c>
      <c r="R866" s="13"/>
      <c r="S866" s="14">
        <v>217.4</v>
      </c>
      <c r="T866" s="14">
        <v>0.15</v>
      </c>
      <c r="V866" t="s">
        <v>66</v>
      </c>
      <c r="W866" t="s">
        <v>29</v>
      </c>
      <c r="X866" s="12">
        <v>43203</v>
      </c>
      <c r="Y866" s="15">
        <v>194.35560000000001</v>
      </c>
      <c r="Z866" s="16">
        <v>0</v>
      </c>
      <c r="AA866" s="16">
        <v>0</v>
      </c>
      <c r="AB866" s="16">
        <v>0</v>
      </c>
      <c r="AC866" s="16">
        <v>194.35560000000001</v>
      </c>
      <c r="AD866" s="16">
        <v>194.35560000000001</v>
      </c>
      <c r="AE866" s="16">
        <v>194.35560000000001</v>
      </c>
      <c r="AF866" s="12">
        <v>43281</v>
      </c>
      <c r="AG866" s="15" t="s">
        <v>38</v>
      </c>
      <c r="AH866" s="15" t="s">
        <v>29</v>
      </c>
      <c r="AI866" s="15" t="s">
        <v>38</v>
      </c>
      <c r="AL866" s="47">
        <f t="shared" si="26"/>
        <v>0.89400000000000002</v>
      </c>
      <c r="AM866" s="47">
        <v>1.71</v>
      </c>
      <c r="AN866">
        <f t="shared" si="27"/>
        <v>0.25650000000000001</v>
      </c>
      <c r="AO866" s="18" t="s">
        <v>70</v>
      </c>
      <c r="AP866" t="s">
        <v>389</v>
      </c>
    </row>
    <row r="867" spans="1:42" hidden="1" x14ac:dyDescent="0.2">
      <c r="A867" t="s">
        <v>29</v>
      </c>
      <c r="B867" t="s">
        <v>64</v>
      </c>
      <c r="C867" t="s">
        <v>31</v>
      </c>
      <c r="D867">
        <v>516545</v>
      </c>
      <c r="E867" t="s">
        <v>29</v>
      </c>
      <c r="G867" t="s">
        <v>65</v>
      </c>
      <c r="H867" t="s">
        <v>34</v>
      </c>
      <c r="M867" s="11">
        <v>10</v>
      </c>
      <c r="N867">
        <v>1</v>
      </c>
      <c r="P867" s="12">
        <v>43205</v>
      </c>
      <c r="Q867" s="13">
        <v>12.5</v>
      </c>
      <c r="R867" s="13"/>
      <c r="S867" s="14">
        <v>217.4</v>
      </c>
      <c r="T867" s="14">
        <v>0.15</v>
      </c>
      <c r="V867" t="s">
        <v>66</v>
      </c>
      <c r="W867" t="s">
        <v>29</v>
      </c>
      <c r="X867" s="12">
        <v>43205</v>
      </c>
      <c r="Y867" s="15">
        <v>194.35560000000001</v>
      </c>
      <c r="Z867" s="16">
        <v>0</v>
      </c>
      <c r="AA867" s="16">
        <v>0</v>
      </c>
      <c r="AB867" s="16">
        <v>0</v>
      </c>
      <c r="AC867" s="16">
        <v>194.35560000000001</v>
      </c>
      <c r="AD867" s="16">
        <v>194.35560000000001</v>
      </c>
      <c r="AE867" s="16">
        <v>194.35560000000001</v>
      </c>
      <c r="AF867" s="12">
        <v>43281</v>
      </c>
      <c r="AG867" s="15" t="s">
        <v>38</v>
      </c>
      <c r="AH867" s="15" t="s">
        <v>29</v>
      </c>
      <c r="AI867" s="15" t="s">
        <v>38</v>
      </c>
      <c r="AL867" s="47">
        <f t="shared" si="26"/>
        <v>0.89400000000000002</v>
      </c>
      <c r="AM867" s="47">
        <v>1.71</v>
      </c>
      <c r="AN867">
        <f t="shared" si="27"/>
        <v>0.25650000000000001</v>
      </c>
      <c r="AO867" s="18" t="s">
        <v>70</v>
      </c>
      <c r="AP867" t="s">
        <v>389</v>
      </c>
    </row>
    <row r="868" spans="1:42" hidden="1" x14ac:dyDescent="0.2">
      <c r="A868" t="s">
        <v>29</v>
      </c>
      <c r="B868" t="s">
        <v>64</v>
      </c>
      <c r="C868" t="s">
        <v>31</v>
      </c>
      <c r="D868">
        <v>516548</v>
      </c>
      <c r="E868" t="s">
        <v>29</v>
      </c>
      <c r="G868" t="s">
        <v>65</v>
      </c>
      <c r="H868" t="s">
        <v>34</v>
      </c>
      <c r="M868" s="11">
        <v>10</v>
      </c>
      <c r="N868">
        <v>1</v>
      </c>
      <c r="P868" s="12">
        <v>43204</v>
      </c>
      <c r="Q868" s="13">
        <v>12.5</v>
      </c>
      <c r="R868" s="13"/>
      <c r="S868" s="14">
        <v>217.4</v>
      </c>
      <c r="T868" s="14">
        <v>0.15</v>
      </c>
      <c r="V868" t="s">
        <v>66</v>
      </c>
      <c r="W868" t="s">
        <v>29</v>
      </c>
      <c r="X868" s="12">
        <v>43204</v>
      </c>
      <c r="Y868" s="15">
        <v>194.35560000000001</v>
      </c>
      <c r="Z868" s="16">
        <v>0</v>
      </c>
      <c r="AA868" s="16">
        <v>0</v>
      </c>
      <c r="AB868" s="16">
        <v>0</v>
      </c>
      <c r="AC868" s="16">
        <v>194.35560000000001</v>
      </c>
      <c r="AD868" s="16">
        <v>194.35560000000001</v>
      </c>
      <c r="AE868" s="16">
        <v>194.35560000000001</v>
      </c>
      <c r="AF868" s="12">
        <v>43281</v>
      </c>
      <c r="AG868" s="15" t="s">
        <v>38</v>
      </c>
      <c r="AH868" s="15" t="s">
        <v>29</v>
      </c>
      <c r="AI868" s="15" t="s">
        <v>38</v>
      </c>
      <c r="AL868" s="47">
        <f t="shared" si="26"/>
        <v>0.89400000000000002</v>
      </c>
      <c r="AM868" s="47">
        <v>1.71</v>
      </c>
      <c r="AN868">
        <f t="shared" si="27"/>
        <v>0.25650000000000001</v>
      </c>
      <c r="AO868" s="18" t="s">
        <v>70</v>
      </c>
      <c r="AP868" t="s">
        <v>389</v>
      </c>
    </row>
    <row r="869" spans="1:42" hidden="1" x14ac:dyDescent="0.2">
      <c r="A869" t="s">
        <v>29</v>
      </c>
      <c r="B869" t="s">
        <v>64</v>
      </c>
      <c r="C869" t="s">
        <v>31</v>
      </c>
      <c r="D869">
        <v>516551</v>
      </c>
      <c r="E869" t="s">
        <v>29</v>
      </c>
      <c r="G869" t="s">
        <v>65</v>
      </c>
      <c r="H869" t="s">
        <v>34</v>
      </c>
      <c r="M869" s="11">
        <v>10</v>
      </c>
      <c r="N869">
        <v>1</v>
      </c>
      <c r="P869" s="12">
        <v>43203</v>
      </c>
      <c r="Q869" s="13">
        <v>12.5</v>
      </c>
      <c r="R869" s="13"/>
      <c r="S869" s="14">
        <v>217.4</v>
      </c>
      <c r="T869" s="14">
        <v>0.15</v>
      </c>
      <c r="V869" t="s">
        <v>66</v>
      </c>
      <c r="W869" t="s">
        <v>29</v>
      </c>
      <c r="X869" s="12">
        <v>43203</v>
      </c>
      <c r="Y869" s="15">
        <v>194.35560000000001</v>
      </c>
      <c r="Z869" s="16">
        <v>0</v>
      </c>
      <c r="AA869" s="16">
        <v>0</v>
      </c>
      <c r="AB869" s="16">
        <v>0</v>
      </c>
      <c r="AC869" s="16">
        <v>194.35560000000001</v>
      </c>
      <c r="AD869" s="16">
        <v>194.35560000000001</v>
      </c>
      <c r="AE869" s="16">
        <v>194.35560000000001</v>
      </c>
      <c r="AF869" s="12">
        <v>43281</v>
      </c>
      <c r="AG869" s="15" t="s">
        <v>38</v>
      </c>
      <c r="AH869" s="15" t="s">
        <v>29</v>
      </c>
      <c r="AI869" s="15" t="s">
        <v>38</v>
      </c>
      <c r="AL869" s="47">
        <f t="shared" si="26"/>
        <v>0.89400000000000002</v>
      </c>
      <c r="AM869" s="47">
        <v>1.71</v>
      </c>
      <c r="AN869">
        <f t="shared" si="27"/>
        <v>0.25650000000000001</v>
      </c>
      <c r="AO869" s="18" t="s">
        <v>70</v>
      </c>
      <c r="AP869" t="s">
        <v>389</v>
      </c>
    </row>
    <row r="870" spans="1:42" hidden="1" x14ac:dyDescent="0.2">
      <c r="A870" t="s">
        <v>29</v>
      </c>
      <c r="B870" t="s">
        <v>64</v>
      </c>
      <c r="C870" t="s">
        <v>31</v>
      </c>
      <c r="D870">
        <v>516552</v>
      </c>
      <c r="E870" t="s">
        <v>29</v>
      </c>
      <c r="G870" t="s">
        <v>65</v>
      </c>
      <c r="H870" t="s">
        <v>34</v>
      </c>
      <c r="M870" s="11">
        <v>10</v>
      </c>
      <c r="N870">
        <v>1</v>
      </c>
      <c r="P870" s="12">
        <v>43204</v>
      </c>
      <c r="Q870" s="13">
        <v>12.5</v>
      </c>
      <c r="R870" s="13"/>
      <c r="S870" s="14">
        <v>217.4</v>
      </c>
      <c r="T870" s="14">
        <v>0.15</v>
      </c>
      <c r="V870" t="s">
        <v>66</v>
      </c>
      <c r="W870" t="s">
        <v>29</v>
      </c>
      <c r="X870" s="12">
        <v>43204</v>
      </c>
      <c r="Y870" s="15">
        <v>194.35560000000001</v>
      </c>
      <c r="Z870" s="16">
        <v>0</v>
      </c>
      <c r="AA870" s="16">
        <v>0</v>
      </c>
      <c r="AB870" s="16">
        <v>0</v>
      </c>
      <c r="AC870" s="16">
        <v>194.35560000000001</v>
      </c>
      <c r="AD870" s="16">
        <v>194.35560000000001</v>
      </c>
      <c r="AE870" s="16">
        <v>194.35560000000001</v>
      </c>
      <c r="AF870" s="12">
        <v>43281</v>
      </c>
      <c r="AG870" s="15" t="s">
        <v>38</v>
      </c>
      <c r="AH870" s="15" t="s">
        <v>29</v>
      </c>
      <c r="AI870" s="15" t="s">
        <v>38</v>
      </c>
      <c r="AL870" s="47">
        <f t="shared" si="26"/>
        <v>0.89400000000000002</v>
      </c>
      <c r="AM870" s="47">
        <v>1.71</v>
      </c>
      <c r="AN870">
        <f t="shared" si="27"/>
        <v>0.25650000000000001</v>
      </c>
      <c r="AO870" s="18" t="s">
        <v>70</v>
      </c>
      <c r="AP870" t="s">
        <v>389</v>
      </c>
    </row>
    <row r="871" spans="1:42" hidden="1" x14ac:dyDescent="0.2">
      <c r="A871" t="s">
        <v>29</v>
      </c>
      <c r="B871" t="s">
        <v>64</v>
      </c>
      <c r="C871" t="s">
        <v>31</v>
      </c>
      <c r="D871">
        <v>516553</v>
      </c>
      <c r="E871" t="s">
        <v>29</v>
      </c>
      <c r="G871" t="s">
        <v>65</v>
      </c>
      <c r="H871" t="s">
        <v>34</v>
      </c>
      <c r="M871" s="11">
        <v>10</v>
      </c>
      <c r="N871">
        <v>1</v>
      </c>
      <c r="P871" s="12">
        <v>43246</v>
      </c>
      <c r="Q871" s="13">
        <v>12.5</v>
      </c>
      <c r="R871" s="13"/>
      <c r="S871" s="14">
        <v>217.4</v>
      </c>
      <c r="T871" s="14">
        <v>0.15</v>
      </c>
      <c r="V871" t="s">
        <v>66</v>
      </c>
      <c r="W871" t="s">
        <v>29</v>
      </c>
      <c r="X871" s="12">
        <v>43246</v>
      </c>
      <c r="Y871" s="15">
        <v>194.35560000000001</v>
      </c>
      <c r="Z871" s="16">
        <v>0</v>
      </c>
      <c r="AA871" s="16">
        <v>0</v>
      </c>
      <c r="AB871" s="16">
        <v>0</v>
      </c>
      <c r="AC871" s="16">
        <v>194.35560000000001</v>
      </c>
      <c r="AD871" s="16">
        <v>194.35560000000001</v>
      </c>
      <c r="AE871" s="16">
        <v>194.35560000000001</v>
      </c>
      <c r="AF871" s="12">
        <v>43281</v>
      </c>
      <c r="AG871" s="15" t="s">
        <v>38</v>
      </c>
      <c r="AH871" s="15" t="s">
        <v>29</v>
      </c>
      <c r="AI871" s="15" t="s">
        <v>38</v>
      </c>
      <c r="AL871" s="47">
        <f t="shared" si="26"/>
        <v>0.89400000000000002</v>
      </c>
      <c r="AM871" s="47">
        <v>1.71</v>
      </c>
      <c r="AN871">
        <f t="shared" si="27"/>
        <v>0.25650000000000001</v>
      </c>
      <c r="AO871" s="18" t="s">
        <v>70</v>
      </c>
      <c r="AP871" t="s">
        <v>389</v>
      </c>
    </row>
    <row r="872" spans="1:42" hidden="1" x14ac:dyDescent="0.2">
      <c r="A872" t="s">
        <v>29</v>
      </c>
      <c r="B872" t="s">
        <v>64</v>
      </c>
      <c r="C872" t="s">
        <v>31</v>
      </c>
      <c r="D872">
        <v>516565</v>
      </c>
      <c r="E872" t="s">
        <v>29</v>
      </c>
      <c r="G872" t="s">
        <v>65</v>
      </c>
      <c r="H872" t="s">
        <v>34</v>
      </c>
      <c r="M872" s="11">
        <v>10</v>
      </c>
      <c r="N872">
        <v>1</v>
      </c>
      <c r="P872" s="12">
        <v>43295</v>
      </c>
      <c r="Q872" s="13">
        <v>12.5</v>
      </c>
      <c r="R872" s="13"/>
      <c r="S872" s="14">
        <v>217.4</v>
      </c>
      <c r="T872" s="14">
        <v>0.15</v>
      </c>
      <c r="V872" t="s">
        <v>66</v>
      </c>
      <c r="W872" t="s">
        <v>29</v>
      </c>
      <c r="X872" s="12">
        <v>43295</v>
      </c>
      <c r="Y872" s="15">
        <v>194.35560000000001</v>
      </c>
      <c r="Z872" s="16">
        <v>0</v>
      </c>
      <c r="AA872" s="16">
        <v>0</v>
      </c>
      <c r="AB872" s="16">
        <v>0</v>
      </c>
      <c r="AC872" s="16">
        <v>194.35560000000001</v>
      </c>
      <c r="AD872" s="16">
        <v>194.35560000000001</v>
      </c>
      <c r="AE872" s="16">
        <v>194.35560000000001</v>
      </c>
      <c r="AF872" s="12">
        <v>43373</v>
      </c>
      <c r="AG872" s="15" t="s">
        <v>38</v>
      </c>
      <c r="AH872" s="15" t="s">
        <v>29</v>
      </c>
      <c r="AI872" s="15" t="s">
        <v>38</v>
      </c>
      <c r="AL872" s="47">
        <f t="shared" si="26"/>
        <v>0.89400000000000002</v>
      </c>
      <c r="AM872" s="47">
        <v>1.71</v>
      </c>
      <c r="AN872">
        <f t="shared" si="27"/>
        <v>0.25650000000000001</v>
      </c>
      <c r="AO872" s="18" t="s">
        <v>70</v>
      </c>
      <c r="AP872" t="s">
        <v>389</v>
      </c>
    </row>
    <row r="873" spans="1:42" hidden="1" x14ac:dyDescent="0.2">
      <c r="A873" t="s">
        <v>29</v>
      </c>
      <c r="B873" t="s">
        <v>64</v>
      </c>
      <c r="C873" t="s">
        <v>31</v>
      </c>
      <c r="D873">
        <v>516569</v>
      </c>
      <c r="E873" t="s">
        <v>29</v>
      </c>
      <c r="G873" t="s">
        <v>65</v>
      </c>
      <c r="H873" t="s">
        <v>34</v>
      </c>
      <c r="M873" s="11">
        <v>10</v>
      </c>
      <c r="N873">
        <v>1</v>
      </c>
      <c r="P873" s="12">
        <v>43295</v>
      </c>
      <c r="Q873" s="13">
        <v>12.5</v>
      </c>
      <c r="R873" s="13"/>
      <c r="S873" s="14">
        <v>217.4</v>
      </c>
      <c r="T873" s="14">
        <v>0.15</v>
      </c>
      <c r="V873" t="s">
        <v>66</v>
      </c>
      <c r="W873" t="s">
        <v>29</v>
      </c>
      <c r="X873" s="12">
        <v>43295</v>
      </c>
      <c r="Y873" s="15">
        <v>194.35560000000001</v>
      </c>
      <c r="Z873" s="16">
        <v>0</v>
      </c>
      <c r="AA873" s="16">
        <v>0</v>
      </c>
      <c r="AB873" s="16">
        <v>0</v>
      </c>
      <c r="AC873" s="16">
        <v>194.35560000000001</v>
      </c>
      <c r="AD873" s="16">
        <v>194.35560000000001</v>
      </c>
      <c r="AE873" s="16">
        <v>194.35560000000001</v>
      </c>
      <c r="AF873" s="12">
        <v>43373</v>
      </c>
      <c r="AG873" s="15" t="s">
        <v>38</v>
      </c>
      <c r="AH873" s="15" t="s">
        <v>29</v>
      </c>
      <c r="AI873" s="15" t="s">
        <v>38</v>
      </c>
      <c r="AL873" s="47">
        <f t="shared" si="26"/>
        <v>0.89400000000000002</v>
      </c>
      <c r="AM873" s="47">
        <v>1.71</v>
      </c>
      <c r="AN873">
        <f t="shared" si="27"/>
        <v>0.25650000000000001</v>
      </c>
      <c r="AO873" s="18" t="s">
        <v>70</v>
      </c>
      <c r="AP873" t="s">
        <v>389</v>
      </c>
    </row>
    <row r="874" spans="1:42" hidden="1" x14ac:dyDescent="0.2">
      <c r="A874" t="s">
        <v>29</v>
      </c>
      <c r="B874" t="s">
        <v>64</v>
      </c>
      <c r="C874" t="s">
        <v>31</v>
      </c>
      <c r="D874">
        <v>516576</v>
      </c>
      <c r="E874" t="s">
        <v>29</v>
      </c>
      <c r="G874" t="s">
        <v>65</v>
      </c>
      <c r="H874" t="s">
        <v>34</v>
      </c>
      <c r="M874" s="11">
        <v>10</v>
      </c>
      <c r="N874">
        <v>1</v>
      </c>
      <c r="P874" s="12">
        <v>43295</v>
      </c>
      <c r="Q874" s="13">
        <v>12.5</v>
      </c>
      <c r="R874" s="13"/>
      <c r="S874" s="14">
        <v>217.4</v>
      </c>
      <c r="T874" s="14">
        <v>0.15</v>
      </c>
      <c r="V874" t="s">
        <v>66</v>
      </c>
      <c r="W874" t="s">
        <v>29</v>
      </c>
      <c r="X874" s="12">
        <v>43295</v>
      </c>
      <c r="Y874" s="15">
        <v>194.35560000000001</v>
      </c>
      <c r="Z874" s="16">
        <v>0</v>
      </c>
      <c r="AA874" s="16">
        <v>0</v>
      </c>
      <c r="AB874" s="16">
        <v>0</v>
      </c>
      <c r="AC874" s="16">
        <v>194.35560000000001</v>
      </c>
      <c r="AD874" s="16">
        <v>194.35560000000001</v>
      </c>
      <c r="AE874" s="16">
        <v>194.35560000000001</v>
      </c>
      <c r="AF874" s="12">
        <v>43373</v>
      </c>
      <c r="AG874" s="15" t="s">
        <v>38</v>
      </c>
      <c r="AH874" s="15" t="s">
        <v>29</v>
      </c>
      <c r="AI874" s="15" t="s">
        <v>38</v>
      </c>
      <c r="AL874" s="47">
        <f t="shared" si="26"/>
        <v>0.89400000000000002</v>
      </c>
      <c r="AM874" s="47">
        <v>1.71</v>
      </c>
      <c r="AN874">
        <f t="shared" si="27"/>
        <v>0.25650000000000001</v>
      </c>
      <c r="AO874" s="18" t="s">
        <v>70</v>
      </c>
      <c r="AP874" t="s">
        <v>389</v>
      </c>
    </row>
    <row r="875" spans="1:42" hidden="1" x14ac:dyDescent="0.2">
      <c r="A875" t="s">
        <v>29</v>
      </c>
      <c r="B875" t="s">
        <v>64</v>
      </c>
      <c r="C875" t="s">
        <v>31</v>
      </c>
      <c r="D875">
        <v>516612</v>
      </c>
      <c r="E875" t="s">
        <v>29</v>
      </c>
      <c r="G875" t="s">
        <v>65</v>
      </c>
      <c r="H875" t="s">
        <v>34</v>
      </c>
      <c r="M875" s="11">
        <v>10</v>
      </c>
      <c r="N875">
        <v>1</v>
      </c>
      <c r="P875" s="12">
        <v>43246</v>
      </c>
      <c r="Q875" s="13">
        <v>12.5</v>
      </c>
      <c r="R875" s="13"/>
      <c r="S875" s="14">
        <v>217.4</v>
      </c>
      <c r="T875" s="14">
        <v>0.15</v>
      </c>
      <c r="V875" t="s">
        <v>66</v>
      </c>
      <c r="W875" t="s">
        <v>29</v>
      </c>
      <c r="X875" s="12">
        <v>43246</v>
      </c>
      <c r="Y875" s="15">
        <v>194.35560000000001</v>
      </c>
      <c r="Z875" s="16">
        <v>0</v>
      </c>
      <c r="AA875" s="16">
        <v>0</v>
      </c>
      <c r="AB875" s="16">
        <v>0</v>
      </c>
      <c r="AC875" s="16">
        <v>194.35560000000001</v>
      </c>
      <c r="AD875" s="16">
        <v>194.35560000000001</v>
      </c>
      <c r="AE875" s="16">
        <v>194.35560000000001</v>
      </c>
      <c r="AF875" s="12">
        <v>43281</v>
      </c>
      <c r="AG875" s="15" t="s">
        <v>38</v>
      </c>
      <c r="AH875" s="15" t="s">
        <v>29</v>
      </c>
      <c r="AI875" s="15" t="s">
        <v>38</v>
      </c>
      <c r="AL875" s="47">
        <f t="shared" si="26"/>
        <v>0.89400000000000002</v>
      </c>
      <c r="AM875" s="47">
        <v>1.71</v>
      </c>
      <c r="AN875">
        <f t="shared" si="27"/>
        <v>0.25650000000000001</v>
      </c>
      <c r="AO875" s="18" t="s">
        <v>70</v>
      </c>
      <c r="AP875" t="s">
        <v>389</v>
      </c>
    </row>
    <row r="876" spans="1:42" hidden="1" x14ac:dyDescent="0.2">
      <c r="A876" t="s">
        <v>29</v>
      </c>
      <c r="B876" t="s">
        <v>64</v>
      </c>
      <c r="C876" t="s">
        <v>31</v>
      </c>
      <c r="D876">
        <v>516738</v>
      </c>
      <c r="E876" t="s">
        <v>29</v>
      </c>
      <c r="G876" t="s">
        <v>65</v>
      </c>
      <c r="H876" t="s">
        <v>34</v>
      </c>
      <c r="M876" s="11">
        <v>10</v>
      </c>
      <c r="N876">
        <v>1</v>
      </c>
      <c r="P876" s="12">
        <v>43246</v>
      </c>
      <c r="Q876" s="13">
        <v>12.5</v>
      </c>
      <c r="R876" s="13"/>
      <c r="S876" s="14">
        <v>217.4</v>
      </c>
      <c r="T876" s="14">
        <v>0.15</v>
      </c>
      <c r="V876" t="s">
        <v>66</v>
      </c>
      <c r="W876" t="s">
        <v>29</v>
      </c>
      <c r="X876" s="12">
        <v>43246</v>
      </c>
      <c r="Y876" s="15">
        <v>194.35560000000001</v>
      </c>
      <c r="Z876" s="16">
        <v>0</v>
      </c>
      <c r="AA876" s="16">
        <v>0</v>
      </c>
      <c r="AB876" s="16">
        <v>0</v>
      </c>
      <c r="AC876" s="16">
        <v>194.35560000000001</v>
      </c>
      <c r="AD876" s="16">
        <v>194.35560000000001</v>
      </c>
      <c r="AE876" s="16">
        <v>194.35560000000001</v>
      </c>
      <c r="AF876" s="12">
        <v>43281</v>
      </c>
      <c r="AG876" s="15" t="s">
        <v>38</v>
      </c>
      <c r="AH876" s="15" t="s">
        <v>29</v>
      </c>
      <c r="AI876" s="15" t="s">
        <v>38</v>
      </c>
      <c r="AL876" s="47">
        <f t="shared" si="26"/>
        <v>0.89400000000000002</v>
      </c>
      <c r="AM876" s="47">
        <v>1.71</v>
      </c>
      <c r="AN876">
        <f t="shared" si="27"/>
        <v>0.25650000000000001</v>
      </c>
      <c r="AO876" s="18" t="s">
        <v>70</v>
      </c>
      <c r="AP876" t="s">
        <v>389</v>
      </c>
    </row>
    <row r="877" spans="1:42" hidden="1" x14ac:dyDescent="0.2">
      <c r="A877" t="s">
        <v>29</v>
      </c>
      <c r="B877" t="s">
        <v>64</v>
      </c>
      <c r="C877" t="s">
        <v>31</v>
      </c>
      <c r="D877">
        <v>516746</v>
      </c>
      <c r="E877" t="s">
        <v>29</v>
      </c>
      <c r="G877" t="s">
        <v>65</v>
      </c>
      <c r="H877" t="s">
        <v>34</v>
      </c>
      <c r="M877" s="11">
        <v>10</v>
      </c>
      <c r="N877">
        <v>1</v>
      </c>
      <c r="P877" s="12">
        <v>43203</v>
      </c>
      <c r="Q877" s="13">
        <v>12.5</v>
      </c>
      <c r="R877" s="13"/>
      <c r="S877" s="14">
        <v>217.4</v>
      </c>
      <c r="T877" s="14">
        <v>0.15</v>
      </c>
      <c r="V877" t="s">
        <v>66</v>
      </c>
      <c r="W877" t="s">
        <v>29</v>
      </c>
      <c r="X877" s="12">
        <v>43203</v>
      </c>
      <c r="Y877" s="15">
        <v>194.35560000000001</v>
      </c>
      <c r="Z877" s="16">
        <v>0</v>
      </c>
      <c r="AA877" s="16">
        <v>0</v>
      </c>
      <c r="AB877" s="16">
        <v>0</v>
      </c>
      <c r="AC877" s="16">
        <v>194.35560000000001</v>
      </c>
      <c r="AD877" s="16">
        <v>194.35560000000001</v>
      </c>
      <c r="AE877" s="16">
        <v>194.35560000000001</v>
      </c>
      <c r="AF877" s="12">
        <v>43281</v>
      </c>
      <c r="AG877" s="15" t="s">
        <v>38</v>
      </c>
      <c r="AH877" s="15" t="s">
        <v>29</v>
      </c>
      <c r="AI877" s="15" t="s">
        <v>38</v>
      </c>
      <c r="AL877" s="47">
        <f t="shared" si="26"/>
        <v>0.89400000000000002</v>
      </c>
      <c r="AM877" s="47">
        <v>1.71</v>
      </c>
      <c r="AN877">
        <f t="shared" si="27"/>
        <v>0.25650000000000001</v>
      </c>
      <c r="AO877" s="18" t="s">
        <v>70</v>
      </c>
      <c r="AP877" t="s">
        <v>389</v>
      </c>
    </row>
    <row r="878" spans="1:42" hidden="1" x14ac:dyDescent="0.2">
      <c r="A878" t="s">
        <v>29</v>
      </c>
      <c r="B878" t="s">
        <v>64</v>
      </c>
      <c r="C878" t="s">
        <v>31</v>
      </c>
      <c r="D878">
        <v>516748</v>
      </c>
      <c r="E878" t="s">
        <v>29</v>
      </c>
      <c r="G878" t="s">
        <v>65</v>
      </c>
      <c r="H878" t="s">
        <v>34</v>
      </c>
      <c r="M878" s="11">
        <v>10</v>
      </c>
      <c r="N878">
        <v>1</v>
      </c>
      <c r="P878" s="12">
        <v>43204</v>
      </c>
      <c r="Q878" s="13">
        <v>12.5</v>
      </c>
      <c r="R878" s="13"/>
      <c r="S878" s="14">
        <v>217.4</v>
      </c>
      <c r="T878" s="14">
        <v>0.15</v>
      </c>
      <c r="V878" t="s">
        <v>66</v>
      </c>
      <c r="W878" t="s">
        <v>29</v>
      </c>
      <c r="X878" s="12">
        <v>43204</v>
      </c>
      <c r="Y878" s="15">
        <v>194.35560000000001</v>
      </c>
      <c r="Z878" s="16">
        <v>0</v>
      </c>
      <c r="AA878" s="16">
        <v>0</v>
      </c>
      <c r="AB878" s="16">
        <v>0</v>
      </c>
      <c r="AC878" s="16">
        <v>194.35560000000001</v>
      </c>
      <c r="AD878" s="16">
        <v>194.35560000000001</v>
      </c>
      <c r="AE878" s="16">
        <v>194.35560000000001</v>
      </c>
      <c r="AF878" s="12">
        <v>43281</v>
      </c>
      <c r="AG878" s="15" t="s">
        <v>38</v>
      </c>
      <c r="AH878" s="15" t="s">
        <v>29</v>
      </c>
      <c r="AI878" s="15" t="s">
        <v>38</v>
      </c>
      <c r="AL878" s="47">
        <f t="shared" si="26"/>
        <v>0.89400000000000002</v>
      </c>
      <c r="AM878" s="47">
        <v>1.71</v>
      </c>
      <c r="AN878">
        <f t="shared" si="27"/>
        <v>0.25650000000000001</v>
      </c>
      <c r="AO878" s="18" t="s">
        <v>70</v>
      </c>
      <c r="AP878" t="s">
        <v>389</v>
      </c>
    </row>
    <row r="879" spans="1:42" hidden="1" x14ac:dyDescent="0.2">
      <c r="A879" t="s">
        <v>29</v>
      </c>
      <c r="B879" t="s">
        <v>64</v>
      </c>
      <c r="C879" t="s">
        <v>31</v>
      </c>
      <c r="D879">
        <v>516762</v>
      </c>
      <c r="E879" t="s">
        <v>29</v>
      </c>
      <c r="G879" t="s">
        <v>65</v>
      </c>
      <c r="H879" t="s">
        <v>34</v>
      </c>
      <c r="M879" s="11">
        <v>10</v>
      </c>
      <c r="N879">
        <v>1</v>
      </c>
      <c r="P879" s="12">
        <v>43314</v>
      </c>
      <c r="Q879" s="13">
        <v>12.5</v>
      </c>
      <c r="R879" s="13"/>
      <c r="S879" s="14">
        <v>217.4</v>
      </c>
      <c r="T879" s="14">
        <v>0.15</v>
      </c>
      <c r="V879" t="s">
        <v>66</v>
      </c>
      <c r="W879" t="s">
        <v>29</v>
      </c>
      <c r="X879" s="12">
        <v>43314</v>
      </c>
      <c r="Y879" s="15">
        <v>194.35560000000001</v>
      </c>
      <c r="Z879" s="16">
        <v>0</v>
      </c>
      <c r="AA879" s="16">
        <v>0</v>
      </c>
      <c r="AB879" s="16">
        <v>0</v>
      </c>
      <c r="AC879" s="16">
        <v>194.35560000000001</v>
      </c>
      <c r="AD879" s="16">
        <v>194.35560000000001</v>
      </c>
      <c r="AE879" s="16">
        <v>194.35560000000001</v>
      </c>
      <c r="AF879" s="12">
        <v>43373</v>
      </c>
      <c r="AG879" s="15" t="s">
        <v>38</v>
      </c>
      <c r="AH879" s="15" t="s">
        <v>29</v>
      </c>
      <c r="AI879" s="15" t="s">
        <v>38</v>
      </c>
      <c r="AL879" s="47">
        <f t="shared" si="26"/>
        <v>0.89400000000000002</v>
      </c>
      <c r="AM879" s="47">
        <v>1.71</v>
      </c>
      <c r="AN879">
        <f t="shared" si="27"/>
        <v>0.25650000000000001</v>
      </c>
      <c r="AO879" s="18" t="s">
        <v>70</v>
      </c>
      <c r="AP879" t="s">
        <v>389</v>
      </c>
    </row>
    <row r="880" spans="1:42" hidden="1" x14ac:dyDescent="0.2">
      <c r="A880" t="s">
        <v>29</v>
      </c>
      <c r="B880" t="s">
        <v>64</v>
      </c>
      <c r="C880" t="s">
        <v>31</v>
      </c>
      <c r="D880">
        <v>516766</v>
      </c>
      <c r="E880" t="s">
        <v>29</v>
      </c>
      <c r="G880" t="s">
        <v>65</v>
      </c>
      <c r="H880" t="s">
        <v>34</v>
      </c>
      <c r="M880" s="11">
        <v>10</v>
      </c>
      <c r="N880">
        <v>1</v>
      </c>
      <c r="P880" s="12">
        <v>43204</v>
      </c>
      <c r="Q880" s="13">
        <v>12.5</v>
      </c>
      <c r="R880" s="13"/>
      <c r="S880" s="14">
        <v>217.4</v>
      </c>
      <c r="T880" s="14">
        <v>0.15</v>
      </c>
      <c r="V880" t="s">
        <v>66</v>
      </c>
      <c r="W880" t="s">
        <v>29</v>
      </c>
      <c r="X880" s="12">
        <v>43204</v>
      </c>
      <c r="Y880" s="15">
        <v>194.35560000000001</v>
      </c>
      <c r="Z880" s="16">
        <v>0</v>
      </c>
      <c r="AA880" s="16">
        <v>0</v>
      </c>
      <c r="AB880" s="16">
        <v>0</v>
      </c>
      <c r="AC880" s="16">
        <v>194.35560000000001</v>
      </c>
      <c r="AD880" s="16">
        <v>194.35560000000001</v>
      </c>
      <c r="AE880" s="16">
        <v>194.35560000000001</v>
      </c>
      <c r="AF880" s="12">
        <v>43281</v>
      </c>
      <c r="AG880" s="15" t="s">
        <v>38</v>
      </c>
      <c r="AH880" s="15" t="s">
        <v>29</v>
      </c>
      <c r="AI880" s="15" t="s">
        <v>38</v>
      </c>
      <c r="AL880" s="47">
        <f t="shared" si="26"/>
        <v>0.89400000000000002</v>
      </c>
      <c r="AM880" s="47">
        <v>1.71</v>
      </c>
      <c r="AN880">
        <f t="shared" si="27"/>
        <v>0.25650000000000001</v>
      </c>
      <c r="AO880" s="18" t="s">
        <v>70</v>
      </c>
      <c r="AP880" t="s">
        <v>389</v>
      </c>
    </row>
    <row r="881" spans="1:42" hidden="1" x14ac:dyDescent="0.2">
      <c r="A881" t="s">
        <v>29</v>
      </c>
      <c r="B881" t="s">
        <v>64</v>
      </c>
      <c r="C881" t="s">
        <v>31</v>
      </c>
      <c r="D881">
        <v>516801</v>
      </c>
      <c r="E881" t="s">
        <v>29</v>
      </c>
      <c r="G881" t="s">
        <v>65</v>
      </c>
      <c r="H881" t="s">
        <v>34</v>
      </c>
      <c r="M881" s="11">
        <v>10</v>
      </c>
      <c r="N881">
        <v>1</v>
      </c>
      <c r="P881" s="12">
        <v>43246</v>
      </c>
      <c r="Q881" s="13">
        <v>12.5</v>
      </c>
      <c r="R881" s="13"/>
      <c r="S881" s="14">
        <v>217.4</v>
      </c>
      <c r="T881" s="14">
        <v>0.15</v>
      </c>
      <c r="V881" t="s">
        <v>66</v>
      </c>
      <c r="W881" t="s">
        <v>29</v>
      </c>
      <c r="X881" s="12">
        <v>43246</v>
      </c>
      <c r="Y881" s="15">
        <v>194.35560000000001</v>
      </c>
      <c r="Z881" s="16">
        <v>0</v>
      </c>
      <c r="AA881" s="16">
        <v>0</v>
      </c>
      <c r="AB881" s="16">
        <v>0</v>
      </c>
      <c r="AC881" s="16">
        <v>194.35560000000001</v>
      </c>
      <c r="AD881" s="16">
        <v>194.35560000000001</v>
      </c>
      <c r="AE881" s="16">
        <v>194.35560000000001</v>
      </c>
      <c r="AF881" s="12">
        <v>43281</v>
      </c>
      <c r="AG881" s="15" t="s">
        <v>38</v>
      </c>
      <c r="AH881" s="15" t="s">
        <v>29</v>
      </c>
      <c r="AI881" s="15" t="s">
        <v>38</v>
      </c>
      <c r="AL881" s="47">
        <f t="shared" si="26"/>
        <v>0.89400000000000002</v>
      </c>
      <c r="AM881" s="47">
        <v>1.71</v>
      </c>
      <c r="AN881">
        <f t="shared" si="27"/>
        <v>0.25650000000000001</v>
      </c>
      <c r="AO881" s="18" t="s">
        <v>70</v>
      </c>
      <c r="AP881" t="s">
        <v>389</v>
      </c>
    </row>
    <row r="882" spans="1:42" hidden="1" x14ac:dyDescent="0.2">
      <c r="A882" t="s">
        <v>29</v>
      </c>
      <c r="B882" t="s">
        <v>64</v>
      </c>
      <c r="C882" t="s">
        <v>31</v>
      </c>
      <c r="D882">
        <v>516815</v>
      </c>
      <c r="E882" t="s">
        <v>29</v>
      </c>
      <c r="G882" t="s">
        <v>65</v>
      </c>
      <c r="H882" t="s">
        <v>34</v>
      </c>
      <c r="M882" s="11">
        <v>10</v>
      </c>
      <c r="N882">
        <v>1</v>
      </c>
      <c r="P882" s="12">
        <v>43203</v>
      </c>
      <c r="Q882" s="13">
        <v>12.5</v>
      </c>
      <c r="R882" s="13"/>
      <c r="S882" s="14">
        <v>217.4</v>
      </c>
      <c r="T882" s="14">
        <v>0.15</v>
      </c>
      <c r="V882" t="s">
        <v>66</v>
      </c>
      <c r="W882" t="s">
        <v>29</v>
      </c>
      <c r="X882" s="12">
        <v>43203</v>
      </c>
      <c r="Y882" s="15">
        <v>194.35560000000001</v>
      </c>
      <c r="Z882" s="16">
        <v>0</v>
      </c>
      <c r="AA882" s="16">
        <v>0</v>
      </c>
      <c r="AB882" s="16">
        <v>0</v>
      </c>
      <c r="AC882" s="16">
        <v>194.35560000000001</v>
      </c>
      <c r="AD882" s="16">
        <v>194.35560000000001</v>
      </c>
      <c r="AE882" s="16">
        <v>194.35560000000001</v>
      </c>
      <c r="AF882" s="12">
        <v>43281</v>
      </c>
      <c r="AG882" s="15" t="s">
        <v>38</v>
      </c>
      <c r="AH882" s="15" t="s">
        <v>29</v>
      </c>
      <c r="AI882" s="15" t="s">
        <v>38</v>
      </c>
      <c r="AL882" s="47">
        <f t="shared" si="26"/>
        <v>0.89400000000000002</v>
      </c>
      <c r="AM882" s="47">
        <v>1.71</v>
      </c>
      <c r="AN882">
        <f t="shared" si="27"/>
        <v>0.25650000000000001</v>
      </c>
      <c r="AO882" s="18" t="s">
        <v>70</v>
      </c>
      <c r="AP882" t="s">
        <v>389</v>
      </c>
    </row>
    <row r="883" spans="1:42" hidden="1" x14ac:dyDescent="0.2">
      <c r="A883" t="s">
        <v>29</v>
      </c>
      <c r="B883" t="s">
        <v>64</v>
      </c>
      <c r="C883" t="s">
        <v>31</v>
      </c>
      <c r="D883">
        <v>516832</v>
      </c>
      <c r="E883" t="s">
        <v>29</v>
      </c>
      <c r="G883" t="s">
        <v>65</v>
      </c>
      <c r="H883" t="s">
        <v>34</v>
      </c>
      <c r="M883" s="11">
        <v>10</v>
      </c>
      <c r="N883">
        <v>1</v>
      </c>
      <c r="P883" s="12">
        <v>43204</v>
      </c>
      <c r="Q883" s="13">
        <v>12.5</v>
      </c>
      <c r="R883" s="13"/>
      <c r="S883" s="14">
        <v>217.4</v>
      </c>
      <c r="T883" s="14">
        <v>0.15</v>
      </c>
      <c r="V883" t="s">
        <v>66</v>
      </c>
      <c r="W883" t="s">
        <v>29</v>
      </c>
      <c r="X883" s="12">
        <v>43204</v>
      </c>
      <c r="Y883" s="15">
        <v>194.35560000000001</v>
      </c>
      <c r="Z883" s="16">
        <v>0</v>
      </c>
      <c r="AA883" s="16">
        <v>0</v>
      </c>
      <c r="AB883" s="16">
        <v>0</v>
      </c>
      <c r="AC883" s="16">
        <v>194.35560000000001</v>
      </c>
      <c r="AD883" s="16">
        <v>194.35560000000001</v>
      </c>
      <c r="AE883" s="16">
        <v>194.35560000000001</v>
      </c>
      <c r="AF883" s="12">
        <v>43281</v>
      </c>
      <c r="AG883" s="15" t="s">
        <v>38</v>
      </c>
      <c r="AH883" s="15" t="s">
        <v>29</v>
      </c>
      <c r="AI883" s="15" t="s">
        <v>38</v>
      </c>
      <c r="AL883" s="47">
        <f t="shared" si="26"/>
        <v>0.89400000000000002</v>
      </c>
      <c r="AM883" s="47">
        <v>1.71</v>
      </c>
      <c r="AN883">
        <f t="shared" si="27"/>
        <v>0.25650000000000001</v>
      </c>
      <c r="AO883" s="18" t="s">
        <v>70</v>
      </c>
      <c r="AP883" t="s">
        <v>389</v>
      </c>
    </row>
    <row r="884" spans="1:42" hidden="1" x14ac:dyDescent="0.2">
      <c r="A884" t="s">
        <v>29</v>
      </c>
      <c r="B884" t="s">
        <v>64</v>
      </c>
      <c r="C884" t="s">
        <v>31</v>
      </c>
      <c r="D884">
        <v>516839</v>
      </c>
      <c r="E884" t="s">
        <v>29</v>
      </c>
      <c r="G884" t="s">
        <v>65</v>
      </c>
      <c r="H884" t="s">
        <v>34</v>
      </c>
      <c r="M884" s="11">
        <v>10</v>
      </c>
      <c r="N884">
        <v>1</v>
      </c>
      <c r="P884" s="12">
        <v>43205</v>
      </c>
      <c r="Q884" s="13">
        <v>12.5</v>
      </c>
      <c r="R884" s="13"/>
      <c r="S884" s="14">
        <v>217.4</v>
      </c>
      <c r="T884" s="14">
        <v>0.15</v>
      </c>
      <c r="V884" t="s">
        <v>66</v>
      </c>
      <c r="W884" t="s">
        <v>29</v>
      </c>
      <c r="X884" s="12">
        <v>43205</v>
      </c>
      <c r="Y884" s="15">
        <v>194.35560000000001</v>
      </c>
      <c r="Z884" s="16">
        <v>0</v>
      </c>
      <c r="AA884" s="16">
        <v>0</v>
      </c>
      <c r="AB884" s="16">
        <v>0</v>
      </c>
      <c r="AC884" s="16">
        <v>194.35560000000001</v>
      </c>
      <c r="AD884" s="16">
        <v>194.35560000000001</v>
      </c>
      <c r="AE884" s="16">
        <v>194.35560000000001</v>
      </c>
      <c r="AF884" s="12">
        <v>43281</v>
      </c>
      <c r="AG884" s="15" t="s">
        <v>38</v>
      </c>
      <c r="AH884" s="15" t="s">
        <v>29</v>
      </c>
      <c r="AI884" s="15" t="s">
        <v>38</v>
      </c>
      <c r="AL884" s="47">
        <f t="shared" si="26"/>
        <v>0.89400000000000002</v>
      </c>
      <c r="AM884" s="47">
        <v>1.71</v>
      </c>
      <c r="AN884">
        <f t="shared" si="27"/>
        <v>0.25650000000000001</v>
      </c>
      <c r="AO884" s="18" t="s">
        <v>70</v>
      </c>
      <c r="AP884" t="s">
        <v>389</v>
      </c>
    </row>
    <row r="885" spans="1:42" hidden="1" x14ac:dyDescent="0.2">
      <c r="A885" t="s">
        <v>29</v>
      </c>
      <c r="B885" t="s">
        <v>64</v>
      </c>
      <c r="C885" t="s">
        <v>31</v>
      </c>
      <c r="D885">
        <v>516848</v>
      </c>
      <c r="E885" t="s">
        <v>29</v>
      </c>
      <c r="G885" t="s">
        <v>65</v>
      </c>
      <c r="H885" t="s">
        <v>34</v>
      </c>
      <c r="M885" s="11">
        <v>10</v>
      </c>
      <c r="N885">
        <v>1</v>
      </c>
      <c r="P885" s="12">
        <v>43204</v>
      </c>
      <c r="Q885" s="13">
        <v>12.5</v>
      </c>
      <c r="R885" s="13"/>
      <c r="S885" s="14">
        <v>217.4</v>
      </c>
      <c r="T885" s="14">
        <v>0.15</v>
      </c>
      <c r="V885" t="s">
        <v>66</v>
      </c>
      <c r="W885" t="s">
        <v>29</v>
      </c>
      <c r="X885" s="12">
        <v>43204</v>
      </c>
      <c r="Y885" s="15">
        <v>194.35560000000001</v>
      </c>
      <c r="Z885" s="16">
        <v>0</v>
      </c>
      <c r="AA885" s="16">
        <v>0</v>
      </c>
      <c r="AB885" s="16">
        <v>0</v>
      </c>
      <c r="AC885" s="16">
        <v>194.35560000000001</v>
      </c>
      <c r="AD885" s="16">
        <v>194.35560000000001</v>
      </c>
      <c r="AE885" s="16">
        <v>194.35560000000001</v>
      </c>
      <c r="AF885" s="12">
        <v>43281</v>
      </c>
      <c r="AG885" s="15" t="s">
        <v>38</v>
      </c>
      <c r="AH885" s="15" t="s">
        <v>29</v>
      </c>
      <c r="AI885" s="15" t="s">
        <v>38</v>
      </c>
      <c r="AL885" s="47">
        <f t="shared" si="26"/>
        <v>0.89400000000000002</v>
      </c>
      <c r="AM885" s="47">
        <v>1.71</v>
      </c>
      <c r="AN885">
        <f t="shared" si="27"/>
        <v>0.25650000000000001</v>
      </c>
      <c r="AO885" s="18" t="s">
        <v>70</v>
      </c>
      <c r="AP885" t="s">
        <v>389</v>
      </c>
    </row>
    <row r="886" spans="1:42" hidden="1" x14ac:dyDescent="0.2">
      <c r="A886" t="s">
        <v>29</v>
      </c>
      <c r="B886" t="s">
        <v>64</v>
      </c>
      <c r="C886" t="s">
        <v>31</v>
      </c>
      <c r="D886">
        <v>516887</v>
      </c>
      <c r="E886" t="s">
        <v>29</v>
      </c>
      <c r="G886" t="s">
        <v>65</v>
      </c>
      <c r="H886" t="s">
        <v>34</v>
      </c>
      <c r="M886" s="11">
        <v>10</v>
      </c>
      <c r="N886">
        <v>1</v>
      </c>
      <c r="P886" s="12">
        <v>43246</v>
      </c>
      <c r="Q886" s="13">
        <v>12.5</v>
      </c>
      <c r="R886" s="13"/>
      <c r="S886" s="14">
        <v>217.4</v>
      </c>
      <c r="T886" s="14">
        <v>0.15</v>
      </c>
      <c r="V886" t="s">
        <v>66</v>
      </c>
      <c r="W886" t="s">
        <v>29</v>
      </c>
      <c r="X886" s="12">
        <v>43246</v>
      </c>
      <c r="Y886" s="15">
        <v>194.35560000000001</v>
      </c>
      <c r="Z886" s="16">
        <v>0</v>
      </c>
      <c r="AA886" s="16">
        <v>0</v>
      </c>
      <c r="AB886" s="16">
        <v>0</v>
      </c>
      <c r="AC886" s="16">
        <v>194.35560000000001</v>
      </c>
      <c r="AD886" s="16">
        <v>194.35560000000001</v>
      </c>
      <c r="AE886" s="16">
        <v>194.35560000000001</v>
      </c>
      <c r="AF886" s="12">
        <v>43281</v>
      </c>
      <c r="AG886" s="15" t="s">
        <v>38</v>
      </c>
      <c r="AH886" s="15" t="s">
        <v>29</v>
      </c>
      <c r="AI886" s="15" t="s">
        <v>38</v>
      </c>
      <c r="AL886" s="47">
        <f t="shared" si="26"/>
        <v>0.89400000000000002</v>
      </c>
      <c r="AM886" s="47">
        <v>1.71</v>
      </c>
      <c r="AN886">
        <f t="shared" si="27"/>
        <v>0.25650000000000001</v>
      </c>
      <c r="AO886" s="18" t="s">
        <v>70</v>
      </c>
      <c r="AP886" t="s">
        <v>389</v>
      </c>
    </row>
    <row r="887" spans="1:42" hidden="1" x14ac:dyDescent="0.2">
      <c r="A887" t="s">
        <v>29</v>
      </c>
      <c r="B887" t="s">
        <v>64</v>
      </c>
      <c r="C887" t="s">
        <v>31</v>
      </c>
      <c r="D887">
        <v>516893</v>
      </c>
      <c r="E887" t="s">
        <v>29</v>
      </c>
      <c r="G887" t="s">
        <v>65</v>
      </c>
      <c r="H887" t="s">
        <v>34</v>
      </c>
      <c r="M887" s="11">
        <v>10</v>
      </c>
      <c r="N887">
        <v>1</v>
      </c>
      <c r="P887" s="12">
        <v>43337</v>
      </c>
      <c r="Q887" s="13">
        <v>12.5</v>
      </c>
      <c r="R887" s="13"/>
      <c r="S887" s="14">
        <v>217.4</v>
      </c>
      <c r="T887" s="14">
        <v>0.15</v>
      </c>
      <c r="V887" t="s">
        <v>66</v>
      </c>
      <c r="W887" t="s">
        <v>29</v>
      </c>
      <c r="X887" s="12">
        <v>43337</v>
      </c>
      <c r="Y887" s="15">
        <v>194.35560000000001</v>
      </c>
      <c r="Z887" s="16">
        <v>0</v>
      </c>
      <c r="AA887" s="16">
        <v>0</v>
      </c>
      <c r="AB887" s="16">
        <v>0</v>
      </c>
      <c r="AC887" s="16">
        <v>194.35560000000001</v>
      </c>
      <c r="AD887" s="16">
        <v>194.35560000000001</v>
      </c>
      <c r="AE887" s="16">
        <v>194.35560000000001</v>
      </c>
      <c r="AF887" s="12">
        <v>43373</v>
      </c>
      <c r="AG887" s="15" t="s">
        <v>38</v>
      </c>
      <c r="AH887" s="15" t="s">
        <v>29</v>
      </c>
      <c r="AI887" s="15" t="s">
        <v>38</v>
      </c>
      <c r="AL887" s="47">
        <f t="shared" si="26"/>
        <v>0.89400000000000002</v>
      </c>
      <c r="AM887" s="47">
        <v>1.71</v>
      </c>
      <c r="AN887">
        <f t="shared" si="27"/>
        <v>0.25650000000000001</v>
      </c>
      <c r="AO887" s="18" t="s">
        <v>70</v>
      </c>
      <c r="AP887" t="s">
        <v>389</v>
      </c>
    </row>
    <row r="888" spans="1:42" hidden="1" x14ac:dyDescent="0.2">
      <c r="A888" t="s">
        <v>29</v>
      </c>
      <c r="B888" t="s">
        <v>64</v>
      </c>
      <c r="C888" t="s">
        <v>31</v>
      </c>
      <c r="D888">
        <v>516907</v>
      </c>
      <c r="E888" t="s">
        <v>29</v>
      </c>
      <c r="G888" t="s">
        <v>65</v>
      </c>
      <c r="H888" t="s">
        <v>34</v>
      </c>
      <c r="M888" s="11">
        <v>10</v>
      </c>
      <c r="N888">
        <v>1</v>
      </c>
      <c r="P888" s="12">
        <v>43314</v>
      </c>
      <c r="Q888" s="13">
        <v>12.5</v>
      </c>
      <c r="R888" s="13"/>
      <c r="S888" s="14">
        <v>217.4</v>
      </c>
      <c r="T888" s="14">
        <v>0.15</v>
      </c>
      <c r="V888" t="s">
        <v>66</v>
      </c>
      <c r="W888" t="s">
        <v>29</v>
      </c>
      <c r="X888" s="12">
        <v>43314</v>
      </c>
      <c r="Y888" s="15">
        <v>194.35560000000001</v>
      </c>
      <c r="Z888" s="16">
        <v>0</v>
      </c>
      <c r="AA888" s="16">
        <v>0</v>
      </c>
      <c r="AB888" s="16">
        <v>0</v>
      </c>
      <c r="AC888" s="16">
        <v>194.35560000000001</v>
      </c>
      <c r="AD888" s="16">
        <v>194.35560000000001</v>
      </c>
      <c r="AE888" s="16">
        <v>194.35560000000001</v>
      </c>
      <c r="AF888" s="12">
        <v>43373</v>
      </c>
      <c r="AG888" s="15" t="s">
        <v>38</v>
      </c>
      <c r="AH888" s="15" t="s">
        <v>29</v>
      </c>
      <c r="AI888" s="15" t="s">
        <v>38</v>
      </c>
      <c r="AL888" s="47">
        <f t="shared" si="26"/>
        <v>0.89400000000000002</v>
      </c>
      <c r="AM888" s="47">
        <v>1.71</v>
      </c>
      <c r="AN888">
        <f t="shared" si="27"/>
        <v>0.25650000000000001</v>
      </c>
      <c r="AO888" s="18" t="s">
        <v>70</v>
      </c>
      <c r="AP888" t="s">
        <v>389</v>
      </c>
    </row>
    <row r="889" spans="1:42" hidden="1" x14ac:dyDescent="0.2">
      <c r="A889" t="s">
        <v>29</v>
      </c>
      <c r="B889" t="s">
        <v>64</v>
      </c>
      <c r="C889" t="s">
        <v>31</v>
      </c>
      <c r="D889">
        <v>516915</v>
      </c>
      <c r="E889" t="s">
        <v>29</v>
      </c>
      <c r="G889" t="s">
        <v>65</v>
      </c>
      <c r="H889" t="s">
        <v>34</v>
      </c>
      <c r="M889" s="11">
        <v>10</v>
      </c>
      <c r="N889">
        <v>1</v>
      </c>
      <c r="P889" s="12">
        <v>43314</v>
      </c>
      <c r="Q889" s="13">
        <v>12.5</v>
      </c>
      <c r="R889" s="13"/>
      <c r="S889" s="14">
        <v>217.4</v>
      </c>
      <c r="T889" s="14">
        <v>0.15</v>
      </c>
      <c r="V889" t="s">
        <v>66</v>
      </c>
      <c r="W889" t="s">
        <v>29</v>
      </c>
      <c r="X889" s="12">
        <v>43314</v>
      </c>
      <c r="Y889" s="15">
        <v>194.35560000000001</v>
      </c>
      <c r="Z889" s="16">
        <v>0</v>
      </c>
      <c r="AA889" s="16">
        <v>0</v>
      </c>
      <c r="AB889" s="16">
        <v>0</v>
      </c>
      <c r="AC889" s="16">
        <v>194.35560000000001</v>
      </c>
      <c r="AD889" s="16">
        <v>194.35560000000001</v>
      </c>
      <c r="AE889" s="16">
        <v>194.35560000000001</v>
      </c>
      <c r="AF889" s="12">
        <v>43373</v>
      </c>
      <c r="AG889" s="15" t="s">
        <v>38</v>
      </c>
      <c r="AH889" s="15" t="s">
        <v>29</v>
      </c>
      <c r="AI889" s="15" t="s">
        <v>38</v>
      </c>
      <c r="AL889" s="47">
        <f t="shared" si="26"/>
        <v>0.89400000000000002</v>
      </c>
      <c r="AM889" s="47">
        <v>1.71</v>
      </c>
      <c r="AN889">
        <f t="shared" si="27"/>
        <v>0.25650000000000001</v>
      </c>
      <c r="AO889" s="18" t="s">
        <v>70</v>
      </c>
      <c r="AP889" t="s">
        <v>389</v>
      </c>
    </row>
    <row r="890" spans="1:42" hidden="1" x14ac:dyDescent="0.2">
      <c r="A890" t="s">
        <v>29</v>
      </c>
      <c r="B890" t="s">
        <v>64</v>
      </c>
      <c r="C890" t="s">
        <v>31</v>
      </c>
      <c r="D890">
        <v>516943</v>
      </c>
      <c r="E890" t="s">
        <v>29</v>
      </c>
      <c r="G890" t="s">
        <v>65</v>
      </c>
      <c r="H890" t="s">
        <v>34</v>
      </c>
      <c r="M890" s="11">
        <v>10</v>
      </c>
      <c r="N890">
        <v>1</v>
      </c>
      <c r="P890" s="12">
        <v>43204</v>
      </c>
      <c r="Q890" s="13">
        <v>12.5</v>
      </c>
      <c r="R890" s="13"/>
      <c r="S890" s="14">
        <v>217.4</v>
      </c>
      <c r="T890" s="14">
        <v>0.15</v>
      </c>
      <c r="V890" t="s">
        <v>66</v>
      </c>
      <c r="W890" t="s">
        <v>29</v>
      </c>
      <c r="X890" s="12">
        <v>43204</v>
      </c>
      <c r="Y890" s="15">
        <v>194.35560000000001</v>
      </c>
      <c r="Z890" s="16">
        <v>0</v>
      </c>
      <c r="AA890" s="16">
        <v>0</v>
      </c>
      <c r="AB890" s="16">
        <v>0</v>
      </c>
      <c r="AC890" s="16">
        <v>194.35560000000001</v>
      </c>
      <c r="AD890" s="16">
        <v>194.35560000000001</v>
      </c>
      <c r="AE890" s="16">
        <v>194.35560000000001</v>
      </c>
      <c r="AF890" s="12">
        <v>43281</v>
      </c>
      <c r="AG890" s="15" t="s">
        <v>38</v>
      </c>
      <c r="AH890" s="15" t="s">
        <v>29</v>
      </c>
      <c r="AI890" s="15" t="s">
        <v>38</v>
      </c>
      <c r="AL890" s="47">
        <f t="shared" si="26"/>
        <v>0.89400000000000002</v>
      </c>
      <c r="AM890" s="47">
        <v>1.71</v>
      </c>
      <c r="AN890">
        <f t="shared" si="27"/>
        <v>0.25650000000000001</v>
      </c>
      <c r="AO890" s="18" t="s">
        <v>70</v>
      </c>
      <c r="AP890" t="s">
        <v>389</v>
      </c>
    </row>
    <row r="891" spans="1:42" hidden="1" x14ac:dyDescent="0.2">
      <c r="A891" t="s">
        <v>29</v>
      </c>
      <c r="B891" t="s">
        <v>64</v>
      </c>
      <c r="C891" t="s">
        <v>31</v>
      </c>
      <c r="D891">
        <v>516996</v>
      </c>
      <c r="E891" t="s">
        <v>29</v>
      </c>
      <c r="G891" t="s">
        <v>65</v>
      </c>
      <c r="H891" t="s">
        <v>34</v>
      </c>
      <c r="M891" s="11">
        <v>10</v>
      </c>
      <c r="N891">
        <v>1</v>
      </c>
      <c r="P891" s="12">
        <v>43238</v>
      </c>
      <c r="Q891" s="13">
        <v>12.5</v>
      </c>
      <c r="R891" s="13"/>
      <c r="S891" s="14">
        <v>217.4</v>
      </c>
      <c r="T891" s="14">
        <v>0.15</v>
      </c>
      <c r="V891" t="s">
        <v>66</v>
      </c>
      <c r="W891" t="s">
        <v>29</v>
      </c>
      <c r="X891" s="12">
        <v>43238</v>
      </c>
      <c r="Y891" s="15">
        <v>194.35560000000001</v>
      </c>
      <c r="Z891" s="16">
        <v>0</v>
      </c>
      <c r="AA891" s="16">
        <v>0</v>
      </c>
      <c r="AB891" s="16">
        <v>0</v>
      </c>
      <c r="AC891" s="16">
        <v>194.35560000000001</v>
      </c>
      <c r="AD891" s="16">
        <v>194.35560000000001</v>
      </c>
      <c r="AE891" s="16">
        <v>194.35560000000001</v>
      </c>
      <c r="AF891" s="12">
        <v>43281</v>
      </c>
      <c r="AG891" s="15" t="s">
        <v>38</v>
      </c>
      <c r="AH891" s="15" t="s">
        <v>29</v>
      </c>
      <c r="AI891" s="15" t="s">
        <v>38</v>
      </c>
      <c r="AL891" s="47">
        <f t="shared" si="26"/>
        <v>0.89400000000000002</v>
      </c>
      <c r="AM891" s="47">
        <v>1.71</v>
      </c>
      <c r="AN891">
        <f t="shared" si="27"/>
        <v>0.25650000000000001</v>
      </c>
      <c r="AO891" s="18" t="s">
        <v>70</v>
      </c>
      <c r="AP891" t="s">
        <v>389</v>
      </c>
    </row>
    <row r="892" spans="1:42" hidden="1" x14ac:dyDescent="0.2">
      <c r="A892" t="s">
        <v>29</v>
      </c>
      <c r="B892" t="s">
        <v>64</v>
      </c>
      <c r="C892" t="s">
        <v>31</v>
      </c>
      <c r="D892">
        <v>517017</v>
      </c>
      <c r="E892" t="s">
        <v>29</v>
      </c>
      <c r="G892" t="s">
        <v>65</v>
      </c>
      <c r="H892" t="s">
        <v>34</v>
      </c>
      <c r="M892" s="11">
        <v>10</v>
      </c>
      <c r="N892">
        <v>1</v>
      </c>
      <c r="P892" s="12">
        <v>43204</v>
      </c>
      <c r="Q892" s="13">
        <v>12.5</v>
      </c>
      <c r="R892" s="13"/>
      <c r="S892" s="14">
        <v>217.4</v>
      </c>
      <c r="T892" s="14">
        <v>0.15</v>
      </c>
      <c r="V892" t="s">
        <v>66</v>
      </c>
      <c r="W892" t="s">
        <v>29</v>
      </c>
      <c r="X892" s="12">
        <v>43204</v>
      </c>
      <c r="Y892" s="15">
        <v>194.35560000000001</v>
      </c>
      <c r="Z892" s="16">
        <v>0</v>
      </c>
      <c r="AA892" s="16">
        <v>0</v>
      </c>
      <c r="AB892" s="16">
        <v>0</v>
      </c>
      <c r="AC892" s="16">
        <v>194.35560000000001</v>
      </c>
      <c r="AD892" s="16">
        <v>194.35560000000001</v>
      </c>
      <c r="AE892" s="16">
        <v>194.35560000000001</v>
      </c>
      <c r="AF892" s="12">
        <v>43281</v>
      </c>
      <c r="AG892" s="15" t="s">
        <v>38</v>
      </c>
      <c r="AH892" s="15" t="s">
        <v>29</v>
      </c>
      <c r="AI892" s="15" t="s">
        <v>38</v>
      </c>
      <c r="AL892" s="47">
        <f t="shared" si="26"/>
        <v>0.89400000000000002</v>
      </c>
      <c r="AM892" s="47">
        <v>1.71</v>
      </c>
      <c r="AN892">
        <f t="shared" si="27"/>
        <v>0.25650000000000001</v>
      </c>
      <c r="AO892" s="18" t="s">
        <v>70</v>
      </c>
      <c r="AP892" t="s">
        <v>389</v>
      </c>
    </row>
    <row r="893" spans="1:42" hidden="1" x14ac:dyDescent="0.2">
      <c r="A893" t="s">
        <v>29</v>
      </c>
      <c r="B893" t="s">
        <v>64</v>
      </c>
      <c r="C893" t="s">
        <v>31</v>
      </c>
      <c r="D893">
        <v>517021</v>
      </c>
      <c r="E893" t="s">
        <v>29</v>
      </c>
      <c r="G893" t="s">
        <v>65</v>
      </c>
      <c r="H893" t="s">
        <v>34</v>
      </c>
      <c r="M893" s="11">
        <v>10</v>
      </c>
      <c r="N893">
        <v>1</v>
      </c>
      <c r="P893" s="12">
        <v>43314</v>
      </c>
      <c r="Q893" s="13">
        <v>12.5</v>
      </c>
      <c r="R893" s="13"/>
      <c r="S893" s="14">
        <v>217.4</v>
      </c>
      <c r="T893" s="14">
        <v>0.15</v>
      </c>
      <c r="V893" t="s">
        <v>66</v>
      </c>
      <c r="W893" t="s">
        <v>29</v>
      </c>
      <c r="X893" s="12">
        <v>43314</v>
      </c>
      <c r="Y893" s="15">
        <v>194.35560000000001</v>
      </c>
      <c r="Z893" s="16">
        <v>0</v>
      </c>
      <c r="AA893" s="16">
        <v>0</v>
      </c>
      <c r="AB893" s="16">
        <v>0</v>
      </c>
      <c r="AC893" s="16">
        <v>194.35560000000001</v>
      </c>
      <c r="AD893" s="16">
        <v>194.35560000000001</v>
      </c>
      <c r="AE893" s="16">
        <v>194.35560000000001</v>
      </c>
      <c r="AF893" s="12">
        <v>43373</v>
      </c>
      <c r="AG893" s="15" t="s">
        <v>38</v>
      </c>
      <c r="AH893" s="15" t="s">
        <v>29</v>
      </c>
      <c r="AI893" s="15" t="s">
        <v>38</v>
      </c>
      <c r="AL893" s="47">
        <f t="shared" si="26"/>
        <v>0.89400000000000002</v>
      </c>
      <c r="AM893" s="47">
        <v>1.71</v>
      </c>
      <c r="AN893">
        <f t="shared" si="27"/>
        <v>0.25650000000000001</v>
      </c>
      <c r="AO893" s="18" t="s">
        <v>70</v>
      </c>
      <c r="AP893" t="s">
        <v>389</v>
      </c>
    </row>
    <row r="894" spans="1:42" hidden="1" x14ac:dyDescent="0.2">
      <c r="A894" t="s">
        <v>29</v>
      </c>
      <c r="B894" t="s">
        <v>64</v>
      </c>
      <c r="C894" t="s">
        <v>31</v>
      </c>
      <c r="D894">
        <v>517043</v>
      </c>
      <c r="E894" t="s">
        <v>29</v>
      </c>
      <c r="G894" t="s">
        <v>65</v>
      </c>
      <c r="H894" t="s">
        <v>34</v>
      </c>
      <c r="M894" s="11">
        <v>10</v>
      </c>
      <c r="N894">
        <v>1</v>
      </c>
      <c r="P894" s="12">
        <v>43204</v>
      </c>
      <c r="Q894" s="13">
        <v>12.5</v>
      </c>
      <c r="R894" s="13"/>
      <c r="S894" s="14">
        <v>217.4</v>
      </c>
      <c r="T894" s="14">
        <v>0.15</v>
      </c>
      <c r="V894" t="s">
        <v>66</v>
      </c>
      <c r="W894" t="s">
        <v>29</v>
      </c>
      <c r="X894" s="12">
        <v>43204</v>
      </c>
      <c r="Y894" s="15">
        <v>194.35560000000001</v>
      </c>
      <c r="Z894" s="16">
        <v>0</v>
      </c>
      <c r="AA894" s="16">
        <v>0</v>
      </c>
      <c r="AB894" s="16">
        <v>0</v>
      </c>
      <c r="AC894" s="16">
        <v>194.35560000000001</v>
      </c>
      <c r="AD894" s="16">
        <v>194.35560000000001</v>
      </c>
      <c r="AE894" s="16">
        <v>194.35560000000001</v>
      </c>
      <c r="AF894" s="12">
        <v>43281</v>
      </c>
      <c r="AG894" s="15" t="s">
        <v>38</v>
      </c>
      <c r="AH894" s="15" t="s">
        <v>29</v>
      </c>
      <c r="AI894" s="15" t="s">
        <v>38</v>
      </c>
      <c r="AL894" s="47">
        <f t="shared" si="26"/>
        <v>0.89400000000000002</v>
      </c>
      <c r="AM894" s="47">
        <v>1.71</v>
      </c>
      <c r="AN894">
        <f t="shared" si="27"/>
        <v>0.25650000000000001</v>
      </c>
      <c r="AO894" s="18" t="s">
        <v>70</v>
      </c>
      <c r="AP894" t="s">
        <v>389</v>
      </c>
    </row>
    <row r="895" spans="1:42" hidden="1" x14ac:dyDescent="0.2">
      <c r="A895" t="s">
        <v>29</v>
      </c>
      <c r="B895" t="s">
        <v>64</v>
      </c>
      <c r="C895" t="s">
        <v>31</v>
      </c>
      <c r="D895">
        <v>517044</v>
      </c>
      <c r="E895" t="s">
        <v>29</v>
      </c>
      <c r="G895" t="s">
        <v>65</v>
      </c>
      <c r="H895" t="s">
        <v>34</v>
      </c>
      <c r="M895" s="11">
        <v>10</v>
      </c>
      <c r="N895">
        <v>1</v>
      </c>
      <c r="P895" s="12">
        <v>43314</v>
      </c>
      <c r="Q895" s="13">
        <v>12.5</v>
      </c>
      <c r="R895" s="13"/>
      <c r="S895" s="14">
        <v>217.4</v>
      </c>
      <c r="T895" s="14">
        <v>0.15</v>
      </c>
      <c r="V895" t="s">
        <v>66</v>
      </c>
      <c r="W895" t="s">
        <v>29</v>
      </c>
      <c r="X895" s="12">
        <v>43314</v>
      </c>
      <c r="Y895" s="15">
        <v>194.35560000000001</v>
      </c>
      <c r="Z895" s="16">
        <v>0</v>
      </c>
      <c r="AA895" s="16">
        <v>0</v>
      </c>
      <c r="AB895" s="16">
        <v>0</v>
      </c>
      <c r="AC895" s="16">
        <v>194.35560000000001</v>
      </c>
      <c r="AD895" s="16">
        <v>194.35560000000001</v>
      </c>
      <c r="AE895" s="16">
        <v>194.35560000000001</v>
      </c>
      <c r="AF895" s="12">
        <v>43373</v>
      </c>
      <c r="AG895" s="15" t="s">
        <v>38</v>
      </c>
      <c r="AH895" s="15" t="s">
        <v>29</v>
      </c>
      <c r="AI895" s="15" t="s">
        <v>38</v>
      </c>
      <c r="AL895" s="47">
        <f t="shared" si="26"/>
        <v>0.89400000000000002</v>
      </c>
      <c r="AM895" s="47">
        <v>1.71</v>
      </c>
      <c r="AN895">
        <f t="shared" si="27"/>
        <v>0.25650000000000001</v>
      </c>
      <c r="AO895" s="18" t="s">
        <v>70</v>
      </c>
      <c r="AP895" t="s">
        <v>389</v>
      </c>
    </row>
    <row r="896" spans="1:42" hidden="1" x14ac:dyDescent="0.2">
      <c r="A896" t="s">
        <v>29</v>
      </c>
      <c r="B896" t="s">
        <v>64</v>
      </c>
      <c r="C896" t="s">
        <v>31</v>
      </c>
      <c r="D896">
        <v>517104</v>
      </c>
      <c r="E896" t="s">
        <v>29</v>
      </c>
      <c r="G896" t="s">
        <v>65</v>
      </c>
      <c r="H896" t="s">
        <v>34</v>
      </c>
      <c r="M896" s="11">
        <v>10</v>
      </c>
      <c r="N896">
        <v>1</v>
      </c>
      <c r="P896" s="12">
        <v>43204</v>
      </c>
      <c r="Q896" s="13">
        <v>12.5</v>
      </c>
      <c r="R896" s="13"/>
      <c r="S896" s="14">
        <v>217.4</v>
      </c>
      <c r="T896" s="14">
        <v>0.15</v>
      </c>
      <c r="V896" t="s">
        <v>66</v>
      </c>
      <c r="W896" t="s">
        <v>29</v>
      </c>
      <c r="X896" s="12">
        <v>43204</v>
      </c>
      <c r="Y896" s="15">
        <v>194.35560000000001</v>
      </c>
      <c r="Z896" s="16">
        <v>0</v>
      </c>
      <c r="AA896" s="16">
        <v>0</v>
      </c>
      <c r="AB896" s="16">
        <v>0</v>
      </c>
      <c r="AC896" s="16">
        <v>194.35560000000001</v>
      </c>
      <c r="AD896" s="16">
        <v>194.35560000000001</v>
      </c>
      <c r="AE896" s="16">
        <v>194.35560000000001</v>
      </c>
      <c r="AF896" s="12">
        <v>43281</v>
      </c>
      <c r="AG896" s="15" t="s">
        <v>38</v>
      </c>
      <c r="AH896" s="15" t="s">
        <v>29</v>
      </c>
      <c r="AI896" s="15" t="s">
        <v>38</v>
      </c>
      <c r="AL896" s="47">
        <f t="shared" si="26"/>
        <v>0.89400000000000002</v>
      </c>
      <c r="AM896" s="47">
        <v>1.71</v>
      </c>
      <c r="AN896">
        <f t="shared" si="27"/>
        <v>0.25650000000000001</v>
      </c>
      <c r="AO896" s="18" t="s">
        <v>70</v>
      </c>
      <c r="AP896" t="s">
        <v>389</v>
      </c>
    </row>
    <row r="897" spans="1:42" hidden="1" x14ac:dyDescent="0.2">
      <c r="A897" t="s">
        <v>29</v>
      </c>
      <c r="B897" t="s">
        <v>64</v>
      </c>
      <c r="C897" t="s">
        <v>31</v>
      </c>
      <c r="D897">
        <v>517115</v>
      </c>
      <c r="E897" t="s">
        <v>29</v>
      </c>
      <c r="G897" t="s">
        <v>65</v>
      </c>
      <c r="H897" t="s">
        <v>34</v>
      </c>
      <c r="M897" s="11">
        <v>10</v>
      </c>
      <c r="N897">
        <v>1</v>
      </c>
      <c r="P897" s="12">
        <v>43295</v>
      </c>
      <c r="Q897" s="13">
        <v>12.5</v>
      </c>
      <c r="R897" s="13"/>
      <c r="S897" s="14">
        <v>217.4</v>
      </c>
      <c r="T897" s="14">
        <v>0.15</v>
      </c>
      <c r="V897" t="s">
        <v>66</v>
      </c>
      <c r="W897" t="s">
        <v>29</v>
      </c>
      <c r="X897" s="12">
        <v>43295</v>
      </c>
      <c r="Y897" s="15">
        <v>194.35560000000001</v>
      </c>
      <c r="Z897" s="16">
        <v>0</v>
      </c>
      <c r="AA897" s="16">
        <v>0</v>
      </c>
      <c r="AB897" s="16">
        <v>0</v>
      </c>
      <c r="AC897" s="16">
        <v>194.35560000000001</v>
      </c>
      <c r="AD897" s="16">
        <v>194.35560000000001</v>
      </c>
      <c r="AE897" s="16">
        <v>194.35560000000001</v>
      </c>
      <c r="AF897" s="12">
        <v>43373</v>
      </c>
      <c r="AG897" s="15" t="s">
        <v>38</v>
      </c>
      <c r="AH897" s="15" t="s">
        <v>29</v>
      </c>
      <c r="AI897" s="15" t="s">
        <v>38</v>
      </c>
      <c r="AL897" s="47">
        <f t="shared" si="26"/>
        <v>0.89400000000000002</v>
      </c>
      <c r="AM897" s="47">
        <v>1.71</v>
      </c>
      <c r="AN897">
        <f t="shared" si="27"/>
        <v>0.25650000000000001</v>
      </c>
      <c r="AO897" s="18" t="s">
        <v>70</v>
      </c>
      <c r="AP897" t="s">
        <v>389</v>
      </c>
    </row>
    <row r="898" spans="1:42" hidden="1" x14ac:dyDescent="0.2">
      <c r="A898" t="s">
        <v>29</v>
      </c>
      <c r="B898" t="s">
        <v>64</v>
      </c>
      <c r="C898" t="s">
        <v>31</v>
      </c>
      <c r="D898">
        <v>517128</v>
      </c>
      <c r="E898" t="s">
        <v>29</v>
      </c>
      <c r="G898" t="s">
        <v>65</v>
      </c>
      <c r="H898" t="s">
        <v>34</v>
      </c>
      <c r="M898" s="11">
        <v>10</v>
      </c>
      <c r="N898">
        <v>1</v>
      </c>
      <c r="P898" s="12">
        <v>43204</v>
      </c>
      <c r="Q898" s="13">
        <v>12.5</v>
      </c>
      <c r="R898" s="13"/>
      <c r="S898" s="14">
        <v>217.4</v>
      </c>
      <c r="T898" s="14">
        <v>0.15</v>
      </c>
      <c r="V898" t="s">
        <v>66</v>
      </c>
      <c r="W898" t="s">
        <v>29</v>
      </c>
      <c r="X898" s="12">
        <v>43204</v>
      </c>
      <c r="Y898" s="15">
        <v>194.35560000000001</v>
      </c>
      <c r="Z898" s="16">
        <v>0</v>
      </c>
      <c r="AA898" s="16">
        <v>0</v>
      </c>
      <c r="AB898" s="16">
        <v>0</v>
      </c>
      <c r="AC898" s="16">
        <v>194.35560000000001</v>
      </c>
      <c r="AD898" s="16">
        <v>194.35560000000001</v>
      </c>
      <c r="AE898" s="16">
        <v>194.35560000000001</v>
      </c>
      <c r="AF898" s="12">
        <v>43281</v>
      </c>
      <c r="AG898" s="15" t="s">
        <v>38</v>
      </c>
      <c r="AH898" s="15" t="s">
        <v>29</v>
      </c>
      <c r="AI898" s="15" t="s">
        <v>38</v>
      </c>
      <c r="AL898" s="47">
        <f t="shared" si="26"/>
        <v>0.89400000000000002</v>
      </c>
      <c r="AM898" s="47">
        <v>1.71</v>
      </c>
      <c r="AN898">
        <f t="shared" si="27"/>
        <v>0.25650000000000001</v>
      </c>
      <c r="AO898" s="18" t="s">
        <v>70</v>
      </c>
      <c r="AP898" t="s">
        <v>389</v>
      </c>
    </row>
    <row r="899" spans="1:42" hidden="1" x14ac:dyDescent="0.2">
      <c r="A899" t="s">
        <v>29</v>
      </c>
      <c r="B899" t="s">
        <v>64</v>
      </c>
      <c r="C899" t="s">
        <v>31</v>
      </c>
      <c r="D899">
        <v>517133</v>
      </c>
      <c r="E899" t="s">
        <v>29</v>
      </c>
      <c r="G899" t="s">
        <v>65</v>
      </c>
      <c r="H899" t="s">
        <v>34</v>
      </c>
      <c r="M899" s="11">
        <v>10</v>
      </c>
      <c r="N899">
        <v>1</v>
      </c>
      <c r="P899" s="12">
        <v>43204</v>
      </c>
      <c r="Q899" s="13">
        <v>12.5</v>
      </c>
      <c r="R899" s="13"/>
      <c r="S899" s="14">
        <v>217.4</v>
      </c>
      <c r="T899" s="14">
        <v>0.15</v>
      </c>
      <c r="V899" t="s">
        <v>66</v>
      </c>
      <c r="W899" t="s">
        <v>29</v>
      </c>
      <c r="X899" s="12">
        <v>43204</v>
      </c>
      <c r="Y899" s="15">
        <v>194.35560000000001</v>
      </c>
      <c r="Z899" s="16">
        <v>0</v>
      </c>
      <c r="AA899" s="16">
        <v>0</v>
      </c>
      <c r="AB899" s="16">
        <v>0</v>
      </c>
      <c r="AC899" s="16">
        <v>194.35560000000001</v>
      </c>
      <c r="AD899" s="16">
        <v>194.35560000000001</v>
      </c>
      <c r="AE899" s="16">
        <v>194.35560000000001</v>
      </c>
      <c r="AF899" s="12">
        <v>43281</v>
      </c>
      <c r="AG899" s="15" t="s">
        <v>38</v>
      </c>
      <c r="AH899" s="15" t="s">
        <v>29</v>
      </c>
      <c r="AI899" s="15" t="s">
        <v>38</v>
      </c>
      <c r="AL899" s="47">
        <f t="shared" ref="AL899:AL962" si="28">Y899/S899</f>
        <v>0.89400000000000002</v>
      </c>
      <c r="AM899" s="47">
        <v>1.71</v>
      </c>
      <c r="AN899">
        <f t="shared" ref="AN899:AN962" si="29">T899*AM899</f>
        <v>0.25650000000000001</v>
      </c>
      <c r="AO899" s="18" t="s">
        <v>70</v>
      </c>
      <c r="AP899" t="s">
        <v>389</v>
      </c>
    </row>
    <row r="900" spans="1:42" hidden="1" x14ac:dyDescent="0.2">
      <c r="A900" t="s">
        <v>29</v>
      </c>
      <c r="B900" t="s">
        <v>64</v>
      </c>
      <c r="C900" t="s">
        <v>31</v>
      </c>
      <c r="D900">
        <v>517146</v>
      </c>
      <c r="E900" t="s">
        <v>29</v>
      </c>
      <c r="G900" t="s">
        <v>65</v>
      </c>
      <c r="H900" t="s">
        <v>34</v>
      </c>
      <c r="M900" s="11">
        <v>10</v>
      </c>
      <c r="N900">
        <v>1</v>
      </c>
      <c r="P900" s="12">
        <v>43246</v>
      </c>
      <c r="Q900" s="13">
        <v>12.5</v>
      </c>
      <c r="R900" s="13"/>
      <c r="S900" s="14">
        <v>217.4</v>
      </c>
      <c r="T900" s="14">
        <v>0.15</v>
      </c>
      <c r="V900" t="s">
        <v>66</v>
      </c>
      <c r="W900" t="s">
        <v>29</v>
      </c>
      <c r="X900" s="12">
        <v>43246</v>
      </c>
      <c r="Y900" s="15">
        <v>194.35560000000001</v>
      </c>
      <c r="Z900" s="16">
        <v>0</v>
      </c>
      <c r="AA900" s="16">
        <v>0</v>
      </c>
      <c r="AB900" s="16">
        <v>0</v>
      </c>
      <c r="AC900" s="16">
        <v>194.35560000000001</v>
      </c>
      <c r="AD900" s="16">
        <v>194.35560000000001</v>
      </c>
      <c r="AE900" s="16">
        <v>194.35560000000001</v>
      </c>
      <c r="AF900" s="12">
        <v>43281</v>
      </c>
      <c r="AG900" s="15" t="s">
        <v>38</v>
      </c>
      <c r="AH900" s="15" t="s">
        <v>29</v>
      </c>
      <c r="AI900" s="15" t="s">
        <v>38</v>
      </c>
      <c r="AL900" s="47">
        <f t="shared" si="28"/>
        <v>0.89400000000000002</v>
      </c>
      <c r="AM900" s="47">
        <v>1.71</v>
      </c>
      <c r="AN900">
        <f t="shared" si="29"/>
        <v>0.25650000000000001</v>
      </c>
      <c r="AO900" s="18" t="s">
        <v>70</v>
      </c>
      <c r="AP900" t="s">
        <v>389</v>
      </c>
    </row>
    <row r="901" spans="1:42" hidden="1" x14ac:dyDescent="0.2">
      <c r="A901" t="s">
        <v>29</v>
      </c>
      <c r="B901" t="s">
        <v>64</v>
      </c>
      <c r="C901" t="s">
        <v>31</v>
      </c>
      <c r="D901">
        <v>517178</v>
      </c>
      <c r="E901" t="s">
        <v>29</v>
      </c>
      <c r="G901" t="s">
        <v>65</v>
      </c>
      <c r="H901" t="s">
        <v>34</v>
      </c>
      <c r="M901" s="11">
        <v>10</v>
      </c>
      <c r="N901">
        <v>1</v>
      </c>
      <c r="P901" s="12">
        <v>43204</v>
      </c>
      <c r="Q901" s="13">
        <v>12.5</v>
      </c>
      <c r="R901" s="13"/>
      <c r="S901" s="14">
        <v>217.4</v>
      </c>
      <c r="T901" s="14">
        <v>0.15</v>
      </c>
      <c r="V901" t="s">
        <v>66</v>
      </c>
      <c r="W901" t="s">
        <v>29</v>
      </c>
      <c r="X901" s="12">
        <v>43204</v>
      </c>
      <c r="Y901" s="15">
        <v>194.35560000000001</v>
      </c>
      <c r="Z901" s="16">
        <v>0</v>
      </c>
      <c r="AA901" s="16">
        <v>0</v>
      </c>
      <c r="AB901" s="16">
        <v>0</v>
      </c>
      <c r="AC901" s="16">
        <v>194.35560000000001</v>
      </c>
      <c r="AD901" s="16">
        <v>194.35560000000001</v>
      </c>
      <c r="AE901" s="16">
        <v>194.35560000000001</v>
      </c>
      <c r="AF901" s="12">
        <v>43281</v>
      </c>
      <c r="AG901" s="15" t="s">
        <v>38</v>
      </c>
      <c r="AH901" s="15" t="s">
        <v>29</v>
      </c>
      <c r="AI901" s="15" t="s">
        <v>38</v>
      </c>
      <c r="AL901" s="47">
        <f t="shared" si="28"/>
        <v>0.89400000000000002</v>
      </c>
      <c r="AM901" s="47">
        <v>1.71</v>
      </c>
      <c r="AN901">
        <f t="shared" si="29"/>
        <v>0.25650000000000001</v>
      </c>
      <c r="AO901" s="18" t="s">
        <v>70</v>
      </c>
      <c r="AP901" t="s">
        <v>389</v>
      </c>
    </row>
    <row r="902" spans="1:42" hidden="1" x14ac:dyDescent="0.2">
      <c r="A902" t="s">
        <v>29</v>
      </c>
      <c r="B902" t="s">
        <v>64</v>
      </c>
      <c r="C902" t="s">
        <v>31</v>
      </c>
      <c r="D902">
        <v>517211</v>
      </c>
      <c r="E902" t="s">
        <v>29</v>
      </c>
      <c r="G902" t="s">
        <v>65</v>
      </c>
      <c r="H902" t="s">
        <v>34</v>
      </c>
      <c r="M902" s="11">
        <v>10</v>
      </c>
      <c r="N902">
        <v>1</v>
      </c>
      <c r="P902" s="12">
        <v>43203</v>
      </c>
      <c r="Q902" s="13">
        <v>12.5</v>
      </c>
      <c r="R902" s="13"/>
      <c r="S902" s="14">
        <v>217.4</v>
      </c>
      <c r="T902" s="14">
        <v>0.15</v>
      </c>
      <c r="V902" t="s">
        <v>66</v>
      </c>
      <c r="W902" t="s">
        <v>29</v>
      </c>
      <c r="X902" s="12">
        <v>43203</v>
      </c>
      <c r="Y902" s="15">
        <v>194.35560000000001</v>
      </c>
      <c r="Z902" s="16">
        <v>0</v>
      </c>
      <c r="AA902" s="16">
        <v>0</v>
      </c>
      <c r="AB902" s="16">
        <v>0</v>
      </c>
      <c r="AC902" s="16">
        <v>194.35560000000001</v>
      </c>
      <c r="AD902" s="16">
        <v>194.35560000000001</v>
      </c>
      <c r="AE902" s="16">
        <v>194.35560000000001</v>
      </c>
      <c r="AF902" s="12">
        <v>43281</v>
      </c>
      <c r="AG902" s="15" t="s">
        <v>38</v>
      </c>
      <c r="AH902" s="15" t="s">
        <v>29</v>
      </c>
      <c r="AI902" s="15" t="s">
        <v>38</v>
      </c>
      <c r="AL902" s="47">
        <f t="shared" si="28"/>
        <v>0.89400000000000002</v>
      </c>
      <c r="AM902" s="47">
        <v>1.71</v>
      </c>
      <c r="AN902">
        <f t="shared" si="29"/>
        <v>0.25650000000000001</v>
      </c>
      <c r="AO902" s="18" t="s">
        <v>70</v>
      </c>
      <c r="AP902" t="s">
        <v>389</v>
      </c>
    </row>
    <row r="903" spans="1:42" hidden="1" x14ac:dyDescent="0.2">
      <c r="A903" t="s">
        <v>29</v>
      </c>
      <c r="B903" t="s">
        <v>64</v>
      </c>
      <c r="C903" t="s">
        <v>31</v>
      </c>
      <c r="D903">
        <v>517213</v>
      </c>
      <c r="E903" t="s">
        <v>29</v>
      </c>
      <c r="G903" t="s">
        <v>65</v>
      </c>
      <c r="H903" t="s">
        <v>34</v>
      </c>
      <c r="M903" s="11">
        <v>10</v>
      </c>
      <c r="N903">
        <v>1</v>
      </c>
      <c r="P903" s="12">
        <v>43314</v>
      </c>
      <c r="Q903" s="13">
        <v>12.5</v>
      </c>
      <c r="R903" s="13"/>
      <c r="S903" s="14">
        <v>217.4</v>
      </c>
      <c r="T903" s="14">
        <v>0.15</v>
      </c>
      <c r="V903" t="s">
        <v>66</v>
      </c>
      <c r="W903" t="s">
        <v>29</v>
      </c>
      <c r="X903" s="12">
        <v>43314</v>
      </c>
      <c r="Y903" s="15">
        <v>194.35560000000001</v>
      </c>
      <c r="Z903" s="16">
        <v>0</v>
      </c>
      <c r="AA903" s="16">
        <v>0</v>
      </c>
      <c r="AB903" s="16">
        <v>0</v>
      </c>
      <c r="AC903" s="16">
        <v>194.35560000000001</v>
      </c>
      <c r="AD903" s="16">
        <v>194.35560000000001</v>
      </c>
      <c r="AE903" s="16">
        <v>194.35560000000001</v>
      </c>
      <c r="AF903" s="12">
        <v>43373</v>
      </c>
      <c r="AG903" s="15" t="s">
        <v>38</v>
      </c>
      <c r="AH903" s="15" t="s">
        <v>29</v>
      </c>
      <c r="AI903" s="15" t="s">
        <v>38</v>
      </c>
      <c r="AL903" s="47">
        <f t="shared" si="28"/>
        <v>0.89400000000000002</v>
      </c>
      <c r="AM903" s="47">
        <v>1.71</v>
      </c>
      <c r="AN903">
        <f t="shared" si="29"/>
        <v>0.25650000000000001</v>
      </c>
      <c r="AO903" s="18" t="s">
        <v>70</v>
      </c>
      <c r="AP903" t="s">
        <v>389</v>
      </c>
    </row>
    <row r="904" spans="1:42" hidden="1" x14ac:dyDescent="0.2">
      <c r="A904" t="s">
        <v>29</v>
      </c>
      <c r="B904" t="s">
        <v>64</v>
      </c>
      <c r="C904" t="s">
        <v>31</v>
      </c>
      <c r="D904">
        <v>517224</v>
      </c>
      <c r="E904" t="s">
        <v>29</v>
      </c>
      <c r="G904" t="s">
        <v>65</v>
      </c>
      <c r="H904" t="s">
        <v>34</v>
      </c>
      <c r="M904" s="11">
        <v>10</v>
      </c>
      <c r="N904">
        <v>1</v>
      </c>
      <c r="P904" s="12">
        <v>43246</v>
      </c>
      <c r="Q904" s="13">
        <v>12.5</v>
      </c>
      <c r="R904" s="13"/>
      <c r="S904" s="14">
        <v>217.4</v>
      </c>
      <c r="T904" s="14">
        <v>0.15</v>
      </c>
      <c r="V904" t="s">
        <v>66</v>
      </c>
      <c r="W904" t="s">
        <v>29</v>
      </c>
      <c r="X904" s="12">
        <v>43246</v>
      </c>
      <c r="Y904" s="15">
        <v>194.35560000000001</v>
      </c>
      <c r="Z904" s="16">
        <v>0</v>
      </c>
      <c r="AA904" s="16">
        <v>0</v>
      </c>
      <c r="AB904" s="16">
        <v>0</v>
      </c>
      <c r="AC904" s="16">
        <v>194.35560000000001</v>
      </c>
      <c r="AD904" s="16">
        <v>194.35560000000001</v>
      </c>
      <c r="AE904" s="16">
        <v>194.35560000000001</v>
      </c>
      <c r="AF904" s="12">
        <v>43281</v>
      </c>
      <c r="AG904" s="15" t="s">
        <v>38</v>
      </c>
      <c r="AH904" s="15" t="s">
        <v>29</v>
      </c>
      <c r="AI904" s="15" t="s">
        <v>38</v>
      </c>
      <c r="AL904" s="47">
        <f t="shared" si="28"/>
        <v>0.89400000000000002</v>
      </c>
      <c r="AM904" s="47">
        <v>1.71</v>
      </c>
      <c r="AN904">
        <f t="shared" si="29"/>
        <v>0.25650000000000001</v>
      </c>
      <c r="AO904" s="18" t="s">
        <v>70</v>
      </c>
      <c r="AP904" t="s">
        <v>389</v>
      </c>
    </row>
    <row r="905" spans="1:42" hidden="1" x14ac:dyDescent="0.2">
      <c r="A905" t="s">
        <v>29</v>
      </c>
      <c r="B905" t="s">
        <v>64</v>
      </c>
      <c r="C905" t="s">
        <v>31</v>
      </c>
      <c r="D905">
        <v>517228</v>
      </c>
      <c r="E905" t="s">
        <v>29</v>
      </c>
      <c r="G905" t="s">
        <v>65</v>
      </c>
      <c r="H905" t="s">
        <v>34</v>
      </c>
      <c r="M905" s="11">
        <v>10</v>
      </c>
      <c r="N905">
        <v>1</v>
      </c>
      <c r="P905" s="12">
        <v>43246</v>
      </c>
      <c r="Q905" s="13">
        <v>12.5</v>
      </c>
      <c r="R905" s="13"/>
      <c r="S905" s="14">
        <v>217.4</v>
      </c>
      <c r="T905" s="14">
        <v>0.15</v>
      </c>
      <c r="V905" t="s">
        <v>66</v>
      </c>
      <c r="W905" t="s">
        <v>29</v>
      </c>
      <c r="X905" s="12">
        <v>43246</v>
      </c>
      <c r="Y905" s="15">
        <v>194.35560000000001</v>
      </c>
      <c r="Z905" s="16">
        <v>0</v>
      </c>
      <c r="AA905" s="16">
        <v>0</v>
      </c>
      <c r="AB905" s="16">
        <v>0</v>
      </c>
      <c r="AC905" s="16">
        <v>194.35560000000001</v>
      </c>
      <c r="AD905" s="16">
        <v>194.35560000000001</v>
      </c>
      <c r="AE905" s="16">
        <v>194.35560000000001</v>
      </c>
      <c r="AF905" s="12">
        <v>43281</v>
      </c>
      <c r="AG905" s="15" t="s">
        <v>38</v>
      </c>
      <c r="AH905" s="15" t="s">
        <v>29</v>
      </c>
      <c r="AI905" s="15" t="s">
        <v>38</v>
      </c>
      <c r="AL905" s="47">
        <f t="shared" si="28"/>
        <v>0.89400000000000002</v>
      </c>
      <c r="AM905" s="47">
        <v>1.71</v>
      </c>
      <c r="AN905">
        <f t="shared" si="29"/>
        <v>0.25650000000000001</v>
      </c>
      <c r="AO905" s="18" t="s">
        <v>70</v>
      </c>
      <c r="AP905" t="s">
        <v>389</v>
      </c>
    </row>
    <row r="906" spans="1:42" hidden="1" x14ac:dyDescent="0.2">
      <c r="A906" t="s">
        <v>29</v>
      </c>
      <c r="B906" t="s">
        <v>64</v>
      </c>
      <c r="C906" t="s">
        <v>31</v>
      </c>
      <c r="D906">
        <v>517229</v>
      </c>
      <c r="E906" t="s">
        <v>29</v>
      </c>
      <c r="G906" t="s">
        <v>65</v>
      </c>
      <c r="H906" t="s">
        <v>34</v>
      </c>
      <c r="M906" s="11">
        <v>10</v>
      </c>
      <c r="N906">
        <v>1</v>
      </c>
      <c r="P906" s="12">
        <v>43249</v>
      </c>
      <c r="Q906" s="13">
        <v>12.5</v>
      </c>
      <c r="R906" s="13"/>
      <c r="S906" s="14">
        <v>217.4</v>
      </c>
      <c r="T906" s="14">
        <v>0.15</v>
      </c>
      <c r="V906" t="s">
        <v>66</v>
      </c>
      <c r="W906" t="s">
        <v>29</v>
      </c>
      <c r="X906" s="12">
        <v>43249</v>
      </c>
      <c r="Y906" s="15">
        <v>194.35560000000001</v>
      </c>
      <c r="Z906" s="16">
        <v>0</v>
      </c>
      <c r="AA906" s="16">
        <v>0</v>
      </c>
      <c r="AB906" s="16">
        <v>0</v>
      </c>
      <c r="AC906" s="16">
        <v>194.35560000000001</v>
      </c>
      <c r="AD906" s="16">
        <v>194.35560000000001</v>
      </c>
      <c r="AE906" s="16">
        <v>194.35560000000001</v>
      </c>
      <c r="AF906" s="12">
        <v>43281</v>
      </c>
      <c r="AG906" s="15" t="s">
        <v>38</v>
      </c>
      <c r="AH906" s="15" t="s">
        <v>29</v>
      </c>
      <c r="AI906" s="15" t="s">
        <v>38</v>
      </c>
      <c r="AL906" s="47">
        <f t="shared" si="28"/>
        <v>0.89400000000000002</v>
      </c>
      <c r="AM906" s="47">
        <v>1.71</v>
      </c>
      <c r="AN906">
        <f t="shared" si="29"/>
        <v>0.25650000000000001</v>
      </c>
      <c r="AO906" s="18" t="s">
        <v>70</v>
      </c>
      <c r="AP906" t="s">
        <v>389</v>
      </c>
    </row>
    <row r="907" spans="1:42" hidden="1" x14ac:dyDescent="0.2">
      <c r="A907" t="s">
        <v>29</v>
      </c>
      <c r="B907" t="s">
        <v>64</v>
      </c>
      <c r="C907" t="s">
        <v>31</v>
      </c>
      <c r="D907">
        <v>517238</v>
      </c>
      <c r="E907" t="s">
        <v>29</v>
      </c>
      <c r="G907" t="s">
        <v>65</v>
      </c>
      <c r="H907" t="s">
        <v>34</v>
      </c>
      <c r="M907" s="11">
        <v>10</v>
      </c>
      <c r="N907">
        <v>1</v>
      </c>
      <c r="P907" s="12">
        <v>43204</v>
      </c>
      <c r="Q907" s="13">
        <v>12.5</v>
      </c>
      <c r="R907" s="13"/>
      <c r="S907" s="14">
        <v>217.4</v>
      </c>
      <c r="T907" s="14">
        <v>0.15</v>
      </c>
      <c r="V907" t="s">
        <v>66</v>
      </c>
      <c r="W907" t="s">
        <v>29</v>
      </c>
      <c r="X907" s="12">
        <v>43204</v>
      </c>
      <c r="Y907" s="15">
        <v>194.35560000000001</v>
      </c>
      <c r="Z907" s="16">
        <v>0</v>
      </c>
      <c r="AA907" s="16">
        <v>0</v>
      </c>
      <c r="AB907" s="16">
        <v>0</v>
      </c>
      <c r="AC907" s="16">
        <v>194.35560000000001</v>
      </c>
      <c r="AD907" s="16">
        <v>194.35560000000001</v>
      </c>
      <c r="AE907" s="16">
        <v>194.35560000000001</v>
      </c>
      <c r="AF907" s="12">
        <v>43281</v>
      </c>
      <c r="AG907" s="15" t="s">
        <v>38</v>
      </c>
      <c r="AH907" s="15" t="s">
        <v>29</v>
      </c>
      <c r="AI907" s="15" t="s">
        <v>38</v>
      </c>
      <c r="AL907" s="47">
        <f t="shared" si="28"/>
        <v>0.89400000000000002</v>
      </c>
      <c r="AM907" s="47">
        <v>1.71</v>
      </c>
      <c r="AN907">
        <f t="shared" si="29"/>
        <v>0.25650000000000001</v>
      </c>
      <c r="AO907" s="18" t="s">
        <v>70</v>
      </c>
      <c r="AP907" t="s">
        <v>389</v>
      </c>
    </row>
    <row r="908" spans="1:42" hidden="1" x14ac:dyDescent="0.2">
      <c r="A908" t="s">
        <v>29</v>
      </c>
      <c r="B908" t="s">
        <v>64</v>
      </c>
      <c r="C908" t="s">
        <v>31</v>
      </c>
      <c r="D908">
        <v>517279</v>
      </c>
      <c r="E908" t="s">
        <v>29</v>
      </c>
      <c r="G908" t="s">
        <v>65</v>
      </c>
      <c r="H908" t="s">
        <v>34</v>
      </c>
      <c r="M908" s="11">
        <v>10</v>
      </c>
      <c r="N908">
        <v>1</v>
      </c>
      <c r="P908" s="12">
        <v>43246</v>
      </c>
      <c r="Q908" s="13">
        <v>12.5</v>
      </c>
      <c r="R908" s="13"/>
      <c r="S908" s="14">
        <v>217.4</v>
      </c>
      <c r="T908" s="14">
        <v>0.15</v>
      </c>
      <c r="V908" t="s">
        <v>66</v>
      </c>
      <c r="W908" t="s">
        <v>29</v>
      </c>
      <c r="X908" s="12">
        <v>43246</v>
      </c>
      <c r="Y908" s="15">
        <v>194.35560000000001</v>
      </c>
      <c r="Z908" s="16">
        <v>0</v>
      </c>
      <c r="AA908" s="16">
        <v>0</v>
      </c>
      <c r="AB908" s="16">
        <v>0</v>
      </c>
      <c r="AC908" s="16">
        <v>194.35560000000001</v>
      </c>
      <c r="AD908" s="16">
        <v>194.35560000000001</v>
      </c>
      <c r="AE908" s="16">
        <v>194.35560000000001</v>
      </c>
      <c r="AF908" s="12">
        <v>43281</v>
      </c>
      <c r="AG908" s="15" t="s">
        <v>38</v>
      </c>
      <c r="AH908" s="15" t="s">
        <v>29</v>
      </c>
      <c r="AI908" s="15" t="s">
        <v>38</v>
      </c>
      <c r="AL908" s="47">
        <f t="shared" si="28"/>
        <v>0.89400000000000002</v>
      </c>
      <c r="AM908" s="47">
        <v>1.71</v>
      </c>
      <c r="AN908">
        <f t="shared" si="29"/>
        <v>0.25650000000000001</v>
      </c>
      <c r="AO908" s="18" t="s">
        <v>70</v>
      </c>
      <c r="AP908" t="s">
        <v>389</v>
      </c>
    </row>
    <row r="909" spans="1:42" hidden="1" x14ac:dyDescent="0.2">
      <c r="A909" t="s">
        <v>29</v>
      </c>
      <c r="B909" t="s">
        <v>64</v>
      </c>
      <c r="C909" t="s">
        <v>31</v>
      </c>
      <c r="D909">
        <v>517309</v>
      </c>
      <c r="E909" t="s">
        <v>29</v>
      </c>
      <c r="G909" t="s">
        <v>65</v>
      </c>
      <c r="H909" t="s">
        <v>34</v>
      </c>
      <c r="M909" s="11">
        <v>10</v>
      </c>
      <c r="N909">
        <v>1</v>
      </c>
      <c r="P909" s="12">
        <v>43246</v>
      </c>
      <c r="Q909" s="13">
        <v>12.5</v>
      </c>
      <c r="R909" s="13"/>
      <c r="S909" s="14">
        <v>217.4</v>
      </c>
      <c r="T909" s="14">
        <v>0.15</v>
      </c>
      <c r="V909" t="s">
        <v>66</v>
      </c>
      <c r="W909" t="s">
        <v>29</v>
      </c>
      <c r="X909" s="12">
        <v>43246</v>
      </c>
      <c r="Y909" s="15">
        <v>194.35560000000001</v>
      </c>
      <c r="Z909" s="16">
        <v>0</v>
      </c>
      <c r="AA909" s="16">
        <v>0</v>
      </c>
      <c r="AB909" s="16">
        <v>0</v>
      </c>
      <c r="AC909" s="16">
        <v>194.35560000000001</v>
      </c>
      <c r="AD909" s="16">
        <v>194.35560000000001</v>
      </c>
      <c r="AE909" s="16">
        <v>194.35560000000001</v>
      </c>
      <c r="AF909" s="12">
        <v>43281</v>
      </c>
      <c r="AG909" s="15" t="s">
        <v>38</v>
      </c>
      <c r="AH909" s="15" t="s">
        <v>29</v>
      </c>
      <c r="AI909" s="15" t="s">
        <v>38</v>
      </c>
      <c r="AL909" s="47">
        <f t="shared" si="28"/>
        <v>0.89400000000000002</v>
      </c>
      <c r="AM909" s="47">
        <v>1.71</v>
      </c>
      <c r="AN909">
        <f t="shared" si="29"/>
        <v>0.25650000000000001</v>
      </c>
      <c r="AO909" s="18" t="s">
        <v>70</v>
      </c>
      <c r="AP909" t="s">
        <v>389</v>
      </c>
    </row>
    <row r="910" spans="1:42" hidden="1" x14ac:dyDescent="0.2">
      <c r="A910" t="s">
        <v>29</v>
      </c>
      <c r="B910" t="s">
        <v>64</v>
      </c>
      <c r="C910" t="s">
        <v>31</v>
      </c>
      <c r="D910">
        <v>517325</v>
      </c>
      <c r="E910" t="s">
        <v>29</v>
      </c>
      <c r="G910" t="s">
        <v>65</v>
      </c>
      <c r="H910" t="s">
        <v>34</v>
      </c>
      <c r="M910" s="11">
        <v>10</v>
      </c>
      <c r="N910">
        <v>1</v>
      </c>
      <c r="P910" s="12">
        <v>43205</v>
      </c>
      <c r="Q910" s="13">
        <v>12.5</v>
      </c>
      <c r="R910" s="13"/>
      <c r="S910" s="14">
        <v>217.4</v>
      </c>
      <c r="T910" s="14">
        <v>0.15</v>
      </c>
      <c r="V910" t="s">
        <v>66</v>
      </c>
      <c r="W910" t="s">
        <v>29</v>
      </c>
      <c r="X910" s="12">
        <v>43205</v>
      </c>
      <c r="Y910" s="15">
        <v>194.35560000000001</v>
      </c>
      <c r="Z910" s="16">
        <v>0</v>
      </c>
      <c r="AA910" s="16">
        <v>0</v>
      </c>
      <c r="AB910" s="16">
        <v>0</v>
      </c>
      <c r="AC910" s="16">
        <v>194.35560000000001</v>
      </c>
      <c r="AD910" s="16">
        <v>194.35560000000001</v>
      </c>
      <c r="AE910" s="16">
        <v>194.35560000000001</v>
      </c>
      <c r="AF910" s="12">
        <v>43281</v>
      </c>
      <c r="AG910" s="15" t="s">
        <v>38</v>
      </c>
      <c r="AH910" s="15" t="s">
        <v>29</v>
      </c>
      <c r="AI910" s="15" t="s">
        <v>38</v>
      </c>
      <c r="AL910" s="47">
        <f t="shared" si="28"/>
        <v>0.89400000000000002</v>
      </c>
      <c r="AM910" s="47">
        <v>1.71</v>
      </c>
      <c r="AN910">
        <f t="shared" si="29"/>
        <v>0.25650000000000001</v>
      </c>
      <c r="AO910" s="18" t="s">
        <v>70</v>
      </c>
      <c r="AP910" t="s">
        <v>389</v>
      </c>
    </row>
    <row r="911" spans="1:42" hidden="1" x14ac:dyDescent="0.2">
      <c r="A911" t="s">
        <v>29</v>
      </c>
      <c r="B911" t="s">
        <v>64</v>
      </c>
      <c r="C911" t="s">
        <v>31</v>
      </c>
      <c r="D911">
        <v>517359</v>
      </c>
      <c r="E911" t="s">
        <v>29</v>
      </c>
      <c r="G911" t="s">
        <v>65</v>
      </c>
      <c r="H911" t="s">
        <v>34</v>
      </c>
      <c r="M911" s="11">
        <v>10</v>
      </c>
      <c r="N911">
        <v>1</v>
      </c>
      <c r="P911" s="12">
        <v>43204</v>
      </c>
      <c r="Q911" s="13">
        <v>12.5</v>
      </c>
      <c r="R911" s="13"/>
      <c r="S911" s="14">
        <v>217.4</v>
      </c>
      <c r="T911" s="14">
        <v>0.15</v>
      </c>
      <c r="V911" t="s">
        <v>66</v>
      </c>
      <c r="W911" t="s">
        <v>29</v>
      </c>
      <c r="X911" s="12">
        <v>43204</v>
      </c>
      <c r="Y911" s="15">
        <v>194.35560000000001</v>
      </c>
      <c r="Z911" s="16">
        <v>0</v>
      </c>
      <c r="AA911" s="16">
        <v>0</v>
      </c>
      <c r="AB911" s="16">
        <v>0</v>
      </c>
      <c r="AC911" s="16">
        <v>194.35560000000001</v>
      </c>
      <c r="AD911" s="16">
        <v>194.35560000000001</v>
      </c>
      <c r="AE911" s="16">
        <v>194.35560000000001</v>
      </c>
      <c r="AF911" s="12">
        <v>43281</v>
      </c>
      <c r="AG911" s="15" t="s">
        <v>38</v>
      </c>
      <c r="AH911" s="15" t="s">
        <v>29</v>
      </c>
      <c r="AI911" s="15" t="s">
        <v>38</v>
      </c>
      <c r="AL911" s="47">
        <f t="shared" si="28"/>
        <v>0.89400000000000002</v>
      </c>
      <c r="AM911" s="47">
        <v>1.71</v>
      </c>
      <c r="AN911">
        <f t="shared" si="29"/>
        <v>0.25650000000000001</v>
      </c>
      <c r="AO911" s="18" t="s">
        <v>70</v>
      </c>
      <c r="AP911" t="s">
        <v>389</v>
      </c>
    </row>
    <row r="912" spans="1:42" hidden="1" x14ac:dyDescent="0.2">
      <c r="A912" t="s">
        <v>29</v>
      </c>
      <c r="B912" t="s">
        <v>64</v>
      </c>
      <c r="C912" t="s">
        <v>31</v>
      </c>
      <c r="D912">
        <v>517363</v>
      </c>
      <c r="E912" t="s">
        <v>29</v>
      </c>
      <c r="G912" t="s">
        <v>65</v>
      </c>
      <c r="H912" t="s">
        <v>34</v>
      </c>
      <c r="M912" s="11">
        <v>10</v>
      </c>
      <c r="N912">
        <v>1</v>
      </c>
      <c r="P912" s="12">
        <v>43314</v>
      </c>
      <c r="Q912" s="13">
        <v>12.5</v>
      </c>
      <c r="R912" s="13"/>
      <c r="S912" s="14">
        <v>217.4</v>
      </c>
      <c r="T912" s="14">
        <v>0.15</v>
      </c>
      <c r="V912" t="s">
        <v>66</v>
      </c>
      <c r="W912" t="s">
        <v>29</v>
      </c>
      <c r="X912" s="12">
        <v>43314</v>
      </c>
      <c r="Y912" s="15">
        <v>194.35560000000001</v>
      </c>
      <c r="Z912" s="16">
        <v>0</v>
      </c>
      <c r="AA912" s="16">
        <v>0</v>
      </c>
      <c r="AB912" s="16">
        <v>0</v>
      </c>
      <c r="AC912" s="16">
        <v>194.35560000000001</v>
      </c>
      <c r="AD912" s="16">
        <v>194.35560000000001</v>
      </c>
      <c r="AE912" s="16">
        <v>194.35560000000001</v>
      </c>
      <c r="AF912" s="12">
        <v>43373</v>
      </c>
      <c r="AG912" s="15" t="s">
        <v>38</v>
      </c>
      <c r="AH912" s="15" t="s">
        <v>29</v>
      </c>
      <c r="AI912" s="15" t="s">
        <v>38</v>
      </c>
      <c r="AL912" s="47">
        <f t="shared" si="28"/>
        <v>0.89400000000000002</v>
      </c>
      <c r="AM912" s="47">
        <v>1.71</v>
      </c>
      <c r="AN912">
        <f t="shared" si="29"/>
        <v>0.25650000000000001</v>
      </c>
      <c r="AO912" s="18" t="s">
        <v>70</v>
      </c>
      <c r="AP912" t="s">
        <v>389</v>
      </c>
    </row>
    <row r="913" spans="1:42" hidden="1" x14ac:dyDescent="0.2">
      <c r="A913" t="s">
        <v>29</v>
      </c>
      <c r="B913" t="s">
        <v>64</v>
      </c>
      <c r="C913" t="s">
        <v>31</v>
      </c>
      <c r="D913">
        <v>517376</v>
      </c>
      <c r="E913" t="s">
        <v>29</v>
      </c>
      <c r="G913" t="s">
        <v>65</v>
      </c>
      <c r="H913" t="s">
        <v>34</v>
      </c>
      <c r="M913" s="11">
        <v>10</v>
      </c>
      <c r="N913">
        <v>1</v>
      </c>
      <c r="P913" s="12">
        <v>43205</v>
      </c>
      <c r="Q913" s="13">
        <v>12.5</v>
      </c>
      <c r="R913" s="13"/>
      <c r="S913" s="14">
        <v>217.4</v>
      </c>
      <c r="T913" s="14">
        <v>0.15</v>
      </c>
      <c r="V913" t="s">
        <v>66</v>
      </c>
      <c r="W913" t="s">
        <v>29</v>
      </c>
      <c r="X913" s="12">
        <v>43205</v>
      </c>
      <c r="Y913" s="15">
        <v>194.35560000000001</v>
      </c>
      <c r="Z913" s="16">
        <v>0</v>
      </c>
      <c r="AA913" s="16">
        <v>0</v>
      </c>
      <c r="AB913" s="16">
        <v>0</v>
      </c>
      <c r="AC913" s="16">
        <v>194.35560000000001</v>
      </c>
      <c r="AD913" s="16">
        <v>194.35560000000001</v>
      </c>
      <c r="AE913" s="16">
        <v>194.35560000000001</v>
      </c>
      <c r="AF913" s="12">
        <v>43281</v>
      </c>
      <c r="AG913" s="15" t="s">
        <v>38</v>
      </c>
      <c r="AH913" s="15" t="s">
        <v>29</v>
      </c>
      <c r="AI913" s="15" t="s">
        <v>38</v>
      </c>
      <c r="AL913" s="47">
        <f t="shared" si="28"/>
        <v>0.89400000000000002</v>
      </c>
      <c r="AM913" s="47">
        <v>1.71</v>
      </c>
      <c r="AN913">
        <f t="shared" si="29"/>
        <v>0.25650000000000001</v>
      </c>
      <c r="AO913" s="18" t="s">
        <v>70</v>
      </c>
      <c r="AP913" t="s">
        <v>389</v>
      </c>
    </row>
    <row r="914" spans="1:42" hidden="1" x14ac:dyDescent="0.2">
      <c r="A914" t="s">
        <v>29</v>
      </c>
      <c r="B914" t="s">
        <v>64</v>
      </c>
      <c r="C914" t="s">
        <v>31</v>
      </c>
      <c r="D914">
        <v>517393</v>
      </c>
      <c r="E914" t="s">
        <v>29</v>
      </c>
      <c r="G914" t="s">
        <v>65</v>
      </c>
      <c r="H914" t="s">
        <v>34</v>
      </c>
      <c r="M914" s="11">
        <v>10</v>
      </c>
      <c r="N914">
        <v>1</v>
      </c>
      <c r="P914" s="12">
        <v>43203</v>
      </c>
      <c r="Q914" s="13">
        <v>12.5</v>
      </c>
      <c r="R914" s="13"/>
      <c r="S914" s="14">
        <v>217.4</v>
      </c>
      <c r="T914" s="14">
        <v>0.15</v>
      </c>
      <c r="V914" t="s">
        <v>66</v>
      </c>
      <c r="W914" t="s">
        <v>29</v>
      </c>
      <c r="X914" s="12">
        <v>43203</v>
      </c>
      <c r="Y914" s="15">
        <v>194.35560000000001</v>
      </c>
      <c r="Z914" s="16">
        <v>0</v>
      </c>
      <c r="AA914" s="16">
        <v>0</v>
      </c>
      <c r="AB914" s="16">
        <v>0</v>
      </c>
      <c r="AC914" s="16">
        <v>194.35560000000001</v>
      </c>
      <c r="AD914" s="16">
        <v>194.35560000000001</v>
      </c>
      <c r="AE914" s="16">
        <v>194.35560000000001</v>
      </c>
      <c r="AF914" s="12">
        <v>43281</v>
      </c>
      <c r="AG914" s="15" t="s">
        <v>38</v>
      </c>
      <c r="AH914" s="15" t="s">
        <v>29</v>
      </c>
      <c r="AI914" s="15" t="s">
        <v>38</v>
      </c>
      <c r="AL914" s="47">
        <f t="shared" si="28"/>
        <v>0.89400000000000002</v>
      </c>
      <c r="AM914" s="47">
        <v>1.71</v>
      </c>
      <c r="AN914">
        <f t="shared" si="29"/>
        <v>0.25650000000000001</v>
      </c>
      <c r="AO914" s="18" t="s">
        <v>70</v>
      </c>
      <c r="AP914" t="s">
        <v>389</v>
      </c>
    </row>
    <row r="915" spans="1:42" hidden="1" x14ac:dyDescent="0.2">
      <c r="A915" t="s">
        <v>29</v>
      </c>
      <c r="B915" t="s">
        <v>64</v>
      </c>
      <c r="C915" t="s">
        <v>31</v>
      </c>
      <c r="D915">
        <v>517404</v>
      </c>
      <c r="E915" t="s">
        <v>29</v>
      </c>
      <c r="G915" t="s">
        <v>65</v>
      </c>
      <c r="H915" t="s">
        <v>34</v>
      </c>
      <c r="M915" s="11">
        <v>10</v>
      </c>
      <c r="N915">
        <v>1</v>
      </c>
      <c r="P915" s="12">
        <v>43203</v>
      </c>
      <c r="Q915" s="13">
        <v>12.5</v>
      </c>
      <c r="R915" s="13"/>
      <c r="S915" s="14">
        <v>217.4</v>
      </c>
      <c r="T915" s="14">
        <v>0.15</v>
      </c>
      <c r="V915" t="s">
        <v>66</v>
      </c>
      <c r="W915" t="s">
        <v>29</v>
      </c>
      <c r="X915" s="12">
        <v>43203</v>
      </c>
      <c r="Y915" s="15">
        <v>194.35560000000001</v>
      </c>
      <c r="Z915" s="16">
        <v>0</v>
      </c>
      <c r="AA915" s="16">
        <v>0</v>
      </c>
      <c r="AB915" s="16">
        <v>0</v>
      </c>
      <c r="AC915" s="16">
        <v>194.35560000000001</v>
      </c>
      <c r="AD915" s="16">
        <v>194.35560000000001</v>
      </c>
      <c r="AE915" s="16">
        <v>194.35560000000001</v>
      </c>
      <c r="AF915" s="12">
        <v>43281</v>
      </c>
      <c r="AG915" s="15" t="s">
        <v>38</v>
      </c>
      <c r="AH915" s="15" t="s">
        <v>29</v>
      </c>
      <c r="AI915" s="15" t="s">
        <v>38</v>
      </c>
      <c r="AL915" s="47">
        <f t="shared" si="28"/>
        <v>0.89400000000000002</v>
      </c>
      <c r="AM915" s="47">
        <v>1.71</v>
      </c>
      <c r="AN915">
        <f t="shared" si="29"/>
        <v>0.25650000000000001</v>
      </c>
      <c r="AO915" s="18" t="s">
        <v>70</v>
      </c>
      <c r="AP915" t="s">
        <v>389</v>
      </c>
    </row>
    <row r="916" spans="1:42" hidden="1" x14ac:dyDescent="0.2">
      <c r="A916" t="s">
        <v>29</v>
      </c>
      <c r="B916" t="s">
        <v>64</v>
      </c>
      <c r="C916" t="s">
        <v>31</v>
      </c>
      <c r="D916">
        <v>517428</v>
      </c>
      <c r="E916" t="s">
        <v>29</v>
      </c>
      <c r="G916" t="s">
        <v>65</v>
      </c>
      <c r="H916" t="s">
        <v>34</v>
      </c>
      <c r="M916" s="11">
        <v>10</v>
      </c>
      <c r="N916">
        <v>1</v>
      </c>
      <c r="P916" s="12">
        <v>43203</v>
      </c>
      <c r="Q916" s="13">
        <v>12.5</v>
      </c>
      <c r="R916" s="13"/>
      <c r="S916" s="14">
        <v>217.4</v>
      </c>
      <c r="T916" s="14">
        <v>0.15</v>
      </c>
      <c r="V916" t="s">
        <v>66</v>
      </c>
      <c r="W916" t="s">
        <v>29</v>
      </c>
      <c r="X916" s="12">
        <v>43203</v>
      </c>
      <c r="Y916" s="15">
        <v>194.35560000000001</v>
      </c>
      <c r="Z916" s="16">
        <v>0</v>
      </c>
      <c r="AA916" s="16">
        <v>0</v>
      </c>
      <c r="AB916" s="16">
        <v>0</v>
      </c>
      <c r="AC916" s="16">
        <v>194.35560000000001</v>
      </c>
      <c r="AD916" s="16">
        <v>194.35560000000001</v>
      </c>
      <c r="AE916" s="16">
        <v>194.35560000000001</v>
      </c>
      <c r="AF916" s="12">
        <v>43281</v>
      </c>
      <c r="AG916" s="15" t="s">
        <v>38</v>
      </c>
      <c r="AH916" s="15" t="s">
        <v>29</v>
      </c>
      <c r="AI916" s="15" t="s">
        <v>38</v>
      </c>
      <c r="AL916" s="47">
        <f t="shared" si="28"/>
        <v>0.89400000000000002</v>
      </c>
      <c r="AM916" s="47">
        <v>1.71</v>
      </c>
      <c r="AN916">
        <f t="shared" si="29"/>
        <v>0.25650000000000001</v>
      </c>
      <c r="AO916" s="18" t="s">
        <v>70</v>
      </c>
      <c r="AP916" t="s">
        <v>389</v>
      </c>
    </row>
    <row r="917" spans="1:42" hidden="1" x14ac:dyDescent="0.2">
      <c r="A917" t="s">
        <v>29</v>
      </c>
      <c r="B917" t="s">
        <v>64</v>
      </c>
      <c r="C917" t="s">
        <v>31</v>
      </c>
      <c r="D917">
        <v>517434</v>
      </c>
      <c r="E917" t="s">
        <v>29</v>
      </c>
      <c r="G917" t="s">
        <v>65</v>
      </c>
      <c r="H917" t="s">
        <v>34</v>
      </c>
      <c r="M917" s="11">
        <v>10</v>
      </c>
      <c r="N917">
        <v>1</v>
      </c>
      <c r="P917" s="12">
        <v>43314</v>
      </c>
      <c r="Q917" s="13">
        <v>12.5</v>
      </c>
      <c r="R917" s="13"/>
      <c r="S917" s="14">
        <v>217.4</v>
      </c>
      <c r="T917" s="14">
        <v>0.15</v>
      </c>
      <c r="V917" t="s">
        <v>66</v>
      </c>
      <c r="W917" t="s">
        <v>29</v>
      </c>
      <c r="X917" s="12">
        <v>43314</v>
      </c>
      <c r="Y917" s="15">
        <v>194.35560000000001</v>
      </c>
      <c r="Z917" s="16">
        <v>0</v>
      </c>
      <c r="AA917" s="16">
        <v>0</v>
      </c>
      <c r="AB917" s="16">
        <v>0</v>
      </c>
      <c r="AC917" s="16">
        <v>194.35560000000001</v>
      </c>
      <c r="AD917" s="16">
        <v>194.35560000000001</v>
      </c>
      <c r="AE917" s="16">
        <v>194.35560000000001</v>
      </c>
      <c r="AF917" s="12">
        <v>43373</v>
      </c>
      <c r="AG917" s="15" t="s">
        <v>38</v>
      </c>
      <c r="AH917" s="15" t="s">
        <v>29</v>
      </c>
      <c r="AI917" s="15" t="s">
        <v>38</v>
      </c>
      <c r="AL917" s="47">
        <f t="shared" si="28"/>
        <v>0.89400000000000002</v>
      </c>
      <c r="AM917" s="47">
        <v>1.71</v>
      </c>
      <c r="AN917">
        <f t="shared" si="29"/>
        <v>0.25650000000000001</v>
      </c>
      <c r="AO917" s="18" t="s">
        <v>70</v>
      </c>
      <c r="AP917" t="s">
        <v>389</v>
      </c>
    </row>
    <row r="918" spans="1:42" hidden="1" x14ac:dyDescent="0.2">
      <c r="A918" t="s">
        <v>29</v>
      </c>
      <c r="B918" t="s">
        <v>64</v>
      </c>
      <c r="C918" t="s">
        <v>31</v>
      </c>
      <c r="D918">
        <v>517449</v>
      </c>
      <c r="E918" t="s">
        <v>29</v>
      </c>
      <c r="G918" t="s">
        <v>65</v>
      </c>
      <c r="H918" t="s">
        <v>34</v>
      </c>
      <c r="M918" s="11">
        <v>10</v>
      </c>
      <c r="N918">
        <v>1</v>
      </c>
      <c r="P918" s="12">
        <v>43205</v>
      </c>
      <c r="Q918" s="13">
        <v>12.5</v>
      </c>
      <c r="R918" s="13"/>
      <c r="S918" s="14">
        <v>217.4</v>
      </c>
      <c r="T918" s="14">
        <v>0.15</v>
      </c>
      <c r="V918" t="s">
        <v>66</v>
      </c>
      <c r="W918" t="s">
        <v>29</v>
      </c>
      <c r="X918" s="12">
        <v>43205</v>
      </c>
      <c r="Y918" s="15">
        <v>194.35560000000001</v>
      </c>
      <c r="Z918" s="16">
        <v>0</v>
      </c>
      <c r="AA918" s="16">
        <v>0</v>
      </c>
      <c r="AB918" s="16">
        <v>0</v>
      </c>
      <c r="AC918" s="16">
        <v>194.35560000000001</v>
      </c>
      <c r="AD918" s="16">
        <v>194.35560000000001</v>
      </c>
      <c r="AE918" s="16">
        <v>194.35560000000001</v>
      </c>
      <c r="AF918" s="12">
        <v>43281</v>
      </c>
      <c r="AG918" s="15" t="s">
        <v>38</v>
      </c>
      <c r="AH918" s="15" t="s">
        <v>29</v>
      </c>
      <c r="AI918" s="15" t="s">
        <v>38</v>
      </c>
      <c r="AL918" s="47">
        <f t="shared" si="28"/>
        <v>0.89400000000000002</v>
      </c>
      <c r="AM918" s="47">
        <v>1.71</v>
      </c>
      <c r="AN918">
        <f t="shared" si="29"/>
        <v>0.25650000000000001</v>
      </c>
      <c r="AO918" s="18" t="s">
        <v>70</v>
      </c>
      <c r="AP918" t="s">
        <v>389</v>
      </c>
    </row>
    <row r="919" spans="1:42" hidden="1" x14ac:dyDescent="0.2">
      <c r="A919" t="s">
        <v>29</v>
      </c>
      <c r="B919" t="s">
        <v>64</v>
      </c>
      <c r="C919" t="s">
        <v>31</v>
      </c>
      <c r="D919">
        <v>517487</v>
      </c>
      <c r="E919" t="s">
        <v>29</v>
      </c>
      <c r="G919" t="s">
        <v>65</v>
      </c>
      <c r="H919" t="s">
        <v>34</v>
      </c>
      <c r="M919" s="11">
        <v>10</v>
      </c>
      <c r="N919">
        <v>1</v>
      </c>
      <c r="P919" s="12">
        <v>43204</v>
      </c>
      <c r="Q919" s="13">
        <v>12.5</v>
      </c>
      <c r="R919" s="13"/>
      <c r="S919" s="14">
        <v>217.4</v>
      </c>
      <c r="T919" s="14">
        <v>0.15</v>
      </c>
      <c r="V919" t="s">
        <v>66</v>
      </c>
      <c r="W919" t="s">
        <v>29</v>
      </c>
      <c r="X919" s="12">
        <v>43204</v>
      </c>
      <c r="Y919" s="15">
        <v>194.35560000000001</v>
      </c>
      <c r="Z919" s="16">
        <v>0</v>
      </c>
      <c r="AA919" s="16">
        <v>0</v>
      </c>
      <c r="AB919" s="16">
        <v>0</v>
      </c>
      <c r="AC919" s="16">
        <v>194.35560000000001</v>
      </c>
      <c r="AD919" s="16">
        <v>194.35560000000001</v>
      </c>
      <c r="AE919" s="16">
        <v>194.35560000000001</v>
      </c>
      <c r="AF919" s="12">
        <v>43281</v>
      </c>
      <c r="AG919" s="15" t="s">
        <v>38</v>
      </c>
      <c r="AH919" s="15" t="s">
        <v>29</v>
      </c>
      <c r="AI919" s="15" t="s">
        <v>38</v>
      </c>
      <c r="AL919" s="47">
        <f t="shared" si="28"/>
        <v>0.89400000000000002</v>
      </c>
      <c r="AM919" s="47">
        <v>1.71</v>
      </c>
      <c r="AN919">
        <f t="shared" si="29"/>
        <v>0.25650000000000001</v>
      </c>
      <c r="AO919" s="18" t="s">
        <v>70</v>
      </c>
      <c r="AP919" t="s">
        <v>389</v>
      </c>
    </row>
    <row r="920" spans="1:42" hidden="1" x14ac:dyDescent="0.2">
      <c r="A920" t="s">
        <v>29</v>
      </c>
      <c r="B920" t="s">
        <v>64</v>
      </c>
      <c r="C920" t="s">
        <v>31</v>
      </c>
      <c r="D920">
        <v>517496</v>
      </c>
      <c r="E920" t="s">
        <v>29</v>
      </c>
      <c r="G920" t="s">
        <v>65</v>
      </c>
      <c r="H920" t="s">
        <v>34</v>
      </c>
      <c r="M920" s="11">
        <v>10</v>
      </c>
      <c r="N920">
        <v>1</v>
      </c>
      <c r="P920" s="12">
        <v>43205</v>
      </c>
      <c r="Q920" s="13">
        <v>12.5</v>
      </c>
      <c r="R920" s="13"/>
      <c r="S920" s="14">
        <v>217.4</v>
      </c>
      <c r="T920" s="14">
        <v>0.15</v>
      </c>
      <c r="V920" t="s">
        <v>66</v>
      </c>
      <c r="W920" t="s">
        <v>29</v>
      </c>
      <c r="X920" s="12">
        <v>43205</v>
      </c>
      <c r="Y920" s="15">
        <v>194.35560000000001</v>
      </c>
      <c r="Z920" s="16">
        <v>0</v>
      </c>
      <c r="AA920" s="16">
        <v>0</v>
      </c>
      <c r="AB920" s="16">
        <v>0</v>
      </c>
      <c r="AC920" s="16">
        <v>194.35560000000001</v>
      </c>
      <c r="AD920" s="16">
        <v>194.35560000000001</v>
      </c>
      <c r="AE920" s="16">
        <v>194.35560000000001</v>
      </c>
      <c r="AF920" s="12">
        <v>43281</v>
      </c>
      <c r="AG920" s="15" t="s">
        <v>38</v>
      </c>
      <c r="AH920" s="15" t="s">
        <v>29</v>
      </c>
      <c r="AI920" s="15" t="s">
        <v>38</v>
      </c>
      <c r="AL920" s="47">
        <f t="shared" si="28"/>
        <v>0.89400000000000002</v>
      </c>
      <c r="AM920" s="47">
        <v>1.71</v>
      </c>
      <c r="AN920">
        <f t="shared" si="29"/>
        <v>0.25650000000000001</v>
      </c>
      <c r="AO920" s="18" t="s">
        <v>70</v>
      </c>
      <c r="AP920" t="s">
        <v>389</v>
      </c>
    </row>
    <row r="921" spans="1:42" hidden="1" x14ac:dyDescent="0.2">
      <c r="A921" t="s">
        <v>29</v>
      </c>
      <c r="B921" t="s">
        <v>64</v>
      </c>
      <c r="C921" t="s">
        <v>31</v>
      </c>
      <c r="D921">
        <v>517502</v>
      </c>
      <c r="E921" t="s">
        <v>29</v>
      </c>
      <c r="G921" t="s">
        <v>65</v>
      </c>
      <c r="H921" t="s">
        <v>34</v>
      </c>
      <c r="M921" s="11">
        <v>10</v>
      </c>
      <c r="N921">
        <v>1</v>
      </c>
      <c r="P921" s="12">
        <v>43203</v>
      </c>
      <c r="Q921" s="13">
        <v>12.5</v>
      </c>
      <c r="R921" s="13"/>
      <c r="S921" s="14">
        <v>217.4</v>
      </c>
      <c r="T921" s="14">
        <v>0.15</v>
      </c>
      <c r="V921" t="s">
        <v>66</v>
      </c>
      <c r="W921" t="s">
        <v>29</v>
      </c>
      <c r="X921" s="12">
        <v>43203</v>
      </c>
      <c r="Y921" s="15">
        <v>194.35560000000001</v>
      </c>
      <c r="Z921" s="16">
        <v>0</v>
      </c>
      <c r="AA921" s="16">
        <v>0</v>
      </c>
      <c r="AB921" s="16">
        <v>0</v>
      </c>
      <c r="AC921" s="16">
        <v>194.35560000000001</v>
      </c>
      <c r="AD921" s="16">
        <v>194.35560000000001</v>
      </c>
      <c r="AE921" s="16">
        <v>194.35560000000001</v>
      </c>
      <c r="AF921" s="12">
        <v>43281</v>
      </c>
      <c r="AG921" s="15" t="s">
        <v>38</v>
      </c>
      <c r="AH921" s="15" t="s">
        <v>29</v>
      </c>
      <c r="AI921" s="15" t="s">
        <v>38</v>
      </c>
      <c r="AL921" s="47">
        <f t="shared" si="28"/>
        <v>0.89400000000000002</v>
      </c>
      <c r="AM921" s="47">
        <v>1.71</v>
      </c>
      <c r="AN921">
        <f t="shared" si="29"/>
        <v>0.25650000000000001</v>
      </c>
      <c r="AO921" s="18" t="s">
        <v>70</v>
      </c>
      <c r="AP921" t="s">
        <v>389</v>
      </c>
    </row>
    <row r="922" spans="1:42" hidden="1" x14ac:dyDescent="0.2">
      <c r="A922" t="s">
        <v>29</v>
      </c>
      <c r="B922" t="s">
        <v>64</v>
      </c>
      <c r="C922" t="s">
        <v>31</v>
      </c>
      <c r="D922">
        <v>517521</v>
      </c>
      <c r="E922" t="s">
        <v>29</v>
      </c>
      <c r="G922" t="s">
        <v>65</v>
      </c>
      <c r="H922" t="s">
        <v>34</v>
      </c>
      <c r="M922" s="11">
        <v>10</v>
      </c>
      <c r="N922">
        <v>1</v>
      </c>
      <c r="P922" s="12">
        <v>43246</v>
      </c>
      <c r="Q922" s="13">
        <v>12.5</v>
      </c>
      <c r="R922" s="13"/>
      <c r="S922" s="14">
        <v>217.4</v>
      </c>
      <c r="T922" s="14">
        <v>0.15</v>
      </c>
      <c r="V922" t="s">
        <v>66</v>
      </c>
      <c r="W922" t="s">
        <v>29</v>
      </c>
      <c r="X922" s="12">
        <v>43246</v>
      </c>
      <c r="Y922" s="15">
        <v>194.35560000000001</v>
      </c>
      <c r="Z922" s="16">
        <v>0</v>
      </c>
      <c r="AA922" s="16">
        <v>0</v>
      </c>
      <c r="AB922" s="16">
        <v>0</v>
      </c>
      <c r="AC922" s="16">
        <v>194.35560000000001</v>
      </c>
      <c r="AD922" s="16">
        <v>194.35560000000001</v>
      </c>
      <c r="AE922" s="16">
        <v>194.35560000000001</v>
      </c>
      <c r="AF922" s="12">
        <v>43281</v>
      </c>
      <c r="AG922" s="15" t="s">
        <v>38</v>
      </c>
      <c r="AH922" s="15" t="s">
        <v>29</v>
      </c>
      <c r="AI922" s="15" t="s">
        <v>38</v>
      </c>
      <c r="AL922" s="47">
        <f t="shared" si="28"/>
        <v>0.89400000000000002</v>
      </c>
      <c r="AM922" s="47">
        <v>1.71</v>
      </c>
      <c r="AN922">
        <f t="shared" si="29"/>
        <v>0.25650000000000001</v>
      </c>
      <c r="AO922" s="18" t="s">
        <v>70</v>
      </c>
      <c r="AP922" t="s">
        <v>389</v>
      </c>
    </row>
    <row r="923" spans="1:42" hidden="1" x14ac:dyDescent="0.2">
      <c r="A923" t="s">
        <v>29</v>
      </c>
      <c r="B923" t="s">
        <v>64</v>
      </c>
      <c r="C923" t="s">
        <v>31</v>
      </c>
      <c r="D923">
        <v>517534</v>
      </c>
      <c r="E923" t="s">
        <v>29</v>
      </c>
      <c r="G923" t="s">
        <v>65</v>
      </c>
      <c r="H923" t="s">
        <v>34</v>
      </c>
      <c r="M923" s="11">
        <v>10</v>
      </c>
      <c r="N923">
        <v>1</v>
      </c>
      <c r="P923" s="12">
        <v>43203</v>
      </c>
      <c r="Q923" s="13">
        <v>12.5</v>
      </c>
      <c r="R923" s="13"/>
      <c r="S923" s="14">
        <v>217.4</v>
      </c>
      <c r="T923" s="14">
        <v>0.15</v>
      </c>
      <c r="V923" t="s">
        <v>66</v>
      </c>
      <c r="W923" t="s">
        <v>29</v>
      </c>
      <c r="X923" s="12">
        <v>43203</v>
      </c>
      <c r="Y923" s="15">
        <v>194.35560000000001</v>
      </c>
      <c r="Z923" s="16">
        <v>0</v>
      </c>
      <c r="AA923" s="16">
        <v>0</v>
      </c>
      <c r="AB923" s="16">
        <v>0</v>
      </c>
      <c r="AC923" s="16">
        <v>194.35560000000001</v>
      </c>
      <c r="AD923" s="16">
        <v>194.35560000000001</v>
      </c>
      <c r="AE923" s="16">
        <v>194.35560000000001</v>
      </c>
      <c r="AF923" s="12">
        <v>43281</v>
      </c>
      <c r="AG923" s="15" t="s">
        <v>38</v>
      </c>
      <c r="AH923" s="15" t="s">
        <v>29</v>
      </c>
      <c r="AI923" s="15" t="s">
        <v>38</v>
      </c>
      <c r="AL923" s="47">
        <f t="shared" si="28"/>
        <v>0.89400000000000002</v>
      </c>
      <c r="AM923" s="47">
        <v>1.71</v>
      </c>
      <c r="AN923">
        <f t="shared" si="29"/>
        <v>0.25650000000000001</v>
      </c>
      <c r="AO923" s="18" t="s">
        <v>70</v>
      </c>
      <c r="AP923" t="s">
        <v>389</v>
      </c>
    </row>
    <row r="924" spans="1:42" hidden="1" x14ac:dyDescent="0.2">
      <c r="A924" t="s">
        <v>29</v>
      </c>
      <c r="B924" t="s">
        <v>64</v>
      </c>
      <c r="C924" t="s">
        <v>31</v>
      </c>
      <c r="D924">
        <v>517540</v>
      </c>
      <c r="E924" t="s">
        <v>29</v>
      </c>
      <c r="G924" t="s">
        <v>65</v>
      </c>
      <c r="H924" t="s">
        <v>34</v>
      </c>
      <c r="M924" s="11">
        <v>10</v>
      </c>
      <c r="N924">
        <v>1</v>
      </c>
      <c r="P924" s="12">
        <v>43204</v>
      </c>
      <c r="Q924" s="13">
        <v>12.5</v>
      </c>
      <c r="R924" s="13"/>
      <c r="S924" s="14">
        <v>217.4</v>
      </c>
      <c r="T924" s="14">
        <v>0.15</v>
      </c>
      <c r="V924" t="s">
        <v>66</v>
      </c>
      <c r="W924" t="s">
        <v>29</v>
      </c>
      <c r="X924" s="12">
        <v>43204</v>
      </c>
      <c r="Y924" s="15">
        <v>194.35560000000001</v>
      </c>
      <c r="Z924" s="16">
        <v>0</v>
      </c>
      <c r="AA924" s="16">
        <v>0</v>
      </c>
      <c r="AB924" s="16">
        <v>0</v>
      </c>
      <c r="AC924" s="16">
        <v>194.35560000000001</v>
      </c>
      <c r="AD924" s="16">
        <v>194.35560000000001</v>
      </c>
      <c r="AE924" s="16">
        <v>194.35560000000001</v>
      </c>
      <c r="AF924" s="12">
        <v>43281</v>
      </c>
      <c r="AG924" s="15" t="s">
        <v>38</v>
      </c>
      <c r="AH924" s="15" t="s">
        <v>29</v>
      </c>
      <c r="AI924" s="15" t="s">
        <v>38</v>
      </c>
      <c r="AL924" s="47">
        <f t="shared" si="28"/>
        <v>0.89400000000000002</v>
      </c>
      <c r="AM924" s="47">
        <v>1.71</v>
      </c>
      <c r="AN924">
        <f t="shared" si="29"/>
        <v>0.25650000000000001</v>
      </c>
      <c r="AO924" s="18" t="s">
        <v>70</v>
      </c>
      <c r="AP924" t="s">
        <v>389</v>
      </c>
    </row>
    <row r="925" spans="1:42" hidden="1" x14ac:dyDescent="0.2">
      <c r="A925" t="s">
        <v>29</v>
      </c>
      <c r="B925" t="s">
        <v>64</v>
      </c>
      <c r="C925" t="s">
        <v>31</v>
      </c>
      <c r="D925">
        <v>517551</v>
      </c>
      <c r="E925" t="s">
        <v>29</v>
      </c>
      <c r="G925" t="s">
        <v>65</v>
      </c>
      <c r="H925" t="s">
        <v>34</v>
      </c>
      <c r="M925" s="11">
        <v>10</v>
      </c>
      <c r="N925">
        <v>1</v>
      </c>
      <c r="P925" s="12">
        <v>43204</v>
      </c>
      <c r="Q925" s="13">
        <v>12.5</v>
      </c>
      <c r="R925" s="13"/>
      <c r="S925" s="14">
        <v>217.4</v>
      </c>
      <c r="T925" s="14">
        <v>0.15</v>
      </c>
      <c r="V925" t="s">
        <v>66</v>
      </c>
      <c r="W925" t="s">
        <v>29</v>
      </c>
      <c r="X925" s="12">
        <v>43204</v>
      </c>
      <c r="Y925" s="15">
        <v>194.35560000000001</v>
      </c>
      <c r="Z925" s="16">
        <v>0</v>
      </c>
      <c r="AA925" s="16">
        <v>0</v>
      </c>
      <c r="AB925" s="16">
        <v>0</v>
      </c>
      <c r="AC925" s="16">
        <v>194.35560000000001</v>
      </c>
      <c r="AD925" s="16">
        <v>194.35560000000001</v>
      </c>
      <c r="AE925" s="16">
        <v>194.35560000000001</v>
      </c>
      <c r="AF925" s="12">
        <v>43281</v>
      </c>
      <c r="AG925" s="15" t="s">
        <v>38</v>
      </c>
      <c r="AH925" s="15" t="s">
        <v>29</v>
      </c>
      <c r="AI925" s="15" t="s">
        <v>38</v>
      </c>
      <c r="AL925" s="47">
        <f t="shared" si="28"/>
        <v>0.89400000000000002</v>
      </c>
      <c r="AM925" s="47">
        <v>1.71</v>
      </c>
      <c r="AN925">
        <f t="shared" si="29"/>
        <v>0.25650000000000001</v>
      </c>
      <c r="AO925" s="18" t="s">
        <v>70</v>
      </c>
      <c r="AP925" t="s">
        <v>389</v>
      </c>
    </row>
    <row r="926" spans="1:42" hidden="1" x14ac:dyDescent="0.2">
      <c r="A926" t="s">
        <v>29</v>
      </c>
      <c r="B926" t="s">
        <v>64</v>
      </c>
      <c r="C926" t="s">
        <v>31</v>
      </c>
      <c r="D926">
        <v>517571</v>
      </c>
      <c r="E926" t="s">
        <v>29</v>
      </c>
      <c r="G926" t="s">
        <v>65</v>
      </c>
      <c r="H926" t="s">
        <v>34</v>
      </c>
      <c r="M926" s="11">
        <v>10</v>
      </c>
      <c r="N926">
        <v>1</v>
      </c>
      <c r="P926" s="12">
        <v>43204</v>
      </c>
      <c r="Q926" s="13">
        <v>12.5</v>
      </c>
      <c r="R926" s="13"/>
      <c r="S926" s="14">
        <v>217.4</v>
      </c>
      <c r="T926" s="14">
        <v>0.15</v>
      </c>
      <c r="V926" t="s">
        <v>66</v>
      </c>
      <c r="W926" t="s">
        <v>29</v>
      </c>
      <c r="X926" s="12">
        <v>43204</v>
      </c>
      <c r="Y926" s="15">
        <v>194.35560000000001</v>
      </c>
      <c r="Z926" s="16">
        <v>0</v>
      </c>
      <c r="AA926" s="16">
        <v>0</v>
      </c>
      <c r="AB926" s="16">
        <v>0</v>
      </c>
      <c r="AC926" s="16">
        <v>194.35560000000001</v>
      </c>
      <c r="AD926" s="16">
        <v>194.35560000000001</v>
      </c>
      <c r="AE926" s="16">
        <v>194.35560000000001</v>
      </c>
      <c r="AF926" s="12">
        <v>43281</v>
      </c>
      <c r="AG926" s="15" t="s">
        <v>38</v>
      </c>
      <c r="AH926" s="15" t="s">
        <v>29</v>
      </c>
      <c r="AI926" s="15" t="s">
        <v>38</v>
      </c>
      <c r="AL926" s="47">
        <f t="shared" si="28"/>
        <v>0.89400000000000002</v>
      </c>
      <c r="AM926" s="47">
        <v>1.71</v>
      </c>
      <c r="AN926">
        <f t="shared" si="29"/>
        <v>0.25650000000000001</v>
      </c>
      <c r="AO926" s="18" t="s">
        <v>70</v>
      </c>
      <c r="AP926" t="s">
        <v>389</v>
      </c>
    </row>
    <row r="927" spans="1:42" hidden="1" x14ac:dyDescent="0.2">
      <c r="A927" t="s">
        <v>29</v>
      </c>
      <c r="B927" t="s">
        <v>64</v>
      </c>
      <c r="C927" t="s">
        <v>31</v>
      </c>
      <c r="D927">
        <v>517602</v>
      </c>
      <c r="E927" t="s">
        <v>29</v>
      </c>
      <c r="G927" t="s">
        <v>65</v>
      </c>
      <c r="H927" t="s">
        <v>34</v>
      </c>
      <c r="M927" s="11">
        <v>10</v>
      </c>
      <c r="N927">
        <v>1</v>
      </c>
      <c r="P927" s="12">
        <v>43246</v>
      </c>
      <c r="Q927" s="13">
        <v>12.5</v>
      </c>
      <c r="R927" s="13"/>
      <c r="S927" s="14">
        <v>217.4</v>
      </c>
      <c r="T927" s="14">
        <v>0.15</v>
      </c>
      <c r="V927" t="s">
        <v>66</v>
      </c>
      <c r="W927" t="s">
        <v>29</v>
      </c>
      <c r="X927" s="12">
        <v>43246</v>
      </c>
      <c r="Y927" s="15">
        <v>194.35560000000001</v>
      </c>
      <c r="Z927" s="16">
        <v>0</v>
      </c>
      <c r="AA927" s="16">
        <v>0</v>
      </c>
      <c r="AB927" s="16">
        <v>0</v>
      </c>
      <c r="AC927" s="16">
        <v>194.35560000000001</v>
      </c>
      <c r="AD927" s="16">
        <v>194.35560000000001</v>
      </c>
      <c r="AE927" s="16">
        <v>194.35560000000001</v>
      </c>
      <c r="AF927" s="12">
        <v>43281</v>
      </c>
      <c r="AG927" s="15" t="s">
        <v>38</v>
      </c>
      <c r="AH927" s="15" t="s">
        <v>29</v>
      </c>
      <c r="AI927" s="15" t="s">
        <v>38</v>
      </c>
      <c r="AL927" s="47">
        <f t="shared" si="28"/>
        <v>0.89400000000000002</v>
      </c>
      <c r="AM927" s="47">
        <v>1.71</v>
      </c>
      <c r="AN927">
        <f t="shared" si="29"/>
        <v>0.25650000000000001</v>
      </c>
      <c r="AO927" s="18" t="s">
        <v>70</v>
      </c>
      <c r="AP927" t="s">
        <v>389</v>
      </c>
    </row>
    <row r="928" spans="1:42" hidden="1" x14ac:dyDescent="0.2">
      <c r="A928" t="s">
        <v>29</v>
      </c>
      <c r="B928" t="s">
        <v>64</v>
      </c>
      <c r="C928" t="s">
        <v>31</v>
      </c>
      <c r="D928">
        <v>517619</v>
      </c>
      <c r="E928" t="s">
        <v>29</v>
      </c>
      <c r="G928" t="s">
        <v>65</v>
      </c>
      <c r="H928" t="s">
        <v>34</v>
      </c>
      <c r="M928" s="11">
        <v>10</v>
      </c>
      <c r="N928">
        <v>1</v>
      </c>
      <c r="P928" s="12">
        <v>43246</v>
      </c>
      <c r="Q928" s="13">
        <v>12.5</v>
      </c>
      <c r="R928" s="13"/>
      <c r="S928" s="14">
        <v>217.4</v>
      </c>
      <c r="T928" s="14">
        <v>0.15</v>
      </c>
      <c r="V928" t="s">
        <v>66</v>
      </c>
      <c r="W928" t="s">
        <v>29</v>
      </c>
      <c r="X928" s="12">
        <v>43246</v>
      </c>
      <c r="Y928" s="15">
        <v>194.35560000000001</v>
      </c>
      <c r="Z928" s="16">
        <v>0</v>
      </c>
      <c r="AA928" s="16">
        <v>0</v>
      </c>
      <c r="AB928" s="16">
        <v>0</v>
      </c>
      <c r="AC928" s="16">
        <v>194.35560000000001</v>
      </c>
      <c r="AD928" s="16">
        <v>194.35560000000001</v>
      </c>
      <c r="AE928" s="16">
        <v>194.35560000000001</v>
      </c>
      <c r="AF928" s="12">
        <v>43281</v>
      </c>
      <c r="AG928" s="15" t="s">
        <v>38</v>
      </c>
      <c r="AH928" s="15" t="s">
        <v>29</v>
      </c>
      <c r="AI928" s="15" t="s">
        <v>38</v>
      </c>
      <c r="AL928" s="47">
        <f t="shared" si="28"/>
        <v>0.89400000000000002</v>
      </c>
      <c r="AM928" s="47">
        <v>1.71</v>
      </c>
      <c r="AN928">
        <f t="shared" si="29"/>
        <v>0.25650000000000001</v>
      </c>
      <c r="AO928" s="18" t="s">
        <v>70</v>
      </c>
      <c r="AP928" t="s">
        <v>389</v>
      </c>
    </row>
    <row r="929" spans="1:42" hidden="1" x14ac:dyDescent="0.2">
      <c r="A929" t="s">
        <v>29</v>
      </c>
      <c r="B929" t="s">
        <v>64</v>
      </c>
      <c r="C929" t="s">
        <v>31</v>
      </c>
      <c r="D929">
        <v>517635</v>
      </c>
      <c r="E929" t="s">
        <v>29</v>
      </c>
      <c r="G929" t="s">
        <v>65</v>
      </c>
      <c r="H929" t="s">
        <v>34</v>
      </c>
      <c r="M929" s="11">
        <v>10</v>
      </c>
      <c r="N929">
        <v>1</v>
      </c>
      <c r="P929" s="12">
        <v>43203</v>
      </c>
      <c r="Q929" s="13">
        <v>12.5</v>
      </c>
      <c r="R929" s="13"/>
      <c r="S929" s="14">
        <v>217.4</v>
      </c>
      <c r="T929" s="14">
        <v>0.15</v>
      </c>
      <c r="V929" t="s">
        <v>66</v>
      </c>
      <c r="W929" t="s">
        <v>29</v>
      </c>
      <c r="X929" s="12">
        <v>43203</v>
      </c>
      <c r="Y929" s="15">
        <v>194.35560000000001</v>
      </c>
      <c r="Z929" s="16">
        <v>0</v>
      </c>
      <c r="AA929" s="16">
        <v>0</v>
      </c>
      <c r="AB929" s="16">
        <v>0</v>
      </c>
      <c r="AC929" s="16">
        <v>194.35560000000001</v>
      </c>
      <c r="AD929" s="16">
        <v>194.35560000000001</v>
      </c>
      <c r="AE929" s="16">
        <v>194.35560000000001</v>
      </c>
      <c r="AF929" s="12">
        <v>43281</v>
      </c>
      <c r="AG929" s="15" t="s">
        <v>38</v>
      </c>
      <c r="AH929" s="15" t="s">
        <v>29</v>
      </c>
      <c r="AI929" s="15" t="s">
        <v>38</v>
      </c>
      <c r="AL929" s="47">
        <f t="shared" si="28"/>
        <v>0.89400000000000002</v>
      </c>
      <c r="AM929" s="47">
        <v>1.71</v>
      </c>
      <c r="AN929">
        <f t="shared" si="29"/>
        <v>0.25650000000000001</v>
      </c>
      <c r="AO929" s="18" t="s">
        <v>70</v>
      </c>
      <c r="AP929" t="s">
        <v>389</v>
      </c>
    </row>
    <row r="930" spans="1:42" hidden="1" x14ac:dyDescent="0.2">
      <c r="A930" t="s">
        <v>29</v>
      </c>
      <c r="B930" t="s">
        <v>64</v>
      </c>
      <c r="C930" t="s">
        <v>31</v>
      </c>
      <c r="D930">
        <v>517638</v>
      </c>
      <c r="E930" t="s">
        <v>29</v>
      </c>
      <c r="G930" t="s">
        <v>65</v>
      </c>
      <c r="H930" t="s">
        <v>34</v>
      </c>
      <c r="M930" s="11">
        <v>10</v>
      </c>
      <c r="N930">
        <v>1</v>
      </c>
      <c r="P930" s="12">
        <v>43253</v>
      </c>
      <c r="Q930" s="13">
        <v>12.5</v>
      </c>
      <c r="R930" s="13"/>
      <c r="S930" s="14">
        <v>217.4</v>
      </c>
      <c r="T930" s="14">
        <v>0.15</v>
      </c>
      <c r="V930" t="s">
        <v>66</v>
      </c>
      <c r="W930" t="s">
        <v>29</v>
      </c>
      <c r="X930" s="12">
        <v>43253</v>
      </c>
      <c r="Y930" s="15">
        <v>194.35560000000001</v>
      </c>
      <c r="Z930" s="16">
        <v>0</v>
      </c>
      <c r="AA930" s="16">
        <v>0</v>
      </c>
      <c r="AB930" s="16">
        <v>0</v>
      </c>
      <c r="AC930" s="16">
        <v>194.35560000000001</v>
      </c>
      <c r="AD930" s="16">
        <v>194.35560000000001</v>
      </c>
      <c r="AE930" s="16">
        <v>194.35560000000001</v>
      </c>
      <c r="AF930" s="12">
        <v>43281</v>
      </c>
      <c r="AG930" s="15" t="s">
        <v>38</v>
      </c>
      <c r="AH930" s="15" t="s">
        <v>29</v>
      </c>
      <c r="AI930" s="15" t="s">
        <v>38</v>
      </c>
      <c r="AL930" s="47">
        <f t="shared" si="28"/>
        <v>0.89400000000000002</v>
      </c>
      <c r="AM930" s="47">
        <v>1.71</v>
      </c>
      <c r="AN930">
        <f t="shared" si="29"/>
        <v>0.25650000000000001</v>
      </c>
      <c r="AO930" s="18" t="s">
        <v>70</v>
      </c>
      <c r="AP930" t="s">
        <v>389</v>
      </c>
    </row>
    <row r="931" spans="1:42" hidden="1" x14ac:dyDescent="0.2">
      <c r="A931" t="s">
        <v>29</v>
      </c>
      <c r="B931" t="s">
        <v>64</v>
      </c>
      <c r="C931" t="s">
        <v>31</v>
      </c>
      <c r="D931">
        <v>517650</v>
      </c>
      <c r="E931" t="s">
        <v>29</v>
      </c>
      <c r="G931" t="s">
        <v>65</v>
      </c>
      <c r="H931" t="s">
        <v>34</v>
      </c>
      <c r="M931" s="11">
        <v>10</v>
      </c>
      <c r="N931">
        <v>1</v>
      </c>
      <c r="P931" s="12">
        <v>43205</v>
      </c>
      <c r="Q931" s="13">
        <v>12.5</v>
      </c>
      <c r="R931" s="13"/>
      <c r="S931" s="14">
        <v>217.4</v>
      </c>
      <c r="T931" s="14">
        <v>0.15</v>
      </c>
      <c r="V931" t="s">
        <v>66</v>
      </c>
      <c r="W931" t="s">
        <v>29</v>
      </c>
      <c r="X931" s="12">
        <v>43205</v>
      </c>
      <c r="Y931" s="15">
        <v>194.35560000000001</v>
      </c>
      <c r="Z931" s="16">
        <v>0</v>
      </c>
      <c r="AA931" s="16">
        <v>0</v>
      </c>
      <c r="AB931" s="16">
        <v>0</v>
      </c>
      <c r="AC931" s="16">
        <v>194.35560000000001</v>
      </c>
      <c r="AD931" s="16">
        <v>194.35560000000001</v>
      </c>
      <c r="AE931" s="16">
        <v>194.35560000000001</v>
      </c>
      <c r="AF931" s="12">
        <v>43281</v>
      </c>
      <c r="AG931" s="15" t="s">
        <v>38</v>
      </c>
      <c r="AH931" s="15" t="s">
        <v>29</v>
      </c>
      <c r="AI931" s="15" t="s">
        <v>38</v>
      </c>
      <c r="AL931" s="47">
        <f t="shared" si="28"/>
        <v>0.89400000000000002</v>
      </c>
      <c r="AM931" s="47">
        <v>1.71</v>
      </c>
      <c r="AN931">
        <f t="shared" si="29"/>
        <v>0.25650000000000001</v>
      </c>
      <c r="AO931" s="18" t="s">
        <v>70</v>
      </c>
      <c r="AP931" t="s">
        <v>389</v>
      </c>
    </row>
    <row r="932" spans="1:42" hidden="1" x14ac:dyDescent="0.2">
      <c r="A932" t="s">
        <v>29</v>
      </c>
      <c r="B932" t="s">
        <v>64</v>
      </c>
      <c r="C932" t="s">
        <v>31</v>
      </c>
      <c r="D932">
        <v>517656</v>
      </c>
      <c r="E932" t="s">
        <v>29</v>
      </c>
      <c r="G932" t="s">
        <v>65</v>
      </c>
      <c r="H932" t="s">
        <v>34</v>
      </c>
      <c r="M932" s="11">
        <v>10</v>
      </c>
      <c r="N932">
        <v>1</v>
      </c>
      <c r="P932" s="12">
        <v>43204</v>
      </c>
      <c r="Q932" s="13">
        <v>12.5</v>
      </c>
      <c r="R932" s="13"/>
      <c r="S932" s="14">
        <v>217.4</v>
      </c>
      <c r="T932" s="14">
        <v>0.15</v>
      </c>
      <c r="V932" t="s">
        <v>66</v>
      </c>
      <c r="W932" t="s">
        <v>29</v>
      </c>
      <c r="X932" s="12">
        <v>43204</v>
      </c>
      <c r="Y932" s="15">
        <v>194.35560000000001</v>
      </c>
      <c r="Z932" s="16">
        <v>0</v>
      </c>
      <c r="AA932" s="16">
        <v>0</v>
      </c>
      <c r="AB932" s="16">
        <v>0</v>
      </c>
      <c r="AC932" s="16">
        <v>194.35560000000001</v>
      </c>
      <c r="AD932" s="16">
        <v>194.35560000000001</v>
      </c>
      <c r="AE932" s="16">
        <v>194.35560000000001</v>
      </c>
      <c r="AF932" s="12">
        <v>43281</v>
      </c>
      <c r="AG932" s="15" t="s">
        <v>38</v>
      </c>
      <c r="AH932" s="15" t="s">
        <v>29</v>
      </c>
      <c r="AI932" s="15" t="s">
        <v>38</v>
      </c>
      <c r="AL932" s="47">
        <f t="shared" si="28"/>
        <v>0.89400000000000002</v>
      </c>
      <c r="AM932" s="47">
        <v>1.71</v>
      </c>
      <c r="AN932">
        <f t="shared" si="29"/>
        <v>0.25650000000000001</v>
      </c>
      <c r="AO932" s="18" t="s">
        <v>70</v>
      </c>
      <c r="AP932" t="s">
        <v>389</v>
      </c>
    </row>
    <row r="933" spans="1:42" hidden="1" x14ac:dyDescent="0.2">
      <c r="A933" t="s">
        <v>29</v>
      </c>
      <c r="B933" t="s">
        <v>64</v>
      </c>
      <c r="C933" t="s">
        <v>31</v>
      </c>
      <c r="D933">
        <v>517669</v>
      </c>
      <c r="E933" t="s">
        <v>29</v>
      </c>
      <c r="G933" t="s">
        <v>65</v>
      </c>
      <c r="H933" t="s">
        <v>34</v>
      </c>
      <c r="M933" s="11">
        <v>10</v>
      </c>
      <c r="N933">
        <v>1</v>
      </c>
      <c r="P933" s="12">
        <v>43203</v>
      </c>
      <c r="Q933" s="13">
        <v>12.5</v>
      </c>
      <c r="R933" s="13"/>
      <c r="S933" s="14">
        <v>217.4</v>
      </c>
      <c r="T933" s="14">
        <v>0.15</v>
      </c>
      <c r="V933" t="s">
        <v>66</v>
      </c>
      <c r="W933" t="s">
        <v>29</v>
      </c>
      <c r="X933" s="12">
        <v>43203</v>
      </c>
      <c r="Y933" s="15">
        <v>194.35560000000001</v>
      </c>
      <c r="Z933" s="16">
        <v>0</v>
      </c>
      <c r="AA933" s="16">
        <v>0</v>
      </c>
      <c r="AB933" s="16">
        <v>0</v>
      </c>
      <c r="AC933" s="16">
        <v>194.35560000000001</v>
      </c>
      <c r="AD933" s="16">
        <v>194.35560000000001</v>
      </c>
      <c r="AE933" s="16">
        <v>194.35560000000001</v>
      </c>
      <c r="AF933" s="12">
        <v>43281</v>
      </c>
      <c r="AG933" s="15" t="s">
        <v>38</v>
      </c>
      <c r="AH933" s="15" t="s">
        <v>29</v>
      </c>
      <c r="AI933" s="15" t="s">
        <v>38</v>
      </c>
      <c r="AL933" s="47">
        <f t="shared" si="28"/>
        <v>0.89400000000000002</v>
      </c>
      <c r="AM933" s="47">
        <v>1.71</v>
      </c>
      <c r="AN933">
        <f t="shared" si="29"/>
        <v>0.25650000000000001</v>
      </c>
      <c r="AO933" s="18" t="s">
        <v>70</v>
      </c>
      <c r="AP933" t="s">
        <v>389</v>
      </c>
    </row>
    <row r="934" spans="1:42" hidden="1" x14ac:dyDescent="0.2">
      <c r="A934" t="s">
        <v>29</v>
      </c>
      <c r="B934" t="s">
        <v>64</v>
      </c>
      <c r="C934" t="s">
        <v>31</v>
      </c>
      <c r="D934">
        <v>517675</v>
      </c>
      <c r="E934" t="s">
        <v>29</v>
      </c>
      <c r="G934" t="s">
        <v>65</v>
      </c>
      <c r="H934" t="s">
        <v>34</v>
      </c>
      <c r="M934" s="11">
        <v>10</v>
      </c>
      <c r="N934">
        <v>1</v>
      </c>
      <c r="P934" s="12">
        <v>43204</v>
      </c>
      <c r="Q934" s="13">
        <v>12.5</v>
      </c>
      <c r="R934" s="13"/>
      <c r="S934" s="14">
        <v>217.4</v>
      </c>
      <c r="T934" s="14">
        <v>0.15</v>
      </c>
      <c r="V934" t="s">
        <v>66</v>
      </c>
      <c r="W934" t="s">
        <v>29</v>
      </c>
      <c r="X934" s="12">
        <v>43204</v>
      </c>
      <c r="Y934" s="15">
        <v>194.35560000000001</v>
      </c>
      <c r="Z934" s="16">
        <v>0</v>
      </c>
      <c r="AA934" s="16">
        <v>0</v>
      </c>
      <c r="AB934" s="16">
        <v>0</v>
      </c>
      <c r="AC934" s="16">
        <v>194.35560000000001</v>
      </c>
      <c r="AD934" s="16">
        <v>194.35560000000001</v>
      </c>
      <c r="AE934" s="16">
        <v>194.35560000000001</v>
      </c>
      <c r="AF934" s="12">
        <v>43281</v>
      </c>
      <c r="AG934" s="15" t="s">
        <v>38</v>
      </c>
      <c r="AH934" s="15" t="s">
        <v>29</v>
      </c>
      <c r="AI934" s="15" t="s">
        <v>38</v>
      </c>
      <c r="AL934" s="47">
        <f t="shared" si="28"/>
        <v>0.89400000000000002</v>
      </c>
      <c r="AM934" s="47">
        <v>1.71</v>
      </c>
      <c r="AN934">
        <f t="shared" si="29"/>
        <v>0.25650000000000001</v>
      </c>
      <c r="AO934" s="18" t="s">
        <v>70</v>
      </c>
      <c r="AP934" t="s">
        <v>389</v>
      </c>
    </row>
    <row r="935" spans="1:42" hidden="1" x14ac:dyDescent="0.2">
      <c r="A935" t="s">
        <v>29</v>
      </c>
      <c r="B935" t="s">
        <v>64</v>
      </c>
      <c r="C935" t="s">
        <v>31</v>
      </c>
      <c r="D935">
        <v>517712</v>
      </c>
      <c r="E935" t="s">
        <v>29</v>
      </c>
      <c r="G935" t="s">
        <v>65</v>
      </c>
      <c r="H935" t="s">
        <v>34</v>
      </c>
      <c r="M935" s="11">
        <v>10</v>
      </c>
      <c r="N935">
        <v>1</v>
      </c>
      <c r="P935" s="12">
        <v>43246</v>
      </c>
      <c r="Q935" s="13">
        <v>12.5</v>
      </c>
      <c r="R935" s="13"/>
      <c r="S935" s="14">
        <v>217.4</v>
      </c>
      <c r="T935" s="14">
        <v>0.15</v>
      </c>
      <c r="V935" t="s">
        <v>66</v>
      </c>
      <c r="W935" t="s">
        <v>29</v>
      </c>
      <c r="X935" s="12">
        <v>43246</v>
      </c>
      <c r="Y935" s="15">
        <v>194.35560000000001</v>
      </c>
      <c r="Z935" s="16">
        <v>0</v>
      </c>
      <c r="AA935" s="16">
        <v>0</v>
      </c>
      <c r="AB935" s="16">
        <v>0</v>
      </c>
      <c r="AC935" s="16">
        <v>194.35560000000001</v>
      </c>
      <c r="AD935" s="16">
        <v>194.35560000000001</v>
      </c>
      <c r="AE935" s="16">
        <v>194.35560000000001</v>
      </c>
      <c r="AF935" s="12">
        <v>43281</v>
      </c>
      <c r="AG935" s="15" t="s">
        <v>38</v>
      </c>
      <c r="AH935" s="15" t="s">
        <v>29</v>
      </c>
      <c r="AI935" s="15" t="s">
        <v>38</v>
      </c>
      <c r="AL935" s="47">
        <f t="shared" si="28"/>
        <v>0.89400000000000002</v>
      </c>
      <c r="AM935" s="47">
        <v>1.71</v>
      </c>
      <c r="AN935">
        <f t="shared" si="29"/>
        <v>0.25650000000000001</v>
      </c>
      <c r="AO935" s="18" t="s">
        <v>70</v>
      </c>
      <c r="AP935" t="s">
        <v>389</v>
      </c>
    </row>
    <row r="936" spans="1:42" hidden="1" x14ac:dyDescent="0.2">
      <c r="A936" t="s">
        <v>29</v>
      </c>
      <c r="B936" t="s">
        <v>64</v>
      </c>
      <c r="C936" t="s">
        <v>31</v>
      </c>
      <c r="D936">
        <v>517776</v>
      </c>
      <c r="E936" t="s">
        <v>29</v>
      </c>
      <c r="G936" t="s">
        <v>65</v>
      </c>
      <c r="H936" t="s">
        <v>34</v>
      </c>
      <c r="M936" s="11">
        <v>10</v>
      </c>
      <c r="N936">
        <v>1</v>
      </c>
      <c r="P936" s="12">
        <v>43205</v>
      </c>
      <c r="Q936" s="13">
        <v>12.5</v>
      </c>
      <c r="R936" s="13"/>
      <c r="S936" s="14">
        <v>217.4</v>
      </c>
      <c r="T936" s="14">
        <v>0.15</v>
      </c>
      <c r="V936" t="s">
        <v>66</v>
      </c>
      <c r="W936" t="s">
        <v>29</v>
      </c>
      <c r="X936" s="12">
        <v>43205</v>
      </c>
      <c r="Y936" s="15">
        <v>194.35560000000001</v>
      </c>
      <c r="Z936" s="16">
        <v>0</v>
      </c>
      <c r="AA936" s="16">
        <v>0</v>
      </c>
      <c r="AB936" s="16">
        <v>0</v>
      </c>
      <c r="AC936" s="16">
        <v>194.35560000000001</v>
      </c>
      <c r="AD936" s="16">
        <v>194.35560000000001</v>
      </c>
      <c r="AE936" s="16">
        <v>194.35560000000001</v>
      </c>
      <c r="AF936" s="12">
        <v>43281</v>
      </c>
      <c r="AG936" s="15" t="s">
        <v>38</v>
      </c>
      <c r="AH936" s="15" t="s">
        <v>29</v>
      </c>
      <c r="AI936" s="15" t="s">
        <v>38</v>
      </c>
      <c r="AL936" s="47">
        <f t="shared" si="28"/>
        <v>0.89400000000000002</v>
      </c>
      <c r="AM936" s="47">
        <v>1.71</v>
      </c>
      <c r="AN936">
        <f t="shared" si="29"/>
        <v>0.25650000000000001</v>
      </c>
      <c r="AO936" s="18" t="s">
        <v>70</v>
      </c>
      <c r="AP936" t="s">
        <v>389</v>
      </c>
    </row>
    <row r="937" spans="1:42" hidden="1" x14ac:dyDescent="0.2">
      <c r="A937" t="s">
        <v>29</v>
      </c>
      <c r="B937" t="s">
        <v>64</v>
      </c>
      <c r="C937" t="s">
        <v>31</v>
      </c>
      <c r="D937">
        <v>517778</v>
      </c>
      <c r="E937" t="s">
        <v>29</v>
      </c>
      <c r="G937" t="s">
        <v>65</v>
      </c>
      <c r="H937" t="s">
        <v>34</v>
      </c>
      <c r="M937" s="11">
        <v>10</v>
      </c>
      <c r="N937">
        <v>1</v>
      </c>
      <c r="P937" s="12">
        <v>43205</v>
      </c>
      <c r="Q937" s="13">
        <v>12.5</v>
      </c>
      <c r="R937" s="13"/>
      <c r="S937" s="14">
        <v>217.4</v>
      </c>
      <c r="T937" s="14">
        <v>0.15</v>
      </c>
      <c r="V937" t="s">
        <v>66</v>
      </c>
      <c r="W937" t="s">
        <v>29</v>
      </c>
      <c r="X937" s="12">
        <v>43205</v>
      </c>
      <c r="Y937" s="15">
        <v>194.35560000000001</v>
      </c>
      <c r="Z937" s="16">
        <v>0</v>
      </c>
      <c r="AA937" s="16">
        <v>0</v>
      </c>
      <c r="AB937" s="16">
        <v>0</v>
      </c>
      <c r="AC937" s="16">
        <v>194.35560000000001</v>
      </c>
      <c r="AD937" s="16">
        <v>194.35560000000001</v>
      </c>
      <c r="AE937" s="16">
        <v>194.35560000000001</v>
      </c>
      <c r="AF937" s="12">
        <v>43281</v>
      </c>
      <c r="AG937" s="15" t="s">
        <v>38</v>
      </c>
      <c r="AH937" s="15" t="s">
        <v>29</v>
      </c>
      <c r="AI937" s="15" t="s">
        <v>38</v>
      </c>
      <c r="AL937" s="47">
        <f t="shared" si="28"/>
        <v>0.89400000000000002</v>
      </c>
      <c r="AM937" s="47">
        <v>1.71</v>
      </c>
      <c r="AN937">
        <f t="shared" si="29"/>
        <v>0.25650000000000001</v>
      </c>
      <c r="AO937" s="18" t="s">
        <v>70</v>
      </c>
      <c r="AP937" t="s">
        <v>389</v>
      </c>
    </row>
    <row r="938" spans="1:42" hidden="1" x14ac:dyDescent="0.2">
      <c r="A938" t="s">
        <v>29</v>
      </c>
      <c r="B938" t="s">
        <v>64</v>
      </c>
      <c r="C938" t="s">
        <v>31</v>
      </c>
      <c r="D938">
        <v>517787</v>
      </c>
      <c r="E938" t="s">
        <v>29</v>
      </c>
      <c r="G938" t="s">
        <v>65</v>
      </c>
      <c r="H938" t="s">
        <v>34</v>
      </c>
      <c r="M938" s="11">
        <v>10</v>
      </c>
      <c r="N938">
        <v>1</v>
      </c>
      <c r="P938" s="12">
        <v>43246</v>
      </c>
      <c r="Q938" s="13">
        <v>12.5</v>
      </c>
      <c r="R938" s="13"/>
      <c r="S938" s="14">
        <v>217.4</v>
      </c>
      <c r="T938" s="14">
        <v>0.15</v>
      </c>
      <c r="V938" t="s">
        <v>66</v>
      </c>
      <c r="W938" t="s">
        <v>29</v>
      </c>
      <c r="X938" s="12">
        <v>43246</v>
      </c>
      <c r="Y938" s="15">
        <v>194.35560000000001</v>
      </c>
      <c r="Z938" s="16">
        <v>0</v>
      </c>
      <c r="AA938" s="16">
        <v>0</v>
      </c>
      <c r="AB938" s="16">
        <v>0</v>
      </c>
      <c r="AC938" s="16">
        <v>194.35560000000001</v>
      </c>
      <c r="AD938" s="16">
        <v>194.35560000000001</v>
      </c>
      <c r="AE938" s="16">
        <v>194.35560000000001</v>
      </c>
      <c r="AF938" s="12">
        <v>43281</v>
      </c>
      <c r="AG938" s="15" t="s">
        <v>38</v>
      </c>
      <c r="AH938" s="15" t="s">
        <v>29</v>
      </c>
      <c r="AI938" s="15" t="s">
        <v>38</v>
      </c>
      <c r="AL938" s="47">
        <f t="shared" si="28"/>
        <v>0.89400000000000002</v>
      </c>
      <c r="AM938" s="47">
        <v>1.71</v>
      </c>
      <c r="AN938">
        <f t="shared" si="29"/>
        <v>0.25650000000000001</v>
      </c>
      <c r="AO938" s="18" t="s">
        <v>70</v>
      </c>
      <c r="AP938" t="s">
        <v>389</v>
      </c>
    </row>
    <row r="939" spans="1:42" hidden="1" x14ac:dyDescent="0.2">
      <c r="A939" t="s">
        <v>29</v>
      </c>
      <c r="B939" t="s">
        <v>64</v>
      </c>
      <c r="C939" t="s">
        <v>31</v>
      </c>
      <c r="D939">
        <v>517808</v>
      </c>
      <c r="E939" t="s">
        <v>29</v>
      </c>
      <c r="G939" t="s">
        <v>65</v>
      </c>
      <c r="H939" t="s">
        <v>34</v>
      </c>
      <c r="M939" s="11">
        <v>10</v>
      </c>
      <c r="N939">
        <v>1</v>
      </c>
      <c r="P939" s="12">
        <v>43204</v>
      </c>
      <c r="Q939" s="13">
        <v>12.5</v>
      </c>
      <c r="R939" s="13"/>
      <c r="S939" s="14">
        <v>217.4</v>
      </c>
      <c r="T939" s="14">
        <v>0.15</v>
      </c>
      <c r="V939" t="s">
        <v>66</v>
      </c>
      <c r="W939" t="s">
        <v>29</v>
      </c>
      <c r="X939" s="12">
        <v>43204</v>
      </c>
      <c r="Y939" s="15">
        <v>194.35560000000001</v>
      </c>
      <c r="Z939" s="16">
        <v>0</v>
      </c>
      <c r="AA939" s="16">
        <v>0</v>
      </c>
      <c r="AB939" s="16">
        <v>0</v>
      </c>
      <c r="AC939" s="16">
        <v>194.35560000000001</v>
      </c>
      <c r="AD939" s="16">
        <v>194.35560000000001</v>
      </c>
      <c r="AE939" s="16">
        <v>194.35560000000001</v>
      </c>
      <c r="AF939" s="12">
        <v>43281</v>
      </c>
      <c r="AG939" s="15" t="s">
        <v>38</v>
      </c>
      <c r="AH939" s="15" t="s">
        <v>29</v>
      </c>
      <c r="AI939" s="15" t="s">
        <v>38</v>
      </c>
      <c r="AL939" s="47">
        <f t="shared" si="28"/>
        <v>0.89400000000000002</v>
      </c>
      <c r="AM939" s="47">
        <v>1.71</v>
      </c>
      <c r="AN939">
        <f t="shared" si="29"/>
        <v>0.25650000000000001</v>
      </c>
      <c r="AO939" s="18" t="s">
        <v>70</v>
      </c>
      <c r="AP939" t="s">
        <v>389</v>
      </c>
    </row>
    <row r="940" spans="1:42" hidden="1" x14ac:dyDescent="0.2">
      <c r="A940" t="s">
        <v>29</v>
      </c>
      <c r="B940" t="s">
        <v>64</v>
      </c>
      <c r="C940" t="s">
        <v>31</v>
      </c>
      <c r="D940">
        <v>517845</v>
      </c>
      <c r="E940" t="s">
        <v>29</v>
      </c>
      <c r="G940" t="s">
        <v>65</v>
      </c>
      <c r="H940" t="s">
        <v>34</v>
      </c>
      <c r="M940" s="11">
        <v>10</v>
      </c>
      <c r="N940">
        <v>1</v>
      </c>
      <c r="P940" s="12">
        <v>43246</v>
      </c>
      <c r="Q940" s="13">
        <v>12.5</v>
      </c>
      <c r="R940" s="13"/>
      <c r="S940" s="14">
        <v>217.4</v>
      </c>
      <c r="T940" s="14">
        <v>0.15</v>
      </c>
      <c r="V940" t="s">
        <v>66</v>
      </c>
      <c r="W940" t="s">
        <v>29</v>
      </c>
      <c r="X940" s="12">
        <v>43246</v>
      </c>
      <c r="Y940" s="15">
        <v>194.35560000000001</v>
      </c>
      <c r="Z940" s="16">
        <v>0</v>
      </c>
      <c r="AA940" s="16">
        <v>0</v>
      </c>
      <c r="AB940" s="16">
        <v>0</v>
      </c>
      <c r="AC940" s="16">
        <v>194.35560000000001</v>
      </c>
      <c r="AD940" s="16">
        <v>194.35560000000001</v>
      </c>
      <c r="AE940" s="16">
        <v>194.35560000000001</v>
      </c>
      <c r="AF940" s="12">
        <v>43281</v>
      </c>
      <c r="AG940" s="15" t="s">
        <v>38</v>
      </c>
      <c r="AH940" s="15" t="s">
        <v>29</v>
      </c>
      <c r="AI940" s="15" t="s">
        <v>38</v>
      </c>
      <c r="AL940" s="47">
        <f t="shared" si="28"/>
        <v>0.89400000000000002</v>
      </c>
      <c r="AM940" s="47">
        <v>1.71</v>
      </c>
      <c r="AN940">
        <f t="shared" si="29"/>
        <v>0.25650000000000001</v>
      </c>
      <c r="AO940" s="18" t="s">
        <v>70</v>
      </c>
      <c r="AP940" t="s">
        <v>389</v>
      </c>
    </row>
    <row r="941" spans="1:42" hidden="1" x14ac:dyDescent="0.2">
      <c r="A941" t="s">
        <v>29</v>
      </c>
      <c r="B941" t="s">
        <v>64</v>
      </c>
      <c r="C941" t="s">
        <v>31</v>
      </c>
      <c r="D941">
        <v>517848</v>
      </c>
      <c r="E941" t="s">
        <v>29</v>
      </c>
      <c r="G941" t="s">
        <v>65</v>
      </c>
      <c r="H941" t="s">
        <v>34</v>
      </c>
      <c r="M941" s="11">
        <v>10</v>
      </c>
      <c r="N941">
        <v>1</v>
      </c>
      <c r="P941" s="12">
        <v>43204</v>
      </c>
      <c r="Q941" s="13">
        <v>12.5</v>
      </c>
      <c r="R941" s="13"/>
      <c r="S941" s="14">
        <v>217.4</v>
      </c>
      <c r="T941" s="14">
        <v>0.15</v>
      </c>
      <c r="V941" t="s">
        <v>66</v>
      </c>
      <c r="W941" t="s">
        <v>29</v>
      </c>
      <c r="X941" s="12">
        <v>43204</v>
      </c>
      <c r="Y941" s="15">
        <v>194.35560000000001</v>
      </c>
      <c r="Z941" s="16">
        <v>0</v>
      </c>
      <c r="AA941" s="16">
        <v>0</v>
      </c>
      <c r="AB941" s="16">
        <v>0</v>
      </c>
      <c r="AC941" s="16">
        <v>194.35560000000001</v>
      </c>
      <c r="AD941" s="16">
        <v>194.35560000000001</v>
      </c>
      <c r="AE941" s="16">
        <v>194.35560000000001</v>
      </c>
      <c r="AF941" s="12">
        <v>43281</v>
      </c>
      <c r="AG941" s="15" t="s">
        <v>38</v>
      </c>
      <c r="AH941" s="15" t="s">
        <v>29</v>
      </c>
      <c r="AI941" s="15" t="s">
        <v>38</v>
      </c>
      <c r="AL941" s="47">
        <f t="shared" si="28"/>
        <v>0.89400000000000002</v>
      </c>
      <c r="AM941" s="47">
        <v>1.71</v>
      </c>
      <c r="AN941">
        <f t="shared" si="29"/>
        <v>0.25650000000000001</v>
      </c>
      <c r="AO941" s="18" t="s">
        <v>70</v>
      </c>
      <c r="AP941" t="s">
        <v>389</v>
      </c>
    </row>
    <row r="942" spans="1:42" hidden="1" x14ac:dyDescent="0.2">
      <c r="A942" t="s">
        <v>29</v>
      </c>
      <c r="B942" t="s">
        <v>64</v>
      </c>
      <c r="C942" t="s">
        <v>31</v>
      </c>
      <c r="D942">
        <v>517851</v>
      </c>
      <c r="E942" t="s">
        <v>29</v>
      </c>
      <c r="G942" t="s">
        <v>65</v>
      </c>
      <c r="H942" t="s">
        <v>34</v>
      </c>
      <c r="M942" s="11">
        <v>10</v>
      </c>
      <c r="N942">
        <v>1</v>
      </c>
      <c r="P942" s="12">
        <v>43203</v>
      </c>
      <c r="Q942" s="13">
        <v>12.5</v>
      </c>
      <c r="R942" s="13"/>
      <c r="S942" s="14">
        <v>217.4</v>
      </c>
      <c r="T942" s="14">
        <v>0.15</v>
      </c>
      <c r="V942" t="s">
        <v>66</v>
      </c>
      <c r="W942" t="s">
        <v>29</v>
      </c>
      <c r="X942" s="12">
        <v>43203</v>
      </c>
      <c r="Y942" s="15">
        <v>194.35560000000001</v>
      </c>
      <c r="Z942" s="16">
        <v>0</v>
      </c>
      <c r="AA942" s="16">
        <v>0</v>
      </c>
      <c r="AB942" s="16">
        <v>0</v>
      </c>
      <c r="AC942" s="16">
        <v>194.35560000000001</v>
      </c>
      <c r="AD942" s="16">
        <v>194.35560000000001</v>
      </c>
      <c r="AE942" s="16">
        <v>194.35560000000001</v>
      </c>
      <c r="AF942" s="12">
        <v>43281</v>
      </c>
      <c r="AG942" s="15" t="s">
        <v>38</v>
      </c>
      <c r="AH942" s="15" t="s">
        <v>29</v>
      </c>
      <c r="AI942" s="15" t="s">
        <v>38</v>
      </c>
      <c r="AL942" s="47">
        <f t="shared" si="28"/>
        <v>0.89400000000000002</v>
      </c>
      <c r="AM942" s="47">
        <v>1.71</v>
      </c>
      <c r="AN942">
        <f t="shared" si="29"/>
        <v>0.25650000000000001</v>
      </c>
      <c r="AO942" s="18" t="s">
        <v>70</v>
      </c>
      <c r="AP942" t="s">
        <v>389</v>
      </c>
    </row>
    <row r="943" spans="1:42" hidden="1" x14ac:dyDescent="0.2">
      <c r="A943" t="s">
        <v>29</v>
      </c>
      <c r="B943" t="s">
        <v>64</v>
      </c>
      <c r="C943" t="s">
        <v>31</v>
      </c>
      <c r="D943">
        <v>517866</v>
      </c>
      <c r="E943" t="s">
        <v>29</v>
      </c>
      <c r="G943" t="s">
        <v>65</v>
      </c>
      <c r="H943" t="s">
        <v>34</v>
      </c>
      <c r="M943" s="11">
        <v>10</v>
      </c>
      <c r="N943">
        <v>1</v>
      </c>
      <c r="P943" s="12">
        <v>43205</v>
      </c>
      <c r="Q943" s="13">
        <v>12.5</v>
      </c>
      <c r="R943" s="13"/>
      <c r="S943" s="14">
        <v>217.4</v>
      </c>
      <c r="T943" s="14">
        <v>0.15</v>
      </c>
      <c r="V943" t="s">
        <v>66</v>
      </c>
      <c r="W943" t="s">
        <v>29</v>
      </c>
      <c r="X943" s="12">
        <v>43205</v>
      </c>
      <c r="Y943" s="15">
        <v>194.35560000000001</v>
      </c>
      <c r="Z943" s="16">
        <v>0</v>
      </c>
      <c r="AA943" s="16">
        <v>0</v>
      </c>
      <c r="AB943" s="16">
        <v>0</v>
      </c>
      <c r="AC943" s="16">
        <v>194.35560000000001</v>
      </c>
      <c r="AD943" s="16">
        <v>194.35560000000001</v>
      </c>
      <c r="AE943" s="16">
        <v>194.35560000000001</v>
      </c>
      <c r="AF943" s="12">
        <v>43281</v>
      </c>
      <c r="AG943" s="15" t="s">
        <v>38</v>
      </c>
      <c r="AH943" s="15" t="s">
        <v>29</v>
      </c>
      <c r="AI943" s="15" t="s">
        <v>38</v>
      </c>
      <c r="AL943" s="47">
        <f t="shared" si="28"/>
        <v>0.89400000000000002</v>
      </c>
      <c r="AM943" s="47">
        <v>1.71</v>
      </c>
      <c r="AN943">
        <f t="shared" si="29"/>
        <v>0.25650000000000001</v>
      </c>
      <c r="AO943" s="18" t="s">
        <v>70</v>
      </c>
      <c r="AP943" t="s">
        <v>389</v>
      </c>
    </row>
    <row r="944" spans="1:42" hidden="1" x14ac:dyDescent="0.2">
      <c r="A944" t="s">
        <v>29</v>
      </c>
      <c r="B944" t="s">
        <v>64</v>
      </c>
      <c r="C944" t="s">
        <v>31</v>
      </c>
      <c r="D944">
        <v>517877</v>
      </c>
      <c r="E944" t="s">
        <v>29</v>
      </c>
      <c r="G944" t="s">
        <v>65</v>
      </c>
      <c r="H944" t="s">
        <v>34</v>
      </c>
      <c r="M944" s="11">
        <v>10</v>
      </c>
      <c r="N944">
        <v>1</v>
      </c>
      <c r="P944" s="12">
        <v>43204</v>
      </c>
      <c r="Q944" s="13">
        <v>12.5</v>
      </c>
      <c r="R944" s="13"/>
      <c r="S944" s="14">
        <v>217.4</v>
      </c>
      <c r="T944" s="14">
        <v>0.15</v>
      </c>
      <c r="V944" t="s">
        <v>66</v>
      </c>
      <c r="W944" t="s">
        <v>29</v>
      </c>
      <c r="X944" s="12">
        <v>43204</v>
      </c>
      <c r="Y944" s="15">
        <v>194.35560000000001</v>
      </c>
      <c r="Z944" s="16">
        <v>0</v>
      </c>
      <c r="AA944" s="16">
        <v>0</v>
      </c>
      <c r="AB944" s="16">
        <v>0</v>
      </c>
      <c r="AC944" s="16">
        <v>194.35560000000001</v>
      </c>
      <c r="AD944" s="16">
        <v>194.35560000000001</v>
      </c>
      <c r="AE944" s="16">
        <v>194.35560000000001</v>
      </c>
      <c r="AF944" s="12">
        <v>43281</v>
      </c>
      <c r="AG944" s="15" t="s">
        <v>38</v>
      </c>
      <c r="AH944" s="15" t="s">
        <v>29</v>
      </c>
      <c r="AI944" s="15" t="s">
        <v>38</v>
      </c>
      <c r="AL944" s="47">
        <f t="shared" si="28"/>
        <v>0.89400000000000002</v>
      </c>
      <c r="AM944" s="47">
        <v>1.71</v>
      </c>
      <c r="AN944">
        <f t="shared" si="29"/>
        <v>0.25650000000000001</v>
      </c>
      <c r="AO944" s="18" t="s">
        <v>70</v>
      </c>
      <c r="AP944" t="s">
        <v>389</v>
      </c>
    </row>
    <row r="945" spans="1:42" hidden="1" x14ac:dyDescent="0.2">
      <c r="A945" t="s">
        <v>29</v>
      </c>
      <c r="B945" t="s">
        <v>64</v>
      </c>
      <c r="C945" t="s">
        <v>31</v>
      </c>
      <c r="D945">
        <v>517883</v>
      </c>
      <c r="E945" t="s">
        <v>29</v>
      </c>
      <c r="G945" t="s">
        <v>65</v>
      </c>
      <c r="H945" t="s">
        <v>34</v>
      </c>
      <c r="M945" s="11">
        <v>10</v>
      </c>
      <c r="N945">
        <v>1</v>
      </c>
      <c r="P945" s="12">
        <v>43253</v>
      </c>
      <c r="Q945" s="13">
        <v>12.5</v>
      </c>
      <c r="R945" s="13"/>
      <c r="S945" s="14">
        <v>217.4</v>
      </c>
      <c r="T945" s="14">
        <v>0.15</v>
      </c>
      <c r="V945" t="s">
        <v>66</v>
      </c>
      <c r="W945" t="s">
        <v>29</v>
      </c>
      <c r="X945" s="12">
        <v>43253</v>
      </c>
      <c r="Y945" s="15">
        <v>194.35560000000001</v>
      </c>
      <c r="Z945" s="16">
        <v>0</v>
      </c>
      <c r="AA945" s="16">
        <v>0</v>
      </c>
      <c r="AB945" s="16">
        <v>0</v>
      </c>
      <c r="AC945" s="16">
        <v>194.35560000000001</v>
      </c>
      <c r="AD945" s="16">
        <v>194.35560000000001</v>
      </c>
      <c r="AE945" s="16">
        <v>194.35560000000001</v>
      </c>
      <c r="AF945" s="12">
        <v>43281</v>
      </c>
      <c r="AG945" s="15" t="s">
        <v>38</v>
      </c>
      <c r="AH945" s="15" t="s">
        <v>29</v>
      </c>
      <c r="AI945" s="15" t="s">
        <v>38</v>
      </c>
      <c r="AL945" s="47">
        <f t="shared" si="28"/>
        <v>0.89400000000000002</v>
      </c>
      <c r="AM945" s="47">
        <v>1.71</v>
      </c>
      <c r="AN945">
        <f t="shared" si="29"/>
        <v>0.25650000000000001</v>
      </c>
      <c r="AO945" s="18" t="s">
        <v>70</v>
      </c>
      <c r="AP945" t="s">
        <v>389</v>
      </c>
    </row>
    <row r="946" spans="1:42" hidden="1" x14ac:dyDescent="0.2">
      <c r="A946" t="s">
        <v>29</v>
      </c>
      <c r="B946" t="s">
        <v>64</v>
      </c>
      <c r="C946" t="s">
        <v>31</v>
      </c>
      <c r="D946">
        <v>517927</v>
      </c>
      <c r="E946" t="s">
        <v>29</v>
      </c>
      <c r="G946" t="s">
        <v>65</v>
      </c>
      <c r="H946" t="s">
        <v>34</v>
      </c>
      <c r="M946" s="11">
        <v>10</v>
      </c>
      <c r="N946">
        <v>1</v>
      </c>
      <c r="P946" s="12">
        <v>43203</v>
      </c>
      <c r="Q946" s="13">
        <v>12.5</v>
      </c>
      <c r="R946" s="13"/>
      <c r="S946" s="14">
        <v>217.4</v>
      </c>
      <c r="T946" s="14">
        <v>0.15</v>
      </c>
      <c r="V946" t="s">
        <v>66</v>
      </c>
      <c r="W946" t="s">
        <v>29</v>
      </c>
      <c r="X946" s="12">
        <v>43203</v>
      </c>
      <c r="Y946" s="15">
        <v>194.35560000000001</v>
      </c>
      <c r="Z946" s="16">
        <v>0</v>
      </c>
      <c r="AA946" s="16">
        <v>0</v>
      </c>
      <c r="AB946" s="16">
        <v>0</v>
      </c>
      <c r="AC946" s="16">
        <v>194.35560000000001</v>
      </c>
      <c r="AD946" s="16">
        <v>194.35560000000001</v>
      </c>
      <c r="AE946" s="16">
        <v>194.35560000000001</v>
      </c>
      <c r="AF946" s="12">
        <v>43281</v>
      </c>
      <c r="AG946" s="15" t="s">
        <v>38</v>
      </c>
      <c r="AH946" s="15" t="s">
        <v>29</v>
      </c>
      <c r="AI946" s="15" t="s">
        <v>38</v>
      </c>
      <c r="AL946" s="47">
        <f t="shared" si="28"/>
        <v>0.89400000000000002</v>
      </c>
      <c r="AM946" s="47">
        <v>1.71</v>
      </c>
      <c r="AN946">
        <f t="shared" si="29"/>
        <v>0.25650000000000001</v>
      </c>
      <c r="AO946" s="18" t="s">
        <v>70</v>
      </c>
      <c r="AP946" t="s">
        <v>389</v>
      </c>
    </row>
    <row r="947" spans="1:42" hidden="1" x14ac:dyDescent="0.2">
      <c r="A947" t="s">
        <v>29</v>
      </c>
      <c r="B947" t="s">
        <v>64</v>
      </c>
      <c r="C947" t="s">
        <v>31</v>
      </c>
      <c r="D947">
        <v>517929</v>
      </c>
      <c r="E947" t="s">
        <v>29</v>
      </c>
      <c r="G947" t="s">
        <v>65</v>
      </c>
      <c r="H947" t="s">
        <v>34</v>
      </c>
      <c r="M947" s="11">
        <v>10</v>
      </c>
      <c r="N947">
        <v>1</v>
      </c>
      <c r="P947" s="12">
        <v>43204</v>
      </c>
      <c r="Q947" s="13">
        <v>12.5</v>
      </c>
      <c r="R947" s="13"/>
      <c r="S947" s="14">
        <v>217.4</v>
      </c>
      <c r="T947" s="14">
        <v>0.15</v>
      </c>
      <c r="V947" t="s">
        <v>66</v>
      </c>
      <c r="W947" t="s">
        <v>29</v>
      </c>
      <c r="X947" s="12">
        <v>43204</v>
      </c>
      <c r="Y947" s="15">
        <v>194.35560000000001</v>
      </c>
      <c r="Z947" s="16">
        <v>0</v>
      </c>
      <c r="AA947" s="16">
        <v>0</v>
      </c>
      <c r="AB947" s="16">
        <v>0</v>
      </c>
      <c r="AC947" s="16">
        <v>194.35560000000001</v>
      </c>
      <c r="AD947" s="16">
        <v>194.35560000000001</v>
      </c>
      <c r="AE947" s="16">
        <v>194.35560000000001</v>
      </c>
      <c r="AF947" s="12">
        <v>43281</v>
      </c>
      <c r="AG947" s="15" t="s">
        <v>38</v>
      </c>
      <c r="AH947" s="15" t="s">
        <v>29</v>
      </c>
      <c r="AI947" s="15" t="s">
        <v>38</v>
      </c>
      <c r="AL947" s="47">
        <f t="shared" si="28"/>
        <v>0.89400000000000002</v>
      </c>
      <c r="AM947" s="47">
        <v>1.71</v>
      </c>
      <c r="AN947">
        <f t="shared" si="29"/>
        <v>0.25650000000000001</v>
      </c>
      <c r="AO947" s="18" t="s">
        <v>70</v>
      </c>
      <c r="AP947" t="s">
        <v>389</v>
      </c>
    </row>
    <row r="948" spans="1:42" hidden="1" x14ac:dyDescent="0.2">
      <c r="A948" t="s">
        <v>29</v>
      </c>
      <c r="B948" t="s">
        <v>64</v>
      </c>
      <c r="C948" t="s">
        <v>31</v>
      </c>
      <c r="D948">
        <v>518024</v>
      </c>
      <c r="E948" t="s">
        <v>29</v>
      </c>
      <c r="G948" t="s">
        <v>65</v>
      </c>
      <c r="H948" t="s">
        <v>34</v>
      </c>
      <c r="M948" s="11">
        <v>10</v>
      </c>
      <c r="N948">
        <v>1</v>
      </c>
      <c r="P948" s="12">
        <v>43246</v>
      </c>
      <c r="Q948" s="13">
        <v>12.5</v>
      </c>
      <c r="R948" s="13"/>
      <c r="S948" s="14">
        <v>217.4</v>
      </c>
      <c r="T948" s="14">
        <v>0.15</v>
      </c>
      <c r="V948" t="s">
        <v>66</v>
      </c>
      <c r="W948" t="s">
        <v>29</v>
      </c>
      <c r="X948" s="12">
        <v>43246</v>
      </c>
      <c r="Y948" s="15">
        <v>194.35560000000001</v>
      </c>
      <c r="Z948" s="16">
        <v>0</v>
      </c>
      <c r="AA948" s="16">
        <v>0</v>
      </c>
      <c r="AB948" s="16">
        <v>0</v>
      </c>
      <c r="AC948" s="16">
        <v>194.35560000000001</v>
      </c>
      <c r="AD948" s="16">
        <v>194.35560000000001</v>
      </c>
      <c r="AE948" s="16">
        <v>194.35560000000001</v>
      </c>
      <c r="AF948" s="12">
        <v>43281</v>
      </c>
      <c r="AG948" s="15" t="s">
        <v>38</v>
      </c>
      <c r="AH948" s="15" t="s">
        <v>29</v>
      </c>
      <c r="AI948" s="15" t="s">
        <v>38</v>
      </c>
      <c r="AL948" s="47">
        <f t="shared" si="28"/>
        <v>0.89400000000000002</v>
      </c>
      <c r="AM948" s="47">
        <v>1.71</v>
      </c>
      <c r="AN948">
        <f t="shared" si="29"/>
        <v>0.25650000000000001</v>
      </c>
      <c r="AO948" s="18" t="s">
        <v>70</v>
      </c>
      <c r="AP948" t="s">
        <v>389</v>
      </c>
    </row>
    <row r="949" spans="1:42" hidden="1" x14ac:dyDescent="0.2">
      <c r="A949" t="s">
        <v>29</v>
      </c>
      <c r="B949" t="s">
        <v>64</v>
      </c>
      <c r="C949" t="s">
        <v>31</v>
      </c>
      <c r="D949">
        <v>518064</v>
      </c>
      <c r="E949" t="s">
        <v>29</v>
      </c>
      <c r="G949" t="s">
        <v>65</v>
      </c>
      <c r="H949" t="s">
        <v>34</v>
      </c>
      <c r="M949" s="11">
        <v>10</v>
      </c>
      <c r="N949">
        <v>1</v>
      </c>
      <c r="P949" s="12">
        <v>43314</v>
      </c>
      <c r="Q949" s="13">
        <v>12.5</v>
      </c>
      <c r="R949" s="13"/>
      <c r="S949" s="14">
        <v>217.4</v>
      </c>
      <c r="T949" s="14">
        <v>0.15</v>
      </c>
      <c r="V949" t="s">
        <v>66</v>
      </c>
      <c r="W949" t="s">
        <v>29</v>
      </c>
      <c r="X949" s="12">
        <v>43314</v>
      </c>
      <c r="Y949" s="15">
        <v>194.35560000000001</v>
      </c>
      <c r="Z949" s="16">
        <v>0</v>
      </c>
      <c r="AA949" s="16">
        <v>0</v>
      </c>
      <c r="AB949" s="16">
        <v>0</v>
      </c>
      <c r="AC949" s="16">
        <v>194.35560000000001</v>
      </c>
      <c r="AD949" s="16">
        <v>194.35560000000001</v>
      </c>
      <c r="AE949" s="16">
        <v>194.35560000000001</v>
      </c>
      <c r="AF949" s="12">
        <v>43373</v>
      </c>
      <c r="AG949" s="15" t="s">
        <v>38</v>
      </c>
      <c r="AH949" s="15" t="s">
        <v>29</v>
      </c>
      <c r="AI949" s="15" t="s">
        <v>38</v>
      </c>
      <c r="AL949" s="47">
        <f t="shared" si="28"/>
        <v>0.89400000000000002</v>
      </c>
      <c r="AM949" s="47">
        <v>1.71</v>
      </c>
      <c r="AN949">
        <f t="shared" si="29"/>
        <v>0.25650000000000001</v>
      </c>
      <c r="AO949" s="18" t="s">
        <v>70</v>
      </c>
      <c r="AP949" t="s">
        <v>389</v>
      </c>
    </row>
    <row r="950" spans="1:42" hidden="1" x14ac:dyDescent="0.2">
      <c r="A950" t="s">
        <v>29</v>
      </c>
      <c r="B950" t="s">
        <v>64</v>
      </c>
      <c r="C950" t="s">
        <v>31</v>
      </c>
      <c r="D950">
        <v>518090</v>
      </c>
      <c r="E950" t="s">
        <v>29</v>
      </c>
      <c r="G950" t="s">
        <v>65</v>
      </c>
      <c r="H950" t="s">
        <v>34</v>
      </c>
      <c r="M950" s="11">
        <v>10</v>
      </c>
      <c r="N950">
        <v>1</v>
      </c>
      <c r="P950" s="12">
        <v>43314</v>
      </c>
      <c r="Q950" s="13">
        <v>12.5</v>
      </c>
      <c r="R950" s="13"/>
      <c r="S950" s="14">
        <v>217.4</v>
      </c>
      <c r="T950" s="14">
        <v>0.15</v>
      </c>
      <c r="V950" t="s">
        <v>66</v>
      </c>
      <c r="W950" t="s">
        <v>29</v>
      </c>
      <c r="X950" s="12">
        <v>43314</v>
      </c>
      <c r="Y950" s="15">
        <v>194.35560000000001</v>
      </c>
      <c r="Z950" s="16">
        <v>0</v>
      </c>
      <c r="AA950" s="16">
        <v>0</v>
      </c>
      <c r="AB950" s="16">
        <v>0</v>
      </c>
      <c r="AC950" s="16">
        <v>194.35560000000001</v>
      </c>
      <c r="AD950" s="16">
        <v>194.35560000000001</v>
      </c>
      <c r="AE950" s="16">
        <v>194.35560000000001</v>
      </c>
      <c r="AF950" s="12">
        <v>43373</v>
      </c>
      <c r="AG950" s="15" t="s">
        <v>38</v>
      </c>
      <c r="AH950" s="15" t="s">
        <v>29</v>
      </c>
      <c r="AI950" s="15" t="s">
        <v>38</v>
      </c>
      <c r="AL950" s="47">
        <f t="shared" si="28"/>
        <v>0.89400000000000002</v>
      </c>
      <c r="AM950" s="47">
        <v>1.71</v>
      </c>
      <c r="AN950">
        <f t="shared" si="29"/>
        <v>0.25650000000000001</v>
      </c>
      <c r="AO950" s="18" t="s">
        <v>70</v>
      </c>
      <c r="AP950" t="s">
        <v>389</v>
      </c>
    </row>
    <row r="951" spans="1:42" hidden="1" x14ac:dyDescent="0.2">
      <c r="A951" t="s">
        <v>29</v>
      </c>
      <c r="B951" t="s">
        <v>64</v>
      </c>
      <c r="C951" t="s">
        <v>31</v>
      </c>
      <c r="D951">
        <v>518096</v>
      </c>
      <c r="E951" t="s">
        <v>29</v>
      </c>
      <c r="G951" t="s">
        <v>65</v>
      </c>
      <c r="H951" t="s">
        <v>34</v>
      </c>
      <c r="M951" s="11">
        <v>10</v>
      </c>
      <c r="N951">
        <v>1</v>
      </c>
      <c r="P951" s="12">
        <v>43314</v>
      </c>
      <c r="Q951" s="13">
        <v>12.5</v>
      </c>
      <c r="R951" s="13"/>
      <c r="S951" s="14">
        <v>217.4</v>
      </c>
      <c r="T951" s="14">
        <v>0.15</v>
      </c>
      <c r="V951" t="s">
        <v>66</v>
      </c>
      <c r="W951" t="s">
        <v>29</v>
      </c>
      <c r="X951" s="12">
        <v>43314</v>
      </c>
      <c r="Y951" s="15">
        <v>194.35560000000001</v>
      </c>
      <c r="Z951" s="16">
        <v>0</v>
      </c>
      <c r="AA951" s="16">
        <v>0</v>
      </c>
      <c r="AB951" s="16">
        <v>0</v>
      </c>
      <c r="AC951" s="16">
        <v>194.35560000000001</v>
      </c>
      <c r="AD951" s="16">
        <v>194.35560000000001</v>
      </c>
      <c r="AE951" s="16">
        <v>194.35560000000001</v>
      </c>
      <c r="AF951" s="12">
        <v>43373</v>
      </c>
      <c r="AG951" s="15" t="s">
        <v>38</v>
      </c>
      <c r="AH951" s="15" t="s">
        <v>29</v>
      </c>
      <c r="AI951" s="15" t="s">
        <v>38</v>
      </c>
      <c r="AL951" s="47">
        <f t="shared" si="28"/>
        <v>0.89400000000000002</v>
      </c>
      <c r="AM951" s="47">
        <v>1.71</v>
      </c>
      <c r="AN951">
        <f t="shared" si="29"/>
        <v>0.25650000000000001</v>
      </c>
      <c r="AO951" s="18" t="s">
        <v>70</v>
      </c>
      <c r="AP951" t="s">
        <v>389</v>
      </c>
    </row>
    <row r="952" spans="1:42" hidden="1" x14ac:dyDescent="0.2">
      <c r="A952" t="s">
        <v>29</v>
      </c>
      <c r="B952" t="s">
        <v>64</v>
      </c>
      <c r="C952" t="s">
        <v>31</v>
      </c>
      <c r="D952">
        <v>518111</v>
      </c>
      <c r="E952" t="s">
        <v>29</v>
      </c>
      <c r="G952" t="s">
        <v>65</v>
      </c>
      <c r="H952" t="s">
        <v>34</v>
      </c>
      <c r="M952" s="11">
        <v>10</v>
      </c>
      <c r="N952">
        <v>1</v>
      </c>
      <c r="P952" s="12">
        <v>43295</v>
      </c>
      <c r="Q952" s="13">
        <v>12.5</v>
      </c>
      <c r="R952" s="13"/>
      <c r="S952" s="14">
        <v>217.4</v>
      </c>
      <c r="T952" s="14">
        <v>0.15</v>
      </c>
      <c r="V952" t="s">
        <v>66</v>
      </c>
      <c r="W952" t="s">
        <v>29</v>
      </c>
      <c r="X952" s="12">
        <v>43295</v>
      </c>
      <c r="Y952" s="15">
        <v>194.35560000000001</v>
      </c>
      <c r="Z952" s="16">
        <v>0</v>
      </c>
      <c r="AA952" s="16">
        <v>0</v>
      </c>
      <c r="AB952" s="16">
        <v>0</v>
      </c>
      <c r="AC952" s="16">
        <v>194.35560000000001</v>
      </c>
      <c r="AD952" s="16">
        <v>194.35560000000001</v>
      </c>
      <c r="AE952" s="16">
        <v>194.35560000000001</v>
      </c>
      <c r="AF952" s="12">
        <v>43373</v>
      </c>
      <c r="AG952" s="15" t="s">
        <v>38</v>
      </c>
      <c r="AH952" s="15" t="s">
        <v>29</v>
      </c>
      <c r="AI952" s="15" t="s">
        <v>38</v>
      </c>
      <c r="AL952" s="47">
        <f t="shared" si="28"/>
        <v>0.89400000000000002</v>
      </c>
      <c r="AM952" s="47">
        <v>1.71</v>
      </c>
      <c r="AN952">
        <f t="shared" si="29"/>
        <v>0.25650000000000001</v>
      </c>
      <c r="AO952" s="18" t="s">
        <v>70</v>
      </c>
      <c r="AP952" t="s">
        <v>389</v>
      </c>
    </row>
    <row r="953" spans="1:42" hidden="1" x14ac:dyDescent="0.2">
      <c r="A953" t="s">
        <v>29</v>
      </c>
      <c r="B953" t="s">
        <v>64</v>
      </c>
      <c r="C953" t="s">
        <v>31</v>
      </c>
      <c r="D953">
        <v>518148</v>
      </c>
      <c r="E953" t="s">
        <v>29</v>
      </c>
      <c r="G953" t="s">
        <v>65</v>
      </c>
      <c r="H953" t="s">
        <v>34</v>
      </c>
      <c r="M953" s="11">
        <v>10</v>
      </c>
      <c r="N953">
        <v>1</v>
      </c>
      <c r="P953" s="12">
        <v>43314</v>
      </c>
      <c r="Q953" s="13">
        <v>12.5</v>
      </c>
      <c r="R953" s="13"/>
      <c r="S953" s="14">
        <v>217.4</v>
      </c>
      <c r="T953" s="14">
        <v>0.15</v>
      </c>
      <c r="V953" t="s">
        <v>66</v>
      </c>
      <c r="W953" t="s">
        <v>29</v>
      </c>
      <c r="X953" s="12">
        <v>43314</v>
      </c>
      <c r="Y953" s="15">
        <v>194.35560000000001</v>
      </c>
      <c r="Z953" s="16">
        <v>0</v>
      </c>
      <c r="AA953" s="16">
        <v>0</v>
      </c>
      <c r="AB953" s="16">
        <v>0</v>
      </c>
      <c r="AC953" s="16">
        <v>194.35560000000001</v>
      </c>
      <c r="AD953" s="16">
        <v>194.35560000000001</v>
      </c>
      <c r="AE953" s="16">
        <v>194.35560000000001</v>
      </c>
      <c r="AF953" s="12">
        <v>43373</v>
      </c>
      <c r="AG953" s="15" t="s">
        <v>38</v>
      </c>
      <c r="AH953" s="15" t="s">
        <v>29</v>
      </c>
      <c r="AI953" s="15" t="s">
        <v>38</v>
      </c>
      <c r="AL953" s="47">
        <f t="shared" si="28"/>
        <v>0.89400000000000002</v>
      </c>
      <c r="AM953" s="47">
        <v>1.71</v>
      </c>
      <c r="AN953">
        <f t="shared" si="29"/>
        <v>0.25650000000000001</v>
      </c>
      <c r="AO953" s="18" t="s">
        <v>70</v>
      </c>
      <c r="AP953" t="s">
        <v>389</v>
      </c>
    </row>
    <row r="954" spans="1:42" hidden="1" x14ac:dyDescent="0.2">
      <c r="A954" t="s">
        <v>29</v>
      </c>
      <c r="B954" t="s">
        <v>64</v>
      </c>
      <c r="C954" t="s">
        <v>31</v>
      </c>
      <c r="D954">
        <v>518169</v>
      </c>
      <c r="E954" t="s">
        <v>29</v>
      </c>
      <c r="G954" t="s">
        <v>65</v>
      </c>
      <c r="H954" t="s">
        <v>34</v>
      </c>
      <c r="M954" s="11">
        <v>10</v>
      </c>
      <c r="N954">
        <v>1</v>
      </c>
      <c r="P954" s="12">
        <v>43314</v>
      </c>
      <c r="Q954" s="13">
        <v>12.5</v>
      </c>
      <c r="R954" s="13"/>
      <c r="S954" s="14">
        <v>217.4</v>
      </c>
      <c r="T954" s="14">
        <v>0.15</v>
      </c>
      <c r="V954" t="s">
        <v>66</v>
      </c>
      <c r="W954" t="s">
        <v>29</v>
      </c>
      <c r="X954" s="12">
        <v>43314</v>
      </c>
      <c r="Y954" s="15">
        <v>194.35560000000001</v>
      </c>
      <c r="Z954" s="16">
        <v>0</v>
      </c>
      <c r="AA954" s="16">
        <v>0</v>
      </c>
      <c r="AB954" s="16">
        <v>0</v>
      </c>
      <c r="AC954" s="16">
        <v>194.35560000000001</v>
      </c>
      <c r="AD954" s="16">
        <v>194.35560000000001</v>
      </c>
      <c r="AE954" s="16">
        <v>194.35560000000001</v>
      </c>
      <c r="AF954" s="12">
        <v>43373</v>
      </c>
      <c r="AG954" s="15" t="s">
        <v>38</v>
      </c>
      <c r="AH954" s="15" t="s">
        <v>29</v>
      </c>
      <c r="AI954" s="15" t="s">
        <v>38</v>
      </c>
      <c r="AL954" s="47">
        <f t="shared" si="28"/>
        <v>0.89400000000000002</v>
      </c>
      <c r="AM954" s="47">
        <v>1.71</v>
      </c>
      <c r="AN954">
        <f t="shared" si="29"/>
        <v>0.25650000000000001</v>
      </c>
      <c r="AO954" s="18" t="s">
        <v>70</v>
      </c>
      <c r="AP954" t="s">
        <v>389</v>
      </c>
    </row>
    <row r="955" spans="1:42" hidden="1" x14ac:dyDescent="0.2">
      <c r="A955" t="s">
        <v>29</v>
      </c>
      <c r="B955" t="s">
        <v>64</v>
      </c>
      <c r="C955" t="s">
        <v>31</v>
      </c>
      <c r="D955">
        <v>518198</v>
      </c>
      <c r="E955" t="s">
        <v>29</v>
      </c>
      <c r="G955" t="s">
        <v>65</v>
      </c>
      <c r="H955" t="s">
        <v>34</v>
      </c>
      <c r="M955" s="11">
        <v>10</v>
      </c>
      <c r="N955">
        <v>1</v>
      </c>
      <c r="P955" s="12">
        <v>43203</v>
      </c>
      <c r="Q955" s="13">
        <v>12.5</v>
      </c>
      <c r="R955" s="13"/>
      <c r="S955" s="14">
        <v>217.4</v>
      </c>
      <c r="T955" s="14">
        <v>0.15</v>
      </c>
      <c r="V955" t="s">
        <v>66</v>
      </c>
      <c r="W955" t="s">
        <v>29</v>
      </c>
      <c r="X955" s="12">
        <v>43203</v>
      </c>
      <c r="Y955" s="15">
        <v>194.35560000000001</v>
      </c>
      <c r="Z955" s="16">
        <v>0</v>
      </c>
      <c r="AA955" s="16">
        <v>0</v>
      </c>
      <c r="AB955" s="16">
        <v>0</v>
      </c>
      <c r="AC955" s="16">
        <v>194.35560000000001</v>
      </c>
      <c r="AD955" s="16">
        <v>194.35560000000001</v>
      </c>
      <c r="AE955" s="16">
        <v>194.35560000000001</v>
      </c>
      <c r="AF955" s="12">
        <v>43281</v>
      </c>
      <c r="AG955" s="15" t="s">
        <v>38</v>
      </c>
      <c r="AH955" s="15" t="s">
        <v>29</v>
      </c>
      <c r="AI955" s="15" t="s">
        <v>38</v>
      </c>
      <c r="AL955" s="47">
        <f t="shared" si="28"/>
        <v>0.89400000000000002</v>
      </c>
      <c r="AM955" s="47">
        <v>1.71</v>
      </c>
      <c r="AN955">
        <f t="shared" si="29"/>
        <v>0.25650000000000001</v>
      </c>
      <c r="AO955" s="18" t="s">
        <v>70</v>
      </c>
      <c r="AP955" t="s">
        <v>389</v>
      </c>
    </row>
    <row r="956" spans="1:42" hidden="1" x14ac:dyDescent="0.2">
      <c r="A956" t="s">
        <v>29</v>
      </c>
      <c r="B956" t="s">
        <v>64</v>
      </c>
      <c r="C956" t="s">
        <v>31</v>
      </c>
      <c r="D956">
        <v>518214</v>
      </c>
      <c r="E956" t="s">
        <v>29</v>
      </c>
      <c r="G956" t="s">
        <v>65</v>
      </c>
      <c r="H956" t="s">
        <v>34</v>
      </c>
      <c r="M956" s="11">
        <v>10</v>
      </c>
      <c r="N956">
        <v>1</v>
      </c>
      <c r="P956" s="12">
        <v>43204</v>
      </c>
      <c r="Q956" s="13">
        <v>12.5</v>
      </c>
      <c r="R956" s="13"/>
      <c r="S956" s="14">
        <v>217.4</v>
      </c>
      <c r="T956" s="14">
        <v>0.15</v>
      </c>
      <c r="V956" t="s">
        <v>66</v>
      </c>
      <c r="W956" t="s">
        <v>29</v>
      </c>
      <c r="X956" s="12">
        <v>43204</v>
      </c>
      <c r="Y956" s="15">
        <v>194.35560000000001</v>
      </c>
      <c r="Z956" s="16">
        <v>0</v>
      </c>
      <c r="AA956" s="16">
        <v>0</v>
      </c>
      <c r="AB956" s="16">
        <v>0</v>
      </c>
      <c r="AC956" s="16">
        <v>194.35560000000001</v>
      </c>
      <c r="AD956" s="16">
        <v>194.35560000000001</v>
      </c>
      <c r="AE956" s="16">
        <v>194.35560000000001</v>
      </c>
      <c r="AF956" s="12">
        <v>43281</v>
      </c>
      <c r="AG956" s="15" t="s">
        <v>38</v>
      </c>
      <c r="AH956" s="15" t="s">
        <v>29</v>
      </c>
      <c r="AI956" s="15" t="s">
        <v>38</v>
      </c>
      <c r="AL956" s="47">
        <f t="shared" si="28"/>
        <v>0.89400000000000002</v>
      </c>
      <c r="AM956" s="47">
        <v>1.71</v>
      </c>
      <c r="AN956">
        <f t="shared" si="29"/>
        <v>0.25650000000000001</v>
      </c>
      <c r="AO956" s="18" t="s">
        <v>70</v>
      </c>
      <c r="AP956" t="s">
        <v>389</v>
      </c>
    </row>
    <row r="957" spans="1:42" hidden="1" x14ac:dyDescent="0.2">
      <c r="A957" t="s">
        <v>29</v>
      </c>
      <c r="B957" t="s">
        <v>64</v>
      </c>
      <c r="C957" t="s">
        <v>31</v>
      </c>
      <c r="D957">
        <v>518274</v>
      </c>
      <c r="E957" t="s">
        <v>29</v>
      </c>
      <c r="G957" t="s">
        <v>65</v>
      </c>
      <c r="H957" t="s">
        <v>34</v>
      </c>
      <c r="M957" s="11">
        <v>10</v>
      </c>
      <c r="N957">
        <v>1</v>
      </c>
      <c r="P957" s="12">
        <v>43204</v>
      </c>
      <c r="Q957" s="13">
        <v>12.5</v>
      </c>
      <c r="R957" s="13"/>
      <c r="S957" s="14">
        <v>217.4</v>
      </c>
      <c r="T957" s="14">
        <v>0.15</v>
      </c>
      <c r="V957" t="s">
        <v>66</v>
      </c>
      <c r="W957" t="s">
        <v>29</v>
      </c>
      <c r="X957" s="12">
        <v>43204</v>
      </c>
      <c r="Y957" s="15">
        <v>194.35560000000001</v>
      </c>
      <c r="Z957" s="16">
        <v>0</v>
      </c>
      <c r="AA957" s="16">
        <v>0</v>
      </c>
      <c r="AB957" s="16">
        <v>0</v>
      </c>
      <c r="AC957" s="16">
        <v>194.35560000000001</v>
      </c>
      <c r="AD957" s="16">
        <v>194.35560000000001</v>
      </c>
      <c r="AE957" s="16">
        <v>194.35560000000001</v>
      </c>
      <c r="AF957" s="12">
        <v>43281</v>
      </c>
      <c r="AG957" s="15" t="s">
        <v>38</v>
      </c>
      <c r="AH957" s="15" t="s">
        <v>29</v>
      </c>
      <c r="AI957" s="15" t="s">
        <v>38</v>
      </c>
      <c r="AL957" s="47">
        <f t="shared" si="28"/>
        <v>0.89400000000000002</v>
      </c>
      <c r="AM957" s="47">
        <v>1.71</v>
      </c>
      <c r="AN957">
        <f t="shared" si="29"/>
        <v>0.25650000000000001</v>
      </c>
      <c r="AO957" s="18" t="s">
        <v>70</v>
      </c>
      <c r="AP957" t="s">
        <v>389</v>
      </c>
    </row>
    <row r="958" spans="1:42" hidden="1" x14ac:dyDescent="0.2">
      <c r="A958" t="s">
        <v>29</v>
      </c>
      <c r="B958" t="s">
        <v>64</v>
      </c>
      <c r="C958" t="s">
        <v>31</v>
      </c>
      <c r="D958">
        <v>518275</v>
      </c>
      <c r="E958" t="s">
        <v>29</v>
      </c>
      <c r="G958" t="s">
        <v>65</v>
      </c>
      <c r="H958" t="s">
        <v>34</v>
      </c>
      <c r="M958" s="11">
        <v>10</v>
      </c>
      <c r="N958">
        <v>1</v>
      </c>
      <c r="P958" s="12">
        <v>43246</v>
      </c>
      <c r="Q958" s="13">
        <v>12.5</v>
      </c>
      <c r="R958" s="13"/>
      <c r="S958" s="14">
        <v>217.4</v>
      </c>
      <c r="T958" s="14">
        <v>0.15</v>
      </c>
      <c r="V958" t="s">
        <v>66</v>
      </c>
      <c r="W958" t="s">
        <v>29</v>
      </c>
      <c r="X958" s="12">
        <v>43246</v>
      </c>
      <c r="Y958" s="15">
        <v>194.35560000000001</v>
      </c>
      <c r="Z958" s="16">
        <v>0</v>
      </c>
      <c r="AA958" s="16">
        <v>0</v>
      </c>
      <c r="AB958" s="16">
        <v>0</v>
      </c>
      <c r="AC958" s="16">
        <v>194.35560000000001</v>
      </c>
      <c r="AD958" s="16">
        <v>194.35560000000001</v>
      </c>
      <c r="AE958" s="16">
        <v>194.35560000000001</v>
      </c>
      <c r="AF958" s="12">
        <v>43281</v>
      </c>
      <c r="AG958" s="15" t="s">
        <v>38</v>
      </c>
      <c r="AH958" s="15" t="s">
        <v>29</v>
      </c>
      <c r="AI958" s="15" t="s">
        <v>38</v>
      </c>
      <c r="AL958" s="47">
        <f t="shared" si="28"/>
        <v>0.89400000000000002</v>
      </c>
      <c r="AM958" s="47">
        <v>1.71</v>
      </c>
      <c r="AN958">
        <f t="shared" si="29"/>
        <v>0.25650000000000001</v>
      </c>
      <c r="AO958" s="18" t="s">
        <v>70</v>
      </c>
      <c r="AP958" t="s">
        <v>389</v>
      </c>
    </row>
    <row r="959" spans="1:42" hidden="1" x14ac:dyDescent="0.2">
      <c r="A959" t="s">
        <v>29</v>
      </c>
      <c r="B959" t="s">
        <v>64</v>
      </c>
      <c r="C959" t="s">
        <v>31</v>
      </c>
      <c r="D959">
        <v>518309</v>
      </c>
      <c r="E959" t="s">
        <v>29</v>
      </c>
      <c r="G959" t="s">
        <v>65</v>
      </c>
      <c r="H959" t="s">
        <v>34</v>
      </c>
      <c r="M959" s="11">
        <v>10</v>
      </c>
      <c r="N959">
        <v>1</v>
      </c>
      <c r="P959" s="12">
        <v>43314</v>
      </c>
      <c r="Q959" s="13">
        <v>12.5</v>
      </c>
      <c r="R959" s="13"/>
      <c r="S959" s="14">
        <v>217.4</v>
      </c>
      <c r="T959" s="14">
        <v>0.15</v>
      </c>
      <c r="V959" t="s">
        <v>66</v>
      </c>
      <c r="W959" t="s">
        <v>29</v>
      </c>
      <c r="X959" s="12">
        <v>43314</v>
      </c>
      <c r="Y959" s="15">
        <v>194.35560000000001</v>
      </c>
      <c r="Z959" s="16">
        <v>0</v>
      </c>
      <c r="AA959" s="16">
        <v>0</v>
      </c>
      <c r="AB959" s="16">
        <v>0</v>
      </c>
      <c r="AC959" s="16">
        <v>194.35560000000001</v>
      </c>
      <c r="AD959" s="16">
        <v>194.35560000000001</v>
      </c>
      <c r="AE959" s="16">
        <v>194.35560000000001</v>
      </c>
      <c r="AF959" s="12">
        <v>43373</v>
      </c>
      <c r="AG959" s="15" t="s">
        <v>38</v>
      </c>
      <c r="AH959" s="15" t="s">
        <v>29</v>
      </c>
      <c r="AI959" s="15" t="s">
        <v>38</v>
      </c>
      <c r="AL959" s="47">
        <f t="shared" si="28"/>
        <v>0.89400000000000002</v>
      </c>
      <c r="AM959" s="47">
        <v>1.71</v>
      </c>
      <c r="AN959">
        <f t="shared" si="29"/>
        <v>0.25650000000000001</v>
      </c>
      <c r="AO959" s="18" t="s">
        <v>70</v>
      </c>
      <c r="AP959" t="s">
        <v>389</v>
      </c>
    </row>
    <row r="960" spans="1:42" hidden="1" x14ac:dyDescent="0.2">
      <c r="A960" t="s">
        <v>29</v>
      </c>
      <c r="B960" t="s">
        <v>64</v>
      </c>
      <c r="C960" t="s">
        <v>31</v>
      </c>
      <c r="D960">
        <v>518323</v>
      </c>
      <c r="E960" t="s">
        <v>29</v>
      </c>
      <c r="G960" t="s">
        <v>65</v>
      </c>
      <c r="H960" t="s">
        <v>34</v>
      </c>
      <c r="M960" s="11">
        <v>10</v>
      </c>
      <c r="N960">
        <v>1</v>
      </c>
      <c r="P960" s="12">
        <v>43205</v>
      </c>
      <c r="Q960" s="13">
        <v>12.5</v>
      </c>
      <c r="R960" s="13"/>
      <c r="S960" s="14">
        <v>217.4</v>
      </c>
      <c r="T960" s="14">
        <v>0.15</v>
      </c>
      <c r="V960" t="s">
        <v>66</v>
      </c>
      <c r="W960" t="s">
        <v>29</v>
      </c>
      <c r="X960" s="12">
        <v>43205</v>
      </c>
      <c r="Y960" s="15">
        <v>194.35560000000001</v>
      </c>
      <c r="Z960" s="16">
        <v>0</v>
      </c>
      <c r="AA960" s="16">
        <v>0</v>
      </c>
      <c r="AB960" s="16">
        <v>0</v>
      </c>
      <c r="AC960" s="16">
        <v>194.35560000000001</v>
      </c>
      <c r="AD960" s="16">
        <v>194.35560000000001</v>
      </c>
      <c r="AE960" s="16">
        <v>194.35560000000001</v>
      </c>
      <c r="AF960" s="12">
        <v>43281</v>
      </c>
      <c r="AG960" s="15" t="s">
        <v>38</v>
      </c>
      <c r="AH960" s="15" t="s">
        <v>29</v>
      </c>
      <c r="AI960" s="15" t="s">
        <v>38</v>
      </c>
      <c r="AL960" s="47">
        <f t="shared" si="28"/>
        <v>0.89400000000000002</v>
      </c>
      <c r="AM960" s="47">
        <v>1.71</v>
      </c>
      <c r="AN960">
        <f t="shared" si="29"/>
        <v>0.25650000000000001</v>
      </c>
      <c r="AO960" s="18" t="s">
        <v>70</v>
      </c>
      <c r="AP960" t="s">
        <v>389</v>
      </c>
    </row>
    <row r="961" spans="1:42" hidden="1" x14ac:dyDescent="0.2">
      <c r="A961" t="s">
        <v>29</v>
      </c>
      <c r="B961" t="s">
        <v>64</v>
      </c>
      <c r="C961" t="s">
        <v>31</v>
      </c>
      <c r="D961">
        <v>518344</v>
      </c>
      <c r="E961" t="s">
        <v>29</v>
      </c>
      <c r="G961" t="s">
        <v>65</v>
      </c>
      <c r="H961" t="s">
        <v>34</v>
      </c>
      <c r="M961" s="11">
        <v>10</v>
      </c>
      <c r="N961">
        <v>1</v>
      </c>
      <c r="P961" s="12">
        <v>43314</v>
      </c>
      <c r="Q961" s="13">
        <v>12.5</v>
      </c>
      <c r="R961" s="13"/>
      <c r="S961" s="14">
        <v>217.4</v>
      </c>
      <c r="T961" s="14">
        <v>0.15</v>
      </c>
      <c r="V961" t="s">
        <v>66</v>
      </c>
      <c r="W961" t="s">
        <v>29</v>
      </c>
      <c r="X961" s="12">
        <v>43314</v>
      </c>
      <c r="Y961" s="15">
        <v>194.35560000000001</v>
      </c>
      <c r="Z961" s="16">
        <v>0</v>
      </c>
      <c r="AA961" s="16">
        <v>0</v>
      </c>
      <c r="AB961" s="16">
        <v>0</v>
      </c>
      <c r="AC961" s="16">
        <v>194.35560000000001</v>
      </c>
      <c r="AD961" s="16">
        <v>194.35560000000001</v>
      </c>
      <c r="AE961" s="16">
        <v>194.35560000000001</v>
      </c>
      <c r="AF961" s="12">
        <v>43373</v>
      </c>
      <c r="AG961" s="15" t="s">
        <v>38</v>
      </c>
      <c r="AH961" s="15" t="s">
        <v>29</v>
      </c>
      <c r="AI961" s="15" t="s">
        <v>38</v>
      </c>
      <c r="AL961" s="47">
        <f t="shared" si="28"/>
        <v>0.89400000000000002</v>
      </c>
      <c r="AM961" s="47">
        <v>1.71</v>
      </c>
      <c r="AN961">
        <f t="shared" si="29"/>
        <v>0.25650000000000001</v>
      </c>
      <c r="AO961" s="18" t="s">
        <v>70</v>
      </c>
      <c r="AP961" t="s">
        <v>389</v>
      </c>
    </row>
    <row r="962" spans="1:42" hidden="1" x14ac:dyDescent="0.2">
      <c r="A962" t="s">
        <v>29</v>
      </c>
      <c r="B962" t="s">
        <v>64</v>
      </c>
      <c r="C962" t="s">
        <v>31</v>
      </c>
      <c r="D962">
        <v>518368</v>
      </c>
      <c r="E962" t="s">
        <v>29</v>
      </c>
      <c r="G962" t="s">
        <v>65</v>
      </c>
      <c r="H962" t="s">
        <v>34</v>
      </c>
      <c r="M962" s="11">
        <v>10</v>
      </c>
      <c r="N962">
        <v>1</v>
      </c>
      <c r="P962" s="12">
        <v>43204</v>
      </c>
      <c r="Q962" s="13">
        <v>12.5</v>
      </c>
      <c r="R962" s="13"/>
      <c r="S962" s="14">
        <v>217.4</v>
      </c>
      <c r="T962" s="14">
        <v>0.15</v>
      </c>
      <c r="V962" t="s">
        <v>66</v>
      </c>
      <c r="W962" t="s">
        <v>29</v>
      </c>
      <c r="X962" s="12">
        <v>43204</v>
      </c>
      <c r="Y962" s="15">
        <v>194.35560000000001</v>
      </c>
      <c r="Z962" s="16">
        <v>0</v>
      </c>
      <c r="AA962" s="16">
        <v>0</v>
      </c>
      <c r="AB962" s="16">
        <v>0</v>
      </c>
      <c r="AC962" s="16">
        <v>194.35560000000001</v>
      </c>
      <c r="AD962" s="16">
        <v>194.35560000000001</v>
      </c>
      <c r="AE962" s="16">
        <v>194.35560000000001</v>
      </c>
      <c r="AF962" s="12">
        <v>43281</v>
      </c>
      <c r="AG962" s="15" t="s">
        <v>38</v>
      </c>
      <c r="AH962" s="15" t="s">
        <v>29</v>
      </c>
      <c r="AI962" s="15" t="s">
        <v>38</v>
      </c>
      <c r="AL962" s="47">
        <f t="shared" si="28"/>
        <v>0.89400000000000002</v>
      </c>
      <c r="AM962" s="47">
        <v>1.71</v>
      </c>
      <c r="AN962">
        <f t="shared" si="29"/>
        <v>0.25650000000000001</v>
      </c>
      <c r="AO962" s="18" t="s">
        <v>70</v>
      </c>
      <c r="AP962" t="s">
        <v>389</v>
      </c>
    </row>
    <row r="963" spans="1:42" hidden="1" x14ac:dyDescent="0.2">
      <c r="A963" t="s">
        <v>29</v>
      </c>
      <c r="B963" t="s">
        <v>64</v>
      </c>
      <c r="C963" t="s">
        <v>31</v>
      </c>
      <c r="D963">
        <v>518375</v>
      </c>
      <c r="E963" t="s">
        <v>29</v>
      </c>
      <c r="G963" t="s">
        <v>65</v>
      </c>
      <c r="H963" t="s">
        <v>34</v>
      </c>
      <c r="M963" s="11">
        <v>10</v>
      </c>
      <c r="N963">
        <v>1</v>
      </c>
      <c r="P963" s="12">
        <v>43314</v>
      </c>
      <c r="Q963" s="13">
        <v>12.5</v>
      </c>
      <c r="R963" s="13"/>
      <c r="S963" s="14">
        <v>217.4</v>
      </c>
      <c r="T963" s="14">
        <v>0.15</v>
      </c>
      <c r="V963" t="s">
        <v>66</v>
      </c>
      <c r="W963" t="s">
        <v>29</v>
      </c>
      <c r="X963" s="12">
        <v>43314</v>
      </c>
      <c r="Y963" s="15">
        <v>194.35560000000001</v>
      </c>
      <c r="Z963" s="16">
        <v>0</v>
      </c>
      <c r="AA963" s="16">
        <v>0</v>
      </c>
      <c r="AB963" s="16">
        <v>0</v>
      </c>
      <c r="AC963" s="16">
        <v>194.35560000000001</v>
      </c>
      <c r="AD963" s="16">
        <v>194.35560000000001</v>
      </c>
      <c r="AE963" s="16">
        <v>194.35560000000001</v>
      </c>
      <c r="AF963" s="12">
        <v>43373</v>
      </c>
      <c r="AG963" s="15" t="s">
        <v>38</v>
      </c>
      <c r="AH963" s="15" t="s">
        <v>29</v>
      </c>
      <c r="AI963" s="15" t="s">
        <v>38</v>
      </c>
      <c r="AL963" s="47">
        <f t="shared" ref="AL963:AL1026" si="30">Y963/S963</f>
        <v>0.89400000000000002</v>
      </c>
      <c r="AM963" s="47">
        <v>1.71</v>
      </c>
      <c r="AN963">
        <f t="shared" ref="AN963:AN1026" si="31">T963*AM963</f>
        <v>0.25650000000000001</v>
      </c>
      <c r="AO963" s="18" t="s">
        <v>70</v>
      </c>
      <c r="AP963" t="s">
        <v>389</v>
      </c>
    </row>
    <row r="964" spans="1:42" hidden="1" x14ac:dyDescent="0.2">
      <c r="A964" t="s">
        <v>29</v>
      </c>
      <c r="B964" t="s">
        <v>64</v>
      </c>
      <c r="C964" t="s">
        <v>31</v>
      </c>
      <c r="D964">
        <v>518400</v>
      </c>
      <c r="E964" t="s">
        <v>29</v>
      </c>
      <c r="G964" t="s">
        <v>65</v>
      </c>
      <c r="H964" t="s">
        <v>34</v>
      </c>
      <c r="M964" s="11">
        <v>10</v>
      </c>
      <c r="N964">
        <v>1</v>
      </c>
      <c r="P964" s="12">
        <v>43246</v>
      </c>
      <c r="Q964" s="13">
        <v>12.5</v>
      </c>
      <c r="R964" s="13"/>
      <c r="S964" s="14">
        <v>217.4</v>
      </c>
      <c r="T964" s="14">
        <v>0.15</v>
      </c>
      <c r="V964" t="s">
        <v>66</v>
      </c>
      <c r="W964" t="s">
        <v>29</v>
      </c>
      <c r="X964" s="12">
        <v>43246</v>
      </c>
      <c r="Y964" s="15">
        <v>194.35560000000001</v>
      </c>
      <c r="Z964" s="16">
        <v>0</v>
      </c>
      <c r="AA964" s="16">
        <v>0</v>
      </c>
      <c r="AB964" s="16">
        <v>0</v>
      </c>
      <c r="AC964" s="16">
        <v>194.35560000000001</v>
      </c>
      <c r="AD964" s="16">
        <v>194.35560000000001</v>
      </c>
      <c r="AE964" s="16">
        <v>194.35560000000001</v>
      </c>
      <c r="AF964" s="12">
        <v>43281</v>
      </c>
      <c r="AG964" s="15" t="s">
        <v>38</v>
      </c>
      <c r="AH964" s="15" t="s">
        <v>29</v>
      </c>
      <c r="AI964" s="15" t="s">
        <v>38</v>
      </c>
      <c r="AL964" s="47">
        <f t="shared" si="30"/>
        <v>0.89400000000000002</v>
      </c>
      <c r="AM964" s="47">
        <v>1.71</v>
      </c>
      <c r="AN964">
        <f t="shared" si="31"/>
        <v>0.25650000000000001</v>
      </c>
      <c r="AO964" s="18" t="s">
        <v>70</v>
      </c>
      <c r="AP964" t="s">
        <v>389</v>
      </c>
    </row>
    <row r="965" spans="1:42" hidden="1" x14ac:dyDescent="0.2">
      <c r="A965" t="s">
        <v>29</v>
      </c>
      <c r="B965" t="s">
        <v>64</v>
      </c>
      <c r="C965" t="s">
        <v>31</v>
      </c>
      <c r="D965">
        <v>518430</v>
      </c>
      <c r="E965" t="s">
        <v>29</v>
      </c>
      <c r="G965" t="s">
        <v>65</v>
      </c>
      <c r="H965" t="s">
        <v>34</v>
      </c>
      <c r="M965" s="11">
        <v>10</v>
      </c>
      <c r="N965">
        <v>1</v>
      </c>
      <c r="P965" s="12">
        <v>43204</v>
      </c>
      <c r="Q965" s="13">
        <v>12.5</v>
      </c>
      <c r="R965" s="13"/>
      <c r="S965" s="14">
        <v>217.4</v>
      </c>
      <c r="T965" s="14">
        <v>0.15</v>
      </c>
      <c r="V965" t="s">
        <v>66</v>
      </c>
      <c r="W965" t="s">
        <v>29</v>
      </c>
      <c r="X965" s="12">
        <v>43204</v>
      </c>
      <c r="Y965" s="15">
        <v>194.35560000000001</v>
      </c>
      <c r="Z965" s="16">
        <v>0</v>
      </c>
      <c r="AA965" s="16">
        <v>0</v>
      </c>
      <c r="AB965" s="16">
        <v>0</v>
      </c>
      <c r="AC965" s="16">
        <v>194.35560000000001</v>
      </c>
      <c r="AD965" s="16">
        <v>194.35560000000001</v>
      </c>
      <c r="AE965" s="16">
        <v>194.35560000000001</v>
      </c>
      <c r="AF965" s="12">
        <v>43281</v>
      </c>
      <c r="AG965" s="15" t="s">
        <v>38</v>
      </c>
      <c r="AH965" s="15" t="s">
        <v>29</v>
      </c>
      <c r="AI965" s="15" t="s">
        <v>38</v>
      </c>
      <c r="AL965" s="47">
        <f t="shared" si="30"/>
        <v>0.89400000000000002</v>
      </c>
      <c r="AM965" s="47">
        <v>1.71</v>
      </c>
      <c r="AN965">
        <f t="shared" si="31"/>
        <v>0.25650000000000001</v>
      </c>
      <c r="AO965" s="18" t="s">
        <v>70</v>
      </c>
      <c r="AP965" t="s">
        <v>389</v>
      </c>
    </row>
    <row r="966" spans="1:42" hidden="1" x14ac:dyDescent="0.2">
      <c r="A966" t="s">
        <v>29</v>
      </c>
      <c r="B966" t="s">
        <v>64</v>
      </c>
      <c r="C966" t="s">
        <v>31</v>
      </c>
      <c r="D966">
        <v>518437</v>
      </c>
      <c r="E966" t="s">
        <v>29</v>
      </c>
      <c r="G966" t="s">
        <v>65</v>
      </c>
      <c r="H966" t="s">
        <v>34</v>
      </c>
      <c r="M966" s="11">
        <v>10</v>
      </c>
      <c r="N966">
        <v>1</v>
      </c>
      <c r="P966" s="12">
        <v>43246</v>
      </c>
      <c r="Q966" s="13">
        <v>12.5</v>
      </c>
      <c r="R966" s="13"/>
      <c r="S966" s="14">
        <v>217.4</v>
      </c>
      <c r="T966" s="14">
        <v>0.15</v>
      </c>
      <c r="V966" t="s">
        <v>66</v>
      </c>
      <c r="W966" t="s">
        <v>29</v>
      </c>
      <c r="X966" s="12">
        <v>43246</v>
      </c>
      <c r="Y966" s="15">
        <v>194.35560000000001</v>
      </c>
      <c r="Z966" s="16">
        <v>0</v>
      </c>
      <c r="AA966" s="16">
        <v>0</v>
      </c>
      <c r="AB966" s="16">
        <v>0</v>
      </c>
      <c r="AC966" s="16">
        <v>194.35560000000001</v>
      </c>
      <c r="AD966" s="16">
        <v>194.35560000000001</v>
      </c>
      <c r="AE966" s="16">
        <v>194.35560000000001</v>
      </c>
      <c r="AF966" s="12">
        <v>43281</v>
      </c>
      <c r="AG966" s="15" t="s">
        <v>38</v>
      </c>
      <c r="AH966" s="15" t="s">
        <v>29</v>
      </c>
      <c r="AI966" s="15" t="s">
        <v>38</v>
      </c>
      <c r="AL966" s="47">
        <f t="shared" si="30"/>
        <v>0.89400000000000002</v>
      </c>
      <c r="AM966" s="47">
        <v>1.71</v>
      </c>
      <c r="AN966">
        <f t="shared" si="31"/>
        <v>0.25650000000000001</v>
      </c>
      <c r="AO966" s="18" t="s">
        <v>70</v>
      </c>
      <c r="AP966" t="s">
        <v>389</v>
      </c>
    </row>
    <row r="967" spans="1:42" hidden="1" x14ac:dyDescent="0.2">
      <c r="A967" t="s">
        <v>29</v>
      </c>
      <c r="B967" t="s">
        <v>64</v>
      </c>
      <c r="C967" t="s">
        <v>31</v>
      </c>
      <c r="D967">
        <v>518452</v>
      </c>
      <c r="E967" t="s">
        <v>29</v>
      </c>
      <c r="G967" t="s">
        <v>65</v>
      </c>
      <c r="H967" t="s">
        <v>34</v>
      </c>
      <c r="M967" s="11">
        <v>10</v>
      </c>
      <c r="N967">
        <v>1</v>
      </c>
      <c r="P967" s="12">
        <v>43204</v>
      </c>
      <c r="Q967" s="13">
        <v>12.5</v>
      </c>
      <c r="R967" s="13"/>
      <c r="S967" s="14">
        <v>217.4</v>
      </c>
      <c r="T967" s="14">
        <v>0.15</v>
      </c>
      <c r="V967" t="s">
        <v>66</v>
      </c>
      <c r="W967" t="s">
        <v>29</v>
      </c>
      <c r="X967" s="12">
        <v>43204</v>
      </c>
      <c r="Y967" s="15">
        <v>194.35560000000001</v>
      </c>
      <c r="Z967" s="16">
        <v>0</v>
      </c>
      <c r="AA967" s="16">
        <v>0</v>
      </c>
      <c r="AB967" s="16">
        <v>0</v>
      </c>
      <c r="AC967" s="16">
        <v>194.35560000000001</v>
      </c>
      <c r="AD967" s="16">
        <v>194.35560000000001</v>
      </c>
      <c r="AE967" s="16">
        <v>194.35560000000001</v>
      </c>
      <c r="AF967" s="12">
        <v>43281</v>
      </c>
      <c r="AG967" s="15" t="s">
        <v>38</v>
      </c>
      <c r="AH967" s="15" t="s">
        <v>29</v>
      </c>
      <c r="AI967" s="15" t="s">
        <v>38</v>
      </c>
      <c r="AL967" s="47">
        <f t="shared" si="30"/>
        <v>0.89400000000000002</v>
      </c>
      <c r="AM967" s="47">
        <v>1.71</v>
      </c>
      <c r="AN967">
        <f t="shared" si="31"/>
        <v>0.25650000000000001</v>
      </c>
      <c r="AO967" s="18" t="s">
        <v>70</v>
      </c>
      <c r="AP967" t="s">
        <v>389</v>
      </c>
    </row>
    <row r="968" spans="1:42" hidden="1" x14ac:dyDescent="0.2">
      <c r="A968" t="s">
        <v>29</v>
      </c>
      <c r="B968" t="s">
        <v>64</v>
      </c>
      <c r="C968" t="s">
        <v>31</v>
      </c>
      <c r="D968">
        <v>518456</v>
      </c>
      <c r="E968" t="s">
        <v>29</v>
      </c>
      <c r="G968" t="s">
        <v>65</v>
      </c>
      <c r="H968" t="s">
        <v>34</v>
      </c>
      <c r="M968" s="11">
        <v>10</v>
      </c>
      <c r="N968">
        <v>1</v>
      </c>
      <c r="P968" s="12">
        <v>43203</v>
      </c>
      <c r="Q968" s="13">
        <v>12.5</v>
      </c>
      <c r="R968" s="13"/>
      <c r="S968" s="14">
        <v>217.4</v>
      </c>
      <c r="T968" s="14">
        <v>0.15</v>
      </c>
      <c r="V968" t="s">
        <v>66</v>
      </c>
      <c r="W968" t="s">
        <v>29</v>
      </c>
      <c r="X968" s="12">
        <v>43203</v>
      </c>
      <c r="Y968" s="15">
        <v>194.35560000000001</v>
      </c>
      <c r="Z968" s="16">
        <v>0</v>
      </c>
      <c r="AA968" s="16">
        <v>0</v>
      </c>
      <c r="AB968" s="16">
        <v>0</v>
      </c>
      <c r="AC968" s="16">
        <v>194.35560000000001</v>
      </c>
      <c r="AD968" s="16">
        <v>194.35560000000001</v>
      </c>
      <c r="AE968" s="16">
        <v>194.35560000000001</v>
      </c>
      <c r="AF968" s="12">
        <v>43281</v>
      </c>
      <c r="AG968" s="15" t="s">
        <v>38</v>
      </c>
      <c r="AH968" s="15" t="s">
        <v>29</v>
      </c>
      <c r="AI968" s="15" t="s">
        <v>38</v>
      </c>
      <c r="AL968" s="47">
        <f t="shared" si="30"/>
        <v>0.89400000000000002</v>
      </c>
      <c r="AM968" s="47">
        <v>1.71</v>
      </c>
      <c r="AN968">
        <f t="shared" si="31"/>
        <v>0.25650000000000001</v>
      </c>
      <c r="AO968" s="18" t="s">
        <v>70</v>
      </c>
      <c r="AP968" t="s">
        <v>389</v>
      </c>
    </row>
    <row r="969" spans="1:42" hidden="1" x14ac:dyDescent="0.2">
      <c r="A969" t="s">
        <v>29</v>
      </c>
      <c r="B969" t="s">
        <v>64</v>
      </c>
      <c r="C969" t="s">
        <v>31</v>
      </c>
      <c r="D969">
        <v>518489</v>
      </c>
      <c r="E969" t="s">
        <v>29</v>
      </c>
      <c r="G969" t="s">
        <v>65</v>
      </c>
      <c r="H969" t="s">
        <v>34</v>
      </c>
      <c r="M969" s="11">
        <v>10</v>
      </c>
      <c r="N969">
        <v>1</v>
      </c>
      <c r="P969" s="12">
        <v>43246</v>
      </c>
      <c r="Q969" s="13">
        <v>12.5</v>
      </c>
      <c r="R969" s="13"/>
      <c r="S969" s="14">
        <v>217.4</v>
      </c>
      <c r="T969" s="14">
        <v>0.15</v>
      </c>
      <c r="V969" t="s">
        <v>66</v>
      </c>
      <c r="W969" t="s">
        <v>29</v>
      </c>
      <c r="X969" s="12">
        <v>43246</v>
      </c>
      <c r="Y969" s="15">
        <v>194.35560000000001</v>
      </c>
      <c r="Z969" s="16">
        <v>0</v>
      </c>
      <c r="AA969" s="16">
        <v>0</v>
      </c>
      <c r="AB969" s="16">
        <v>0</v>
      </c>
      <c r="AC969" s="16">
        <v>194.35560000000001</v>
      </c>
      <c r="AD969" s="16">
        <v>194.35560000000001</v>
      </c>
      <c r="AE969" s="16">
        <v>194.35560000000001</v>
      </c>
      <c r="AF969" s="12">
        <v>43281</v>
      </c>
      <c r="AG969" s="15" t="s">
        <v>38</v>
      </c>
      <c r="AH969" s="15" t="s">
        <v>29</v>
      </c>
      <c r="AI969" s="15" t="s">
        <v>38</v>
      </c>
      <c r="AL969" s="47">
        <f t="shared" si="30"/>
        <v>0.89400000000000002</v>
      </c>
      <c r="AM969" s="47">
        <v>1.71</v>
      </c>
      <c r="AN969">
        <f t="shared" si="31"/>
        <v>0.25650000000000001</v>
      </c>
      <c r="AO969" s="18" t="s">
        <v>70</v>
      </c>
      <c r="AP969" t="s">
        <v>389</v>
      </c>
    </row>
    <row r="970" spans="1:42" hidden="1" x14ac:dyDescent="0.2">
      <c r="A970" t="s">
        <v>29</v>
      </c>
      <c r="B970" t="s">
        <v>64</v>
      </c>
      <c r="C970" t="s">
        <v>31</v>
      </c>
      <c r="D970">
        <v>518501</v>
      </c>
      <c r="E970" t="s">
        <v>29</v>
      </c>
      <c r="G970" t="s">
        <v>65</v>
      </c>
      <c r="H970" t="s">
        <v>34</v>
      </c>
      <c r="M970" s="11">
        <v>10</v>
      </c>
      <c r="N970">
        <v>1</v>
      </c>
      <c r="P970" s="12">
        <v>43203</v>
      </c>
      <c r="Q970" s="13">
        <v>12.5</v>
      </c>
      <c r="R970" s="13"/>
      <c r="S970" s="14">
        <v>217.4</v>
      </c>
      <c r="T970" s="14">
        <v>0.15</v>
      </c>
      <c r="V970" t="s">
        <v>66</v>
      </c>
      <c r="W970" t="s">
        <v>29</v>
      </c>
      <c r="X970" s="12">
        <v>43203</v>
      </c>
      <c r="Y970" s="15">
        <v>194.35560000000001</v>
      </c>
      <c r="Z970" s="16">
        <v>0</v>
      </c>
      <c r="AA970" s="16">
        <v>0</v>
      </c>
      <c r="AB970" s="16">
        <v>0</v>
      </c>
      <c r="AC970" s="16">
        <v>194.35560000000001</v>
      </c>
      <c r="AD970" s="16">
        <v>194.35560000000001</v>
      </c>
      <c r="AE970" s="16">
        <v>194.35560000000001</v>
      </c>
      <c r="AF970" s="12">
        <v>43281</v>
      </c>
      <c r="AG970" s="15" t="s">
        <v>38</v>
      </c>
      <c r="AH970" s="15" t="s">
        <v>29</v>
      </c>
      <c r="AI970" s="15" t="s">
        <v>38</v>
      </c>
      <c r="AL970" s="47">
        <f t="shared" si="30"/>
        <v>0.89400000000000002</v>
      </c>
      <c r="AM970" s="47">
        <v>1.71</v>
      </c>
      <c r="AN970">
        <f t="shared" si="31"/>
        <v>0.25650000000000001</v>
      </c>
      <c r="AO970" s="18" t="s">
        <v>70</v>
      </c>
      <c r="AP970" t="s">
        <v>389</v>
      </c>
    </row>
    <row r="971" spans="1:42" hidden="1" x14ac:dyDescent="0.2">
      <c r="A971" t="s">
        <v>29</v>
      </c>
      <c r="B971" t="s">
        <v>64</v>
      </c>
      <c r="C971" t="s">
        <v>31</v>
      </c>
      <c r="D971">
        <v>518513</v>
      </c>
      <c r="E971" t="s">
        <v>29</v>
      </c>
      <c r="G971" t="s">
        <v>65</v>
      </c>
      <c r="H971" t="s">
        <v>34</v>
      </c>
      <c r="M971" s="11">
        <v>10</v>
      </c>
      <c r="N971">
        <v>1</v>
      </c>
      <c r="P971" s="12">
        <v>43204</v>
      </c>
      <c r="Q971" s="13">
        <v>12.5</v>
      </c>
      <c r="R971" s="13"/>
      <c r="S971" s="14">
        <v>217.4</v>
      </c>
      <c r="T971" s="14">
        <v>0.15</v>
      </c>
      <c r="V971" t="s">
        <v>66</v>
      </c>
      <c r="W971" t="s">
        <v>29</v>
      </c>
      <c r="X971" s="12">
        <v>43204</v>
      </c>
      <c r="Y971" s="15">
        <v>194.35560000000001</v>
      </c>
      <c r="Z971" s="16">
        <v>0</v>
      </c>
      <c r="AA971" s="16">
        <v>0</v>
      </c>
      <c r="AB971" s="16">
        <v>0</v>
      </c>
      <c r="AC971" s="16">
        <v>194.35560000000001</v>
      </c>
      <c r="AD971" s="16">
        <v>194.35560000000001</v>
      </c>
      <c r="AE971" s="16">
        <v>194.35560000000001</v>
      </c>
      <c r="AF971" s="12">
        <v>43281</v>
      </c>
      <c r="AG971" s="15" t="s">
        <v>38</v>
      </c>
      <c r="AH971" s="15" t="s">
        <v>29</v>
      </c>
      <c r="AI971" s="15" t="s">
        <v>38</v>
      </c>
      <c r="AL971" s="47">
        <f t="shared" si="30"/>
        <v>0.89400000000000002</v>
      </c>
      <c r="AM971" s="47">
        <v>1.71</v>
      </c>
      <c r="AN971">
        <f t="shared" si="31"/>
        <v>0.25650000000000001</v>
      </c>
      <c r="AO971" s="18" t="s">
        <v>70</v>
      </c>
      <c r="AP971" t="s">
        <v>389</v>
      </c>
    </row>
    <row r="972" spans="1:42" hidden="1" x14ac:dyDescent="0.2">
      <c r="A972" t="s">
        <v>29</v>
      </c>
      <c r="B972" t="s">
        <v>64</v>
      </c>
      <c r="C972" t="s">
        <v>31</v>
      </c>
      <c r="D972">
        <v>518552</v>
      </c>
      <c r="E972" t="s">
        <v>29</v>
      </c>
      <c r="G972" t="s">
        <v>65</v>
      </c>
      <c r="H972" t="s">
        <v>34</v>
      </c>
      <c r="M972" s="11">
        <v>10</v>
      </c>
      <c r="N972">
        <v>1</v>
      </c>
      <c r="P972" s="12">
        <v>43205</v>
      </c>
      <c r="Q972" s="13">
        <v>12.5</v>
      </c>
      <c r="R972" s="13"/>
      <c r="S972" s="14">
        <v>217.4</v>
      </c>
      <c r="T972" s="14">
        <v>0.15</v>
      </c>
      <c r="V972" t="s">
        <v>66</v>
      </c>
      <c r="W972" t="s">
        <v>29</v>
      </c>
      <c r="X972" s="12">
        <v>43205</v>
      </c>
      <c r="Y972" s="15">
        <v>194.35560000000001</v>
      </c>
      <c r="Z972" s="16">
        <v>0</v>
      </c>
      <c r="AA972" s="16">
        <v>0</v>
      </c>
      <c r="AB972" s="16">
        <v>0</v>
      </c>
      <c r="AC972" s="16">
        <v>194.35560000000001</v>
      </c>
      <c r="AD972" s="16">
        <v>194.35560000000001</v>
      </c>
      <c r="AE972" s="16">
        <v>194.35560000000001</v>
      </c>
      <c r="AF972" s="12">
        <v>43281</v>
      </c>
      <c r="AG972" s="15" t="s">
        <v>38</v>
      </c>
      <c r="AH972" s="15" t="s">
        <v>29</v>
      </c>
      <c r="AI972" s="15" t="s">
        <v>38</v>
      </c>
      <c r="AL972" s="47">
        <f t="shared" si="30"/>
        <v>0.89400000000000002</v>
      </c>
      <c r="AM972" s="47">
        <v>1.71</v>
      </c>
      <c r="AN972">
        <f t="shared" si="31"/>
        <v>0.25650000000000001</v>
      </c>
      <c r="AO972" s="18" t="s">
        <v>70</v>
      </c>
      <c r="AP972" t="s">
        <v>389</v>
      </c>
    </row>
    <row r="973" spans="1:42" hidden="1" x14ac:dyDescent="0.2">
      <c r="A973" t="s">
        <v>29</v>
      </c>
      <c r="B973" t="s">
        <v>64</v>
      </c>
      <c r="C973" t="s">
        <v>31</v>
      </c>
      <c r="D973">
        <v>518560</v>
      </c>
      <c r="E973" t="s">
        <v>29</v>
      </c>
      <c r="G973" t="s">
        <v>65</v>
      </c>
      <c r="H973" t="s">
        <v>34</v>
      </c>
      <c r="M973" s="11">
        <v>10</v>
      </c>
      <c r="N973">
        <v>1</v>
      </c>
      <c r="P973" s="12">
        <v>43204</v>
      </c>
      <c r="Q973" s="13">
        <v>12.5</v>
      </c>
      <c r="R973" s="13"/>
      <c r="S973" s="14">
        <v>217.4</v>
      </c>
      <c r="T973" s="14">
        <v>0.15</v>
      </c>
      <c r="V973" t="s">
        <v>66</v>
      </c>
      <c r="W973" t="s">
        <v>29</v>
      </c>
      <c r="X973" s="12">
        <v>43204</v>
      </c>
      <c r="Y973" s="15">
        <v>194.35560000000001</v>
      </c>
      <c r="Z973" s="16">
        <v>0</v>
      </c>
      <c r="AA973" s="16">
        <v>0</v>
      </c>
      <c r="AB973" s="16">
        <v>0</v>
      </c>
      <c r="AC973" s="16">
        <v>194.35560000000001</v>
      </c>
      <c r="AD973" s="16">
        <v>194.35560000000001</v>
      </c>
      <c r="AE973" s="16">
        <v>194.35560000000001</v>
      </c>
      <c r="AF973" s="12">
        <v>43281</v>
      </c>
      <c r="AG973" s="15" t="s">
        <v>38</v>
      </c>
      <c r="AH973" s="15" t="s">
        <v>29</v>
      </c>
      <c r="AI973" s="15" t="s">
        <v>38</v>
      </c>
      <c r="AL973" s="47">
        <f t="shared" si="30"/>
        <v>0.89400000000000002</v>
      </c>
      <c r="AM973" s="47">
        <v>1.71</v>
      </c>
      <c r="AN973">
        <f t="shared" si="31"/>
        <v>0.25650000000000001</v>
      </c>
      <c r="AO973" s="18" t="s">
        <v>70</v>
      </c>
      <c r="AP973" t="s">
        <v>389</v>
      </c>
    </row>
    <row r="974" spans="1:42" hidden="1" x14ac:dyDescent="0.2">
      <c r="A974" t="s">
        <v>29</v>
      </c>
      <c r="B974" t="s">
        <v>64</v>
      </c>
      <c r="C974" t="s">
        <v>31</v>
      </c>
      <c r="D974">
        <v>518568</v>
      </c>
      <c r="E974" t="s">
        <v>29</v>
      </c>
      <c r="G974" t="s">
        <v>65</v>
      </c>
      <c r="H974" t="s">
        <v>34</v>
      </c>
      <c r="M974" s="11">
        <v>10</v>
      </c>
      <c r="N974">
        <v>1</v>
      </c>
      <c r="P974" s="12">
        <v>43249</v>
      </c>
      <c r="Q974" s="13">
        <v>12.5</v>
      </c>
      <c r="R974" s="13"/>
      <c r="S974" s="14">
        <v>217.4</v>
      </c>
      <c r="T974" s="14">
        <v>0.15</v>
      </c>
      <c r="V974" t="s">
        <v>66</v>
      </c>
      <c r="W974" t="s">
        <v>29</v>
      </c>
      <c r="X974" s="12">
        <v>43249</v>
      </c>
      <c r="Y974" s="15">
        <v>194.35560000000001</v>
      </c>
      <c r="Z974" s="16">
        <v>0</v>
      </c>
      <c r="AA974" s="16">
        <v>0</v>
      </c>
      <c r="AB974" s="16">
        <v>0</v>
      </c>
      <c r="AC974" s="16">
        <v>194.35560000000001</v>
      </c>
      <c r="AD974" s="16">
        <v>194.35560000000001</v>
      </c>
      <c r="AE974" s="16">
        <v>194.35560000000001</v>
      </c>
      <c r="AF974" s="12">
        <v>43281</v>
      </c>
      <c r="AG974" s="15" t="s">
        <v>38</v>
      </c>
      <c r="AH974" s="15" t="s">
        <v>29</v>
      </c>
      <c r="AI974" s="15" t="s">
        <v>38</v>
      </c>
      <c r="AL974" s="47">
        <f t="shared" si="30"/>
        <v>0.89400000000000002</v>
      </c>
      <c r="AM974" s="47">
        <v>1.71</v>
      </c>
      <c r="AN974">
        <f t="shared" si="31"/>
        <v>0.25650000000000001</v>
      </c>
      <c r="AO974" s="18" t="s">
        <v>70</v>
      </c>
      <c r="AP974" t="s">
        <v>389</v>
      </c>
    </row>
    <row r="975" spans="1:42" hidden="1" x14ac:dyDescent="0.2">
      <c r="A975" t="s">
        <v>29</v>
      </c>
      <c r="B975" t="s">
        <v>64</v>
      </c>
      <c r="C975" t="s">
        <v>31</v>
      </c>
      <c r="D975">
        <v>518587</v>
      </c>
      <c r="E975" t="s">
        <v>29</v>
      </c>
      <c r="G975" t="s">
        <v>65</v>
      </c>
      <c r="H975" t="s">
        <v>34</v>
      </c>
      <c r="M975" s="11">
        <v>10</v>
      </c>
      <c r="N975">
        <v>1</v>
      </c>
      <c r="P975" s="12">
        <v>43204</v>
      </c>
      <c r="Q975" s="13">
        <v>12.5</v>
      </c>
      <c r="R975" s="13"/>
      <c r="S975" s="14">
        <v>217.4</v>
      </c>
      <c r="T975" s="14">
        <v>0.15</v>
      </c>
      <c r="V975" t="s">
        <v>66</v>
      </c>
      <c r="W975" t="s">
        <v>29</v>
      </c>
      <c r="X975" s="12">
        <v>43204</v>
      </c>
      <c r="Y975" s="15">
        <v>194.35560000000001</v>
      </c>
      <c r="Z975" s="16">
        <v>0</v>
      </c>
      <c r="AA975" s="16">
        <v>0</v>
      </c>
      <c r="AB975" s="16">
        <v>0</v>
      </c>
      <c r="AC975" s="16">
        <v>194.35560000000001</v>
      </c>
      <c r="AD975" s="16">
        <v>194.35560000000001</v>
      </c>
      <c r="AE975" s="16">
        <v>194.35560000000001</v>
      </c>
      <c r="AF975" s="12">
        <v>43281</v>
      </c>
      <c r="AG975" s="15" t="s">
        <v>38</v>
      </c>
      <c r="AH975" s="15" t="s">
        <v>29</v>
      </c>
      <c r="AI975" s="15" t="s">
        <v>38</v>
      </c>
      <c r="AL975" s="47">
        <f t="shared" si="30"/>
        <v>0.89400000000000002</v>
      </c>
      <c r="AM975" s="47">
        <v>1.71</v>
      </c>
      <c r="AN975">
        <f t="shared" si="31"/>
        <v>0.25650000000000001</v>
      </c>
      <c r="AO975" s="18" t="s">
        <v>70</v>
      </c>
      <c r="AP975" t="s">
        <v>389</v>
      </c>
    </row>
    <row r="976" spans="1:42" hidden="1" x14ac:dyDescent="0.2">
      <c r="A976" t="s">
        <v>29</v>
      </c>
      <c r="B976" t="s">
        <v>64</v>
      </c>
      <c r="C976" t="s">
        <v>31</v>
      </c>
      <c r="D976">
        <v>518593</v>
      </c>
      <c r="E976" t="s">
        <v>29</v>
      </c>
      <c r="G976" t="s">
        <v>65</v>
      </c>
      <c r="H976" t="s">
        <v>34</v>
      </c>
      <c r="M976" s="11">
        <v>10</v>
      </c>
      <c r="N976">
        <v>1</v>
      </c>
      <c r="P976" s="12">
        <v>43246</v>
      </c>
      <c r="Q976" s="13">
        <v>12.5</v>
      </c>
      <c r="R976" s="13"/>
      <c r="S976" s="14">
        <v>217.4</v>
      </c>
      <c r="T976" s="14">
        <v>0.15</v>
      </c>
      <c r="V976" t="s">
        <v>66</v>
      </c>
      <c r="W976" t="s">
        <v>29</v>
      </c>
      <c r="X976" s="12">
        <v>43246</v>
      </c>
      <c r="Y976" s="15">
        <v>194.35560000000001</v>
      </c>
      <c r="Z976" s="16">
        <v>0</v>
      </c>
      <c r="AA976" s="16">
        <v>0</v>
      </c>
      <c r="AB976" s="16">
        <v>0</v>
      </c>
      <c r="AC976" s="16">
        <v>194.35560000000001</v>
      </c>
      <c r="AD976" s="16">
        <v>194.35560000000001</v>
      </c>
      <c r="AE976" s="16">
        <v>194.35560000000001</v>
      </c>
      <c r="AF976" s="12">
        <v>43281</v>
      </c>
      <c r="AG976" s="15" t="s">
        <v>38</v>
      </c>
      <c r="AH976" s="15" t="s">
        <v>29</v>
      </c>
      <c r="AI976" s="15" t="s">
        <v>38</v>
      </c>
      <c r="AL976" s="47">
        <f t="shared" si="30"/>
        <v>0.89400000000000002</v>
      </c>
      <c r="AM976" s="47">
        <v>1.71</v>
      </c>
      <c r="AN976">
        <f t="shared" si="31"/>
        <v>0.25650000000000001</v>
      </c>
      <c r="AO976" s="18" t="s">
        <v>70</v>
      </c>
      <c r="AP976" t="s">
        <v>389</v>
      </c>
    </row>
    <row r="977" spans="1:42" hidden="1" x14ac:dyDescent="0.2">
      <c r="A977" t="s">
        <v>29</v>
      </c>
      <c r="B977" t="s">
        <v>64</v>
      </c>
      <c r="C977" t="s">
        <v>31</v>
      </c>
      <c r="D977">
        <v>518599</v>
      </c>
      <c r="E977" t="s">
        <v>29</v>
      </c>
      <c r="G977" t="s">
        <v>65</v>
      </c>
      <c r="H977" t="s">
        <v>34</v>
      </c>
      <c r="M977" s="11">
        <v>10</v>
      </c>
      <c r="N977">
        <v>1</v>
      </c>
      <c r="P977" s="12">
        <v>43314</v>
      </c>
      <c r="Q977" s="13">
        <v>12.5</v>
      </c>
      <c r="R977" s="13"/>
      <c r="S977" s="14">
        <v>217.4</v>
      </c>
      <c r="T977" s="14">
        <v>0.15</v>
      </c>
      <c r="V977" t="s">
        <v>66</v>
      </c>
      <c r="W977" t="s">
        <v>29</v>
      </c>
      <c r="X977" s="12">
        <v>43314</v>
      </c>
      <c r="Y977" s="15">
        <v>194.35560000000001</v>
      </c>
      <c r="Z977" s="16">
        <v>0</v>
      </c>
      <c r="AA977" s="16">
        <v>0</v>
      </c>
      <c r="AB977" s="16">
        <v>0</v>
      </c>
      <c r="AC977" s="16">
        <v>194.35560000000001</v>
      </c>
      <c r="AD977" s="16">
        <v>194.35560000000001</v>
      </c>
      <c r="AE977" s="16">
        <v>194.35560000000001</v>
      </c>
      <c r="AF977" s="12">
        <v>43373</v>
      </c>
      <c r="AG977" s="15" t="s">
        <v>38</v>
      </c>
      <c r="AH977" s="15" t="s">
        <v>29</v>
      </c>
      <c r="AI977" s="15" t="s">
        <v>38</v>
      </c>
      <c r="AL977" s="47">
        <f t="shared" si="30"/>
        <v>0.89400000000000002</v>
      </c>
      <c r="AM977" s="47">
        <v>1.71</v>
      </c>
      <c r="AN977">
        <f t="shared" si="31"/>
        <v>0.25650000000000001</v>
      </c>
      <c r="AO977" s="18" t="s">
        <v>70</v>
      </c>
      <c r="AP977" t="s">
        <v>389</v>
      </c>
    </row>
    <row r="978" spans="1:42" hidden="1" x14ac:dyDescent="0.2">
      <c r="A978" t="s">
        <v>29</v>
      </c>
      <c r="B978" t="s">
        <v>64</v>
      </c>
      <c r="C978" t="s">
        <v>31</v>
      </c>
      <c r="D978">
        <v>518615</v>
      </c>
      <c r="E978" t="s">
        <v>29</v>
      </c>
      <c r="G978" t="s">
        <v>65</v>
      </c>
      <c r="H978" t="s">
        <v>34</v>
      </c>
      <c r="M978" s="11">
        <v>10</v>
      </c>
      <c r="N978">
        <v>1</v>
      </c>
      <c r="P978" s="12">
        <v>43314</v>
      </c>
      <c r="Q978" s="13">
        <v>12.5</v>
      </c>
      <c r="R978" s="13"/>
      <c r="S978" s="14">
        <v>217.4</v>
      </c>
      <c r="T978" s="14">
        <v>0.15</v>
      </c>
      <c r="V978" t="s">
        <v>66</v>
      </c>
      <c r="W978" t="s">
        <v>29</v>
      </c>
      <c r="X978" s="12">
        <v>43314</v>
      </c>
      <c r="Y978" s="15">
        <v>194.35560000000001</v>
      </c>
      <c r="Z978" s="16">
        <v>0</v>
      </c>
      <c r="AA978" s="16">
        <v>0</v>
      </c>
      <c r="AB978" s="16">
        <v>0</v>
      </c>
      <c r="AC978" s="16">
        <v>194.35560000000001</v>
      </c>
      <c r="AD978" s="16">
        <v>194.35560000000001</v>
      </c>
      <c r="AE978" s="16">
        <v>194.35560000000001</v>
      </c>
      <c r="AF978" s="12">
        <v>43373</v>
      </c>
      <c r="AG978" s="15" t="s">
        <v>38</v>
      </c>
      <c r="AH978" s="15" t="s">
        <v>29</v>
      </c>
      <c r="AI978" s="15" t="s">
        <v>38</v>
      </c>
      <c r="AL978" s="47">
        <f t="shared" si="30"/>
        <v>0.89400000000000002</v>
      </c>
      <c r="AM978" s="47">
        <v>1.71</v>
      </c>
      <c r="AN978">
        <f t="shared" si="31"/>
        <v>0.25650000000000001</v>
      </c>
      <c r="AO978" s="18" t="s">
        <v>70</v>
      </c>
      <c r="AP978" t="s">
        <v>389</v>
      </c>
    </row>
    <row r="979" spans="1:42" hidden="1" x14ac:dyDescent="0.2">
      <c r="A979" t="s">
        <v>29</v>
      </c>
      <c r="B979" t="s">
        <v>64</v>
      </c>
      <c r="C979" t="s">
        <v>31</v>
      </c>
      <c r="D979">
        <v>518646</v>
      </c>
      <c r="E979" t="s">
        <v>29</v>
      </c>
      <c r="G979" t="s">
        <v>65</v>
      </c>
      <c r="H979" t="s">
        <v>34</v>
      </c>
      <c r="M979" s="11">
        <v>10</v>
      </c>
      <c r="N979">
        <v>1</v>
      </c>
      <c r="P979" s="12">
        <v>43204</v>
      </c>
      <c r="Q979" s="13">
        <v>12.5</v>
      </c>
      <c r="R979" s="13"/>
      <c r="S979" s="14">
        <v>217.4</v>
      </c>
      <c r="T979" s="14">
        <v>0.15</v>
      </c>
      <c r="V979" t="s">
        <v>66</v>
      </c>
      <c r="W979" t="s">
        <v>29</v>
      </c>
      <c r="X979" s="12">
        <v>43204</v>
      </c>
      <c r="Y979" s="15">
        <v>194.35560000000001</v>
      </c>
      <c r="Z979" s="16">
        <v>0</v>
      </c>
      <c r="AA979" s="16">
        <v>0</v>
      </c>
      <c r="AB979" s="16">
        <v>0</v>
      </c>
      <c r="AC979" s="16">
        <v>194.35560000000001</v>
      </c>
      <c r="AD979" s="16">
        <v>194.35560000000001</v>
      </c>
      <c r="AE979" s="16">
        <v>194.35560000000001</v>
      </c>
      <c r="AF979" s="12">
        <v>43281</v>
      </c>
      <c r="AG979" s="15" t="s">
        <v>38</v>
      </c>
      <c r="AH979" s="15" t="s">
        <v>29</v>
      </c>
      <c r="AI979" s="15" t="s">
        <v>38</v>
      </c>
      <c r="AL979" s="47">
        <f t="shared" si="30"/>
        <v>0.89400000000000002</v>
      </c>
      <c r="AM979" s="47">
        <v>1.71</v>
      </c>
      <c r="AN979">
        <f t="shared" si="31"/>
        <v>0.25650000000000001</v>
      </c>
      <c r="AO979" s="18" t="s">
        <v>70</v>
      </c>
      <c r="AP979" t="s">
        <v>389</v>
      </c>
    </row>
    <row r="980" spans="1:42" hidden="1" x14ac:dyDescent="0.2">
      <c r="A980" t="s">
        <v>29</v>
      </c>
      <c r="B980" t="s">
        <v>64</v>
      </c>
      <c r="C980" t="s">
        <v>31</v>
      </c>
      <c r="D980">
        <v>600001</v>
      </c>
      <c r="E980" t="s">
        <v>29</v>
      </c>
      <c r="G980" t="s">
        <v>65</v>
      </c>
      <c r="H980" t="s">
        <v>34</v>
      </c>
      <c r="M980" s="11">
        <v>10</v>
      </c>
      <c r="N980">
        <v>1</v>
      </c>
      <c r="P980" s="12">
        <v>43300</v>
      </c>
      <c r="Q980" s="13">
        <v>12.5</v>
      </c>
      <c r="R980" s="13"/>
      <c r="S980" s="14">
        <v>217.4</v>
      </c>
      <c r="T980" s="14">
        <v>0.15</v>
      </c>
      <c r="V980" t="s">
        <v>66</v>
      </c>
      <c r="W980" t="s">
        <v>29</v>
      </c>
      <c r="X980" s="12">
        <v>43300</v>
      </c>
      <c r="Y980" s="15">
        <v>194.35560000000001</v>
      </c>
      <c r="Z980" s="16">
        <v>0</v>
      </c>
      <c r="AA980" s="16">
        <v>0</v>
      </c>
      <c r="AB980" s="16">
        <v>0</v>
      </c>
      <c r="AC980" s="16">
        <v>194.35560000000001</v>
      </c>
      <c r="AD980" s="16">
        <v>194.35560000000001</v>
      </c>
      <c r="AE980" s="16">
        <v>194.35560000000001</v>
      </c>
      <c r="AF980" s="12">
        <v>43373</v>
      </c>
      <c r="AG980" s="15" t="s">
        <v>38</v>
      </c>
      <c r="AH980" s="15" t="s">
        <v>29</v>
      </c>
      <c r="AI980" s="15" t="s">
        <v>38</v>
      </c>
      <c r="AL980" s="47">
        <f t="shared" si="30"/>
        <v>0.89400000000000002</v>
      </c>
      <c r="AM980" s="47">
        <v>1.71</v>
      </c>
      <c r="AN980">
        <f t="shared" si="31"/>
        <v>0.25650000000000001</v>
      </c>
      <c r="AO980" s="18" t="s">
        <v>70</v>
      </c>
      <c r="AP980" t="s">
        <v>389</v>
      </c>
    </row>
    <row r="981" spans="1:42" x14ac:dyDescent="0.2">
      <c r="A981" t="s">
        <v>29</v>
      </c>
      <c r="B981" t="s">
        <v>81</v>
      </c>
      <c r="C981" t="s">
        <v>31</v>
      </c>
      <c r="D981" t="s">
        <v>161</v>
      </c>
      <c r="E981" t="s">
        <v>29</v>
      </c>
      <c r="G981" t="s">
        <v>92</v>
      </c>
      <c r="I981">
        <v>3</v>
      </c>
      <c r="J981" t="s">
        <v>84</v>
      </c>
      <c r="K981" t="s">
        <v>85</v>
      </c>
      <c r="M981" s="11">
        <v>5</v>
      </c>
      <c r="N981">
        <v>1</v>
      </c>
      <c r="O981" t="s">
        <v>93</v>
      </c>
      <c r="P981" s="12">
        <v>43315.375</v>
      </c>
      <c r="Q981" s="13">
        <v>535</v>
      </c>
      <c r="R981" s="13">
        <v>195</v>
      </c>
      <c r="S981" s="14">
        <v>480</v>
      </c>
      <c r="T981" s="14">
        <v>0.08</v>
      </c>
      <c r="V981" t="s">
        <v>87</v>
      </c>
      <c r="W981" t="s">
        <v>29</v>
      </c>
      <c r="X981" s="12">
        <v>43315.375</v>
      </c>
      <c r="Y981" s="15">
        <v>468.39999999999964</v>
      </c>
      <c r="Z981" s="16">
        <v>0</v>
      </c>
      <c r="AA981" s="16">
        <v>0</v>
      </c>
      <c r="AB981" s="16">
        <v>0</v>
      </c>
      <c r="AC981" s="16">
        <v>468.39999999999964</v>
      </c>
      <c r="AD981" s="16">
        <v>468.39999999999964</v>
      </c>
      <c r="AE981" s="16">
        <v>468.39999999999964</v>
      </c>
      <c r="AF981" s="12">
        <v>43465</v>
      </c>
      <c r="AG981" s="15" t="s">
        <v>38</v>
      </c>
      <c r="AH981" s="15" t="s">
        <v>29</v>
      </c>
      <c r="AI981" s="15" t="s">
        <v>38</v>
      </c>
      <c r="AL981" s="47">
        <f t="shared" si="30"/>
        <v>0.97583333333333255</v>
      </c>
      <c r="AM981" s="47">
        <v>1.19</v>
      </c>
      <c r="AN981">
        <f t="shared" si="31"/>
        <v>9.5199999999999993E-2</v>
      </c>
      <c r="AO981" s="18" t="s">
        <v>70</v>
      </c>
      <c r="AP981" t="s">
        <v>390</v>
      </c>
    </row>
    <row r="982" spans="1:42" x14ac:dyDescent="0.2">
      <c r="A982" t="s">
        <v>29</v>
      </c>
      <c r="B982" t="s">
        <v>81</v>
      </c>
      <c r="C982" t="s">
        <v>31</v>
      </c>
      <c r="D982" t="s">
        <v>161</v>
      </c>
      <c r="E982" t="s">
        <v>29</v>
      </c>
      <c r="G982" t="s">
        <v>88</v>
      </c>
      <c r="I982">
        <v>7</v>
      </c>
      <c r="J982" t="s">
        <v>84</v>
      </c>
      <c r="K982" t="s">
        <v>85</v>
      </c>
      <c r="M982" s="11">
        <v>1</v>
      </c>
      <c r="N982">
        <v>3</v>
      </c>
      <c r="O982" t="s">
        <v>89</v>
      </c>
      <c r="P982" s="12">
        <v>43315.375</v>
      </c>
      <c r="Q982" s="13">
        <v>535</v>
      </c>
      <c r="R982" s="13">
        <v>20</v>
      </c>
      <c r="S982" s="14">
        <v>729</v>
      </c>
      <c r="T982" s="14">
        <v>0.12</v>
      </c>
      <c r="V982" t="s">
        <v>87</v>
      </c>
      <c r="W982" t="s">
        <v>29</v>
      </c>
      <c r="X982" s="12">
        <v>43315.375</v>
      </c>
      <c r="Y982" s="15">
        <v>711.38249999999948</v>
      </c>
      <c r="Z982" s="16">
        <v>0</v>
      </c>
      <c r="AA982" s="16">
        <v>0</v>
      </c>
      <c r="AB982" s="16">
        <v>0</v>
      </c>
      <c r="AC982" s="16">
        <v>711.38249999999948</v>
      </c>
      <c r="AD982" s="16">
        <v>711.38249999999948</v>
      </c>
      <c r="AE982" s="16">
        <v>711.38249999999948</v>
      </c>
      <c r="AF982" s="12">
        <v>43465</v>
      </c>
      <c r="AG982" s="15" t="s">
        <v>38</v>
      </c>
      <c r="AH982" s="15" t="s">
        <v>29</v>
      </c>
      <c r="AI982" s="15" t="s">
        <v>38</v>
      </c>
      <c r="AL982" s="47">
        <f t="shared" si="30"/>
        <v>0.97583333333333266</v>
      </c>
      <c r="AM982" s="47">
        <v>1.19</v>
      </c>
      <c r="AN982">
        <f t="shared" si="31"/>
        <v>0.14279999999999998</v>
      </c>
      <c r="AO982" s="18" t="s">
        <v>70</v>
      </c>
      <c r="AP982" t="s">
        <v>390</v>
      </c>
    </row>
    <row r="983" spans="1:42" x14ac:dyDescent="0.2">
      <c r="A983" t="s">
        <v>29</v>
      </c>
      <c r="B983" t="s">
        <v>81</v>
      </c>
      <c r="C983" t="s">
        <v>31</v>
      </c>
      <c r="D983" t="s">
        <v>161</v>
      </c>
      <c r="E983" t="s">
        <v>29</v>
      </c>
      <c r="G983" t="s">
        <v>162</v>
      </c>
      <c r="I983">
        <v>38</v>
      </c>
      <c r="J983" t="s">
        <v>84</v>
      </c>
      <c r="K983" t="s">
        <v>85</v>
      </c>
      <c r="M983" s="11">
        <v>100</v>
      </c>
      <c r="N983">
        <v>2</v>
      </c>
      <c r="O983" t="s">
        <v>96</v>
      </c>
      <c r="P983" s="12">
        <v>43315.375</v>
      </c>
      <c r="Q983" s="13">
        <v>535</v>
      </c>
      <c r="R983" s="13">
        <v>140</v>
      </c>
      <c r="S983" s="14">
        <v>380</v>
      </c>
      <c r="T983" s="14">
        <v>0.1</v>
      </c>
      <c r="V983" t="s">
        <v>87</v>
      </c>
      <c r="W983" t="s">
        <v>29</v>
      </c>
      <c r="X983" s="12">
        <v>43315.375</v>
      </c>
      <c r="Y983" s="15">
        <v>370.81666666666638</v>
      </c>
      <c r="Z983" s="16">
        <v>0</v>
      </c>
      <c r="AA983" s="16">
        <v>0</v>
      </c>
      <c r="AB983" s="16">
        <v>0</v>
      </c>
      <c r="AC983" s="16">
        <v>370.81666666666638</v>
      </c>
      <c r="AD983" s="16">
        <v>370.81666666666638</v>
      </c>
      <c r="AE983" s="16">
        <v>370.81666666666638</v>
      </c>
      <c r="AF983" s="12">
        <v>43465</v>
      </c>
      <c r="AG983" s="15" t="s">
        <v>38</v>
      </c>
      <c r="AH983" s="15" t="s">
        <v>29</v>
      </c>
      <c r="AI983" s="15" t="s">
        <v>38</v>
      </c>
      <c r="AL983" s="47">
        <f t="shared" si="30"/>
        <v>0.97583333333333255</v>
      </c>
      <c r="AM983" s="47">
        <v>1.19</v>
      </c>
      <c r="AN983">
        <f t="shared" si="31"/>
        <v>0.11899999999999999</v>
      </c>
      <c r="AO983" s="18" t="s">
        <v>70</v>
      </c>
      <c r="AP983" t="s">
        <v>390</v>
      </c>
    </row>
    <row r="984" spans="1:42" x14ac:dyDescent="0.2">
      <c r="A984" t="s">
        <v>29</v>
      </c>
      <c r="B984" t="s">
        <v>81</v>
      </c>
      <c r="C984" t="s">
        <v>31</v>
      </c>
      <c r="D984" t="s">
        <v>200</v>
      </c>
      <c r="E984" t="s">
        <v>29</v>
      </c>
      <c r="G984" t="s">
        <v>83</v>
      </c>
      <c r="I984">
        <v>9</v>
      </c>
      <c r="J984" t="s">
        <v>84</v>
      </c>
      <c r="K984" t="s">
        <v>85</v>
      </c>
      <c r="M984" s="11">
        <v>15</v>
      </c>
      <c r="N984">
        <v>1</v>
      </c>
      <c r="O984" t="s">
        <v>86</v>
      </c>
      <c r="P984" s="12">
        <v>43389</v>
      </c>
      <c r="Q984" s="13">
        <v>695</v>
      </c>
      <c r="R984" s="13">
        <v>135</v>
      </c>
      <c r="S984" s="14">
        <v>1007</v>
      </c>
      <c r="T984" s="14">
        <v>0.12</v>
      </c>
      <c r="V984" t="s">
        <v>87</v>
      </c>
      <c r="W984" t="s">
        <v>29</v>
      </c>
      <c r="X984" s="12">
        <v>43389</v>
      </c>
      <c r="Y984" s="15">
        <v>982.66416666666589</v>
      </c>
      <c r="Z984" s="16">
        <v>0</v>
      </c>
      <c r="AA984" s="16">
        <v>0</v>
      </c>
      <c r="AB984" s="16">
        <v>0</v>
      </c>
      <c r="AC984" s="16">
        <v>982.66416666666589</v>
      </c>
      <c r="AD984" s="16">
        <v>982.66416666666589</v>
      </c>
      <c r="AE984" s="16">
        <v>982.66416666666589</v>
      </c>
      <c r="AF984" s="12">
        <v>43465</v>
      </c>
      <c r="AG984" s="15" t="s">
        <v>38</v>
      </c>
      <c r="AH984" s="15" t="s">
        <v>29</v>
      </c>
      <c r="AI984" s="15" t="s">
        <v>38</v>
      </c>
      <c r="AL984" s="47">
        <f t="shared" si="30"/>
        <v>0.97583333333333255</v>
      </c>
      <c r="AM984" s="47">
        <v>1.19</v>
      </c>
      <c r="AN984">
        <f t="shared" si="31"/>
        <v>0.14279999999999998</v>
      </c>
      <c r="AO984" s="18" t="s">
        <v>70</v>
      </c>
      <c r="AP984" t="s">
        <v>390</v>
      </c>
    </row>
    <row r="985" spans="1:42" x14ac:dyDescent="0.2">
      <c r="A985" t="s">
        <v>29</v>
      </c>
      <c r="B985" t="s">
        <v>81</v>
      </c>
      <c r="C985" t="s">
        <v>31</v>
      </c>
      <c r="D985" t="s">
        <v>200</v>
      </c>
      <c r="E985" t="s">
        <v>29</v>
      </c>
      <c r="G985" t="s">
        <v>175</v>
      </c>
      <c r="I985">
        <v>39</v>
      </c>
      <c r="J985" t="s">
        <v>84</v>
      </c>
      <c r="K985" t="s">
        <v>85</v>
      </c>
      <c r="M985" s="11">
        <v>10</v>
      </c>
      <c r="N985">
        <v>4</v>
      </c>
      <c r="O985" t="s">
        <v>96</v>
      </c>
      <c r="P985" s="12">
        <v>43389</v>
      </c>
      <c r="Q985" s="13">
        <v>695</v>
      </c>
      <c r="R985" s="13">
        <v>140</v>
      </c>
      <c r="S985" s="14">
        <v>760</v>
      </c>
      <c r="T985" s="14">
        <v>0.2</v>
      </c>
      <c r="V985" t="s">
        <v>87</v>
      </c>
      <c r="W985" t="s">
        <v>29</v>
      </c>
      <c r="X985" s="12">
        <v>43389</v>
      </c>
      <c r="Y985" s="15">
        <v>741.63333333333276</v>
      </c>
      <c r="Z985" s="16">
        <v>0</v>
      </c>
      <c r="AA985" s="16">
        <v>0</v>
      </c>
      <c r="AB985" s="16">
        <v>0</v>
      </c>
      <c r="AC985" s="16">
        <v>741.63333333333276</v>
      </c>
      <c r="AD985" s="16">
        <v>741.63333333333276</v>
      </c>
      <c r="AE985" s="16">
        <v>741.63333333333276</v>
      </c>
      <c r="AF985" s="12">
        <v>43465</v>
      </c>
      <c r="AG985" s="15" t="s">
        <v>38</v>
      </c>
      <c r="AH985" s="15" t="s">
        <v>29</v>
      </c>
      <c r="AI985" s="15" t="s">
        <v>38</v>
      </c>
      <c r="AL985" s="47">
        <f t="shared" si="30"/>
        <v>0.97583333333333255</v>
      </c>
      <c r="AM985" s="47">
        <v>1.19</v>
      </c>
      <c r="AN985">
        <f t="shared" si="31"/>
        <v>0.23799999999999999</v>
      </c>
      <c r="AO985" s="18" t="s">
        <v>70</v>
      </c>
      <c r="AP985" t="s">
        <v>390</v>
      </c>
    </row>
    <row r="986" spans="1:42" x14ac:dyDescent="0.2">
      <c r="A986" t="s">
        <v>29</v>
      </c>
      <c r="B986" t="s">
        <v>81</v>
      </c>
      <c r="C986" t="s">
        <v>31</v>
      </c>
      <c r="D986" t="s">
        <v>163</v>
      </c>
      <c r="E986" t="s">
        <v>29</v>
      </c>
      <c r="G986" t="s">
        <v>164</v>
      </c>
      <c r="I986">
        <v>4</v>
      </c>
      <c r="J986" t="s">
        <v>84</v>
      </c>
      <c r="K986" t="s">
        <v>85</v>
      </c>
      <c r="M986" s="11">
        <v>5</v>
      </c>
      <c r="N986">
        <v>1</v>
      </c>
      <c r="O986" t="s">
        <v>165</v>
      </c>
      <c r="P986" s="12">
        <v>43314.604166666664</v>
      </c>
      <c r="Q986" s="13">
        <v>1250</v>
      </c>
      <c r="R986" s="13">
        <v>195</v>
      </c>
      <c r="S986" s="14">
        <v>548</v>
      </c>
      <c r="T986" s="14">
        <v>0.09</v>
      </c>
      <c r="V986" t="s">
        <v>87</v>
      </c>
      <c r="W986" t="s">
        <v>29</v>
      </c>
      <c r="X986" s="12">
        <v>43314.604166666664</v>
      </c>
      <c r="Y986" s="15">
        <v>534.75666666666621</v>
      </c>
      <c r="Z986" s="16">
        <v>0</v>
      </c>
      <c r="AA986" s="16">
        <v>0</v>
      </c>
      <c r="AB986" s="16">
        <v>0</v>
      </c>
      <c r="AC986" s="16">
        <v>534.75666666666621</v>
      </c>
      <c r="AD986" s="16">
        <v>534.75666666666621</v>
      </c>
      <c r="AE986" s="16">
        <v>534.75666666666621</v>
      </c>
      <c r="AF986" s="12">
        <v>43465</v>
      </c>
      <c r="AG986" s="15" t="s">
        <v>38</v>
      </c>
      <c r="AH986" s="15" t="s">
        <v>29</v>
      </c>
      <c r="AI986" s="15" t="s">
        <v>38</v>
      </c>
      <c r="AL986" s="47">
        <f t="shared" si="30"/>
        <v>0.97583333333333244</v>
      </c>
      <c r="AM986" s="47">
        <v>1.19</v>
      </c>
      <c r="AN986">
        <f t="shared" si="31"/>
        <v>0.10709999999999999</v>
      </c>
      <c r="AO986" s="18" t="s">
        <v>70</v>
      </c>
      <c r="AP986" t="s">
        <v>390</v>
      </c>
    </row>
    <row r="987" spans="1:42" x14ac:dyDescent="0.2">
      <c r="A987" t="s">
        <v>29</v>
      </c>
      <c r="B987" t="s">
        <v>81</v>
      </c>
      <c r="C987" t="s">
        <v>31</v>
      </c>
      <c r="D987" t="s">
        <v>163</v>
      </c>
      <c r="E987" t="s">
        <v>29</v>
      </c>
      <c r="G987" t="s">
        <v>92</v>
      </c>
      <c r="I987">
        <v>3</v>
      </c>
      <c r="J987" t="s">
        <v>84</v>
      </c>
      <c r="K987" t="s">
        <v>85</v>
      </c>
      <c r="M987" s="11">
        <v>5</v>
      </c>
      <c r="N987">
        <v>1</v>
      </c>
      <c r="O987" t="s">
        <v>93</v>
      </c>
      <c r="P987" s="12">
        <v>43314.604166666664</v>
      </c>
      <c r="Q987" s="13">
        <v>1250</v>
      </c>
      <c r="R987" s="13">
        <v>195</v>
      </c>
      <c r="S987" s="14">
        <v>480</v>
      </c>
      <c r="T987" s="14">
        <v>0.08</v>
      </c>
      <c r="V987" t="s">
        <v>87</v>
      </c>
      <c r="W987" t="s">
        <v>29</v>
      </c>
      <c r="X987" s="12">
        <v>43314.604166666664</v>
      </c>
      <c r="Y987" s="15">
        <v>468.39999999999964</v>
      </c>
      <c r="Z987" s="16">
        <v>0</v>
      </c>
      <c r="AA987" s="16">
        <v>0</v>
      </c>
      <c r="AB987" s="16">
        <v>0</v>
      </c>
      <c r="AC987" s="16">
        <v>468.39999999999964</v>
      </c>
      <c r="AD987" s="16">
        <v>468.39999999999964</v>
      </c>
      <c r="AE987" s="16">
        <v>468.39999999999964</v>
      </c>
      <c r="AF987" s="12">
        <v>43465</v>
      </c>
      <c r="AG987" s="15" t="s">
        <v>38</v>
      </c>
      <c r="AH987" s="15" t="s">
        <v>29</v>
      </c>
      <c r="AI987" s="15" t="s">
        <v>38</v>
      </c>
      <c r="AL987" s="47">
        <f t="shared" si="30"/>
        <v>0.97583333333333255</v>
      </c>
      <c r="AM987" s="47">
        <v>1.19</v>
      </c>
      <c r="AN987">
        <f t="shared" si="31"/>
        <v>9.5199999999999993E-2</v>
      </c>
      <c r="AO987" s="18" t="s">
        <v>70</v>
      </c>
      <c r="AP987" t="s">
        <v>390</v>
      </c>
    </row>
    <row r="988" spans="1:42" x14ac:dyDescent="0.2">
      <c r="A988" t="s">
        <v>29</v>
      </c>
      <c r="B988" t="s">
        <v>81</v>
      </c>
      <c r="C988" t="s">
        <v>31</v>
      </c>
      <c r="D988" t="s">
        <v>163</v>
      </c>
      <c r="E988" t="s">
        <v>29</v>
      </c>
      <c r="G988" t="s">
        <v>91</v>
      </c>
      <c r="I988">
        <v>28</v>
      </c>
      <c r="J988" t="s">
        <v>84</v>
      </c>
      <c r="K988" t="s">
        <v>85</v>
      </c>
      <c r="M988" s="11">
        <v>15</v>
      </c>
      <c r="N988">
        <v>4</v>
      </c>
      <c r="O988" t="s">
        <v>86</v>
      </c>
      <c r="P988" s="12">
        <v>43314.604166666664</v>
      </c>
      <c r="Q988" s="13">
        <v>1250</v>
      </c>
      <c r="R988" s="13">
        <v>215</v>
      </c>
      <c r="S988" s="14">
        <v>4028</v>
      </c>
      <c r="T988" s="14">
        <v>0.48</v>
      </c>
      <c r="V988" t="s">
        <v>87</v>
      </c>
      <c r="W988" t="s">
        <v>29</v>
      </c>
      <c r="X988" s="12">
        <v>43314.604166666664</v>
      </c>
      <c r="Y988" s="15">
        <v>3930.6566666666636</v>
      </c>
      <c r="Z988" s="16">
        <v>0</v>
      </c>
      <c r="AA988" s="16">
        <v>0</v>
      </c>
      <c r="AB988" s="16">
        <v>0</v>
      </c>
      <c r="AC988" s="16">
        <v>3930.6566666666636</v>
      </c>
      <c r="AD988" s="16">
        <v>3930.6566666666636</v>
      </c>
      <c r="AE988" s="16">
        <v>3930.6566666666636</v>
      </c>
      <c r="AF988" s="12">
        <v>43465</v>
      </c>
      <c r="AG988" s="15" t="s">
        <v>38</v>
      </c>
      <c r="AH988" s="15" t="s">
        <v>29</v>
      </c>
      <c r="AI988" s="15" t="s">
        <v>38</v>
      </c>
      <c r="AL988" s="47">
        <f t="shared" si="30"/>
        <v>0.97583333333333255</v>
      </c>
      <c r="AM988" s="47">
        <v>1.19</v>
      </c>
      <c r="AN988">
        <f t="shared" si="31"/>
        <v>0.57119999999999993</v>
      </c>
      <c r="AO988" s="18" t="s">
        <v>70</v>
      </c>
      <c r="AP988" t="s">
        <v>390</v>
      </c>
    </row>
    <row r="989" spans="1:42" x14ac:dyDescent="0.2">
      <c r="A989" t="s">
        <v>29</v>
      </c>
      <c r="B989" t="s">
        <v>81</v>
      </c>
      <c r="C989" t="s">
        <v>31</v>
      </c>
      <c r="D989" t="s">
        <v>186</v>
      </c>
      <c r="E989" t="s">
        <v>29</v>
      </c>
      <c r="G989" t="s">
        <v>92</v>
      </c>
      <c r="I989">
        <v>3</v>
      </c>
      <c r="J989" t="s">
        <v>84</v>
      </c>
      <c r="K989" t="s">
        <v>85</v>
      </c>
      <c r="M989" s="11">
        <v>5</v>
      </c>
      <c r="N989">
        <v>1</v>
      </c>
      <c r="O989" t="s">
        <v>93</v>
      </c>
      <c r="P989" s="12">
        <v>43368</v>
      </c>
      <c r="Q989" s="13">
        <v>390</v>
      </c>
      <c r="R989" s="13">
        <v>195</v>
      </c>
      <c r="S989" s="14">
        <v>480</v>
      </c>
      <c r="T989" s="14">
        <v>0.08</v>
      </c>
      <c r="V989" t="s">
        <v>87</v>
      </c>
      <c r="W989" t="s">
        <v>29</v>
      </c>
      <c r="X989" s="12">
        <v>43368</v>
      </c>
      <c r="Y989" s="15">
        <v>468.39999999999964</v>
      </c>
      <c r="Z989" s="16">
        <v>0</v>
      </c>
      <c r="AA989" s="16">
        <v>0</v>
      </c>
      <c r="AB989" s="16">
        <v>0</v>
      </c>
      <c r="AC989" s="16">
        <v>468.39999999999964</v>
      </c>
      <c r="AD989" s="16">
        <v>468.39999999999964</v>
      </c>
      <c r="AE989" s="16">
        <v>468.39999999999964</v>
      </c>
      <c r="AF989" s="12">
        <v>43465</v>
      </c>
      <c r="AG989" s="15" t="s">
        <v>38</v>
      </c>
      <c r="AH989" s="15" t="s">
        <v>29</v>
      </c>
      <c r="AI989" s="15" t="s">
        <v>38</v>
      </c>
      <c r="AL989" s="47">
        <f t="shared" si="30"/>
        <v>0.97583333333333255</v>
      </c>
      <c r="AM989" s="47">
        <v>1.19</v>
      </c>
      <c r="AN989">
        <f t="shared" si="31"/>
        <v>9.5199999999999993E-2</v>
      </c>
      <c r="AO989" s="18" t="s">
        <v>70</v>
      </c>
      <c r="AP989" t="s">
        <v>390</v>
      </c>
    </row>
    <row r="990" spans="1:42" x14ac:dyDescent="0.2">
      <c r="A990" t="s">
        <v>29</v>
      </c>
      <c r="B990" t="s">
        <v>81</v>
      </c>
      <c r="C990" t="s">
        <v>31</v>
      </c>
      <c r="D990" t="s">
        <v>186</v>
      </c>
      <c r="E990" t="s">
        <v>29</v>
      </c>
      <c r="G990" t="s">
        <v>164</v>
      </c>
      <c r="I990">
        <v>4</v>
      </c>
      <c r="J990" t="s">
        <v>84</v>
      </c>
      <c r="K990" t="s">
        <v>85</v>
      </c>
      <c r="M990" s="11">
        <v>5</v>
      </c>
      <c r="N990">
        <v>1</v>
      </c>
      <c r="O990" t="s">
        <v>165</v>
      </c>
      <c r="P990" s="12">
        <v>43368</v>
      </c>
      <c r="Q990" s="13">
        <v>390</v>
      </c>
      <c r="R990" s="13">
        <v>195</v>
      </c>
      <c r="S990" s="14">
        <v>548</v>
      </c>
      <c r="T990" s="14">
        <v>0.09</v>
      </c>
      <c r="V990" t="s">
        <v>87</v>
      </c>
      <c r="W990" t="s">
        <v>29</v>
      </c>
      <c r="X990" s="12">
        <v>43368</v>
      </c>
      <c r="Y990" s="15">
        <v>534.75666666666621</v>
      </c>
      <c r="Z990" s="16">
        <v>0</v>
      </c>
      <c r="AA990" s="16">
        <v>0</v>
      </c>
      <c r="AB990" s="16">
        <v>0</v>
      </c>
      <c r="AC990" s="16">
        <v>534.75666666666621</v>
      </c>
      <c r="AD990" s="16">
        <v>534.75666666666621</v>
      </c>
      <c r="AE990" s="16">
        <v>534.75666666666621</v>
      </c>
      <c r="AF990" s="12">
        <v>43465</v>
      </c>
      <c r="AG990" s="15" t="s">
        <v>38</v>
      </c>
      <c r="AH990" s="15" t="s">
        <v>29</v>
      </c>
      <c r="AI990" s="15" t="s">
        <v>38</v>
      </c>
      <c r="AL990" s="47">
        <f t="shared" si="30"/>
        <v>0.97583333333333244</v>
      </c>
      <c r="AM990" s="47">
        <v>1.19</v>
      </c>
      <c r="AN990">
        <f t="shared" si="31"/>
        <v>0.10709999999999999</v>
      </c>
      <c r="AO990" s="18" t="s">
        <v>70</v>
      </c>
      <c r="AP990" t="s">
        <v>390</v>
      </c>
    </row>
    <row r="991" spans="1:42" x14ac:dyDescent="0.2">
      <c r="A991" t="s">
        <v>29</v>
      </c>
      <c r="B991" t="s">
        <v>81</v>
      </c>
      <c r="C991" t="s">
        <v>31</v>
      </c>
      <c r="D991" t="s">
        <v>82</v>
      </c>
      <c r="E991" t="s">
        <v>29</v>
      </c>
      <c r="G991" t="s">
        <v>83</v>
      </c>
      <c r="I991">
        <v>9</v>
      </c>
      <c r="J991" t="s">
        <v>84</v>
      </c>
      <c r="K991" t="s">
        <v>85</v>
      </c>
      <c r="M991" s="11">
        <v>15</v>
      </c>
      <c r="N991">
        <v>2</v>
      </c>
      <c r="O991" t="s">
        <v>86</v>
      </c>
      <c r="P991" s="12">
        <v>43311</v>
      </c>
      <c r="Q991" s="13">
        <v>310</v>
      </c>
      <c r="R991" s="13">
        <v>135</v>
      </c>
      <c r="S991" s="14">
        <v>2014</v>
      </c>
      <c r="T991" s="14">
        <v>0.24</v>
      </c>
      <c r="V991" t="s">
        <v>87</v>
      </c>
      <c r="W991" t="s">
        <v>29</v>
      </c>
      <c r="X991" s="12">
        <v>43311</v>
      </c>
      <c r="Y991" s="15">
        <v>1965.3283333333318</v>
      </c>
      <c r="Z991" s="16">
        <v>0</v>
      </c>
      <c r="AA991" s="16">
        <v>0</v>
      </c>
      <c r="AB991" s="16">
        <v>0</v>
      </c>
      <c r="AC991" s="16">
        <v>1965.3283333333318</v>
      </c>
      <c r="AD991" s="16">
        <v>1965.3283333333318</v>
      </c>
      <c r="AE991" s="16">
        <v>1965.3283333333318</v>
      </c>
      <c r="AF991" s="12">
        <v>43373</v>
      </c>
      <c r="AG991" s="15" t="s">
        <v>38</v>
      </c>
      <c r="AH991" s="15" t="s">
        <v>29</v>
      </c>
      <c r="AI991" s="15" t="s">
        <v>38</v>
      </c>
      <c r="AL991" s="47">
        <f t="shared" si="30"/>
        <v>0.97583333333333255</v>
      </c>
      <c r="AM991" s="47">
        <v>1.19</v>
      </c>
      <c r="AN991">
        <f t="shared" si="31"/>
        <v>0.28559999999999997</v>
      </c>
      <c r="AO991" s="18" t="s">
        <v>70</v>
      </c>
      <c r="AP991" t="s">
        <v>390</v>
      </c>
    </row>
    <row r="992" spans="1:42" x14ac:dyDescent="0.2">
      <c r="A992" t="s">
        <v>29</v>
      </c>
      <c r="B992" t="s">
        <v>81</v>
      </c>
      <c r="C992" t="s">
        <v>31</v>
      </c>
      <c r="D992" t="s">
        <v>82</v>
      </c>
      <c r="E992" t="s">
        <v>29</v>
      </c>
      <c r="G992" t="s">
        <v>88</v>
      </c>
      <c r="I992">
        <v>7</v>
      </c>
      <c r="J992" t="s">
        <v>84</v>
      </c>
      <c r="K992" t="s">
        <v>85</v>
      </c>
      <c r="M992" s="11">
        <v>1</v>
      </c>
      <c r="N992">
        <v>2</v>
      </c>
      <c r="O992" t="s">
        <v>89</v>
      </c>
      <c r="P992" s="12">
        <v>43311</v>
      </c>
      <c r="Q992" s="13">
        <v>310</v>
      </c>
      <c r="R992" s="13">
        <v>20</v>
      </c>
      <c r="S992" s="14">
        <v>486</v>
      </c>
      <c r="T992" s="14">
        <v>0.08</v>
      </c>
      <c r="V992" t="s">
        <v>87</v>
      </c>
      <c r="W992" t="s">
        <v>29</v>
      </c>
      <c r="X992" s="12">
        <v>43311</v>
      </c>
      <c r="Y992" s="15">
        <v>474.2549999999996</v>
      </c>
      <c r="Z992" s="16">
        <v>0</v>
      </c>
      <c r="AA992" s="16">
        <v>0</v>
      </c>
      <c r="AB992" s="16">
        <v>0</v>
      </c>
      <c r="AC992" s="16">
        <v>474.2549999999996</v>
      </c>
      <c r="AD992" s="16">
        <v>474.2549999999996</v>
      </c>
      <c r="AE992" s="16">
        <v>474.2549999999996</v>
      </c>
      <c r="AF992" s="12">
        <v>43373</v>
      </c>
      <c r="AG992" s="15" t="s">
        <v>38</v>
      </c>
      <c r="AH992" s="15" t="s">
        <v>29</v>
      </c>
      <c r="AI992" s="15" t="s">
        <v>38</v>
      </c>
      <c r="AL992" s="47">
        <f t="shared" si="30"/>
        <v>0.97583333333333255</v>
      </c>
      <c r="AM992" s="47">
        <v>1.19</v>
      </c>
      <c r="AN992">
        <f t="shared" si="31"/>
        <v>9.5199999999999993E-2</v>
      </c>
      <c r="AO992" s="18" t="s">
        <v>70</v>
      </c>
      <c r="AP992" t="s">
        <v>390</v>
      </c>
    </row>
    <row r="993" spans="1:42" x14ac:dyDescent="0.2">
      <c r="A993" t="s">
        <v>29</v>
      </c>
      <c r="B993" t="s">
        <v>81</v>
      </c>
      <c r="C993" t="s">
        <v>31</v>
      </c>
      <c r="D993" t="s">
        <v>90</v>
      </c>
      <c r="E993" t="s">
        <v>29</v>
      </c>
      <c r="G993" t="s">
        <v>91</v>
      </c>
      <c r="I993">
        <v>28</v>
      </c>
      <c r="J993" t="s">
        <v>84</v>
      </c>
      <c r="K993" t="s">
        <v>85</v>
      </c>
      <c r="M993" s="11">
        <v>15</v>
      </c>
      <c r="N993">
        <v>1</v>
      </c>
      <c r="O993" t="s">
        <v>86</v>
      </c>
      <c r="P993" s="12">
        <v>43311</v>
      </c>
      <c r="Q993" s="13">
        <v>1070</v>
      </c>
      <c r="R993" s="13">
        <v>215</v>
      </c>
      <c r="S993" s="14">
        <v>1007</v>
      </c>
      <c r="T993" s="14">
        <v>0.12</v>
      </c>
      <c r="V993" t="s">
        <v>87</v>
      </c>
      <c r="W993" t="s">
        <v>29</v>
      </c>
      <c r="X993" s="12">
        <v>43311</v>
      </c>
      <c r="Y993" s="15">
        <v>982.66416666666589</v>
      </c>
      <c r="Z993" s="16">
        <v>0</v>
      </c>
      <c r="AA993" s="16">
        <v>0</v>
      </c>
      <c r="AB993" s="16">
        <v>0</v>
      </c>
      <c r="AC993" s="16">
        <v>982.66416666666589</v>
      </c>
      <c r="AD993" s="16">
        <v>982.66416666666589</v>
      </c>
      <c r="AE993" s="16">
        <v>982.66416666666589</v>
      </c>
      <c r="AF993" s="12">
        <v>43373</v>
      </c>
      <c r="AG993" s="15" t="s">
        <v>38</v>
      </c>
      <c r="AH993" s="15" t="s">
        <v>29</v>
      </c>
      <c r="AI993" s="15" t="s">
        <v>38</v>
      </c>
      <c r="AL993" s="47">
        <f t="shared" si="30"/>
        <v>0.97583333333333255</v>
      </c>
      <c r="AM993" s="47">
        <v>1.19</v>
      </c>
      <c r="AN993">
        <f t="shared" si="31"/>
        <v>0.14279999999999998</v>
      </c>
      <c r="AO993" s="18" t="s">
        <v>70</v>
      </c>
      <c r="AP993" t="s">
        <v>390</v>
      </c>
    </row>
    <row r="994" spans="1:42" x14ac:dyDescent="0.2">
      <c r="A994" t="s">
        <v>29</v>
      </c>
      <c r="B994" t="s">
        <v>81</v>
      </c>
      <c r="C994" t="s">
        <v>31</v>
      </c>
      <c r="D994" t="s">
        <v>90</v>
      </c>
      <c r="E994" t="s">
        <v>29</v>
      </c>
      <c r="G994" t="s">
        <v>92</v>
      </c>
      <c r="I994">
        <v>3</v>
      </c>
      <c r="J994" t="s">
        <v>84</v>
      </c>
      <c r="K994" t="s">
        <v>85</v>
      </c>
      <c r="M994" s="11">
        <v>5</v>
      </c>
      <c r="N994">
        <v>1</v>
      </c>
      <c r="O994" t="s">
        <v>93</v>
      </c>
      <c r="P994" s="12">
        <v>43311</v>
      </c>
      <c r="Q994" s="13">
        <v>1070</v>
      </c>
      <c r="R994" s="13">
        <v>195</v>
      </c>
      <c r="S994" s="14">
        <v>480</v>
      </c>
      <c r="T994" s="14">
        <v>0.08</v>
      </c>
      <c r="V994" t="s">
        <v>87</v>
      </c>
      <c r="W994" t="s">
        <v>29</v>
      </c>
      <c r="X994" s="12">
        <v>43311</v>
      </c>
      <c r="Y994" s="15">
        <v>468.39999999999964</v>
      </c>
      <c r="Z994" s="16">
        <v>0</v>
      </c>
      <c r="AA994" s="16">
        <v>0</v>
      </c>
      <c r="AB994" s="16">
        <v>0</v>
      </c>
      <c r="AC994" s="16">
        <v>468.39999999999964</v>
      </c>
      <c r="AD994" s="16">
        <v>468.39999999999964</v>
      </c>
      <c r="AE994" s="16">
        <v>468.39999999999964</v>
      </c>
      <c r="AF994" s="12">
        <v>43373</v>
      </c>
      <c r="AG994" s="15" t="s">
        <v>38</v>
      </c>
      <c r="AH994" s="15" t="s">
        <v>29</v>
      </c>
      <c r="AI994" s="15" t="s">
        <v>38</v>
      </c>
      <c r="AL994" s="47">
        <f t="shared" si="30"/>
        <v>0.97583333333333255</v>
      </c>
      <c r="AM994" s="47">
        <v>1.19</v>
      </c>
      <c r="AN994">
        <f t="shared" si="31"/>
        <v>9.5199999999999993E-2</v>
      </c>
      <c r="AO994" s="18" t="s">
        <v>70</v>
      </c>
      <c r="AP994" t="s">
        <v>390</v>
      </c>
    </row>
    <row r="995" spans="1:42" x14ac:dyDescent="0.2">
      <c r="A995" t="s">
        <v>29</v>
      </c>
      <c r="B995" t="s">
        <v>81</v>
      </c>
      <c r="C995" t="s">
        <v>31</v>
      </c>
      <c r="D995" t="s">
        <v>90</v>
      </c>
      <c r="E995" t="s">
        <v>29</v>
      </c>
      <c r="G995" t="s">
        <v>83</v>
      </c>
      <c r="I995">
        <v>9</v>
      </c>
      <c r="J995" t="s">
        <v>84</v>
      </c>
      <c r="K995" t="s">
        <v>85</v>
      </c>
      <c r="M995" s="11">
        <v>15</v>
      </c>
      <c r="N995">
        <v>4</v>
      </c>
      <c r="O995" t="s">
        <v>86</v>
      </c>
      <c r="P995" s="12">
        <v>43311</v>
      </c>
      <c r="Q995" s="13">
        <v>1070</v>
      </c>
      <c r="R995" s="13">
        <v>135</v>
      </c>
      <c r="S995" s="14">
        <v>4028</v>
      </c>
      <c r="T995" s="14">
        <v>0.48</v>
      </c>
      <c r="V995" t="s">
        <v>87</v>
      </c>
      <c r="W995" t="s">
        <v>29</v>
      </c>
      <c r="X995" s="12">
        <v>43311</v>
      </c>
      <c r="Y995" s="15">
        <v>3930.6566666666636</v>
      </c>
      <c r="Z995" s="16">
        <v>0</v>
      </c>
      <c r="AA995" s="16">
        <v>0</v>
      </c>
      <c r="AB995" s="16">
        <v>0</v>
      </c>
      <c r="AC995" s="16">
        <v>3930.6566666666636</v>
      </c>
      <c r="AD995" s="16">
        <v>3930.6566666666636</v>
      </c>
      <c r="AE995" s="16">
        <v>3930.6566666666636</v>
      </c>
      <c r="AF995" s="12">
        <v>43373</v>
      </c>
      <c r="AG995" s="15" t="s">
        <v>38</v>
      </c>
      <c r="AH995" s="15" t="s">
        <v>29</v>
      </c>
      <c r="AI995" s="15" t="s">
        <v>38</v>
      </c>
      <c r="AL995" s="47">
        <f t="shared" si="30"/>
        <v>0.97583333333333255</v>
      </c>
      <c r="AM995" s="47">
        <v>1.19</v>
      </c>
      <c r="AN995">
        <f t="shared" si="31"/>
        <v>0.57119999999999993</v>
      </c>
      <c r="AO995" s="18" t="s">
        <v>70</v>
      </c>
      <c r="AP995" t="s">
        <v>390</v>
      </c>
    </row>
    <row r="996" spans="1:42" x14ac:dyDescent="0.2">
      <c r="A996" t="s">
        <v>29</v>
      </c>
      <c r="B996" t="s">
        <v>81</v>
      </c>
      <c r="C996" t="s">
        <v>31</v>
      </c>
      <c r="D996" t="s">
        <v>90</v>
      </c>
      <c r="E996" t="s">
        <v>29</v>
      </c>
      <c r="G996" t="s">
        <v>88</v>
      </c>
      <c r="I996">
        <v>7</v>
      </c>
      <c r="J996" t="s">
        <v>84</v>
      </c>
      <c r="K996" t="s">
        <v>85</v>
      </c>
      <c r="M996" s="11">
        <v>1</v>
      </c>
      <c r="N996">
        <v>6</v>
      </c>
      <c r="O996" t="s">
        <v>89</v>
      </c>
      <c r="P996" s="12">
        <v>43311</v>
      </c>
      <c r="Q996" s="13">
        <v>1070</v>
      </c>
      <c r="R996" s="13">
        <v>20</v>
      </c>
      <c r="S996" s="14">
        <v>1458</v>
      </c>
      <c r="T996" s="14">
        <v>0.24</v>
      </c>
      <c r="V996" t="s">
        <v>87</v>
      </c>
      <c r="W996" t="s">
        <v>29</v>
      </c>
      <c r="X996" s="12">
        <v>43311</v>
      </c>
      <c r="Y996" s="15">
        <v>1422.764999999999</v>
      </c>
      <c r="Z996" s="16">
        <v>0</v>
      </c>
      <c r="AA996" s="16">
        <v>0</v>
      </c>
      <c r="AB996" s="16">
        <v>0</v>
      </c>
      <c r="AC996" s="16">
        <v>1422.764999999999</v>
      </c>
      <c r="AD996" s="16">
        <v>1422.764999999999</v>
      </c>
      <c r="AE996" s="16">
        <v>1422.764999999999</v>
      </c>
      <c r="AF996" s="12">
        <v>43373</v>
      </c>
      <c r="AG996" s="15" t="s">
        <v>38</v>
      </c>
      <c r="AH996" s="15" t="s">
        <v>29</v>
      </c>
      <c r="AI996" s="15" t="s">
        <v>38</v>
      </c>
      <c r="AL996" s="47">
        <f t="shared" si="30"/>
        <v>0.97583333333333266</v>
      </c>
      <c r="AM996" s="47">
        <v>1.19</v>
      </c>
      <c r="AN996">
        <f t="shared" si="31"/>
        <v>0.28559999999999997</v>
      </c>
      <c r="AO996" s="18" t="s">
        <v>70</v>
      </c>
      <c r="AP996" t="s">
        <v>390</v>
      </c>
    </row>
    <row r="997" spans="1:42" x14ac:dyDescent="0.2">
      <c r="A997" t="s">
        <v>29</v>
      </c>
      <c r="B997" t="s">
        <v>81</v>
      </c>
      <c r="C997" t="s">
        <v>31</v>
      </c>
      <c r="D997" t="s">
        <v>94</v>
      </c>
      <c r="E997" t="s">
        <v>29</v>
      </c>
      <c r="G997" t="s">
        <v>92</v>
      </c>
      <c r="I997">
        <v>3</v>
      </c>
      <c r="J997" t="s">
        <v>84</v>
      </c>
      <c r="K997" t="s">
        <v>85</v>
      </c>
      <c r="M997" s="11">
        <v>5</v>
      </c>
      <c r="N997">
        <v>1</v>
      </c>
      <c r="O997" t="s">
        <v>93</v>
      </c>
      <c r="P997" s="12">
        <v>43312</v>
      </c>
      <c r="Q997" s="13">
        <v>665</v>
      </c>
      <c r="R997" s="13">
        <v>195</v>
      </c>
      <c r="S997" s="14">
        <v>480</v>
      </c>
      <c r="T997" s="14">
        <v>0.08</v>
      </c>
      <c r="V997" t="s">
        <v>87</v>
      </c>
      <c r="W997" t="s">
        <v>29</v>
      </c>
      <c r="X997" s="12">
        <v>43312</v>
      </c>
      <c r="Y997" s="15">
        <v>468.39999999999964</v>
      </c>
      <c r="Z997" s="16">
        <v>0</v>
      </c>
      <c r="AA997" s="16">
        <v>0</v>
      </c>
      <c r="AB997" s="16">
        <v>0</v>
      </c>
      <c r="AC997" s="16">
        <v>468.39999999999964</v>
      </c>
      <c r="AD997" s="16">
        <v>468.39999999999964</v>
      </c>
      <c r="AE997" s="16">
        <v>468.39999999999964</v>
      </c>
      <c r="AF997" s="12">
        <v>43373</v>
      </c>
      <c r="AG997" s="15" t="s">
        <v>38</v>
      </c>
      <c r="AH997" s="15" t="s">
        <v>29</v>
      </c>
      <c r="AI997" s="15" t="s">
        <v>38</v>
      </c>
      <c r="AL997" s="47">
        <f t="shared" si="30"/>
        <v>0.97583333333333255</v>
      </c>
      <c r="AM997" s="47">
        <v>1.19</v>
      </c>
      <c r="AN997">
        <f t="shared" si="31"/>
        <v>9.5199999999999993E-2</v>
      </c>
      <c r="AO997" s="18" t="s">
        <v>70</v>
      </c>
      <c r="AP997" t="s">
        <v>390</v>
      </c>
    </row>
    <row r="998" spans="1:42" x14ac:dyDescent="0.2">
      <c r="A998" t="s">
        <v>29</v>
      </c>
      <c r="B998" t="s">
        <v>81</v>
      </c>
      <c r="C998" t="s">
        <v>31</v>
      </c>
      <c r="D998" t="s">
        <v>94</v>
      </c>
      <c r="E998" t="s">
        <v>29</v>
      </c>
      <c r="G998" t="s">
        <v>95</v>
      </c>
      <c r="I998">
        <v>37</v>
      </c>
      <c r="J998" t="s">
        <v>84</v>
      </c>
      <c r="K998" t="s">
        <v>85</v>
      </c>
      <c r="M998" s="11">
        <v>5</v>
      </c>
      <c r="N998">
        <v>1</v>
      </c>
      <c r="O998" t="s">
        <v>96</v>
      </c>
      <c r="P998" s="12">
        <v>43312</v>
      </c>
      <c r="Q998" s="13">
        <v>665</v>
      </c>
      <c r="R998" s="13">
        <v>25</v>
      </c>
      <c r="S998" s="14">
        <v>133</v>
      </c>
      <c r="T998" s="14">
        <v>0.05</v>
      </c>
      <c r="V998" t="s">
        <v>87</v>
      </c>
      <c r="W998" t="s">
        <v>29</v>
      </c>
      <c r="X998" s="12">
        <v>43312</v>
      </c>
      <c r="Y998" s="15">
        <v>129.78583333333322</v>
      </c>
      <c r="Z998" s="16">
        <v>0</v>
      </c>
      <c r="AA998" s="16">
        <v>0</v>
      </c>
      <c r="AB998" s="16">
        <v>0</v>
      </c>
      <c r="AC998" s="16">
        <v>129.78583333333322</v>
      </c>
      <c r="AD998" s="16">
        <v>129.78583333333322</v>
      </c>
      <c r="AE998" s="16">
        <v>129.78583333333322</v>
      </c>
      <c r="AF998" s="12">
        <v>43373</v>
      </c>
      <c r="AG998" s="15" t="s">
        <v>38</v>
      </c>
      <c r="AH998" s="15" t="s">
        <v>29</v>
      </c>
      <c r="AI998" s="15" t="s">
        <v>38</v>
      </c>
      <c r="AL998" s="47">
        <f t="shared" si="30"/>
        <v>0.97583333333333244</v>
      </c>
      <c r="AM998" s="47">
        <v>1.19</v>
      </c>
      <c r="AN998">
        <f t="shared" si="31"/>
        <v>5.9499999999999997E-2</v>
      </c>
      <c r="AO998" s="18" t="s">
        <v>70</v>
      </c>
      <c r="AP998" t="s">
        <v>390</v>
      </c>
    </row>
    <row r="999" spans="1:42" x14ac:dyDescent="0.2">
      <c r="A999" t="s">
        <v>29</v>
      </c>
      <c r="B999" t="s">
        <v>81</v>
      </c>
      <c r="C999" t="s">
        <v>31</v>
      </c>
      <c r="D999" t="s">
        <v>94</v>
      </c>
      <c r="E999" t="s">
        <v>29</v>
      </c>
      <c r="G999" t="s">
        <v>83</v>
      </c>
      <c r="I999">
        <v>9</v>
      </c>
      <c r="J999" t="s">
        <v>84</v>
      </c>
      <c r="K999" t="s">
        <v>85</v>
      </c>
      <c r="M999" s="11">
        <v>15</v>
      </c>
      <c r="N999">
        <v>3</v>
      </c>
      <c r="O999" t="s">
        <v>86</v>
      </c>
      <c r="P999" s="12">
        <v>43312</v>
      </c>
      <c r="Q999" s="13">
        <v>665</v>
      </c>
      <c r="R999" s="13">
        <v>135</v>
      </c>
      <c r="S999" s="14">
        <v>3021</v>
      </c>
      <c r="T999" s="14">
        <v>0.36</v>
      </c>
      <c r="V999" t="s">
        <v>87</v>
      </c>
      <c r="W999" t="s">
        <v>29</v>
      </c>
      <c r="X999" s="12">
        <v>43312</v>
      </c>
      <c r="Y999" s="15">
        <v>2947.9924999999976</v>
      </c>
      <c r="Z999" s="16">
        <v>0</v>
      </c>
      <c r="AA999" s="16">
        <v>0</v>
      </c>
      <c r="AB999" s="16">
        <v>0</v>
      </c>
      <c r="AC999" s="16">
        <v>2947.9924999999976</v>
      </c>
      <c r="AD999" s="16">
        <v>2947.9924999999976</v>
      </c>
      <c r="AE999" s="16">
        <v>2947.9924999999976</v>
      </c>
      <c r="AF999" s="12">
        <v>43373</v>
      </c>
      <c r="AG999" s="15" t="s">
        <v>38</v>
      </c>
      <c r="AH999" s="15" t="s">
        <v>29</v>
      </c>
      <c r="AI999" s="15" t="s">
        <v>38</v>
      </c>
      <c r="AL999" s="47">
        <f t="shared" si="30"/>
        <v>0.97583333333333255</v>
      </c>
      <c r="AM999" s="47">
        <v>1.19</v>
      </c>
      <c r="AN999">
        <f t="shared" si="31"/>
        <v>0.42839999999999995</v>
      </c>
      <c r="AO999" s="18" t="s">
        <v>70</v>
      </c>
      <c r="AP999" t="s">
        <v>390</v>
      </c>
    </row>
    <row r="1000" spans="1:42" x14ac:dyDescent="0.2">
      <c r="A1000" t="s">
        <v>29</v>
      </c>
      <c r="B1000" t="s">
        <v>81</v>
      </c>
      <c r="C1000" t="s">
        <v>31</v>
      </c>
      <c r="D1000" t="s">
        <v>94</v>
      </c>
      <c r="E1000" t="s">
        <v>29</v>
      </c>
      <c r="G1000" t="s">
        <v>88</v>
      </c>
      <c r="I1000">
        <v>7</v>
      </c>
      <c r="J1000" t="s">
        <v>84</v>
      </c>
      <c r="K1000" t="s">
        <v>85</v>
      </c>
      <c r="M1000" s="11">
        <v>1</v>
      </c>
      <c r="N1000">
        <v>2</v>
      </c>
      <c r="O1000" t="s">
        <v>89</v>
      </c>
      <c r="P1000" s="12">
        <v>43312</v>
      </c>
      <c r="Q1000" s="13">
        <v>665</v>
      </c>
      <c r="R1000" s="13">
        <v>20</v>
      </c>
      <c r="S1000" s="14">
        <v>486</v>
      </c>
      <c r="T1000" s="14">
        <v>0.08</v>
      </c>
      <c r="V1000" t="s">
        <v>87</v>
      </c>
      <c r="W1000" t="s">
        <v>29</v>
      </c>
      <c r="X1000" s="12">
        <v>43312</v>
      </c>
      <c r="Y1000" s="15">
        <v>474.2549999999996</v>
      </c>
      <c r="Z1000" s="16">
        <v>0</v>
      </c>
      <c r="AA1000" s="16">
        <v>0</v>
      </c>
      <c r="AB1000" s="16">
        <v>0</v>
      </c>
      <c r="AC1000" s="16">
        <v>474.2549999999996</v>
      </c>
      <c r="AD1000" s="16">
        <v>474.2549999999996</v>
      </c>
      <c r="AE1000" s="16">
        <v>474.2549999999996</v>
      </c>
      <c r="AF1000" s="12">
        <v>43373</v>
      </c>
      <c r="AG1000" s="15" t="s">
        <v>38</v>
      </c>
      <c r="AH1000" s="15" t="s">
        <v>29</v>
      </c>
      <c r="AI1000" s="15" t="s">
        <v>38</v>
      </c>
      <c r="AL1000" s="47">
        <f t="shared" si="30"/>
        <v>0.97583333333333255</v>
      </c>
      <c r="AM1000" s="47">
        <v>1.19</v>
      </c>
      <c r="AN1000">
        <f t="shared" si="31"/>
        <v>9.5199999999999993E-2</v>
      </c>
      <c r="AO1000" s="18" t="s">
        <v>70</v>
      </c>
      <c r="AP1000" t="s">
        <v>390</v>
      </c>
    </row>
    <row r="1001" spans="1:42" x14ac:dyDescent="0.2">
      <c r="A1001" t="s">
        <v>29</v>
      </c>
      <c r="B1001" t="s">
        <v>81</v>
      </c>
      <c r="C1001" t="s">
        <v>31</v>
      </c>
      <c r="D1001" t="s">
        <v>97</v>
      </c>
      <c r="E1001" t="s">
        <v>29</v>
      </c>
      <c r="G1001" t="s">
        <v>91</v>
      </c>
      <c r="I1001">
        <v>28</v>
      </c>
      <c r="J1001" t="s">
        <v>84</v>
      </c>
      <c r="K1001" t="s">
        <v>85</v>
      </c>
      <c r="M1001" s="11">
        <v>15</v>
      </c>
      <c r="N1001">
        <v>2</v>
      </c>
      <c r="O1001" t="s">
        <v>86</v>
      </c>
      <c r="P1001" s="12">
        <v>43312</v>
      </c>
      <c r="Q1001" s="13">
        <v>1602</v>
      </c>
      <c r="R1001" s="13">
        <v>215</v>
      </c>
      <c r="S1001" s="14">
        <v>2014</v>
      </c>
      <c r="T1001" s="14">
        <v>0.24</v>
      </c>
      <c r="V1001" t="s">
        <v>87</v>
      </c>
      <c r="W1001" t="s">
        <v>29</v>
      </c>
      <c r="X1001" s="12">
        <v>43312</v>
      </c>
      <c r="Y1001" s="15">
        <v>1965.3283333333318</v>
      </c>
      <c r="Z1001" s="16">
        <v>0</v>
      </c>
      <c r="AA1001" s="16">
        <v>0</v>
      </c>
      <c r="AB1001" s="16">
        <v>0</v>
      </c>
      <c r="AC1001" s="16">
        <v>1965.3283333333318</v>
      </c>
      <c r="AD1001" s="16">
        <v>1965.3283333333318</v>
      </c>
      <c r="AE1001" s="16">
        <v>1965.3283333333318</v>
      </c>
      <c r="AF1001" s="12">
        <v>43373</v>
      </c>
      <c r="AG1001" s="15" t="s">
        <v>38</v>
      </c>
      <c r="AH1001" s="15" t="s">
        <v>29</v>
      </c>
      <c r="AI1001" s="15" t="s">
        <v>38</v>
      </c>
      <c r="AL1001" s="47">
        <f t="shared" si="30"/>
        <v>0.97583333333333255</v>
      </c>
      <c r="AM1001" s="47">
        <v>1.19</v>
      </c>
      <c r="AN1001">
        <f t="shared" si="31"/>
        <v>0.28559999999999997</v>
      </c>
      <c r="AO1001" s="18" t="s">
        <v>70</v>
      </c>
      <c r="AP1001" t="s">
        <v>390</v>
      </c>
    </row>
    <row r="1002" spans="1:42" x14ac:dyDescent="0.2">
      <c r="A1002" t="s">
        <v>29</v>
      </c>
      <c r="B1002" t="s">
        <v>81</v>
      </c>
      <c r="C1002" t="s">
        <v>31</v>
      </c>
      <c r="D1002" t="s">
        <v>97</v>
      </c>
      <c r="E1002" t="s">
        <v>29</v>
      </c>
      <c r="G1002" t="s">
        <v>98</v>
      </c>
      <c r="I1002">
        <v>8</v>
      </c>
      <c r="J1002" t="s">
        <v>84</v>
      </c>
      <c r="K1002" t="s">
        <v>85</v>
      </c>
      <c r="M1002" s="11">
        <v>1</v>
      </c>
      <c r="N1002">
        <v>1</v>
      </c>
      <c r="O1002" t="s">
        <v>99</v>
      </c>
      <c r="P1002" s="12">
        <v>43312</v>
      </c>
      <c r="Q1002" s="13">
        <v>1602</v>
      </c>
      <c r="R1002" s="13">
        <v>27</v>
      </c>
      <c r="S1002" s="14">
        <v>289</v>
      </c>
      <c r="T1002" s="14">
        <v>0.05</v>
      </c>
      <c r="V1002" t="s">
        <v>87</v>
      </c>
      <c r="W1002" t="s">
        <v>29</v>
      </c>
      <c r="X1002" s="12">
        <v>43312</v>
      </c>
      <c r="Y1002" s="15">
        <v>282.01583333333309</v>
      </c>
      <c r="Z1002" s="16">
        <v>0</v>
      </c>
      <c r="AA1002" s="16">
        <v>0</v>
      </c>
      <c r="AB1002" s="16">
        <v>0</v>
      </c>
      <c r="AC1002" s="16">
        <v>282.01583333333309</v>
      </c>
      <c r="AD1002" s="16">
        <v>282.01583333333309</v>
      </c>
      <c r="AE1002" s="16">
        <v>282.01583333333309</v>
      </c>
      <c r="AF1002" s="12">
        <v>43373</v>
      </c>
      <c r="AG1002" s="15" t="s">
        <v>38</v>
      </c>
      <c r="AH1002" s="15" t="s">
        <v>29</v>
      </c>
      <c r="AI1002" s="15" t="s">
        <v>38</v>
      </c>
      <c r="AL1002" s="47">
        <f t="shared" si="30"/>
        <v>0.97583333333333244</v>
      </c>
      <c r="AM1002" s="47">
        <v>1.19</v>
      </c>
      <c r="AN1002">
        <f t="shared" si="31"/>
        <v>5.9499999999999997E-2</v>
      </c>
      <c r="AO1002" s="18" t="s">
        <v>70</v>
      </c>
      <c r="AP1002" t="s">
        <v>390</v>
      </c>
    </row>
    <row r="1003" spans="1:42" x14ac:dyDescent="0.2">
      <c r="A1003" t="s">
        <v>29</v>
      </c>
      <c r="B1003" t="s">
        <v>81</v>
      </c>
      <c r="C1003" t="s">
        <v>31</v>
      </c>
      <c r="D1003" t="s">
        <v>97</v>
      </c>
      <c r="E1003" t="s">
        <v>29</v>
      </c>
      <c r="G1003" t="s">
        <v>83</v>
      </c>
      <c r="I1003">
        <v>9</v>
      </c>
      <c r="J1003" t="s">
        <v>84</v>
      </c>
      <c r="K1003" t="s">
        <v>85</v>
      </c>
      <c r="M1003" s="11">
        <v>15</v>
      </c>
      <c r="N1003">
        <v>3</v>
      </c>
      <c r="O1003" t="s">
        <v>86</v>
      </c>
      <c r="P1003" s="12">
        <v>43312</v>
      </c>
      <c r="Q1003" s="13">
        <v>1602</v>
      </c>
      <c r="R1003" s="13">
        <v>135</v>
      </c>
      <c r="S1003" s="14">
        <v>3021</v>
      </c>
      <c r="T1003" s="14">
        <v>0.36</v>
      </c>
      <c r="V1003" t="s">
        <v>87</v>
      </c>
      <c r="W1003" t="s">
        <v>29</v>
      </c>
      <c r="X1003" s="12">
        <v>43312</v>
      </c>
      <c r="Y1003" s="15">
        <v>2947.9924999999976</v>
      </c>
      <c r="Z1003" s="16">
        <v>0</v>
      </c>
      <c r="AA1003" s="16">
        <v>0</v>
      </c>
      <c r="AB1003" s="16">
        <v>0</v>
      </c>
      <c r="AC1003" s="16">
        <v>2947.9924999999976</v>
      </c>
      <c r="AD1003" s="16">
        <v>2947.9924999999976</v>
      </c>
      <c r="AE1003" s="16">
        <v>2947.9924999999976</v>
      </c>
      <c r="AF1003" s="12">
        <v>43373</v>
      </c>
      <c r="AG1003" s="15" t="s">
        <v>38</v>
      </c>
      <c r="AH1003" s="15" t="s">
        <v>29</v>
      </c>
      <c r="AI1003" s="15" t="s">
        <v>38</v>
      </c>
      <c r="AL1003" s="47">
        <f t="shared" si="30"/>
        <v>0.97583333333333255</v>
      </c>
      <c r="AM1003" s="47">
        <v>1.19</v>
      </c>
      <c r="AN1003">
        <f t="shared" si="31"/>
        <v>0.42839999999999995</v>
      </c>
      <c r="AO1003" s="18" t="s">
        <v>70</v>
      </c>
      <c r="AP1003" t="s">
        <v>390</v>
      </c>
    </row>
    <row r="1004" spans="1:42" x14ac:dyDescent="0.2">
      <c r="A1004" t="s">
        <v>29</v>
      </c>
      <c r="B1004" t="s">
        <v>81</v>
      </c>
      <c r="C1004" t="s">
        <v>31</v>
      </c>
      <c r="D1004" t="s">
        <v>97</v>
      </c>
      <c r="E1004" t="s">
        <v>29</v>
      </c>
      <c r="G1004" t="s">
        <v>88</v>
      </c>
      <c r="I1004">
        <v>7</v>
      </c>
      <c r="J1004" t="s">
        <v>84</v>
      </c>
      <c r="K1004" t="s">
        <v>85</v>
      </c>
      <c r="M1004" s="11">
        <v>1</v>
      </c>
      <c r="N1004">
        <v>2</v>
      </c>
      <c r="O1004" t="s">
        <v>89</v>
      </c>
      <c r="P1004" s="12">
        <v>43312</v>
      </c>
      <c r="Q1004" s="13">
        <v>1602</v>
      </c>
      <c r="R1004" s="13">
        <v>20</v>
      </c>
      <c r="S1004" s="14">
        <v>486</v>
      </c>
      <c r="T1004" s="14">
        <v>0.08</v>
      </c>
      <c r="V1004" t="s">
        <v>87</v>
      </c>
      <c r="W1004" t="s">
        <v>29</v>
      </c>
      <c r="X1004" s="12">
        <v>43312</v>
      </c>
      <c r="Y1004" s="15">
        <v>474.2549999999996</v>
      </c>
      <c r="Z1004" s="16">
        <v>0</v>
      </c>
      <c r="AA1004" s="16">
        <v>0</v>
      </c>
      <c r="AB1004" s="16">
        <v>0</v>
      </c>
      <c r="AC1004" s="16">
        <v>474.2549999999996</v>
      </c>
      <c r="AD1004" s="16">
        <v>474.2549999999996</v>
      </c>
      <c r="AE1004" s="16">
        <v>474.2549999999996</v>
      </c>
      <c r="AF1004" s="12">
        <v>43373</v>
      </c>
      <c r="AG1004" s="15" t="s">
        <v>38</v>
      </c>
      <c r="AH1004" s="15" t="s">
        <v>29</v>
      </c>
      <c r="AI1004" s="15" t="s">
        <v>38</v>
      </c>
      <c r="AL1004" s="47">
        <f t="shared" si="30"/>
        <v>0.97583333333333255</v>
      </c>
      <c r="AM1004" s="47">
        <v>1.19</v>
      </c>
      <c r="AN1004">
        <f t="shared" si="31"/>
        <v>9.5199999999999993E-2</v>
      </c>
      <c r="AO1004" s="18" t="s">
        <v>70</v>
      </c>
      <c r="AP1004" t="s">
        <v>390</v>
      </c>
    </row>
    <row r="1005" spans="1:42" x14ac:dyDescent="0.2">
      <c r="A1005" t="s">
        <v>29</v>
      </c>
      <c r="B1005" t="s">
        <v>81</v>
      </c>
      <c r="C1005" t="s">
        <v>31</v>
      </c>
      <c r="D1005" t="s">
        <v>97</v>
      </c>
      <c r="E1005" t="s">
        <v>29</v>
      </c>
      <c r="G1005" t="s">
        <v>100</v>
      </c>
      <c r="I1005">
        <v>22</v>
      </c>
      <c r="J1005" t="s">
        <v>84</v>
      </c>
      <c r="K1005" t="s">
        <v>85</v>
      </c>
      <c r="M1005" s="11">
        <v>15</v>
      </c>
      <c r="N1005">
        <v>2</v>
      </c>
      <c r="O1005" t="s">
        <v>86</v>
      </c>
      <c r="P1005" s="12">
        <v>43312</v>
      </c>
      <c r="Q1005" s="13">
        <v>1602</v>
      </c>
      <c r="R1005" s="13">
        <v>155</v>
      </c>
      <c r="S1005" s="14">
        <v>2014</v>
      </c>
      <c r="T1005" s="14">
        <v>0.24</v>
      </c>
      <c r="V1005" t="s">
        <v>87</v>
      </c>
      <c r="W1005" t="s">
        <v>29</v>
      </c>
      <c r="X1005" s="12">
        <v>43312</v>
      </c>
      <c r="Y1005" s="15">
        <v>1965.3283333333318</v>
      </c>
      <c r="Z1005" s="16">
        <v>0</v>
      </c>
      <c r="AA1005" s="16">
        <v>0</v>
      </c>
      <c r="AB1005" s="16">
        <v>0</v>
      </c>
      <c r="AC1005" s="16">
        <v>1965.3283333333318</v>
      </c>
      <c r="AD1005" s="16">
        <v>1965.3283333333318</v>
      </c>
      <c r="AE1005" s="16">
        <v>1965.3283333333318</v>
      </c>
      <c r="AF1005" s="12">
        <v>43373</v>
      </c>
      <c r="AG1005" s="15" t="s">
        <v>38</v>
      </c>
      <c r="AH1005" s="15" t="s">
        <v>29</v>
      </c>
      <c r="AI1005" s="15" t="s">
        <v>38</v>
      </c>
      <c r="AL1005" s="47">
        <f t="shared" si="30"/>
        <v>0.97583333333333255</v>
      </c>
      <c r="AM1005" s="47">
        <v>1.19</v>
      </c>
      <c r="AN1005">
        <f t="shared" si="31"/>
        <v>0.28559999999999997</v>
      </c>
      <c r="AO1005" s="18" t="s">
        <v>70</v>
      </c>
      <c r="AP1005" t="s">
        <v>390</v>
      </c>
    </row>
    <row r="1006" spans="1:42" x14ac:dyDescent="0.2">
      <c r="A1006" t="s">
        <v>29</v>
      </c>
      <c r="B1006" t="s">
        <v>81</v>
      </c>
      <c r="C1006" t="s">
        <v>31</v>
      </c>
      <c r="D1006" t="s">
        <v>97</v>
      </c>
      <c r="E1006" t="s">
        <v>29</v>
      </c>
      <c r="G1006" t="s">
        <v>92</v>
      </c>
      <c r="I1006">
        <v>3</v>
      </c>
      <c r="J1006" t="s">
        <v>84</v>
      </c>
      <c r="K1006" t="s">
        <v>85</v>
      </c>
      <c r="M1006" s="11">
        <v>5</v>
      </c>
      <c r="N1006">
        <v>2</v>
      </c>
      <c r="O1006" t="s">
        <v>93</v>
      </c>
      <c r="P1006" s="12">
        <v>43312</v>
      </c>
      <c r="Q1006" s="13">
        <v>1602</v>
      </c>
      <c r="R1006" s="13">
        <v>195</v>
      </c>
      <c r="S1006" s="14">
        <v>960</v>
      </c>
      <c r="T1006" s="14">
        <v>0.16</v>
      </c>
      <c r="V1006" t="s">
        <v>87</v>
      </c>
      <c r="W1006" t="s">
        <v>29</v>
      </c>
      <c r="X1006" s="12">
        <v>43312</v>
      </c>
      <c r="Y1006" s="15">
        <v>936.79999999999927</v>
      </c>
      <c r="Z1006" s="16">
        <v>0</v>
      </c>
      <c r="AA1006" s="16">
        <v>0</v>
      </c>
      <c r="AB1006" s="16">
        <v>0</v>
      </c>
      <c r="AC1006" s="16">
        <v>936.79999999999927</v>
      </c>
      <c r="AD1006" s="16">
        <v>936.79999999999927</v>
      </c>
      <c r="AE1006" s="16">
        <v>936.79999999999927</v>
      </c>
      <c r="AF1006" s="12">
        <v>43373</v>
      </c>
      <c r="AG1006" s="15" t="s">
        <v>38</v>
      </c>
      <c r="AH1006" s="15" t="s">
        <v>29</v>
      </c>
      <c r="AI1006" s="15" t="s">
        <v>38</v>
      </c>
      <c r="AL1006" s="47">
        <f t="shared" si="30"/>
        <v>0.97583333333333255</v>
      </c>
      <c r="AM1006" s="47">
        <v>1.19</v>
      </c>
      <c r="AN1006">
        <f t="shared" si="31"/>
        <v>0.19039999999999999</v>
      </c>
      <c r="AO1006" s="18" t="s">
        <v>70</v>
      </c>
      <c r="AP1006" t="s">
        <v>390</v>
      </c>
    </row>
    <row r="1007" spans="1:42" x14ac:dyDescent="0.2">
      <c r="A1007" t="s">
        <v>29</v>
      </c>
      <c r="B1007" t="s">
        <v>81</v>
      </c>
      <c r="C1007" t="s">
        <v>31</v>
      </c>
      <c r="D1007" t="s">
        <v>166</v>
      </c>
      <c r="E1007" t="s">
        <v>29</v>
      </c>
      <c r="G1007" t="s">
        <v>95</v>
      </c>
      <c r="I1007">
        <v>37</v>
      </c>
      <c r="J1007" t="s">
        <v>84</v>
      </c>
      <c r="K1007" t="s">
        <v>85</v>
      </c>
      <c r="M1007" s="11">
        <v>5</v>
      </c>
      <c r="N1007">
        <v>1</v>
      </c>
      <c r="O1007" t="s">
        <v>96</v>
      </c>
      <c r="P1007" s="12">
        <v>43313.458333333336</v>
      </c>
      <c r="Q1007" s="13">
        <v>220</v>
      </c>
      <c r="R1007" s="13">
        <v>25</v>
      </c>
      <c r="S1007" s="14">
        <v>133</v>
      </c>
      <c r="T1007" s="14">
        <v>0.05</v>
      </c>
      <c r="V1007" t="s">
        <v>87</v>
      </c>
      <c r="W1007" t="s">
        <v>29</v>
      </c>
      <c r="X1007" s="12">
        <v>43313.458333333336</v>
      </c>
      <c r="Y1007" s="15">
        <v>129.78583333333322</v>
      </c>
      <c r="Z1007" s="16">
        <v>0</v>
      </c>
      <c r="AA1007" s="16">
        <v>0</v>
      </c>
      <c r="AB1007" s="16">
        <v>0</v>
      </c>
      <c r="AC1007" s="16">
        <v>129.78583333333322</v>
      </c>
      <c r="AD1007" s="16">
        <v>129.78583333333322</v>
      </c>
      <c r="AE1007" s="16">
        <v>129.78583333333322</v>
      </c>
      <c r="AF1007" s="12">
        <v>43465</v>
      </c>
      <c r="AG1007" s="15" t="s">
        <v>38</v>
      </c>
      <c r="AH1007" s="15" t="s">
        <v>29</v>
      </c>
      <c r="AI1007" s="15" t="s">
        <v>38</v>
      </c>
      <c r="AL1007" s="47">
        <f t="shared" si="30"/>
        <v>0.97583333333333244</v>
      </c>
      <c r="AM1007" s="47">
        <v>1.19</v>
      </c>
      <c r="AN1007">
        <f t="shared" si="31"/>
        <v>5.9499999999999997E-2</v>
      </c>
      <c r="AO1007" s="18" t="s">
        <v>70</v>
      </c>
      <c r="AP1007" t="s">
        <v>390</v>
      </c>
    </row>
    <row r="1008" spans="1:42" x14ac:dyDescent="0.2">
      <c r="A1008" t="s">
        <v>29</v>
      </c>
      <c r="B1008" t="s">
        <v>81</v>
      </c>
      <c r="C1008" t="s">
        <v>31</v>
      </c>
      <c r="D1008" t="s">
        <v>166</v>
      </c>
      <c r="E1008" t="s">
        <v>29</v>
      </c>
      <c r="G1008" t="s">
        <v>92</v>
      </c>
      <c r="I1008">
        <v>3</v>
      </c>
      <c r="J1008" t="s">
        <v>84</v>
      </c>
      <c r="K1008" t="s">
        <v>85</v>
      </c>
      <c r="M1008" s="11">
        <v>5</v>
      </c>
      <c r="N1008">
        <v>1</v>
      </c>
      <c r="O1008" t="s">
        <v>93</v>
      </c>
      <c r="P1008" s="12">
        <v>43313.458333333336</v>
      </c>
      <c r="Q1008" s="13">
        <v>220</v>
      </c>
      <c r="R1008" s="13">
        <v>195</v>
      </c>
      <c r="S1008" s="14">
        <v>480</v>
      </c>
      <c r="T1008" s="14">
        <v>0.08</v>
      </c>
      <c r="V1008" t="s">
        <v>87</v>
      </c>
      <c r="W1008" t="s">
        <v>29</v>
      </c>
      <c r="X1008" s="12">
        <v>43313.458333333336</v>
      </c>
      <c r="Y1008" s="15">
        <v>468.39999999999964</v>
      </c>
      <c r="Z1008" s="16">
        <v>0</v>
      </c>
      <c r="AA1008" s="16">
        <v>0</v>
      </c>
      <c r="AB1008" s="16">
        <v>0</v>
      </c>
      <c r="AC1008" s="16">
        <v>468.39999999999964</v>
      </c>
      <c r="AD1008" s="16">
        <v>468.39999999999964</v>
      </c>
      <c r="AE1008" s="16">
        <v>468.39999999999964</v>
      </c>
      <c r="AF1008" s="12">
        <v>43465</v>
      </c>
      <c r="AG1008" s="15" t="s">
        <v>38</v>
      </c>
      <c r="AH1008" s="15" t="s">
        <v>29</v>
      </c>
      <c r="AI1008" s="15" t="s">
        <v>38</v>
      </c>
      <c r="AL1008" s="47">
        <f t="shared" si="30"/>
        <v>0.97583333333333255</v>
      </c>
      <c r="AM1008" s="47">
        <v>1.19</v>
      </c>
      <c r="AN1008">
        <f t="shared" si="31"/>
        <v>9.5199999999999993E-2</v>
      </c>
      <c r="AO1008" s="18" t="s">
        <v>70</v>
      </c>
      <c r="AP1008" t="s">
        <v>390</v>
      </c>
    </row>
    <row r="1009" spans="1:42" x14ac:dyDescent="0.2">
      <c r="A1009" t="s">
        <v>29</v>
      </c>
      <c r="B1009" t="s">
        <v>81</v>
      </c>
      <c r="C1009" t="s">
        <v>31</v>
      </c>
      <c r="D1009" t="s">
        <v>167</v>
      </c>
      <c r="E1009" t="s">
        <v>29</v>
      </c>
      <c r="G1009" t="s">
        <v>91</v>
      </c>
      <c r="I1009">
        <v>28</v>
      </c>
      <c r="J1009" t="s">
        <v>84</v>
      </c>
      <c r="K1009" t="s">
        <v>85</v>
      </c>
      <c r="M1009" s="11">
        <v>15</v>
      </c>
      <c r="N1009">
        <v>2</v>
      </c>
      <c r="O1009" t="s">
        <v>86</v>
      </c>
      <c r="P1009" s="12">
        <v>43313.291666666664</v>
      </c>
      <c r="Q1009" s="13">
        <v>1180</v>
      </c>
      <c r="R1009" s="13">
        <v>215</v>
      </c>
      <c r="S1009" s="14">
        <v>2014</v>
      </c>
      <c r="T1009" s="14">
        <v>0.24</v>
      </c>
      <c r="V1009" t="s">
        <v>87</v>
      </c>
      <c r="W1009" t="s">
        <v>29</v>
      </c>
      <c r="X1009" s="12">
        <v>43313.291666666664</v>
      </c>
      <c r="Y1009" s="15">
        <v>1965.3283333333318</v>
      </c>
      <c r="Z1009" s="16">
        <v>0</v>
      </c>
      <c r="AA1009" s="16">
        <v>0</v>
      </c>
      <c r="AB1009" s="16">
        <v>0</v>
      </c>
      <c r="AC1009" s="16">
        <v>1965.3283333333318</v>
      </c>
      <c r="AD1009" s="16">
        <v>1965.3283333333318</v>
      </c>
      <c r="AE1009" s="16">
        <v>1965.3283333333318</v>
      </c>
      <c r="AF1009" s="12">
        <v>43465</v>
      </c>
      <c r="AG1009" s="15" t="s">
        <v>38</v>
      </c>
      <c r="AH1009" s="15" t="s">
        <v>29</v>
      </c>
      <c r="AI1009" s="15" t="s">
        <v>38</v>
      </c>
      <c r="AL1009" s="47">
        <f t="shared" si="30"/>
        <v>0.97583333333333255</v>
      </c>
      <c r="AM1009" s="47">
        <v>1.19</v>
      </c>
      <c r="AN1009">
        <f t="shared" si="31"/>
        <v>0.28559999999999997</v>
      </c>
      <c r="AO1009" s="18" t="s">
        <v>70</v>
      </c>
      <c r="AP1009" t="s">
        <v>390</v>
      </c>
    </row>
    <row r="1010" spans="1:42" x14ac:dyDescent="0.2">
      <c r="A1010" t="s">
        <v>29</v>
      </c>
      <c r="B1010" t="s">
        <v>81</v>
      </c>
      <c r="C1010" t="s">
        <v>31</v>
      </c>
      <c r="D1010" t="s">
        <v>167</v>
      </c>
      <c r="E1010" t="s">
        <v>29</v>
      </c>
      <c r="G1010" t="s">
        <v>92</v>
      </c>
      <c r="I1010">
        <v>3</v>
      </c>
      <c r="J1010" t="s">
        <v>84</v>
      </c>
      <c r="K1010" t="s">
        <v>85</v>
      </c>
      <c r="M1010" s="11">
        <v>5</v>
      </c>
      <c r="N1010">
        <v>2</v>
      </c>
      <c r="O1010" t="s">
        <v>93</v>
      </c>
      <c r="P1010" s="12">
        <v>43313.291666666664</v>
      </c>
      <c r="Q1010" s="13">
        <v>1180</v>
      </c>
      <c r="R1010" s="13">
        <v>195</v>
      </c>
      <c r="S1010" s="14">
        <v>960</v>
      </c>
      <c r="T1010" s="14">
        <v>0.16</v>
      </c>
      <c r="V1010" t="s">
        <v>87</v>
      </c>
      <c r="W1010" t="s">
        <v>29</v>
      </c>
      <c r="X1010" s="12">
        <v>43313.291666666664</v>
      </c>
      <c r="Y1010" s="15">
        <v>936.79999999999927</v>
      </c>
      <c r="Z1010" s="16">
        <v>0</v>
      </c>
      <c r="AA1010" s="16">
        <v>0</v>
      </c>
      <c r="AB1010" s="16">
        <v>0</v>
      </c>
      <c r="AC1010" s="16">
        <v>936.79999999999927</v>
      </c>
      <c r="AD1010" s="16">
        <v>936.79999999999927</v>
      </c>
      <c r="AE1010" s="16">
        <v>936.79999999999927</v>
      </c>
      <c r="AF1010" s="12">
        <v>43465</v>
      </c>
      <c r="AG1010" s="15" t="s">
        <v>38</v>
      </c>
      <c r="AH1010" s="15" t="s">
        <v>29</v>
      </c>
      <c r="AI1010" s="15" t="s">
        <v>38</v>
      </c>
      <c r="AL1010" s="47">
        <f t="shared" si="30"/>
        <v>0.97583333333333255</v>
      </c>
      <c r="AM1010" s="47">
        <v>1.19</v>
      </c>
      <c r="AN1010">
        <f t="shared" si="31"/>
        <v>0.19039999999999999</v>
      </c>
      <c r="AO1010" s="18" t="s">
        <v>70</v>
      </c>
      <c r="AP1010" t="s">
        <v>390</v>
      </c>
    </row>
    <row r="1011" spans="1:42" x14ac:dyDescent="0.2">
      <c r="A1011" t="s">
        <v>29</v>
      </c>
      <c r="B1011" t="s">
        <v>81</v>
      </c>
      <c r="C1011" t="s">
        <v>31</v>
      </c>
      <c r="D1011" t="s">
        <v>167</v>
      </c>
      <c r="E1011" t="s">
        <v>29</v>
      </c>
      <c r="G1011" t="s">
        <v>162</v>
      </c>
      <c r="I1011">
        <v>38</v>
      </c>
      <c r="J1011" t="s">
        <v>84</v>
      </c>
      <c r="K1011" t="s">
        <v>85</v>
      </c>
      <c r="M1011" s="11">
        <v>100</v>
      </c>
      <c r="N1011">
        <v>2</v>
      </c>
      <c r="O1011" t="s">
        <v>96</v>
      </c>
      <c r="P1011" s="12">
        <v>43313.291666666664</v>
      </c>
      <c r="Q1011" s="13">
        <v>1180</v>
      </c>
      <c r="R1011" s="13">
        <v>140</v>
      </c>
      <c r="S1011" s="14">
        <v>380</v>
      </c>
      <c r="T1011" s="14">
        <v>0.1</v>
      </c>
      <c r="V1011" t="s">
        <v>87</v>
      </c>
      <c r="W1011" t="s">
        <v>29</v>
      </c>
      <c r="X1011" s="12">
        <v>43313.291666666664</v>
      </c>
      <c r="Y1011" s="15">
        <v>370.81666666666638</v>
      </c>
      <c r="Z1011" s="16">
        <v>0</v>
      </c>
      <c r="AA1011" s="16">
        <v>0</v>
      </c>
      <c r="AB1011" s="16">
        <v>0</v>
      </c>
      <c r="AC1011" s="16">
        <v>370.81666666666638</v>
      </c>
      <c r="AD1011" s="16">
        <v>370.81666666666638</v>
      </c>
      <c r="AE1011" s="16">
        <v>370.81666666666638</v>
      </c>
      <c r="AF1011" s="12">
        <v>43465</v>
      </c>
      <c r="AG1011" s="15" t="s">
        <v>38</v>
      </c>
      <c r="AH1011" s="15" t="s">
        <v>29</v>
      </c>
      <c r="AI1011" s="15" t="s">
        <v>38</v>
      </c>
      <c r="AL1011" s="47">
        <f t="shared" si="30"/>
        <v>0.97583333333333255</v>
      </c>
      <c r="AM1011" s="47">
        <v>1.19</v>
      </c>
      <c r="AN1011">
        <f t="shared" si="31"/>
        <v>0.11899999999999999</v>
      </c>
      <c r="AO1011" s="18" t="s">
        <v>70</v>
      </c>
      <c r="AP1011" t="s">
        <v>390</v>
      </c>
    </row>
    <row r="1012" spans="1:42" x14ac:dyDescent="0.2">
      <c r="A1012" t="s">
        <v>29</v>
      </c>
      <c r="B1012" t="s">
        <v>81</v>
      </c>
      <c r="C1012" t="s">
        <v>31</v>
      </c>
      <c r="D1012" t="s">
        <v>167</v>
      </c>
      <c r="E1012" t="s">
        <v>29</v>
      </c>
      <c r="G1012" t="s">
        <v>88</v>
      </c>
      <c r="I1012">
        <v>7</v>
      </c>
      <c r="J1012" t="s">
        <v>84</v>
      </c>
      <c r="K1012" t="s">
        <v>85</v>
      </c>
      <c r="M1012" s="11">
        <v>1</v>
      </c>
      <c r="N1012">
        <v>4</v>
      </c>
      <c r="O1012" t="s">
        <v>89</v>
      </c>
      <c r="P1012" s="12">
        <v>43313.291666666664</v>
      </c>
      <c r="Q1012" s="13">
        <v>1180</v>
      </c>
      <c r="R1012" s="13">
        <v>20</v>
      </c>
      <c r="S1012" s="14">
        <v>972</v>
      </c>
      <c r="T1012" s="14">
        <v>0.16</v>
      </c>
      <c r="V1012" t="s">
        <v>87</v>
      </c>
      <c r="W1012" t="s">
        <v>29</v>
      </c>
      <c r="X1012" s="12">
        <v>43313.291666666664</v>
      </c>
      <c r="Y1012" s="15">
        <v>948.5099999999992</v>
      </c>
      <c r="Z1012" s="16">
        <v>0</v>
      </c>
      <c r="AA1012" s="16">
        <v>0</v>
      </c>
      <c r="AB1012" s="16">
        <v>0</v>
      </c>
      <c r="AC1012" s="16">
        <v>948.5099999999992</v>
      </c>
      <c r="AD1012" s="16">
        <v>948.5099999999992</v>
      </c>
      <c r="AE1012" s="16">
        <v>948.5099999999992</v>
      </c>
      <c r="AF1012" s="12">
        <v>43465</v>
      </c>
      <c r="AG1012" s="15" t="s">
        <v>38</v>
      </c>
      <c r="AH1012" s="15" t="s">
        <v>29</v>
      </c>
      <c r="AI1012" s="15" t="s">
        <v>38</v>
      </c>
      <c r="AL1012" s="47">
        <f t="shared" si="30"/>
        <v>0.97583333333333255</v>
      </c>
      <c r="AM1012" s="47">
        <v>1.19</v>
      </c>
      <c r="AN1012">
        <f t="shared" si="31"/>
        <v>0.19039999999999999</v>
      </c>
      <c r="AO1012" s="18" t="s">
        <v>70</v>
      </c>
      <c r="AP1012" t="s">
        <v>390</v>
      </c>
    </row>
    <row r="1013" spans="1:42" x14ac:dyDescent="0.2">
      <c r="A1013" t="s">
        <v>29</v>
      </c>
      <c r="B1013" t="s">
        <v>81</v>
      </c>
      <c r="C1013" t="s">
        <v>31</v>
      </c>
      <c r="D1013" t="s">
        <v>168</v>
      </c>
      <c r="E1013" t="s">
        <v>29</v>
      </c>
      <c r="G1013" t="s">
        <v>91</v>
      </c>
      <c r="I1013">
        <v>28</v>
      </c>
      <c r="J1013" t="s">
        <v>84</v>
      </c>
      <c r="K1013" t="s">
        <v>85</v>
      </c>
      <c r="M1013" s="11">
        <v>15</v>
      </c>
      <c r="N1013">
        <v>4</v>
      </c>
      <c r="O1013" t="s">
        <v>86</v>
      </c>
      <c r="P1013" s="12">
        <v>43314.375</v>
      </c>
      <c r="Q1013" s="13">
        <v>900</v>
      </c>
      <c r="R1013" s="13">
        <v>215</v>
      </c>
      <c r="S1013" s="14">
        <v>4028</v>
      </c>
      <c r="T1013" s="14">
        <v>0.48</v>
      </c>
      <c r="V1013" t="s">
        <v>87</v>
      </c>
      <c r="W1013" t="s">
        <v>29</v>
      </c>
      <c r="X1013" s="12">
        <v>43314.375</v>
      </c>
      <c r="Y1013" s="15">
        <v>3930.6566666666636</v>
      </c>
      <c r="Z1013" s="16">
        <v>0</v>
      </c>
      <c r="AA1013" s="16">
        <v>0</v>
      </c>
      <c r="AB1013" s="16">
        <v>0</v>
      </c>
      <c r="AC1013" s="16">
        <v>3930.6566666666636</v>
      </c>
      <c r="AD1013" s="16">
        <v>3930.6566666666636</v>
      </c>
      <c r="AE1013" s="16">
        <v>3930.6566666666636</v>
      </c>
      <c r="AF1013" s="12">
        <v>43465</v>
      </c>
      <c r="AG1013" s="15" t="s">
        <v>38</v>
      </c>
      <c r="AH1013" s="15" t="s">
        <v>29</v>
      </c>
      <c r="AI1013" s="15" t="s">
        <v>38</v>
      </c>
      <c r="AL1013" s="47">
        <f t="shared" si="30"/>
        <v>0.97583333333333255</v>
      </c>
      <c r="AM1013" s="47">
        <v>1.19</v>
      </c>
      <c r="AN1013">
        <f t="shared" si="31"/>
        <v>0.57119999999999993</v>
      </c>
      <c r="AO1013" s="18" t="s">
        <v>70</v>
      </c>
      <c r="AP1013" t="s">
        <v>390</v>
      </c>
    </row>
    <row r="1014" spans="1:42" x14ac:dyDescent="0.2">
      <c r="A1014" t="s">
        <v>29</v>
      </c>
      <c r="B1014" t="s">
        <v>81</v>
      </c>
      <c r="C1014" t="s">
        <v>31</v>
      </c>
      <c r="D1014" t="s">
        <v>168</v>
      </c>
      <c r="E1014" t="s">
        <v>29</v>
      </c>
      <c r="G1014" t="s">
        <v>88</v>
      </c>
      <c r="I1014">
        <v>7</v>
      </c>
      <c r="J1014" t="s">
        <v>84</v>
      </c>
      <c r="K1014" t="s">
        <v>85</v>
      </c>
      <c r="M1014" s="11">
        <v>1</v>
      </c>
      <c r="N1014">
        <v>2</v>
      </c>
      <c r="O1014" t="s">
        <v>89</v>
      </c>
      <c r="P1014" s="12">
        <v>43314.375</v>
      </c>
      <c r="Q1014" s="13">
        <v>900</v>
      </c>
      <c r="R1014" s="13">
        <v>20</v>
      </c>
      <c r="S1014" s="14">
        <v>486</v>
      </c>
      <c r="T1014" s="14">
        <v>0.08</v>
      </c>
      <c r="V1014" t="s">
        <v>87</v>
      </c>
      <c r="W1014" t="s">
        <v>29</v>
      </c>
      <c r="X1014" s="12">
        <v>43314.375</v>
      </c>
      <c r="Y1014" s="15">
        <v>474.2549999999996</v>
      </c>
      <c r="Z1014" s="16">
        <v>0</v>
      </c>
      <c r="AA1014" s="16">
        <v>0</v>
      </c>
      <c r="AB1014" s="16">
        <v>0</v>
      </c>
      <c r="AC1014" s="16">
        <v>474.2549999999996</v>
      </c>
      <c r="AD1014" s="16">
        <v>474.2549999999996</v>
      </c>
      <c r="AE1014" s="16">
        <v>474.2549999999996</v>
      </c>
      <c r="AF1014" s="12">
        <v>43465</v>
      </c>
      <c r="AG1014" s="15" t="s">
        <v>38</v>
      </c>
      <c r="AH1014" s="15" t="s">
        <v>29</v>
      </c>
      <c r="AI1014" s="15" t="s">
        <v>38</v>
      </c>
      <c r="AL1014" s="47">
        <f t="shared" si="30"/>
        <v>0.97583333333333255</v>
      </c>
      <c r="AM1014" s="47">
        <v>1.19</v>
      </c>
      <c r="AN1014">
        <f t="shared" si="31"/>
        <v>9.5199999999999993E-2</v>
      </c>
      <c r="AO1014" s="18" t="s">
        <v>70</v>
      </c>
      <c r="AP1014" t="s">
        <v>390</v>
      </c>
    </row>
    <row r="1015" spans="1:42" x14ac:dyDescent="0.2">
      <c r="A1015" t="s">
        <v>29</v>
      </c>
      <c r="B1015" t="s">
        <v>81</v>
      </c>
      <c r="C1015" t="s">
        <v>31</v>
      </c>
      <c r="D1015" t="s">
        <v>169</v>
      </c>
      <c r="E1015" t="s">
        <v>29</v>
      </c>
      <c r="G1015" t="s">
        <v>92</v>
      </c>
      <c r="I1015">
        <v>3</v>
      </c>
      <c r="J1015" t="s">
        <v>84</v>
      </c>
      <c r="K1015" t="s">
        <v>85</v>
      </c>
      <c r="M1015" s="11">
        <v>5</v>
      </c>
      <c r="N1015">
        <v>1</v>
      </c>
      <c r="O1015" t="s">
        <v>93</v>
      </c>
      <c r="P1015" s="12">
        <v>43316.375</v>
      </c>
      <c r="Q1015" s="13">
        <v>1685</v>
      </c>
      <c r="R1015" s="13">
        <v>195</v>
      </c>
      <c r="S1015" s="14">
        <v>480</v>
      </c>
      <c r="T1015" s="14">
        <v>0.08</v>
      </c>
      <c r="V1015" t="s">
        <v>87</v>
      </c>
      <c r="W1015" t="s">
        <v>29</v>
      </c>
      <c r="X1015" s="12">
        <v>43316.375</v>
      </c>
      <c r="Y1015" s="15">
        <v>468.39999999999964</v>
      </c>
      <c r="Z1015" s="16">
        <v>0</v>
      </c>
      <c r="AA1015" s="16">
        <v>0</v>
      </c>
      <c r="AB1015" s="16">
        <v>0</v>
      </c>
      <c r="AC1015" s="16">
        <v>468.39999999999964</v>
      </c>
      <c r="AD1015" s="16">
        <v>468.39999999999964</v>
      </c>
      <c r="AE1015" s="16">
        <v>468.39999999999964</v>
      </c>
      <c r="AF1015" s="12">
        <v>43465</v>
      </c>
      <c r="AG1015" s="15" t="s">
        <v>38</v>
      </c>
      <c r="AH1015" s="15" t="s">
        <v>29</v>
      </c>
      <c r="AI1015" s="15" t="s">
        <v>38</v>
      </c>
      <c r="AL1015" s="47">
        <f t="shared" si="30"/>
        <v>0.97583333333333255</v>
      </c>
      <c r="AM1015" s="47">
        <v>1.19</v>
      </c>
      <c r="AN1015">
        <f t="shared" si="31"/>
        <v>9.5199999999999993E-2</v>
      </c>
      <c r="AO1015" s="18" t="s">
        <v>70</v>
      </c>
      <c r="AP1015" t="s">
        <v>390</v>
      </c>
    </row>
    <row r="1016" spans="1:42" x14ac:dyDescent="0.2">
      <c r="A1016" t="s">
        <v>29</v>
      </c>
      <c r="B1016" t="s">
        <v>81</v>
      </c>
      <c r="C1016" t="s">
        <v>31</v>
      </c>
      <c r="D1016" t="s">
        <v>169</v>
      </c>
      <c r="E1016" t="s">
        <v>29</v>
      </c>
      <c r="G1016" t="s">
        <v>164</v>
      </c>
      <c r="I1016">
        <v>4</v>
      </c>
      <c r="J1016" t="s">
        <v>84</v>
      </c>
      <c r="K1016" t="s">
        <v>85</v>
      </c>
      <c r="M1016" s="11">
        <v>5</v>
      </c>
      <c r="N1016">
        <v>1</v>
      </c>
      <c r="O1016" t="s">
        <v>165</v>
      </c>
      <c r="P1016" s="12">
        <v>43316.375</v>
      </c>
      <c r="Q1016" s="13">
        <v>1685</v>
      </c>
      <c r="R1016" s="13">
        <v>195</v>
      </c>
      <c r="S1016" s="14">
        <v>548</v>
      </c>
      <c r="T1016" s="14">
        <v>0.09</v>
      </c>
      <c r="V1016" t="s">
        <v>87</v>
      </c>
      <c r="W1016" t="s">
        <v>29</v>
      </c>
      <c r="X1016" s="12">
        <v>43316.375</v>
      </c>
      <c r="Y1016" s="15">
        <v>534.75666666666621</v>
      </c>
      <c r="Z1016" s="16">
        <v>0</v>
      </c>
      <c r="AA1016" s="16">
        <v>0</v>
      </c>
      <c r="AB1016" s="16">
        <v>0</v>
      </c>
      <c r="AC1016" s="16">
        <v>534.75666666666621</v>
      </c>
      <c r="AD1016" s="16">
        <v>534.75666666666621</v>
      </c>
      <c r="AE1016" s="16">
        <v>534.75666666666621</v>
      </c>
      <c r="AF1016" s="12">
        <v>43465</v>
      </c>
      <c r="AG1016" s="15" t="s">
        <v>38</v>
      </c>
      <c r="AH1016" s="15" t="s">
        <v>29</v>
      </c>
      <c r="AI1016" s="15" t="s">
        <v>38</v>
      </c>
      <c r="AL1016" s="47">
        <f t="shared" si="30"/>
        <v>0.97583333333333244</v>
      </c>
      <c r="AM1016" s="47">
        <v>1.19</v>
      </c>
      <c r="AN1016">
        <f t="shared" si="31"/>
        <v>0.10709999999999999</v>
      </c>
      <c r="AO1016" s="18" t="s">
        <v>70</v>
      </c>
      <c r="AP1016" t="s">
        <v>390</v>
      </c>
    </row>
    <row r="1017" spans="1:42" x14ac:dyDescent="0.2">
      <c r="A1017" t="s">
        <v>29</v>
      </c>
      <c r="B1017" t="s">
        <v>81</v>
      </c>
      <c r="C1017" t="s">
        <v>31</v>
      </c>
      <c r="D1017" t="s">
        <v>169</v>
      </c>
      <c r="E1017" t="s">
        <v>29</v>
      </c>
      <c r="G1017" t="s">
        <v>91</v>
      </c>
      <c r="I1017">
        <v>28</v>
      </c>
      <c r="J1017" t="s">
        <v>84</v>
      </c>
      <c r="K1017" t="s">
        <v>85</v>
      </c>
      <c r="M1017" s="11">
        <v>15</v>
      </c>
      <c r="N1017">
        <v>4</v>
      </c>
      <c r="O1017" t="s">
        <v>86</v>
      </c>
      <c r="P1017" s="12">
        <v>43316.375</v>
      </c>
      <c r="Q1017" s="13">
        <v>1685</v>
      </c>
      <c r="R1017" s="13">
        <v>215</v>
      </c>
      <c r="S1017" s="14">
        <v>4028</v>
      </c>
      <c r="T1017" s="14">
        <v>0.48</v>
      </c>
      <c r="V1017" t="s">
        <v>87</v>
      </c>
      <c r="W1017" t="s">
        <v>29</v>
      </c>
      <c r="X1017" s="12">
        <v>43316.375</v>
      </c>
      <c r="Y1017" s="15">
        <v>3930.6566666666636</v>
      </c>
      <c r="Z1017" s="16">
        <v>0</v>
      </c>
      <c r="AA1017" s="16">
        <v>0</v>
      </c>
      <c r="AB1017" s="16">
        <v>0</v>
      </c>
      <c r="AC1017" s="16">
        <v>3930.6566666666636</v>
      </c>
      <c r="AD1017" s="16">
        <v>3930.6566666666636</v>
      </c>
      <c r="AE1017" s="16">
        <v>3930.6566666666636</v>
      </c>
      <c r="AF1017" s="12">
        <v>43465</v>
      </c>
      <c r="AG1017" s="15" t="s">
        <v>38</v>
      </c>
      <c r="AH1017" s="15" t="s">
        <v>29</v>
      </c>
      <c r="AI1017" s="15" t="s">
        <v>38</v>
      </c>
      <c r="AL1017" s="47">
        <f t="shared" si="30"/>
        <v>0.97583333333333255</v>
      </c>
      <c r="AM1017" s="47">
        <v>1.19</v>
      </c>
      <c r="AN1017">
        <f t="shared" si="31"/>
        <v>0.57119999999999993</v>
      </c>
      <c r="AO1017" s="18" t="s">
        <v>70</v>
      </c>
      <c r="AP1017" t="s">
        <v>390</v>
      </c>
    </row>
    <row r="1018" spans="1:42" x14ac:dyDescent="0.2">
      <c r="A1018" t="s">
        <v>29</v>
      </c>
      <c r="B1018" t="s">
        <v>81</v>
      </c>
      <c r="C1018" t="s">
        <v>31</v>
      </c>
      <c r="D1018" t="s">
        <v>169</v>
      </c>
      <c r="E1018" t="s">
        <v>29</v>
      </c>
      <c r="G1018" t="s">
        <v>170</v>
      </c>
      <c r="I1018">
        <v>12</v>
      </c>
      <c r="J1018" t="s">
        <v>84</v>
      </c>
      <c r="K1018" t="s">
        <v>85</v>
      </c>
      <c r="M1018" s="11">
        <v>15</v>
      </c>
      <c r="N1018">
        <v>1</v>
      </c>
      <c r="O1018" t="s">
        <v>86</v>
      </c>
      <c r="P1018" s="12">
        <v>43316.375</v>
      </c>
      <c r="Q1018" s="13">
        <v>1685</v>
      </c>
      <c r="R1018" s="13">
        <v>135</v>
      </c>
      <c r="S1018" s="14">
        <v>1007</v>
      </c>
      <c r="T1018" s="14">
        <v>0.12</v>
      </c>
      <c r="V1018" t="s">
        <v>87</v>
      </c>
      <c r="W1018" t="s">
        <v>29</v>
      </c>
      <c r="X1018" s="12">
        <v>43316.375</v>
      </c>
      <c r="Y1018" s="15">
        <v>982.66416666666589</v>
      </c>
      <c r="Z1018" s="16">
        <v>0</v>
      </c>
      <c r="AA1018" s="16">
        <v>0</v>
      </c>
      <c r="AB1018" s="16">
        <v>0</v>
      </c>
      <c r="AC1018" s="16">
        <v>982.66416666666589</v>
      </c>
      <c r="AD1018" s="16">
        <v>982.66416666666589</v>
      </c>
      <c r="AE1018" s="16">
        <v>982.66416666666589</v>
      </c>
      <c r="AF1018" s="12">
        <v>43465</v>
      </c>
      <c r="AG1018" s="15" t="s">
        <v>38</v>
      </c>
      <c r="AH1018" s="15" t="s">
        <v>29</v>
      </c>
      <c r="AI1018" s="15" t="s">
        <v>38</v>
      </c>
      <c r="AL1018" s="47">
        <f t="shared" si="30"/>
        <v>0.97583333333333255</v>
      </c>
      <c r="AM1018" s="47">
        <v>1.19</v>
      </c>
      <c r="AN1018">
        <f t="shared" si="31"/>
        <v>0.14279999999999998</v>
      </c>
      <c r="AO1018" s="18" t="s">
        <v>70</v>
      </c>
      <c r="AP1018" t="s">
        <v>390</v>
      </c>
    </row>
    <row r="1019" spans="1:42" x14ac:dyDescent="0.2">
      <c r="A1019" t="s">
        <v>29</v>
      </c>
      <c r="B1019" t="s">
        <v>81</v>
      </c>
      <c r="C1019" t="s">
        <v>31</v>
      </c>
      <c r="D1019" t="s">
        <v>169</v>
      </c>
      <c r="E1019" t="s">
        <v>29</v>
      </c>
      <c r="G1019" t="s">
        <v>88</v>
      </c>
      <c r="I1019">
        <v>7</v>
      </c>
      <c r="J1019" t="s">
        <v>84</v>
      </c>
      <c r="K1019" t="s">
        <v>85</v>
      </c>
      <c r="M1019" s="11">
        <v>1</v>
      </c>
      <c r="N1019">
        <v>7</v>
      </c>
      <c r="O1019" t="s">
        <v>89</v>
      </c>
      <c r="P1019" s="12">
        <v>43316.375</v>
      </c>
      <c r="Q1019" s="13">
        <v>1685</v>
      </c>
      <c r="R1019" s="13">
        <v>20</v>
      </c>
      <c r="S1019" s="14">
        <v>1701</v>
      </c>
      <c r="T1019" s="14">
        <v>0.28000000000000003</v>
      </c>
      <c r="V1019" t="s">
        <v>87</v>
      </c>
      <c r="W1019" t="s">
        <v>29</v>
      </c>
      <c r="X1019" s="12">
        <v>43316.375</v>
      </c>
      <c r="Y1019" s="15">
        <v>1659.8924999999986</v>
      </c>
      <c r="Z1019" s="16">
        <v>0</v>
      </c>
      <c r="AA1019" s="16">
        <v>0</v>
      </c>
      <c r="AB1019" s="16">
        <v>0</v>
      </c>
      <c r="AC1019" s="16">
        <v>1659.8924999999986</v>
      </c>
      <c r="AD1019" s="16">
        <v>1659.8924999999986</v>
      </c>
      <c r="AE1019" s="16">
        <v>1659.8924999999986</v>
      </c>
      <c r="AF1019" s="12">
        <v>43465</v>
      </c>
      <c r="AG1019" s="15" t="s">
        <v>38</v>
      </c>
      <c r="AH1019" s="15" t="s">
        <v>29</v>
      </c>
      <c r="AI1019" s="15" t="s">
        <v>38</v>
      </c>
      <c r="AL1019" s="47">
        <f t="shared" si="30"/>
        <v>0.97583333333333244</v>
      </c>
      <c r="AM1019" s="47">
        <v>1.19</v>
      </c>
      <c r="AN1019">
        <f t="shared" si="31"/>
        <v>0.3332</v>
      </c>
      <c r="AO1019" s="18" t="s">
        <v>70</v>
      </c>
      <c r="AP1019" t="s">
        <v>390</v>
      </c>
    </row>
    <row r="1020" spans="1:42" x14ac:dyDescent="0.2">
      <c r="A1020" t="s">
        <v>29</v>
      </c>
      <c r="B1020" t="s">
        <v>81</v>
      </c>
      <c r="C1020" t="s">
        <v>31</v>
      </c>
      <c r="D1020" t="s">
        <v>169</v>
      </c>
      <c r="E1020" t="s">
        <v>29</v>
      </c>
      <c r="G1020" t="s">
        <v>95</v>
      </c>
      <c r="I1020">
        <v>37</v>
      </c>
      <c r="J1020" t="s">
        <v>84</v>
      </c>
      <c r="K1020" t="s">
        <v>85</v>
      </c>
      <c r="M1020" s="11">
        <v>5</v>
      </c>
      <c r="N1020">
        <v>1</v>
      </c>
      <c r="O1020" t="s">
        <v>96</v>
      </c>
      <c r="P1020" s="12">
        <v>43316.375</v>
      </c>
      <c r="Q1020" s="13">
        <v>1685</v>
      </c>
      <c r="R1020" s="13">
        <v>25</v>
      </c>
      <c r="S1020" s="14">
        <v>133</v>
      </c>
      <c r="T1020" s="14">
        <v>0.05</v>
      </c>
      <c r="V1020" t="s">
        <v>87</v>
      </c>
      <c r="W1020" t="s">
        <v>29</v>
      </c>
      <c r="X1020" s="12">
        <v>43316.375</v>
      </c>
      <c r="Y1020" s="15">
        <v>129.78583333333322</v>
      </c>
      <c r="Z1020" s="16">
        <v>0</v>
      </c>
      <c r="AA1020" s="16">
        <v>0</v>
      </c>
      <c r="AB1020" s="16">
        <v>0</v>
      </c>
      <c r="AC1020" s="16">
        <v>129.78583333333322</v>
      </c>
      <c r="AD1020" s="16">
        <v>129.78583333333322</v>
      </c>
      <c r="AE1020" s="16">
        <v>129.78583333333322</v>
      </c>
      <c r="AF1020" s="12">
        <v>43465</v>
      </c>
      <c r="AG1020" s="15" t="s">
        <v>38</v>
      </c>
      <c r="AH1020" s="15" t="s">
        <v>29</v>
      </c>
      <c r="AI1020" s="15" t="s">
        <v>38</v>
      </c>
      <c r="AL1020" s="47">
        <f t="shared" si="30"/>
        <v>0.97583333333333244</v>
      </c>
      <c r="AM1020" s="47">
        <v>1.19</v>
      </c>
      <c r="AN1020">
        <f t="shared" si="31"/>
        <v>5.9499999999999997E-2</v>
      </c>
      <c r="AO1020" s="18" t="s">
        <v>70</v>
      </c>
      <c r="AP1020" t="s">
        <v>390</v>
      </c>
    </row>
    <row r="1021" spans="1:42" x14ac:dyDescent="0.2">
      <c r="A1021" t="s">
        <v>29</v>
      </c>
      <c r="B1021" t="s">
        <v>81</v>
      </c>
      <c r="C1021" t="s">
        <v>31</v>
      </c>
      <c r="D1021" t="s">
        <v>169</v>
      </c>
      <c r="E1021" t="s">
        <v>29</v>
      </c>
      <c r="G1021" t="s">
        <v>83</v>
      </c>
      <c r="I1021">
        <v>9</v>
      </c>
      <c r="J1021" t="s">
        <v>84</v>
      </c>
      <c r="K1021" t="s">
        <v>85</v>
      </c>
      <c r="M1021" s="11">
        <v>15</v>
      </c>
      <c r="N1021">
        <v>1</v>
      </c>
      <c r="O1021" t="s">
        <v>86</v>
      </c>
      <c r="P1021" s="12">
        <v>43316.375</v>
      </c>
      <c r="Q1021" s="13">
        <v>1685</v>
      </c>
      <c r="R1021" s="13">
        <v>135</v>
      </c>
      <c r="S1021" s="14">
        <v>1007</v>
      </c>
      <c r="T1021" s="14">
        <v>0.12</v>
      </c>
      <c r="V1021" t="s">
        <v>87</v>
      </c>
      <c r="W1021" t="s">
        <v>29</v>
      </c>
      <c r="X1021" s="12">
        <v>43316.375</v>
      </c>
      <c r="Y1021" s="15">
        <v>982.66416666666589</v>
      </c>
      <c r="Z1021" s="16">
        <v>0</v>
      </c>
      <c r="AA1021" s="16">
        <v>0</v>
      </c>
      <c r="AB1021" s="16">
        <v>0</v>
      </c>
      <c r="AC1021" s="16">
        <v>982.66416666666589</v>
      </c>
      <c r="AD1021" s="16">
        <v>982.66416666666589</v>
      </c>
      <c r="AE1021" s="16">
        <v>982.66416666666589</v>
      </c>
      <c r="AF1021" s="12">
        <v>43465</v>
      </c>
      <c r="AG1021" s="15" t="s">
        <v>38</v>
      </c>
      <c r="AH1021" s="15" t="s">
        <v>29</v>
      </c>
      <c r="AI1021" s="15" t="s">
        <v>38</v>
      </c>
      <c r="AL1021" s="47">
        <f t="shared" si="30"/>
        <v>0.97583333333333255</v>
      </c>
      <c r="AM1021" s="47">
        <v>1.19</v>
      </c>
      <c r="AN1021">
        <f t="shared" si="31"/>
        <v>0.14279999999999998</v>
      </c>
      <c r="AO1021" s="18" t="s">
        <v>70</v>
      </c>
      <c r="AP1021" t="s">
        <v>390</v>
      </c>
    </row>
    <row r="1022" spans="1:42" x14ac:dyDescent="0.2">
      <c r="A1022" t="s">
        <v>29</v>
      </c>
      <c r="B1022" t="s">
        <v>81</v>
      </c>
      <c r="C1022" t="s">
        <v>31</v>
      </c>
      <c r="D1022" t="s">
        <v>171</v>
      </c>
      <c r="E1022" t="s">
        <v>29</v>
      </c>
      <c r="G1022" t="s">
        <v>88</v>
      </c>
      <c r="I1022">
        <v>7</v>
      </c>
      <c r="J1022" t="s">
        <v>84</v>
      </c>
      <c r="K1022" t="s">
        <v>85</v>
      </c>
      <c r="M1022" s="11">
        <v>1</v>
      </c>
      <c r="N1022">
        <v>2</v>
      </c>
      <c r="O1022" t="s">
        <v>89</v>
      </c>
      <c r="P1022" s="12">
        <v>43316.541666666664</v>
      </c>
      <c r="Q1022" s="13">
        <v>800</v>
      </c>
      <c r="R1022" s="13">
        <v>20</v>
      </c>
      <c r="S1022" s="14">
        <v>486</v>
      </c>
      <c r="T1022" s="14">
        <v>0.08</v>
      </c>
      <c r="V1022" t="s">
        <v>87</v>
      </c>
      <c r="W1022" t="s">
        <v>29</v>
      </c>
      <c r="X1022" s="12">
        <v>43316.541666666664</v>
      </c>
      <c r="Y1022" s="15">
        <v>474.2549999999996</v>
      </c>
      <c r="Z1022" s="16">
        <v>0</v>
      </c>
      <c r="AA1022" s="16">
        <v>0</v>
      </c>
      <c r="AB1022" s="16">
        <v>0</v>
      </c>
      <c r="AC1022" s="16">
        <v>474.2549999999996</v>
      </c>
      <c r="AD1022" s="16">
        <v>474.2549999999996</v>
      </c>
      <c r="AE1022" s="16">
        <v>474.2549999999996</v>
      </c>
      <c r="AF1022" s="12">
        <v>43465</v>
      </c>
      <c r="AG1022" s="15" t="s">
        <v>38</v>
      </c>
      <c r="AH1022" s="15" t="s">
        <v>29</v>
      </c>
      <c r="AI1022" s="15" t="s">
        <v>38</v>
      </c>
      <c r="AL1022" s="47">
        <f t="shared" si="30"/>
        <v>0.97583333333333255</v>
      </c>
      <c r="AM1022" s="47">
        <v>1.19</v>
      </c>
      <c r="AN1022">
        <f t="shared" si="31"/>
        <v>9.5199999999999993E-2</v>
      </c>
      <c r="AO1022" s="18" t="s">
        <v>70</v>
      </c>
      <c r="AP1022" t="s">
        <v>390</v>
      </c>
    </row>
    <row r="1023" spans="1:42" x14ac:dyDescent="0.2">
      <c r="A1023" t="s">
        <v>29</v>
      </c>
      <c r="B1023" t="s">
        <v>81</v>
      </c>
      <c r="C1023" t="s">
        <v>31</v>
      </c>
      <c r="D1023" t="s">
        <v>171</v>
      </c>
      <c r="E1023" t="s">
        <v>29</v>
      </c>
      <c r="G1023" t="s">
        <v>83</v>
      </c>
      <c r="I1023">
        <v>9</v>
      </c>
      <c r="J1023" t="s">
        <v>84</v>
      </c>
      <c r="K1023" t="s">
        <v>85</v>
      </c>
      <c r="M1023" s="11">
        <v>15</v>
      </c>
      <c r="N1023">
        <v>1</v>
      </c>
      <c r="O1023" t="s">
        <v>86</v>
      </c>
      <c r="P1023" s="12">
        <v>43316.541666666664</v>
      </c>
      <c r="Q1023" s="13">
        <v>800</v>
      </c>
      <c r="R1023" s="13">
        <v>135</v>
      </c>
      <c r="S1023" s="14">
        <v>1007</v>
      </c>
      <c r="T1023" s="14">
        <v>0.12</v>
      </c>
      <c r="V1023" t="s">
        <v>87</v>
      </c>
      <c r="W1023" t="s">
        <v>29</v>
      </c>
      <c r="X1023" s="12">
        <v>43316.541666666664</v>
      </c>
      <c r="Y1023" s="15">
        <v>982.66416666666589</v>
      </c>
      <c r="Z1023" s="16">
        <v>0</v>
      </c>
      <c r="AA1023" s="16">
        <v>0</v>
      </c>
      <c r="AB1023" s="16">
        <v>0</v>
      </c>
      <c r="AC1023" s="16">
        <v>982.66416666666589</v>
      </c>
      <c r="AD1023" s="16">
        <v>982.66416666666589</v>
      </c>
      <c r="AE1023" s="16">
        <v>982.66416666666589</v>
      </c>
      <c r="AF1023" s="12">
        <v>43465</v>
      </c>
      <c r="AG1023" s="15" t="s">
        <v>38</v>
      </c>
      <c r="AH1023" s="15" t="s">
        <v>29</v>
      </c>
      <c r="AI1023" s="15" t="s">
        <v>38</v>
      </c>
      <c r="AL1023" s="47">
        <f t="shared" si="30"/>
        <v>0.97583333333333255</v>
      </c>
      <c r="AM1023" s="47">
        <v>1.19</v>
      </c>
      <c r="AN1023">
        <f t="shared" si="31"/>
        <v>0.14279999999999998</v>
      </c>
      <c r="AO1023" s="18" t="s">
        <v>70</v>
      </c>
      <c r="AP1023" t="s">
        <v>390</v>
      </c>
    </row>
    <row r="1024" spans="1:42" x14ac:dyDescent="0.2">
      <c r="A1024" t="s">
        <v>29</v>
      </c>
      <c r="B1024" t="s">
        <v>81</v>
      </c>
      <c r="C1024" t="s">
        <v>31</v>
      </c>
      <c r="D1024" t="s">
        <v>171</v>
      </c>
      <c r="E1024" t="s">
        <v>29</v>
      </c>
      <c r="G1024" t="s">
        <v>91</v>
      </c>
      <c r="I1024">
        <v>28</v>
      </c>
      <c r="J1024" t="s">
        <v>84</v>
      </c>
      <c r="K1024" t="s">
        <v>85</v>
      </c>
      <c r="M1024" s="11">
        <v>15</v>
      </c>
      <c r="N1024">
        <v>2</v>
      </c>
      <c r="O1024" t="s">
        <v>86</v>
      </c>
      <c r="P1024" s="12">
        <v>43316.541666666664</v>
      </c>
      <c r="Q1024" s="13">
        <v>800</v>
      </c>
      <c r="R1024" s="13">
        <v>215</v>
      </c>
      <c r="S1024" s="14">
        <v>2014</v>
      </c>
      <c r="T1024" s="14">
        <v>0.24</v>
      </c>
      <c r="V1024" t="s">
        <v>87</v>
      </c>
      <c r="W1024" t="s">
        <v>29</v>
      </c>
      <c r="X1024" s="12">
        <v>43316.541666666664</v>
      </c>
      <c r="Y1024" s="15">
        <v>1965.3283333333318</v>
      </c>
      <c r="Z1024" s="16">
        <v>0</v>
      </c>
      <c r="AA1024" s="16">
        <v>0</v>
      </c>
      <c r="AB1024" s="16">
        <v>0</v>
      </c>
      <c r="AC1024" s="16">
        <v>1965.3283333333318</v>
      </c>
      <c r="AD1024" s="16">
        <v>1965.3283333333318</v>
      </c>
      <c r="AE1024" s="16">
        <v>1965.3283333333318</v>
      </c>
      <c r="AF1024" s="12">
        <v>43465</v>
      </c>
      <c r="AG1024" s="15" t="s">
        <v>38</v>
      </c>
      <c r="AH1024" s="15" t="s">
        <v>29</v>
      </c>
      <c r="AI1024" s="15" t="s">
        <v>38</v>
      </c>
      <c r="AL1024" s="47">
        <f t="shared" si="30"/>
        <v>0.97583333333333255</v>
      </c>
      <c r="AM1024" s="47">
        <v>1.19</v>
      </c>
      <c r="AN1024">
        <f t="shared" si="31"/>
        <v>0.28559999999999997</v>
      </c>
      <c r="AO1024" s="18" t="s">
        <v>70</v>
      </c>
      <c r="AP1024" t="s">
        <v>390</v>
      </c>
    </row>
    <row r="1025" spans="1:42" x14ac:dyDescent="0.2">
      <c r="A1025" t="s">
        <v>29</v>
      </c>
      <c r="B1025" t="s">
        <v>81</v>
      </c>
      <c r="C1025" t="s">
        <v>31</v>
      </c>
      <c r="D1025" t="s">
        <v>171</v>
      </c>
      <c r="E1025" t="s">
        <v>29</v>
      </c>
      <c r="G1025" t="s">
        <v>92</v>
      </c>
      <c r="I1025">
        <v>3</v>
      </c>
      <c r="J1025" t="s">
        <v>84</v>
      </c>
      <c r="K1025" t="s">
        <v>85</v>
      </c>
      <c r="M1025" s="11">
        <v>5</v>
      </c>
      <c r="N1025">
        <v>1</v>
      </c>
      <c r="O1025" t="s">
        <v>93</v>
      </c>
      <c r="P1025" s="12">
        <v>43316.541666666664</v>
      </c>
      <c r="Q1025" s="13">
        <v>800</v>
      </c>
      <c r="R1025" s="13">
        <v>195</v>
      </c>
      <c r="S1025" s="14">
        <v>480</v>
      </c>
      <c r="T1025" s="14">
        <v>0.08</v>
      </c>
      <c r="V1025" t="s">
        <v>87</v>
      </c>
      <c r="W1025" t="s">
        <v>29</v>
      </c>
      <c r="X1025" s="12">
        <v>43316.541666666664</v>
      </c>
      <c r="Y1025" s="15">
        <v>468.39999999999964</v>
      </c>
      <c r="Z1025" s="16">
        <v>0</v>
      </c>
      <c r="AA1025" s="16">
        <v>0</v>
      </c>
      <c r="AB1025" s="16">
        <v>0</v>
      </c>
      <c r="AC1025" s="16">
        <v>468.39999999999964</v>
      </c>
      <c r="AD1025" s="16">
        <v>468.39999999999964</v>
      </c>
      <c r="AE1025" s="16">
        <v>468.39999999999964</v>
      </c>
      <c r="AF1025" s="12">
        <v>43465</v>
      </c>
      <c r="AG1025" s="15" t="s">
        <v>38</v>
      </c>
      <c r="AH1025" s="15" t="s">
        <v>29</v>
      </c>
      <c r="AI1025" s="15" t="s">
        <v>38</v>
      </c>
      <c r="AL1025" s="47">
        <f t="shared" si="30"/>
        <v>0.97583333333333255</v>
      </c>
      <c r="AM1025" s="47">
        <v>1.19</v>
      </c>
      <c r="AN1025">
        <f t="shared" si="31"/>
        <v>9.5199999999999993E-2</v>
      </c>
      <c r="AO1025" s="18" t="s">
        <v>70</v>
      </c>
      <c r="AP1025" t="s">
        <v>390</v>
      </c>
    </row>
    <row r="1026" spans="1:42" x14ac:dyDescent="0.2">
      <c r="A1026" t="s">
        <v>29</v>
      </c>
      <c r="B1026" t="s">
        <v>81</v>
      </c>
      <c r="C1026" t="s">
        <v>31</v>
      </c>
      <c r="D1026" t="s">
        <v>172</v>
      </c>
      <c r="E1026" t="s">
        <v>29</v>
      </c>
      <c r="G1026" t="s">
        <v>92</v>
      </c>
      <c r="I1026">
        <v>3</v>
      </c>
      <c r="J1026" t="s">
        <v>84</v>
      </c>
      <c r="K1026" t="s">
        <v>85</v>
      </c>
      <c r="M1026" s="11">
        <v>5</v>
      </c>
      <c r="N1026">
        <v>1</v>
      </c>
      <c r="O1026" t="s">
        <v>93</v>
      </c>
      <c r="P1026" s="12">
        <v>43334.666666666664</v>
      </c>
      <c r="Q1026" s="13">
        <v>700</v>
      </c>
      <c r="R1026" s="13">
        <v>195</v>
      </c>
      <c r="S1026" s="14">
        <v>480</v>
      </c>
      <c r="T1026" s="14">
        <v>0.08</v>
      </c>
      <c r="V1026" t="s">
        <v>87</v>
      </c>
      <c r="W1026" t="s">
        <v>29</v>
      </c>
      <c r="X1026" s="12">
        <v>43334.666666666664</v>
      </c>
      <c r="Y1026" s="15">
        <v>468.39999999999964</v>
      </c>
      <c r="Z1026" s="16">
        <v>0</v>
      </c>
      <c r="AA1026" s="16">
        <v>0</v>
      </c>
      <c r="AB1026" s="16">
        <v>0</v>
      </c>
      <c r="AC1026" s="16">
        <v>468.39999999999964</v>
      </c>
      <c r="AD1026" s="16">
        <v>468.39999999999964</v>
      </c>
      <c r="AE1026" s="16">
        <v>468.39999999999964</v>
      </c>
      <c r="AF1026" s="12">
        <v>43465</v>
      </c>
      <c r="AG1026" s="15" t="s">
        <v>38</v>
      </c>
      <c r="AH1026" s="15" t="s">
        <v>29</v>
      </c>
      <c r="AI1026" s="15" t="s">
        <v>38</v>
      </c>
      <c r="AL1026" s="47">
        <f t="shared" si="30"/>
        <v>0.97583333333333255</v>
      </c>
      <c r="AM1026" s="47">
        <v>1.19</v>
      </c>
      <c r="AN1026">
        <f t="shared" si="31"/>
        <v>9.5199999999999993E-2</v>
      </c>
      <c r="AO1026" s="18" t="s">
        <v>70</v>
      </c>
      <c r="AP1026" t="s">
        <v>390</v>
      </c>
    </row>
    <row r="1027" spans="1:42" x14ac:dyDescent="0.2">
      <c r="A1027" t="s">
        <v>29</v>
      </c>
      <c r="B1027" t="s">
        <v>81</v>
      </c>
      <c r="C1027" t="s">
        <v>31</v>
      </c>
      <c r="D1027" t="s">
        <v>172</v>
      </c>
      <c r="E1027" t="s">
        <v>29</v>
      </c>
      <c r="G1027" t="s">
        <v>164</v>
      </c>
      <c r="I1027">
        <v>4</v>
      </c>
      <c r="J1027" t="s">
        <v>84</v>
      </c>
      <c r="K1027" t="s">
        <v>85</v>
      </c>
      <c r="M1027" s="11">
        <v>5</v>
      </c>
      <c r="N1027">
        <v>1</v>
      </c>
      <c r="O1027" t="s">
        <v>165</v>
      </c>
      <c r="P1027" s="12">
        <v>43334.666666666664</v>
      </c>
      <c r="Q1027" s="13">
        <v>700</v>
      </c>
      <c r="R1027" s="13">
        <v>195</v>
      </c>
      <c r="S1027" s="14">
        <v>548</v>
      </c>
      <c r="T1027" s="14">
        <v>0.09</v>
      </c>
      <c r="V1027" t="s">
        <v>87</v>
      </c>
      <c r="W1027" t="s">
        <v>29</v>
      </c>
      <c r="X1027" s="12">
        <v>43334.666666666664</v>
      </c>
      <c r="Y1027" s="15">
        <v>534.75666666666621</v>
      </c>
      <c r="Z1027" s="16">
        <v>0</v>
      </c>
      <c r="AA1027" s="16">
        <v>0</v>
      </c>
      <c r="AB1027" s="16">
        <v>0</v>
      </c>
      <c r="AC1027" s="16">
        <v>534.75666666666621</v>
      </c>
      <c r="AD1027" s="16">
        <v>534.75666666666621</v>
      </c>
      <c r="AE1027" s="16">
        <v>534.75666666666621</v>
      </c>
      <c r="AF1027" s="12">
        <v>43465</v>
      </c>
      <c r="AG1027" s="15" t="s">
        <v>38</v>
      </c>
      <c r="AH1027" s="15" t="s">
        <v>29</v>
      </c>
      <c r="AI1027" s="15" t="s">
        <v>38</v>
      </c>
      <c r="AL1027" s="47">
        <f t="shared" ref="AL1027:AL1090" si="32">Y1027/S1027</f>
        <v>0.97583333333333244</v>
      </c>
      <c r="AM1027" s="47">
        <v>1.19</v>
      </c>
      <c r="AN1027">
        <f t="shared" ref="AN1027:AN1090" si="33">T1027*AM1027</f>
        <v>0.10709999999999999</v>
      </c>
      <c r="AO1027" s="18" t="s">
        <v>70</v>
      </c>
      <c r="AP1027" t="s">
        <v>390</v>
      </c>
    </row>
    <row r="1028" spans="1:42" x14ac:dyDescent="0.2">
      <c r="A1028" t="s">
        <v>29</v>
      </c>
      <c r="B1028" t="s">
        <v>81</v>
      </c>
      <c r="C1028" t="s">
        <v>31</v>
      </c>
      <c r="D1028" t="s">
        <v>172</v>
      </c>
      <c r="E1028" t="s">
        <v>29</v>
      </c>
      <c r="G1028" t="s">
        <v>88</v>
      </c>
      <c r="I1028">
        <v>7</v>
      </c>
      <c r="J1028" t="s">
        <v>84</v>
      </c>
      <c r="K1028" t="s">
        <v>85</v>
      </c>
      <c r="M1028" s="11">
        <v>1</v>
      </c>
      <c r="N1028">
        <v>2</v>
      </c>
      <c r="O1028" t="s">
        <v>89</v>
      </c>
      <c r="P1028" s="12">
        <v>43334.666666666664</v>
      </c>
      <c r="Q1028" s="13">
        <v>700</v>
      </c>
      <c r="R1028" s="13">
        <v>20</v>
      </c>
      <c r="S1028" s="14">
        <v>486</v>
      </c>
      <c r="T1028" s="14">
        <v>0.08</v>
      </c>
      <c r="V1028" t="s">
        <v>87</v>
      </c>
      <c r="W1028" t="s">
        <v>29</v>
      </c>
      <c r="X1028" s="12">
        <v>43334.666666666664</v>
      </c>
      <c r="Y1028" s="15">
        <v>474.2549999999996</v>
      </c>
      <c r="Z1028" s="16">
        <v>0</v>
      </c>
      <c r="AA1028" s="16">
        <v>0</v>
      </c>
      <c r="AB1028" s="16">
        <v>0</v>
      </c>
      <c r="AC1028" s="16">
        <v>474.2549999999996</v>
      </c>
      <c r="AD1028" s="16">
        <v>474.2549999999996</v>
      </c>
      <c r="AE1028" s="16">
        <v>474.2549999999996</v>
      </c>
      <c r="AF1028" s="12">
        <v>43465</v>
      </c>
      <c r="AG1028" s="15" t="s">
        <v>38</v>
      </c>
      <c r="AH1028" s="15" t="s">
        <v>29</v>
      </c>
      <c r="AI1028" s="15" t="s">
        <v>38</v>
      </c>
      <c r="AL1028" s="47">
        <f t="shared" si="32"/>
        <v>0.97583333333333255</v>
      </c>
      <c r="AM1028" s="47">
        <v>1.19</v>
      </c>
      <c r="AN1028">
        <f t="shared" si="33"/>
        <v>9.5199999999999993E-2</v>
      </c>
      <c r="AO1028" s="18" t="s">
        <v>70</v>
      </c>
      <c r="AP1028" t="s">
        <v>390</v>
      </c>
    </row>
    <row r="1029" spans="1:42" x14ac:dyDescent="0.2">
      <c r="A1029" t="s">
        <v>29</v>
      </c>
      <c r="B1029" t="s">
        <v>81</v>
      </c>
      <c r="C1029" t="s">
        <v>31</v>
      </c>
      <c r="D1029" t="s">
        <v>172</v>
      </c>
      <c r="E1029" t="s">
        <v>29</v>
      </c>
      <c r="G1029" t="s">
        <v>83</v>
      </c>
      <c r="I1029">
        <v>9</v>
      </c>
      <c r="J1029" t="s">
        <v>84</v>
      </c>
      <c r="K1029" t="s">
        <v>85</v>
      </c>
      <c r="M1029" s="11">
        <v>15</v>
      </c>
      <c r="N1029">
        <v>2</v>
      </c>
      <c r="O1029" t="s">
        <v>86</v>
      </c>
      <c r="P1029" s="12">
        <v>43334.666666666664</v>
      </c>
      <c r="Q1029" s="13">
        <v>700</v>
      </c>
      <c r="R1029" s="13">
        <v>135</v>
      </c>
      <c r="S1029" s="14">
        <v>2014</v>
      </c>
      <c r="T1029" s="14">
        <v>0.24</v>
      </c>
      <c r="V1029" t="s">
        <v>87</v>
      </c>
      <c r="W1029" t="s">
        <v>29</v>
      </c>
      <c r="X1029" s="12">
        <v>43334.666666666664</v>
      </c>
      <c r="Y1029" s="15">
        <v>1965.3283333333318</v>
      </c>
      <c r="Z1029" s="16">
        <v>0</v>
      </c>
      <c r="AA1029" s="16">
        <v>0</v>
      </c>
      <c r="AB1029" s="16">
        <v>0</v>
      </c>
      <c r="AC1029" s="16">
        <v>1965.3283333333318</v>
      </c>
      <c r="AD1029" s="16">
        <v>1965.3283333333318</v>
      </c>
      <c r="AE1029" s="16">
        <v>1965.3283333333318</v>
      </c>
      <c r="AF1029" s="12">
        <v>43465</v>
      </c>
      <c r="AG1029" s="15" t="s">
        <v>38</v>
      </c>
      <c r="AH1029" s="15" t="s">
        <v>29</v>
      </c>
      <c r="AI1029" s="15" t="s">
        <v>38</v>
      </c>
      <c r="AL1029" s="47">
        <f t="shared" si="32"/>
        <v>0.97583333333333255</v>
      </c>
      <c r="AM1029" s="47">
        <v>1.19</v>
      </c>
      <c r="AN1029">
        <f t="shared" si="33"/>
        <v>0.28559999999999997</v>
      </c>
      <c r="AO1029" s="18" t="s">
        <v>70</v>
      </c>
      <c r="AP1029" t="s">
        <v>390</v>
      </c>
    </row>
    <row r="1030" spans="1:42" x14ac:dyDescent="0.2">
      <c r="A1030" t="s">
        <v>29</v>
      </c>
      <c r="B1030" t="s">
        <v>81</v>
      </c>
      <c r="C1030" t="s">
        <v>31</v>
      </c>
      <c r="D1030" t="s">
        <v>173</v>
      </c>
      <c r="E1030" t="s">
        <v>29</v>
      </c>
      <c r="G1030" t="s">
        <v>92</v>
      </c>
      <c r="I1030">
        <v>3</v>
      </c>
      <c r="J1030" t="s">
        <v>84</v>
      </c>
      <c r="K1030" t="s">
        <v>85</v>
      </c>
      <c r="M1030" s="11">
        <v>5</v>
      </c>
      <c r="N1030">
        <v>1</v>
      </c>
      <c r="O1030" t="s">
        <v>93</v>
      </c>
      <c r="P1030" s="12">
        <v>43335.666666666664</v>
      </c>
      <c r="Q1030" s="13">
        <v>1615</v>
      </c>
      <c r="R1030" s="13">
        <v>195</v>
      </c>
      <c r="S1030" s="14">
        <v>480</v>
      </c>
      <c r="T1030" s="14">
        <v>0.08</v>
      </c>
      <c r="V1030" t="s">
        <v>87</v>
      </c>
      <c r="W1030" t="s">
        <v>29</v>
      </c>
      <c r="X1030" s="12">
        <v>43335.666666666664</v>
      </c>
      <c r="Y1030" s="15">
        <v>468.39999999999964</v>
      </c>
      <c r="Z1030" s="16">
        <v>0</v>
      </c>
      <c r="AA1030" s="16">
        <v>0</v>
      </c>
      <c r="AB1030" s="16">
        <v>0</v>
      </c>
      <c r="AC1030" s="16">
        <v>468.39999999999964</v>
      </c>
      <c r="AD1030" s="16">
        <v>468.39999999999964</v>
      </c>
      <c r="AE1030" s="16">
        <v>468.39999999999964</v>
      </c>
      <c r="AF1030" s="12">
        <v>43465</v>
      </c>
      <c r="AG1030" s="15" t="s">
        <v>38</v>
      </c>
      <c r="AH1030" s="15" t="s">
        <v>29</v>
      </c>
      <c r="AI1030" s="15" t="s">
        <v>38</v>
      </c>
      <c r="AL1030" s="47">
        <f t="shared" si="32"/>
        <v>0.97583333333333255</v>
      </c>
      <c r="AM1030" s="47">
        <v>1.19</v>
      </c>
      <c r="AN1030">
        <f t="shared" si="33"/>
        <v>9.5199999999999993E-2</v>
      </c>
      <c r="AO1030" s="18" t="s">
        <v>70</v>
      </c>
      <c r="AP1030" t="s">
        <v>390</v>
      </c>
    </row>
    <row r="1031" spans="1:42" x14ac:dyDescent="0.2">
      <c r="A1031" t="s">
        <v>29</v>
      </c>
      <c r="B1031" t="s">
        <v>81</v>
      </c>
      <c r="C1031" t="s">
        <v>31</v>
      </c>
      <c r="D1031" t="s">
        <v>173</v>
      </c>
      <c r="E1031" t="s">
        <v>29</v>
      </c>
      <c r="G1031" t="s">
        <v>95</v>
      </c>
      <c r="I1031">
        <v>37</v>
      </c>
      <c r="J1031" t="s">
        <v>84</v>
      </c>
      <c r="K1031" t="s">
        <v>85</v>
      </c>
      <c r="M1031" s="11">
        <v>5</v>
      </c>
      <c r="N1031">
        <v>3</v>
      </c>
      <c r="O1031" t="s">
        <v>96</v>
      </c>
      <c r="P1031" s="12">
        <v>43335.666666666664</v>
      </c>
      <c r="Q1031" s="13">
        <v>1615</v>
      </c>
      <c r="R1031" s="13">
        <v>25</v>
      </c>
      <c r="S1031" s="14">
        <v>399</v>
      </c>
      <c r="T1031" s="14">
        <v>0.15</v>
      </c>
      <c r="V1031" t="s">
        <v>87</v>
      </c>
      <c r="W1031" t="s">
        <v>29</v>
      </c>
      <c r="X1031" s="12">
        <v>43335.666666666664</v>
      </c>
      <c r="Y1031" s="15">
        <v>389.35749999999967</v>
      </c>
      <c r="Z1031" s="16">
        <v>0</v>
      </c>
      <c r="AA1031" s="16">
        <v>0</v>
      </c>
      <c r="AB1031" s="16">
        <v>0</v>
      </c>
      <c r="AC1031" s="16">
        <v>389.35749999999967</v>
      </c>
      <c r="AD1031" s="16">
        <v>389.35749999999967</v>
      </c>
      <c r="AE1031" s="16">
        <v>389.35749999999967</v>
      </c>
      <c r="AF1031" s="12">
        <v>43465</v>
      </c>
      <c r="AG1031" s="15" t="s">
        <v>38</v>
      </c>
      <c r="AH1031" s="15" t="s">
        <v>29</v>
      </c>
      <c r="AI1031" s="15" t="s">
        <v>38</v>
      </c>
      <c r="AL1031" s="47">
        <f t="shared" si="32"/>
        <v>0.97583333333333255</v>
      </c>
      <c r="AM1031" s="47">
        <v>1.19</v>
      </c>
      <c r="AN1031">
        <f t="shared" si="33"/>
        <v>0.17849999999999999</v>
      </c>
      <c r="AO1031" s="18" t="s">
        <v>70</v>
      </c>
      <c r="AP1031" t="s">
        <v>390</v>
      </c>
    </row>
    <row r="1032" spans="1:42" x14ac:dyDescent="0.2">
      <c r="A1032" t="s">
        <v>29</v>
      </c>
      <c r="B1032" t="s">
        <v>81</v>
      </c>
      <c r="C1032" t="s">
        <v>31</v>
      </c>
      <c r="D1032" t="s">
        <v>173</v>
      </c>
      <c r="E1032" t="s">
        <v>29</v>
      </c>
      <c r="G1032" t="s">
        <v>91</v>
      </c>
      <c r="I1032">
        <v>28</v>
      </c>
      <c r="J1032" t="s">
        <v>84</v>
      </c>
      <c r="K1032" t="s">
        <v>85</v>
      </c>
      <c r="M1032" s="11">
        <v>15</v>
      </c>
      <c r="N1032">
        <v>3</v>
      </c>
      <c r="O1032" t="s">
        <v>86</v>
      </c>
      <c r="P1032" s="12">
        <v>43335.666666666664</v>
      </c>
      <c r="Q1032" s="13">
        <v>1615</v>
      </c>
      <c r="R1032" s="13">
        <v>215</v>
      </c>
      <c r="S1032" s="14">
        <v>3021</v>
      </c>
      <c r="T1032" s="14">
        <v>0.36</v>
      </c>
      <c r="V1032" t="s">
        <v>87</v>
      </c>
      <c r="W1032" t="s">
        <v>29</v>
      </c>
      <c r="X1032" s="12">
        <v>43335.666666666664</v>
      </c>
      <c r="Y1032" s="15">
        <v>2947.9924999999976</v>
      </c>
      <c r="Z1032" s="16">
        <v>0</v>
      </c>
      <c r="AA1032" s="16">
        <v>0</v>
      </c>
      <c r="AB1032" s="16">
        <v>0</v>
      </c>
      <c r="AC1032" s="16">
        <v>2947.9924999999976</v>
      </c>
      <c r="AD1032" s="16">
        <v>2947.9924999999976</v>
      </c>
      <c r="AE1032" s="16">
        <v>2947.9924999999976</v>
      </c>
      <c r="AF1032" s="12">
        <v>43465</v>
      </c>
      <c r="AG1032" s="15" t="s">
        <v>38</v>
      </c>
      <c r="AH1032" s="15" t="s">
        <v>29</v>
      </c>
      <c r="AI1032" s="15" t="s">
        <v>38</v>
      </c>
      <c r="AL1032" s="47">
        <f t="shared" si="32"/>
        <v>0.97583333333333255</v>
      </c>
      <c r="AM1032" s="47">
        <v>1.19</v>
      </c>
      <c r="AN1032">
        <f t="shared" si="33"/>
        <v>0.42839999999999995</v>
      </c>
      <c r="AO1032" s="18" t="s">
        <v>70</v>
      </c>
      <c r="AP1032" t="s">
        <v>390</v>
      </c>
    </row>
    <row r="1033" spans="1:42" x14ac:dyDescent="0.2">
      <c r="A1033" t="s">
        <v>29</v>
      </c>
      <c r="B1033" t="s">
        <v>81</v>
      </c>
      <c r="C1033" t="s">
        <v>31</v>
      </c>
      <c r="D1033" t="s">
        <v>173</v>
      </c>
      <c r="E1033" t="s">
        <v>29</v>
      </c>
      <c r="G1033" t="s">
        <v>88</v>
      </c>
      <c r="I1033">
        <v>7</v>
      </c>
      <c r="J1033" t="s">
        <v>84</v>
      </c>
      <c r="K1033" t="s">
        <v>85</v>
      </c>
      <c r="M1033" s="11">
        <v>1</v>
      </c>
      <c r="N1033">
        <v>2</v>
      </c>
      <c r="O1033" t="s">
        <v>89</v>
      </c>
      <c r="P1033" s="12">
        <v>43335.666666666664</v>
      </c>
      <c r="Q1033" s="13">
        <v>1615</v>
      </c>
      <c r="R1033" s="13">
        <v>20</v>
      </c>
      <c r="S1033" s="14">
        <v>486</v>
      </c>
      <c r="T1033" s="14">
        <v>0.08</v>
      </c>
      <c r="V1033" t="s">
        <v>87</v>
      </c>
      <c r="W1033" t="s">
        <v>29</v>
      </c>
      <c r="X1033" s="12">
        <v>43335.666666666664</v>
      </c>
      <c r="Y1033" s="15">
        <v>474.2549999999996</v>
      </c>
      <c r="Z1033" s="16">
        <v>0</v>
      </c>
      <c r="AA1033" s="16">
        <v>0</v>
      </c>
      <c r="AB1033" s="16">
        <v>0</v>
      </c>
      <c r="AC1033" s="16">
        <v>474.2549999999996</v>
      </c>
      <c r="AD1033" s="16">
        <v>474.2549999999996</v>
      </c>
      <c r="AE1033" s="16">
        <v>474.2549999999996</v>
      </c>
      <c r="AF1033" s="12">
        <v>43465</v>
      </c>
      <c r="AG1033" s="15" t="s">
        <v>38</v>
      </c>
      <c r="AH1033" s="15" t="s">
        <v>29</v>
      </c>
      <c r="AI1033" s="15" t="s">
        <v>38</v>
      </c>
      <c r="AL1033" s="47">
        <f t="shared" si="32"/>
        <v>0.97583333333333255</v>
      </c>
      <c r="AM1033" s="47">
        <v>1.19</v>
      </c>
      <c r="AN1033">
        <f t="shared" si="33"/>
        <v>9.5199999999999993E-2</v>
      </c>
      <c r="AO1033" s="18" t="s">
        <v>70</v>
      </c>
      <c r="AP1033" t="s">
        <v>390</v>
      </c>
    </row>
    <row r="1034" spans="1:42" x14ac:dyDescent="0.2">
      <c r="A1034" t="s">
        <v>29</v>
      </c>
      <c r="B1034" t="s">
        <v>81</v>
      </c>
      <c r="C1034" t="s">
        <v>31</v>
      </c>
      <c r="D1034" t="s">
        <v>173</v>
      </c>
      <c r="E1034" t="s">
        <v>29</v>
      </c>
      <c r="G1034" t="s">
        <v>164</v>
      </c>
      <c r="I1034">
        <v>4</v>
      </c>
      <c r="J1034" t="s">
        <v>84</v>
      </c>
      <c r="K1034" t="s">
        <v>85</v>
      </c>
      <c r="M1034" s="11">
        <v>5</v>
      </c>
      <c r="N1034">
        <v>2</v>
      </c>
      <c r="O1034" t="s">
        <v>165</v>
      </c>
      <c r="P1034" s="12">
        <v>43335.666666666664</v>
      </c>
      <c r="Q1034" s="13">
        <v>1615</v>
      </c>
      <c r="R1034" s="13">
        <v>195</v>
      </c>
      <c r="S1034" s="14">
        <v>1096</v>
      </c>
      <c r="T1034" s="14">
        <v>0.18</v>
      </c>
      <c r="V1034" t="s">
        <v>87</v>
      </c>
      <c r="W1034" t="s">
        <v>29</v>
      </c>
      <c r="X1034" s="12">
        <v>43335.666666666664</v>
      </c>
      <c r="Y1034" s="15">
        <v>1069.5133333333324</v>
      </c>
      <c r="Z1034" s="16">
        <v>0</v>
      </c>
      <c r="AA1034" s="16">
        <v>0</v>
      </c>
      <c r="AB1034" s="16">
        <v>0</v>
      </c>
      <c r="AC1034" s="16">
        <v>1069.5133333333324</v>
      </c>
      <c r="AD1034" s="16">
        <v>1069.5133333333324</v>
      </c>
      <c r="AE1034" s="16">
        <v>1069.5133333333324</v>
      </c>
      <c r="AF1034" s="12">
        <v>43465</v>
      </c>
      <c r="AG1034" s="15" t="s">
        <v>38</v>
      </c>
      <c r="AH1034" s="15" t="s">
        <v>29</v>
      </c>
      <c r="AI1034" s="15" t="s">
        <v>38</v>
      </c>
      <c r="AL1034" s="47">
        <f t="shared" si="32"/>
        <v>0.97583333333333244</v>
      </c>
      <c r="AM1034" s="47">
        <v>1.19</v>
      </c>
      <c r="AN1034">
        <f t="shared" si="33"/>
        <v>0.21419999999999997</v>
      </c>
      <c r="AO1034" s="18" t="s">
        <v>70</v>
      </c>
      <c r="AP1034" t="s">
        <v>390</v>
      </c>
    </row>
    <row r="1035" spans="1:42" x14ac:dyDescent="0.2">
      <c r="A1035" t="s">
        <v>29</v>
      </c>
      <c r="B1035" t="s">
        <v>81</v>
      </c>
      <c r="C1035" t="s">
        <v>31</v>
      </c>
      <c r="D1035" t="s">
        <v>173</v>
      </c>
      <c r="E1035" t="s">
        <v>29</v>
      </c>
      <c r="G1035" t="s">
        <v>83</v>
      </c>
      <c r="I1035">
        <v>9</v>
      </c>
      <c r="J1035" t="s">
        <v>84</v>
      </c>
      <c r="K1035" t="s">
        <v>85</v>
      </c>
      <c r="M1035" s="11">
        <v>15</v>
      </c>
      <c r="N1035">
        <v>2</v>
      </c>
      <c r="O1035" t="s">
        <v>86</v>
      </c>
      <c r="P1035" s="12">
        <v>43335.666666666664</v>
      </c>
      <c r="Q1035" s="13">
        <v>1615</v>
      </c>
      <c r="R1035" s="13">
        <v>135</v>
      </c>
      <c r="S1035" s="14">
        <v>2014</v>
      </c>
      <c r="T1035" s="14">
        <v>0.24</v>
      </c>
      <c r="V1035" t="s">
        <v>87</v>
      </c>
      <c r="W1035" t="s">
        <v>29</v>
      </c>
      <c r="X1035" s="12">
        <v>43335.666666666664</v>
      </c>
      <c r="Y1035" s="15">
        <v>1965.3283333333318</v>
      </c>
      <c r="Z1035" s="16">
        <v>0</v>
      </c>
      <c r="AA1035" s="16">
        <v>0</v>
      </c>
      <c r="AB1035" s="16">
        <v>0</v>
      </c>
      <c r="AC1035" s="16">
        <v>1965.3283333333318</v>
      </c>
      <c r="AD1035" s="16">
        <v>1965.3283333333318</v>
      </c>
      <c r="AE1035" s="16">
        <v>1965.3283333333318</v>
      </c>
      <c r="AF1035" s="12">
        <v>43465</v>
      </c>
      <c r="AG1035" s="15" t="s">
        <v>38</v>
      </c>
      <c r="AH1035" s="15" t="s">
        <v>29</v>
      </c>
      <c r="AI1035" s="15" t="s">
        <v>38</v>
      </c>
      <c r="AL1035" s="47">
        <f t="shared" si="32"/>
        <v>0.97583333333333255</v>
      </c>
      <c r="AM1035" s="47">
        <v>1.19</v>
      </c>
      <c r="AN1035">
        <f t="shared" si="33"/>
        <v>0.28559999999999997</v>
      </c>
      <c r="AO1035" s="18" t="s">
        <v>70</v>
      </c>
      <c r="AP1035" t="s">
        <v>390</v>
      </c>
    </row>
    <row r="1036" spans="1:42" x14ac:dyDescent="0.2">
      <c r="A1036" t="s">
        <v>29</v>
      </c>
      <c r="B1036" t="s">
        <v>81</v>
      </c>
      <c r="C1036" t="s">
        <v>31</v>
      </c>
      <c r="D1036" t="s">
        <v>313</v>
      </c>
      <c r="E1036" t="s">
        <v>29</v>
      </c>
      <c r="G1036" t="s">
        <v>100</v>
      </c>
      <c r="I1036">
        <v>22</v>
      </c>
      <c r="J1036" t="s">
        <v>84</v>
      </c>
      <c r="K1036" t="s">
        <v>85</v>
      </c>
      <c r="M1036" s="11">
        <v>15</v>
      </c>
      <c r="N1036">
        <v>2</v>
      </c>
      <c r="O1036" t="s">
        <v>86</v>
      </c>
      <c r="P1036" s="12">
        <v>43433.333333333336</v>
      </c>
      <c r="Q1036" s="13">
        <v>1492</v>
      </c>
      <c r="R1036" s="13">
        <v>155</v>
      </c>
      <c r="S1036" s="14">
        <v>2014</v>
      </c>
      <c r="T1036" s="14">
        <v>0.24</v>
      </c>
      <c r="V1036" t="s">
        <v>87</v>
      </c>
      <c r="W1036" t="s">
        <v>29</v>
      </c>
      <c r="X1036" s="12">
        <v>43433.333333333336</v>
      </c>
      <c r="Y1036" s="15">
        <v>1965.3283333333318</v>
      </c>
      <c r="Z1036" s="16">
        <v>0</v>
      </c>
      <c r="AA1036" s="16">
        <v>0</v>
      </c>
      <c r="AB1036" s="16">
        <v>0</v>
      </c>
      <c r="AC1036" s="16">
        <v>1965.3283333333318</v>
      </c>
      <c r="AD1036" s="16">
        <v>1965.3283333333318</v>
      </c>
      <c r="AE1036" s="16">
        <v>1965.3283333333318</v>
      </c>
      <c r="AF1036" s="12">
        <v>43555</v>
      </c>
      <c r="AG1036" s="15" t="s">
        <v>38</v>
      </c>
      <c r="AH1036" s="15" t="s">
        <v>29</v>
      </c>
      <c r="AI1036" s="15" t="s">
        <v>38</v>
      </c>
      <c r="AL1036" s="47">
        <f t="shared" si="32"/>
        <v>0.97583333333333255</v>
      </c>
      <c r="AM1036" s="47">
        <v>1.19</v>
      </c>
      <c r="AN1036">
        <f t="shared" si="33"/>
        <v>0.28559999999999997</v>
      </c>
      <c r="AO1036" s="18" t="s">
        <v>70</v>
      </c>
      <c r="AP1036" t="s">
        <v>390</v>
      </c>
    </row>
    <row r="1037" spans="1:42" x14ac:dyDescent="0.2">
      <c r="A1037" t="s">
        <v>29</v>
      </c>
      <c r="B1037" t="s">
        <v>81</v>
      </c>
      <c r="C1037" t="s">
        <v>31</v>
      </c>
      <c r="D1037" t="s">
        <v>313</v>
      </c>
      <c r="E1037" t="s">
        <v>29</v>
      </c>
      <c r="G1037" t="s">
        <v>83</v>
      </c>
      <c r="I1037">
        <v>9</v>
      </c>
      <c r="J1037" t="s">
        <v>84</v>
      </c>
      <c r="K1037" t="s">
        <v>85</v>
      </c>
      <c r="M1037" s="11">
        <v>15</v>
      </c>
      <c r="N1037">
        <v>2</v>
      </c>
      <c r="O1037" t="s">
        <v>86</v>
      </c>
      <c r="P1037" s="12">
        <v>43433.333333333336</v>
      </c>
      <c r="Q1037" s="13">
        <v>1492</v>
      </c>
      <c r="R1037" s="13">
        <v>135</v>
      </c>
      <c r="S1037" s="14">
        <v>2014</v>
      </c>
      <c r="T1037" s="14">
        <v>0.24</v>
      </c>
      <c r="V1037" t="s">
        <v>87</v>
      </c>
      <c r="W1037" t="s">
        <v>29</v>
      </c>
      <c r="X1037" s="12">
        <v>43433.333333333336</v>
      </c>
      <c r="Y1037" s="15">
        <v>1965.3283333333318</v>
      </c>
      <c r="Z1037" s="16">
        <v>0</v>
      </c>
      <c r="AA1037" s="16">
        <v>0</v>
      </c>
      <c r="AB1037" s="16">
        <v>0</v>
      </c>
      <c r="AC1037" s="16">
        <v>1965.3283333333318</v>
      </c>
      <c r="AD1037" s="16">
        <v>1965.3283333333318</v>
      </c>
      <c r="AE1037" s="16">
        <v>1965.3283333333318</v>
      </c>
      <c r="AF1037" s="12">
        <v>43555</v>
      </c>
      <c r="AG1037" s="15" t="s">
        <v>38</v>
      </c>
      <c r="AH1037" s="15" t="s">
        <v>29</v>
      </c>
      <c r="AI1037" s="15" t="s">
        <v>38</v>
      </c>
      <c r="AL1037" s="47">
        <f t="shared" si="32"/>
        <v>0.97583333333333255</v>
      </c>
      <c r="AM1037" s="47">
        <v>1.19</v>
      </c>
      <c r="AN1037">
        <f t="shared" si="33"/>
        <v>0.28559999999999997</v>
      </c>
      <c r="AO1037" s="18" t="s">
        <v>70</v>
      </c>
      <c r="AP1037" t="s">
        <v>390</v>
      </c>
    </row>
    <row r="1038" spans="1:42" x14ac:dyDescent="0.2">
      <c r="A1038" t="s">
        <v>29</v>
      </c>
      <c r="B1038" t="s">
        <v>81</v>
      </c>
      <c r="C1038" t="s">
        <v>31</v>
      </c>
      <c r="D1038" t="s">
        <v>313</v>
      </c>
      <c r="E1038" t="s">
        <v>29</v>
      </c>
      <c r="G1038" t="s">
        <v>95</v>
      </c>
      <c r="I1038">
        <v>37</v>
      </c>
      <c r="J1038" t="s">
        <v>84</v>
      </c>
      <c r="K1038" t="s">
        <v>85</v>
      </c>
      <c r="M1038" s="11">
        <v>5</v>
      </c>
      <c r="N1038">
        <v>1</v>
      </c>
      <c r="O1038" t="s">
        <v>96</v>
      </c>
      <c r="P1038" s="12">
        <v>43433.333333333336</v>
      </c>
      <c r="Q1038" s="13">
        <v>1492</v>
      </c>
      <c r="R1038" s="13">
        <v>25</v>
      </c>
      <c r="S1038" s="14">
        <v>133</v>
      </c>
      <c r="T1038" s="14">
        <v>0.05</v>
      </c>
      <c r="V1038" t="s">
        <v>87</v>
      </c>
      <c r="W1038" t="s">
        <v>29</v>
      </c>
      <c r="X1038" s="12">
        <v>43433.333333333336</v>
      </c>
      <c r="Y1038" s="15">
        <v>129.78583333333322</v>
      </c>
      <c r="Z1038" s="16">
        <v>0</v>
      </c>
      <c r="AA1038" s="16">
        <v>0</v>
      </c>
      <c r="AB1038" s="16">
        <v>0</v>
      </c>
      <c r="AC1038" s="16">
        <v>129.78583333333322</v>
      </c>
      <c r="AD1038" s="16">
        <v>129.78583333333322</v>
      </c>
      <c r="AE1038" s="16">
        <v>129.78583333333322</v>
      </c>
      <c r="AF1038" s="12">
        <v>43555</v>
      </c>
      <c r="AG1038" s="15" t="s">
        <v>38</v>
      </c>
      <c r="AH1038" s="15" t="s">
        <v>29</v>
      </c>
      <c r="AI1038" s="15" t="s">
        <v>38</v>
      </c>
      <c r="AL1038" s="47">
        <f t="shared" si="32"/>
        <v>0.97583333333333244</v>
      </c>
      <c r="AM1038" s="47">
        <v>1.19</v>
      </c>
      <c r="AN1038">
        <f t="shared" si="33"/>
        <v>5.9499999999999997E-2</v>
      </c>
      <c r="AO1038" s="18" t="s">
        <v>70</v>
      </c>
      <c r="AP1038" t="s">
        <v>390</v>
      </c>
    </row>
    <row r="1039" spans="1:42" x14ac:dyDescent="0.2">
      <c r="A1039" t="s">
        <v>29</v>
      </c>
      <c r="B1039" t="s">
        <v>81</v>
      </c>
      <c r="C1039" t="s">
        <v>31</v>
      </c>
      <c r="D1039" t="s">
        <v>313</v>
      </c>
      <c r="E1039" t="s">
        <v>29</v>
      </c>
      <c r="G1039" t="s">
        <v>98</v>
      </c>
      <c r="I1039">
        <v>8</v>
      </c>
      <c r="J1039" t="s">
        <v>84</v>
      </c>
      <c r="K1039" t="s">
        <v>85</v>
      </c>
      <c r="M1039" s="11">
        <v>1</v>
      </c>
      <c r="N1039">
        <v>1</v>
      </c>
      <c r="O1039" t="s">
        <v>99</v>
      </c>
      <c r="P1039" s="12">
        <v>43433.333333333336</v>
      </c>
      <c r="Q1039" s="13">
        <v>1492</v>
      </c>
      <c r="R1039" s="13">
        <v>27</v>
      </c>
      <c r="S1039" s="14">
        <v>289</v>
      </c>
      <c r="T1039" s="14">
        <v>0.05</v>
      </c>
      <c r="V1039" t="s">
        <v>87</v>
      </c>
      <c r="W1039" t="s">
        <v>29</v>
      </c>
      <c r="X1039" s="12">
        <v>43433.333333333336</v>
      </c>
      <c r="Y1039" s="15">
        <v>282.01583333333309</v>
      </c>
      <c r="Z1039" s="16">
        <v>0</v>
      </c>
      <c r="AA1039" s="16">
        <v>0</v>
      </c>
      <c r="AB1039" s="16">
        <v>0</v>
      </c>
      <c r="AC1039" s="16">
        <v>282.01583333333309</v>
      </c>
      <c r="AD1039" s="16">
        <v>282.01583333333309</v>
      </c>
      <c r="AE1039" s="16">
        <v>282.01583333333309</v>
      </c>
      <c r="AF1039" s="12">
        <v>43555</v>
      </c>
      <c r="AG1039" s="15" t="s">
        <v>38</v>
      </c>
      <c r="AH1039" s="15" t="s">
        <v>29</v>
      </c>
      <c r="AI1039" s="15" t="s">
        <v>38</v>
      </c>
      <c r="AL1039" s="47">
        <f t="shared" si="32"/>
        <v>0.97583333333333244</v>
      </c>
      <c r="AM1039" s="47">
        <v>1.19</v>
      </c>
      <c r="AN1039">
        <f t="shared" si="33"/>
        <v>5.9499999999999997E-2</v>
      </c>
      <c r="AO1039" s="18" t="s">
        <v>70</v>
      </c>
      <c r="AP1039" t="s">
        <v>390</v>
      </c>
    </row>
    <row r="1040" spans="1:42" x14ac:dyDescent="0.2">
      <c r="A1040" t="s">
        <v>29</v>
      </c>
      <c r="B1040" t="s">
        <v>81</v>
      </c>
      <c r="C1040" t="s">
        <v>31</v>
      </c>
      <c r="D1040" t="s">
        <v>313</v>
      </c>
      <c r="E1040" t="s">
        <v>29</v>
      </c>
      <c r="G1040" t="s">
        <v>88</v>
      </c>
      <c r="I1040">
        <v>7</v>
      </c>
      <c r="J1040" t="s">
        <v>84</v>
      </c>
      <c r="K1040" t="s">
        <v>85</v>
      </c>
      <c r="M1040" s="11">
        <v>1</v>
      </c>
      <c r="N1040">
        <v>1</v>
      </c>
      <c r="O1040" t="s">
        <v>89</v>
      </c>
      <c r="P1040" s="12">
        <v>43433.333333333336</v>
      </c>
      <c r="Q1040" s="13">
        <v>1492</v>
      </c>
      <c r="R1040" s="13">
        <v>20</v>
      </c>
      <c r="S1040" s="14">
        <v>243</v>
      </c>
      <c r="T1040" s="14">
        <v>0.04</v>
      </c>
      <c r="V1040" t="s">
        <v>87</v>
      </c>
      <c r="W1040" t="s">
        <v>29</v>
      </c>
      <c r="X1040" s="12">
        <v>43433.333333333336</v>
      </c>
      <c r="Y1040" s="15">
        <v>237.1274999999998</v>
      </c>
      <c r="Z1040" s="16">
        <v>0</v>
      </c>
      <c r="AA1040" s="16">
        <v>0</v>
      </c>
      <c r="AB1040" s="16">
        <v>0</v>
      </c>
      <c r="AC1040" s="16">
        <v>237.1274999999998</v>
      </c>
      <c r="AD1040" s="16">
        <v>237.1274999999998</v>
      </c>
      <c r="AE1040" s="16">
        <v>237.1274999999998</v>
      </c>
      <c r="AF1040" s="12">
        <v>43555</v>
      </c>
      <c r="AG1040" s="15" t="s">
        <v>38</v>
      </c>
      <c r="AH1040" s="15" t="s">
        <v>29</v>
      </c>
      <c r="AI1040" s="15" t="s">
        <v>38</v>
      </c>
      <c r="AL1040" s="47">
        <f t="shared" si="32"/>
        <v>0.97583333333333255</v>
      </c>
      <c r="AM1040" s="47">
        <v>1.19</v>
      </c>
      <c r="AN1040">
        <f t="shared" si="33"/>
        <v>4.7599999999999996E-2</v>
      </c>
      <c r="AO1040" s="18" t="s">
        <v>70</v>
      </c>
      <c r="AP1040" t="s">
        <v>390</v>
      </c>
    </row>
    <row r="1041" spans="1:42" x14ac:dyDescent="0.2">
      <c r="A1041" t="s">
        <v>29</v>
      </c>
      <c r="B1041" t="s">
        <v>81</v>
      </c>
      <c r="C1041" t="s">
        <v>31</v>
      </c>
      <c r="D1041" t="s">
        <v>313</v>
      </c>
      <c r="E1041" t="s">
        <v>29</v>
      </c>
      <c r="G1041" t="s">
        <v>92</v>
      </c>
      <c r="I1041">
        <v>3</v>
      </c>
      <c r="J1041" t="s">
        <v>84</v>
      </c>
      <c r="K1041" t="s">
        <v>85</v>
      </c>
      <c r="M1041" s="11">
        <v>5</v>
      </c>
      <c r="N1041">
        <v>1</v>
      </c>
      <c r="O1041" t="s">
        <v>93</v>
      </c>
      <c r="P1041" s="12">
        <v>43433.333333333336</v>
      </c>
      <c r="Q1041" s="13">
        <v>1492</v>
      </c>
      <c r="R1041" s="13">
        <v>195</v>
      </c>
      <c r="S1041" s="14">
        <v>480</v>
      </c>
      <c r="T1041" s="14">
        <v>0.08</v>
      </c>
      <c r="V1041" t="s">
        <v>87</v>
      </c>
      <c r="W1041" t="s">
        <v>29</v>
      </c>
      <c r="X1041" s="12">
        <v>43433.333333333336</v>
      </c>
      <c r="Y1041" s="15">
        <v>468.39999999999964</v>
      </c>
      <c r="Z1041" s="16">
        <v>0</v>
      </c>
      <c r="AA1041" s="16">
        <v>0</v>
      </c>
      <c r="AB1041" s="16">
        <v>0</v>
      </c>
      <c r="AC1041" s="16">
        <v>468.39999999999964</v>
      </c>
      <c r="AD1041" s="16">
        <v>468.39999999999964</v>
      </c>
      <c r="AE1041" s="16">
        <v>468.39999999999964</v>
      </c>
      <c r="AF1041" s="12">
        <v>43555</v>
      </c>
      <c r="AG1041" s="15" t="s">
        <v>38</v>
      </c>
      <c r="AH1041" s="15" t="s">
        <v>29</v>
      </c>
      <c r="AI1041" s="15" t="s">
        <v>38</v>
      </c>
      <c r="AL1041" s="47">
        <f t="shared" si="32"/>
        <v>0.97583333333333255</v>
      </c>
      <c r="AM1041" s="47">
        <v>1.19</v>
      </c>
      <c r="AN1041">
        <f t="shared" si="33"/>
        <v>9.5199999999999993E-2</v>
      </c>
      <c r="AO1041" s="18" t="s">
        <v>70</v>
      </c>
      <c r="AP1041" t="s">
        <v>390</v>
      </c>
    </row>
    <row r="1042" spans="1:42" x14ac:dyDescent="0.2">
      <c r="A1042" t="s">
        <v>29</v>
      </c>
      <c r="B1042" t="s">
        <v>81</v>
      </c>
      <c r="C1042" t="s">
        <v>31</v>
      </c>
      <c r="D1042" t="s">
        <v>313</v>
      </c>
      <c r="E1042" t="s">
        <v>29</v>
      </c>
      <c r="G1042" t="s">
        <v>91</v>
      </c>
      <c r="I1042">
        <v>28</v>
      </c>
      <c r="J1042" t="s">
        <v>84</v>
      </c>
      <c r="K1042" t="s">
        <v>85</v>
      </c>
      <c r="M1042" s="11">
        <v>15</v>
      </c>
      <c r="N1042">
        <v>3</v>
      </c>
      <c r="O1042" t="s">
        <v>86</v>
      </c>
      <c r="P1042" s="12">
        <v>43433.333333333336</v>
      </c>
      <c r="Q1042" s="13">
        <v>1492</v>
      </c>
      <c r="R1042" s="13">
        <v>215</v>
      </c>
      <c r="S1042" s="14">
        <v>3021</v>
      </c>
      <c r="T1042" s="14">
        <v>0.36</v>
      </c>
      <c r="V1042" t="s">
        <v>87</v>
      </c>
      <c r="W1042" t="s">
        <v>29</v>
      </c>
      <c r="X1042" s="12">
        <v>43433.333333333336</v>
      </c>
      <c r="Y1042" s="15">
        <v>2947.9924999999976</v>
      </c>
      <c r="Z1042" s="16">
        <v>0</v>
      </c>
      <c r="AA1042" s="16">
        <v>0</v>
      </c>
      <c r="AB1042" s="16">
        <v>0</v>
      </c>
      <c r="AC1042" s="16">
        <v>2947.9924999999976</v>
      </c>
      <c r="AD1042" s="16">
        <v>2947.9924999999976</v>
      </c>
      <c r="AE1042" s="16">
        <v>2947.9924999999976</v>
      </c>
      <c r="AF1042" s="12">
        <v>43555</v>
      </c>
      <c r="AG1042" s="15" t="s">
        <v>38</v>
      </c>
      <c r="AH1042" s="15" t="s">
        <v>29</v>
      </c>
      <c r="AI1042" s="15" t="s">
        <v>38</v>
      </c>
      <c r="AL1042" s="47">
        <f t="shared" si="32"/>
        <v>0.97583333333333255</v>
      </c>
      <c r="AM1042" s="47">
        <v>1.19</v>
      </c>
      <c r="AN1042">
        <f t="shared" si="33"/>
        <v>0.42839999999999995</v>
      </c>
      <c r="AO1042" s="18" t="s">
        <v>70</v>
      </c>
      <c r="AP1042" t="s">
        <v>390</v>
      </c>
    </row>
    <row r="1043" spans="1:42" x14ac:dyDescent="0.2">
      <c r="A1043" t="s">
        <v>29</v>
      </c>
      <c r="B1043" t="s">
        <v>81</v>
      </c>
      <c r="C1043" t="s">
        <v>31</v>
      </c>
      <c r="D1043" t="s">
        <v>174</v>
      </c>
      <c r="E1043" t="s">
        <v>29</v>
      </c>
      <c r="G1043" t="s">
        <v>92</v>
      </c>
      <c r="I1043">
        <v>3</v>
      </c>
      <c r="J1043" t="s">
        <v>84</v>
      </c>
      <c r="K1043" t="s">
        <v>85</v>
      </c>
      <c r="M1043" s="11">
        <v>5</v>
      </c>
      <c r="N1043">
        <v>1</v>
      </c>
      <c r="O1043" t="s">
        <v>93</v>
      </c>
      <c r="P1043" s="12">
        <v>43335.333333333336</v>
      </c>
      <c r="Q1043" s="13">
        <v>1265</v>
      </c>
      <c r="R1043" s="13">
        <v>195</v>
      </c>
      <c r="S1043" s="14">
        <v>480</v>
      </c>
      <c r="T1043" s="14">
        <v>0.08</v>
      </c>
      <c r="V1043" t="s">
        <v>87</v>
      </c>
      <c r="W1043" t="s">
        <v>29</v>
      </c>
      <c r="X1043" s="12">
        <v>43335.333333333336</v>
      </c>
      <c r="Y1043" s="15">
        <v>468.39999999999964</v>
      </c>
      <c r="Z1043" s="16">
        <v>0</v>
      </c>
      <c r="AA1043" s="16">
        <v>0</v>
      </c>
      <c r="AB1043" s="16">
        <v>0</v>
      </c>
      <c r="AC1043" s="16">
        <v>468.39999999999964</v>
      </c>
      <c r="AD1043" s="16">
        <v>468.39999999999964</v>
      </c>
      <c r="AE1043" s="16">
        <v>468.39999999999964</v>
      </c>
      <c r="AF1043" s="12">
        <v>43465</v>
      </c>
      <c r="AG1043" s="15" t="s">
        <v>38</v>
      </c>
      <c r="AH1043" s="15" t="s">
        <v>29</v>
      </c>
      <c r="AI1043" s="15" t="s">
        <v>38</v>
      </c>
      <c r="AL1043" s="47">
        <f t="shared" si="32"/>
        <v>0.97583333333333255</v>
      </c>
      <c r="AM1043" s="47">
        <v>1.19</v>
      </c>
      <c r="AN1043">
        <f t="shared" si="33"/>
        <v>9.5199999999999993E-2</v>
      </c>
      <c r="AO1043" s="18" t="s">
        <v>70</v>
      </c>
      <c r="AP1043" t="s">
        <v>390</v>
      </c>
    </row>
    <row r="1044" spans="1:42" x14ac:dyDescent="0.2">
      <c r="A1044" t="s">
        <v>29</v>
      </c>
      <c r="B1044" t="s">
        <v>81</v>
      </c>
      <c r="C1044" t="s">
        <v>31</v>
      </c>
      <c r="D1044" t="s">
        <v>174</v>
      </c>
      <c r="E1044" t="s">
        <v>29</v>
      </c>
      <c r="G1044" t="s">
        <v>175</v>
      </c>
      <c r="I1044">
        <v>39</v>
      </c>
      <c r="J1044" t="s">
        <v>84</v>
      </c>
      <c r="K1044" t="s">
        <v>85</v>
      </c>
      <c r="M1044" s="11">
        <v>10</v>
      </c>
      <c r="N1044">
        <v>2</v>
      </c>
      <c r="O1044" t="s">
        <v>96</v>
      </c>
      <c r="P1044" s="12">
        <v>43335.333333333336</v>
      </c>
      <c r="Q1044" s="13">
        <v>1265</v>
      </c>
      <c r="R1044" s="13">
        <v>140</v>
      </c>
      <c r="S1044" s="14">
        <v>380</v>
      </c>
      <c r="T1044" s="14">
        <v>0.1</v>
      </c>
      <c r="V1044" t="s">
        <v>87</v>
      </c>
      <c r="W1044" t="s">
        <v>29</v>
      </c>
      <c r="X1044" s="12">
        <v>43335.333333333336</v>
      </c>
      <c r="Y1044" s="15">
        <v>370.81666666666638</v>
      </c>
      <c r="Z1044" s="16">
        <v>0</v>
      </c>
      <c r="AA1044" s="16">
        <v>0</v>
      </c>
      <c r="AB1044" s="16">
        <v>0</v>
      </c>
      <c r="AC1044" s="16">
        <v>370.81666666666638</v>
      </c>
      <c r="AD1044" s="16">
        <v>370.81666666666638</v>
      </c>
      <c r="AE1044" s="16">
        <v>370.81666666666638</v>
      </c>
      <c r="AF1044" s="12">
        <v>43465</v>
      </c>
      <c r="AG1044" s="15" t="s">
        <v>38</v>
      </c>
      <c r="AH1044" s="15" t="s">
        <v>29</v>
      </c>
      <c r="AI1044" s="15" t="s">
        <v>38</v>
      </c>
      <c r="AL1044" s="47">
        <f t="shared" si="32"/>
        <v>0.97583333333333255</v>
      </c>
      <c r="AM1044" s="47">
        <v>1.19</v>
      </c>
      <c r="AN1044">
        <f t="shared" si="33"/>
        <v>0.11899999999999999</v>
      </c>
      <c r="AO1044" s="18" t="s">
        <v>70</v>
      </c>
      <c r="AP1044" t="s">
        <v>390</v>
      </c>
    </row>
    <row r="1045" spans="1:42" x14ac:dyDescent="0.2">
      <c r="A1045" t="s">
        <v>29</v>
      </c>
      <c r="B1045" t="s">
        <v>81</v>
      </c>
      <c r="C1045" t="s">
        <v>31</v>
      </c>
      <c r="D1045" t="s">
        <v>174</v>
      </c>
      <c r="E1045" t="s">
        <v>29</v>
      </c>
      <c r="G1045" t="s">
        <v>95</v>
      </c>
      <c r="I1045">
        <v>37</v>
      </c>
      <c r="J1045" t="s">
        <v>84</v>
      </c>
      <c r="K1045" t="s">
        <v>85</v>
      </c>
      <c r="M1045" s="11">
        <v>5</v>
      </c>
      <c r="N1045">
        <v>2</v>
      </c>
      <c r="O1045" t="s">
        <v>96</v>
      </c>
      <c r="P1045" s="12">
        <v>43335.333333333336</v>
      </c>
      <c r="Q1045" s="13">
        <v>1265</v>
      </c>
      <c r="R1045" s="13">
        <v>25</v>
      </c>
      <c r="S1045" s="14">
        <v>266</v>
      </c>
      <c r="T1045" s="14">
        <v>0.1</v>
      </c>
      <c r="V1045" t="s">
        <v>87</v>
      </c>
      <c r="W1045" t="s">
        <v>29</v>
      </c>
      <c r="X1045" s="12">
        <v>43335.333333333336</v>
      </c>
      <c r="Y1045" s="15">
        <v>259.57166666666643</v>
      </c>
      <c r="Z1045" s="16">
        <v>0</v>
      </c>
      <c r="AA1045" s="16">
        <v>0</v>
      </c>
      <c r="AB1045" s="16">
        <v>0</v>
      </c>
      <c r="AC1045" s="16">
        <v>259.57166666666643</v>
      </c>
      <c r="AD1045" s="16">
        <v>259.57166666666643</v>
      </c>
      <c r="AE1045" s="16">
        <v>259.57166666666643</v>
      </c>
      <c r="AF1045" s="12">
        <v>43465</v>
      </c>
      <c r="AG1045" s="15" t="s">
        <v>38</v>
      </c>
      <c r="AH1045" s="15" t="s">
        <v>29</v>
      </c>
      <c r="AI1045" s="15" t="s">
        <v>38</v>
      </c>
      <c r="AL1045" s="47">
        <f t="shared" si="32"/>
        <v>0.97583333333333244</v>
      </c>
      <c r="AM1045" s="47">
        <v>1.19</v>
      </c>
      <c r="AN1045">
        <f t="shared" si="33"/>
        <v>0.11899999999999999</v>
      </c>
      <c r="AO1045" s="18" t="s">
        <v>70</v>
      </c>
      <c r="AP1045" t="s">
        <v>390</v>
      </c>
    </row>
    <row r="1046" spans="1:42" x14ac:dyDescent="0.2">
      <c r="A1046" t="s">
        <v>29</v>
      </c>
      <c r="B1046" t="s">
        <v>81</v>
      </c>
      <c r="C1046" t="s">
        <v>31</v>
      </c>
      <c r="D1046" t="s">
        <v>174</v>
      </c>
      <c r="E1046" t="s">
        <v>29</v>
      </c>
      <c r="G1046" t="s">
        <v>162</v>
      </c>
      <c r="I1046">
        <v>38</v>
      </c>
      <c r="J1046" t="s">
        <v>84</v>
      </c>
      <c r="K1046" t="s">
        <v>85</v>
      </c>
      <c r="M1046" s="11">
        <v>100</v>
      </c>
      <c r="N1046">
        <v>1</v>
      </c>
      <c r="O1046" t="s">
        <v>96</v>
      </c>
      <c r="P1046" s="12">
        <v>43335.333333333336</v>
      </c>
      <c r="Q1046" s="13">
        <v>1265</v>
      </c>
      <c r="R1046" s="13">
        <v>140</v>
      </c>
      <c r="S1046" s="14">
        <v>190</v>
      </c>
      <c r="T1046" s="14">
        <v>0.05</v>
      </c>
      <c r="V1046" t="s">
        <v>87</v>
      </c>
      <c r="W1046" t="s">
        <v>29</v>
      </c>
      <c r="X1046" s="12">
        <v>43335.333333333336</v>
      </c>
      <c r="Y1046" s="15">
        <v>185.40833333333319</v>
      </c>
      <c r="Z1046" s="16">
        <v>0</v>
      </c>
      <c r="AA1046" s="16">
        <v>0</v>
      </c>
      <c r="AB1046" s="16">
        <v>0</v>
      </c>
      <c r="AC1046" s="16">
        <v>185.40833333333319</v>
      </c>
      <c r="AD1046" s="16">
        <v>185.40833333333319</v>
      </c>
      <c r="AE1046" s="16">
        <v>185.40833333333319</v>
      </c>
      <c r="AF1046" s="12">
        <v>43465</v>
      </c>
      <c r="AG1046" s="15" t="s">
        <v>38</v>
      </c>
      <c r="AH1046" s="15" t="s">
        <v>29</v>
      </c>
      <c r="AI1046" s="15" t="s">
        <v>38</v>
      </c>
      <c r="AL1046" s="47">
        <f t="shared" si="32"/>
        <v>0.97583333333333255</v>
      </c>
      <c r="AM1046" s="47">
        <v>1.19</v>
      </c>
      <c r="AN1046">
        <f t="shared" si="33"/>
        <v>5.9499999999999997E-2</v>
      </c>
      <c r="AO1046" s="18" t="s">
        <v>70</v>
      </c>
      <c r="AP1046" t="s">
        <v>390</v>
      </c>
    </row>
    <row r="1047" spans="1:42" x14ac:dyDescent="0.2">
      <c r="A1047" t="s">
        <v>29</v>
      </c>
      <c r="B1047" t="s">
        <v>81</v>
      </c>
      <c r="C1047" t="s">
        <v>31</v>
      </c>
      <c r="D1047" t="s">
        <v>174</v>
      </c>
      <c r="E1047" t="s">
        <v>29</v>
      </c>
      <c r="G1047" t="s">
        <v>164</v>
      </c>
      <c r="I1047">
        <v>4</v>
      </c>
      <c r="J1047" t="s">
        <v>84</v>
      </c>
      <c r="K1047" t="s">
        <v>85</v>
      </c>
      <c r="M1047" s="11">
        <v>5</v>
      </c>
      <c r="N1047">
        <v>1</v>
      </c>
      <c r="O1047" t="s">
        <v>165</v>
      </c>
      <c r="P1047" s="12">
        <v>43335.333333333336</v>
      </c>
      <c r="Q1047" s="13">
        <v>1265</v>
      </c>
      <c r="R1047" s="13">
        <v>195</v>
      </c>
      <c r="S1047" s="14">
        <v>548</v>
      </c>
      <c r="T1047" s="14">
        <v>0.09</v>
      </c>
      <c r="V1047" t="s">
        <v>87</v>
      </c>
      <c r="W1047" t="s">
        <v>29</v>
      </c>
      <c r="X1047" s="12">
        <v>43335.333333333336</v>
      </c>
      <c r="Y1047" s="15">
        <v>534.75666666666621</v>
      </c>
      <c r="Z1047" s="16">
        <v>0</v>
      </c>
      <c r="AA1047" s="16">
        <v>0</v>
      </c>
      <c r="AB1047" s="16">
        <v>0</v>
      </c>
      <c r="AC1047" s="16">
        <v>534.75666666666621</v>
      </c>
      <c r="AD1047" s="16">
        <v>534.75666666666621</v>
      </c>
      <c r="AE1047" s="16">
        <v>534.75666666666621</v>
      </c>
      <c r="AF1047" s="12">
        <v>43465</v>
      </c>
      <c r="AG1047" s="15" t="s">
        <v>38</v>
      </c>
      <c r="AH1047" s="15" t="s">
        <v>29</v>
      </c>
      <c r="AI1047" s="15" t="s">
        <v>38</v>
      </c>
      <c r="AL1047" s="47">
        <f t="shared" si="32"/>
        <v>0.97583333333333244</v>
      </c>
      <c r="AM1047" s="47">
        <v>1.19</v>
      </c>
      <c r="AN1047">
        <f t="shared" si="33"/>
        <v>0.10709999999999999</v>
      </c>
      <c r="AO1047" s="18" t="s">
        <v>70</v>
      </c>
      <c r="AP1047" t="s">
        <v>390</v>
      </c>
    </row>
    <row r="1048" spans="1:42" x14ac:dyDescent="0.2">
      <c r="A1048" t="s">
        <v>29</v>
      </c>
      <c r="B1048" t="s">
        <v>81</v>
      </c>
      <c r="C1048" t="s">
        <v>31</v>
      </c>
      <c r="D1048" t="s">
        <v>174</v>
      </c>
      <c r="E1048" t="s">
        <v>29</v>
      </c>
      <c r="G1048" t="s">
        <v>83</v>
      </c>
      <c r="I1048">
        <v>9</v>
      </c>
      <c r="J1048" t="s">
        <v>84</v>
      </c>
      <c r="K1048" t="s">
        <v>85</v>
      </c>
      <c r="M1048" s="11">
        <v>15</v>
      </c>
      <c r="N1048">
        <v>3</v>
      </c>
      <c r="O1048" t="s">
        <v>86</v>
      </c>
      <c r="P1048" s="12">
        <v>43335.333333333336</v>
      </c>
      <c r="Q1048" s="13">
        <v>1265</v>
      </c>
      <c r="R1048" s="13">
        <v>135</v>
      </c>
      <c r="S1048" s="14">
        <v>3021</v>
      </c>
      <c r="T1048" s="14">
        <v>0.36</v>
      </c>
      <c r="V1048" t="s">
        <v>87</v>
      </c>
      <c r="W1048" t="s">
        <v>29</v>
      </c>
      <c r="X1048" s="12">
        <v>43335.333333333336</v>
      </c>
      <c r="Y1048" s="15">
        <v>2947.9924999999976</v>
      </c>
      <c r="Z1048" s="16">
        <v>0</v>
      </c>
      <c r="AA1048" s="16">
        <v>0</v>
      </c>
      <c r="AB1048" s="16">
        <v>0</v>
      </c>
      <c r="AC1048" s="16">
        <v>2947.9924999999976</v>
      </c>
      <c r="AD1048" s="16">
        <v>2947.9924999999976</v>
      </c>
      <c r="AE1048" s="16">
        <v>2947.9924999999976</v>
      </c>
      <c r="AF1048" s="12">
        <v>43465</v>
      </c>
      <c r="AG1048" s="15" t="s">
        <v>38</v>
      </c>
      <c r="AH1048" s="15" t="s">
        <v>29</v>
      </c>
      <c r="AI1048" s="15" t="s">
        <v>38</v>
      </c>
      <c r="AL1048" s="47">
        <f t="shared" si="32"/>
        <v>0.97583333333333255</v>
      </c>
      <c r="AM1048" s="47">
        <v>1.19</v>
      </c>
      <c r="AN1048">
        <f t="shared" si="33"/>
        <v>0.42839999999999995</v>
      </c>
      <c r="AO1048" s="18" t="s">
        <v>70</v>
      </c>
      <c r="AP1048" t="s">
        <v>390</v>
      </c>
    </row>
    <row r="1049" spans="1:42" x14ac:dyDescent="0.2">
      <c r="A1049" t="s">
        <v>29</v>
      </c>
      <c r="B1049" t="s">
        <v>81</v>
      </c>
      <c r="C1049" t="s">
        <v>31</v>
      </c>
      <c r="D1049" t="s">
        <v>176</v>
      </c>
      <c r="E1049" t="s">
        <v>29</v>
      </c>
      <c r="G1049" t="s">
        <v>95</v>
      </c>
      <c r="I1049">
        <v>37</v>
      </c>
      <c r="J1049" t="s">
        <v>84</v>
      </c>
      <c r="K1049" t="s">
        <v>85</v>
      </c>
      <c r="M1049" s="11">
        <v>5</v>
      </c>
      <c r="N1049">
        <v>1</v>
      </c>
      <c r="O1049" t="s">
        <v>96</v>
      </c>
      <c r="P1049" s="12">
        <v>43332.583333333336</v>
      </c>
      <c r="Q1049" s="13">
        <v>435</v>
      </c>
      <c r="R1049" s="13">
        <v>25</v>
      </c>
      <c r="S1049" s="14">
        <v>133</v>
      </c>
      <c r="T1049" s="14">
        <v>0.05</v>
      </c>
      <c r="V1049" t="s">
        <v>87</v>
      </c>
      <c r="W1049" t="s">
        <v>29</v>
      </c>
      <c r="X1049" s="12">
        <v>43332.583333333336</v>
      </c>
      <c r="Y1049" s="15">
        <v>129.78583333333322</v>
      </c>
      <c r="Z1049" s="16">
        <v>0</v>
      </c>
      <c r="AA1049" s="16">
        <v>0</v>
      </c>
      <c r="AB1049" s="16">
        <v>0</v>
      </c>
      <c r="AC1049" s="16">
        <v>129.78583333333322</v>
      </c>
      <c r="AD1049" s="16">
        <v>129.78583333333322</v>
      </c>
      <c r="AE1049" s="16">
        <v>129.78583333333322</v>
      </c>
      <c r="AF1049" s="12">
        <v>43465</v>
      </c>
      <c r="AG1049" s="15" t="s">
        <v>38</v>
      </c>
      <c r="AH1049" s="15" t="s">
        <v>29</v>
      </c>
      <c r="AI1049" s="15" t="s">
        <v>38</v>
      </c>
      <c r="AL1049" s="47">
        <f t="shared" si="32"/>
        <v>0.97583333333333244</v>
      </c>
      <c r="AM1049" s="47">
        <v>1.19</v>
      </c>
      <c r="AN1049">
        <f t="shared" si="33"/>
        <v>5.9499999999999997E-2</v>
      </c>
      <c r="AO1049" s="18" t="s">
        <v>70</v>
      </c>
      <c r="AP1049" t="s">
        <v>390</v>
      </c>
    </row>
    <row r="1050" spans="1:42" x14ac:dyDescent="0.2">
      <c r="A1050" t="s">
        <v>29</v>
      </c>
      <c r="B1050" t="s">
        <v>81</v>
      </c>
      <c r="C1050" t="s">
        <v>31</v>
      </c>
      <c r="D1050" t="s">
        <v>176</v>
      </c>
      <c r="E1050" t="s">
        <v>29</v>
      </c>
      <c r="G1050" t="s">
        <v>91</v>
      </c>
      <c r="I1050">
        <v>28</v>
      </c>
      <c r="J1050" t="s">
        <v>84</v>
      </c>
      <c r="K1050" t="s">
        <v>85</v>
      </c>
      <c r="M1050" s="11">
        <v>15</v>
      </c>
      <c r="N1050">
        <v>1</v>
      </c>
      <c r="O1050" t="s">
        <v>86</v>
      </c>
      <c r="P1050" s="12">
        <v>43332.583333333336</v>
      </c>
      <c r="Q1050" s="13">
        <v>435</v>
      </c>
      <c r="R1050" s="13">
        <v>215</v>
      </c>
      <c r="S1050" s="14">
        <v>1007</v>
      </c>
      <c r="T1050" s="14">
        <v>0.12</v>
      </c>
      <c r="V1050" t="s">
        <v>87</v>
      </c>
      <c r="W1050" t="s">
        <v>29</v>
      </c>
      <c r="X1050" s="12">
        <v>43332.583333333336</v>
      </c>
      <c r="Y1050" s="15">
        <v>982.66416666666589</v>
      </c>
      <c r="Z1050" s="16">
        <v>0</v>
      </c>
      <c r="AA1050" s="16">
        <v>0</v>
      </c>
      <c r="AB1050" s="16">
        <v>0</v>
      </c>
      <c r="AC1050" s="16">
        <v>982.66416666666589</v>
      </c>
      <c r="AD1050" s="16">
        <v>982.66416666666589</v>
      </c>
      <c r="AE1050" s="16">
        <v>982.66416666666589</v>
      </c>
      <c r="AF1050" s="12">
        <v>43465</v>
      </c>
      <c r="AG1050" s="15" t="s">
        <v>38</v>
      </c>
      <c r="AH1050" s="15" t="s">
        <v>29</v>
      </c>
      <c r="AI1050" s="15" t="s">
        <v>38</v>
      </c>
      <c r="AL1050" s="47">
        <f t="shared" si="32"/>
        <v>0.97583333333333255</v>
      </c>
      <c r="AM1050" s="47">
        <v>1.19</v>
      </c>
      <c r="AN1050">
        <f t="shared" si="33"/>
        <v>0.14279999999999998</v>
      </c>
      <c r="AO1050" s="18" t="s">
        <v>70</v>
      </c>
      <c r="AP1050" t="s">
        <v>390</v>
      </c>
    </row>
    <row r="1051" spans="1:42" x14ac:dyDescent="0.2">
      <c r="A1051" t="s">
        <v>29</v>
      </c>
      <c r="B1051" t="s">
        <v>81</v>
      </c>
      <c r="C1051" t="s">
        <v>31</v>
      </c>
      <c r="D1051" t="s">
        <v>176</v>
      </c>
      <c r="E1051" t="s">
        <v>29</v>
      </c>
      <c r="G1051" t="s">
        <v>92</v>
      </c>
      <c r="I1051">
        <v>3</v>
      </c>
      <c r="J1051" t="s">
        <v>84</v>
      </c>
      <c r="K1051" t="s">
        <v>85</v>
      </c>
      <c r="M1051" s="11">
        <v>5</v>
      </c>
      <c r="N1051">
        <v>1</v>
      </c>
      <c r="O1051" t="s">
        <v>93</v>
      </c>
      <c r="P1051" s="12">
        <v>43332.583333333336</v>
      </c>
      <c r="Q1051" s="13">
        <v>435</v>
      </c>
      <c r="R1051" s="13">
        <v>195</v>
      </c>
      <c r="S1051" s="14">
        <v>480</v>
      </c>
      <c r="T1051" s="14">
        <v>0.08</v>
      </c>
      <c r="V1051" t="s">
        <v>87</v>
      </c>
      <c r="W1051" t="s">
        <v>29</v>
      </c>
      <c r="X1051" s="12">
        <v>43332.583333333336</v>
      </c>
      <c r="Y1051" s="15">
        <v>468.39999999999964</v>
      </c>
      <c r="Z1051" s="16">
        <v>0</v>
      </c>
      <c r="AA1051" s="16">
        <v>0</v>
      </c>
      <c r="AB1051" s="16">
        <v>0</v>
      </c>
      <c r="AC1051" s="16">
        <v>468.39999999999964</v>
      </c>
      <c r="AD1051" s="16">
        <v>468.39999999999964</v>
      </c>
      <c r="AE1051" s="16">
        <v>468.39999999999964</v>
      </c>
      <c r="AF1051" s="12">
        <v>43465</v>
      </c>
      <c r="AG1051" s="15" t="s">
        <v>38</v>
      </c>
      <c r="AH1051" s="15" t="s">
        <v>29</v>
      </c>
      <c r="AI1051" s="15" t="s">
        <v>38</v>
      </c>
      <c r="AL1051" s="47">
        <f t="shared" si="32"/>
        <v>0.97583333333333255</v>
      </c>
      <c r="AM1051" s="47">
        <v>1.19</v>
      </c>
      <c r="AN1051">
        <f t="shared" si="33"/>
        <v>9.5199999999999993E-2</v>
      </c>
      <c r="AO1051" s="18" t="s">
        <v>70</v>
      </c>
      <c r="AP1051" t="s">
        <v>390</v>
      </c>
    </row>
    <row r="1052" spans="1:42" x14ac:dyDescent="0.2">
      <c r="A1052" t="s">
        <v>29</v>
      </c>
      <c r="B1052" t="s">
        <v>81</v>
      </c>
      <c r="C1052" t="s">
        <v>31</v>
      </c>
      <c r="D1052" t="s">
        <v>177</v>
      </c>
      <c r="E1052" t="s">
        <v>29</v>
      </c>
      <c r="G1052" t="s">
        <v>92</v>
      </c>
      <c r="I1052">
        <v>3</v>
      </c>
      <c r="J1052" t="s">
        <v>84</v>
      </c>
      <c r="K1052" t="s">
        <v>85</v>
      </c>
      <c r="M1052" s="11">
        <v>5</v>
      </c>
      <c r="N1052">
        <v>1</v>
      </c>
      <c r="O1052" t="s">
        <v>93</v>
      </c>
      <c r="P1052" s="12">
        <v>43336.333333333336</v>
      </c>
      <c r="Q1052" s="13">
        <v>1285</v>
      </c>
      <c r="R1052" s="13">
        <v>195</v>
      </c>
      <c r="S1052" s="14">
        <v>480</v>
      </c>
      <c r="T1052" s="14">
        <v>0.08</v>
      </c>
      <c r="V1052" t="s">
        <v>87</v>
      </c>
      <c r="W1052" t="s">
        <v>29</v>
      </c>
      <c r="X1052" s="12">
        <v>43336.333333333336</v>
      </c>
      <c r="Y1052" s="15">
        <v>468.39999999999964</v>
      </c>
      <c r="Z1052" s="16">
        <v>0</v>
      </c>
      <c r="AA1052" s="16">
        <v>0</v>
      </c>
      <c r="AB1052" s="16">
        <v>0</v>
      </c>
      <c r="AC1052" s="16">
        <v>468.39999999999964</v>
      </c>
      <c r="AD1052" s="16">
        <v>468.39999999999964</v>
      </c>
      <c r="AE1052" s="16">
        <v>468.39999999999964</v>
      </c>
      <c r="AF1052" s="12">
        <v>43465</v>
      </c>
      <c r="AG1052" s="15" t="s">
        <v>38</v>
      </c>
      <c r="AH1052" s="15" t="s">
        <v>29</v>
      </c>
      <c r="AI1052" s="15" t="s">
        <v>38</v>
      </c>
      <c r="AL1052" s="47">
        <f t="shared" si="32"/>
        <v>0.97583333333333255</v>
      </c>
      <c r="AM1052" s="47">
        <v>1.19</v>
      </c>
      <c r="AN1052">
        <f t="shared" si="33"/>
        <v>9.5199999999999993E-2</v>
      </c>
      <c r="AO1052" s="18" t="s">
        <v>70</v>
      </c>
      <c r="AP1052" t="s">
        <v>390</v>
      </c>
    </row>
    <row r="1053" spans="1:42" x14ac:dyDescent="0.2">
      <c r="A1053" t="s">
        <v>29</v>
      </c>
      <c r="B1053" t="s">
        <v>81</v>
      </c>
      <c r="C1053" t="s">
        <v>31</v>
      </c>
      <c r="D1053" t="s">
        <v>177</v>
      </c>
      <c r="E1053" t="s">
        <v>29</v>
      </c>
      <c r="G1053" t="s">
        <v>83</v>
      </c>
      <c r="I1053">
        <v>9</v>
      </c>
      <c r="J1053" t="s">
        <v>84</v>
      </c>
      <c r="K1053" t="s">
        <v>85</v>
      </c>
      <c r="M1053" s="11">
        <v>15</v>
      </c>
      <c r="N1053">
        <v>3</v>
      </c>
      <c r="O1053" t="s">
        <v>86</v>
      </c>
      <c r="P1053" s="12">
        <v>43336.333333333336</v>
      </c>
      <c r="Q1053" s="13">
        <v>1285</v>
      </c>
      <c r="R1053" s="13">
        <v>135</v>
      </c>
      <c r="S1053" s="14">
        <v>3021</v>
      </c>
      <c r="T1053" s="14">
        <v>0.36</v>
      </c>
      <c r="V1053" t="s">
        <v>87</v>
      </c>
      <c r="W1053" t="s">
        <v>29</v>
      </c>
      <c r="X1053" s="12">
        <v>43336.333333333336</v>
      </c>
      <c r="Y1053" s="15">
        <v>2947.9924999999976</v>
      </c>
      <c r="Z1053" s="16">
        <v>0</v>
      </c>
      <c r="AA1053" s="16">
        <v>0</v>
      </c>
      <c r="AB1053" s="16">
        <v>0</v>
      </c>
      <c r="AC1053" s="16">
        <v>2947.9924999999976</v>
      </c>
      <c r="AD1053" s="16">
        <v>2947.9924999999976</v>
      </c>
      <c r="AE1053" s="16">
        <v>2947.9924999999976</v>
      </c>
      <c r="AF1053" s="12">
        <v>43465</v>
      </c>
      <c r="AG1053" s="15" t="s">
        <v>38</v>
      </c>
      <c r="AH1053" s="15" t="s">
        <v>29</v>
      </c>
      <c r="AI1053" s="15" t="s">
        <v>38</v>
      </c>
      <c r="AL1053" s="47">
        <f t="shared" si="32"/>
        <v>0.97583333333333255</v>
      </c>
      <c r="AM1053" s="47">
        <v>1.19</v>
      </c>
      <c r="AN1053">
        <f t="shared" si="33"/>
        <v>0.42839999999999995</v>
      </c>
      <c r="AO1053" s="18" t="s">
        <v>70</v>
      </c>
      <c r="AP1053" t="s">
        <v>390</v>
      </c>
    </row>
    <row r="1054" spans="1:42" x14ac:dyDescent="0.2">
      <c r="A1054" t="s">
        <v>29</v>
      </c>
      <c r="B1054" t="s">
        <v>81</v>
      </c>
      <c r="C1054" t="s">
        <v>31</v>
      </c>
      <c r="D1054" t="s">
        <v>177</v>
      </c>
      <c r="E1054" t="s">
        <v>29</v>
      </c>
      <c r="G1054" t="s">
        <v>91</v>
      </c>
      <c r="I1054">
        <v>28</v>
      </c>
      <c r="J1054" t="s">
        <v>84</v>
      </c>
      <c r="K1054" t="s">
        <v>85</v>
      </c>
      <c r="M1054" s="11">
        <v>15</v>
      </c>
      <c r="N1054">
        <v>2</v>
      </c>
      <c r="O1054" t="s">
        <v>86</v>
      </c>
      <c r="P1054" s="12">
        <v>43336.333333333336</v>
      </c>
      <c r="Q1054" s="13">
        <v>1285</v>
      </c>
      <c r="R1054" s="13">
        <v>215</v>
      </c>
      <c r="S1054" s="14">
        <v>2014</v>
      </c>
      <c r="T1054" s="14">
        <v>0.24</v>
      </c>
      <c r="V1054" t="s">
        <v>87</v>
      </c>
      <c r="W1054" t="s">
        <v>29</v>
      </c>
      <c r="X1054" s="12">
        <v>43336.333333333336</v>
      </c>
      <c r="Y1054" s="15">
        <v>1965.3283333333318</v>
      </c>
      <c r="Z1054" s="16">
        <v>0</v>
      </c>
      <c r="AA1054" s="16">
        <v>0</v>
      </c>
      <c r="AB1054" s="16">
        <v>0</v>
      </c>
      <c r="AC1054" s="16">
        <v>1965.3283333333318</v>
      </c>
      <c r="AD1054" s="16">
        <v>1965.3283333333318</v>
      </c>
      <c r="AE1054" s="16">
        <v>1965.3283333333318</v>
      </c>
      <c r="AF1054" s="12">
        <v>43465</v>
      </c>
      <c r="AG1054" s="15" t="s">
        <v>38</v>
      </c>
      <c r="AH1054" s="15" t="s">
        <v>29</v>
      </c>
      <c r="AI1054" s="15" t="s">
        <v>38</v>
      </c>
      <c r="AL1054" s="47">
        <f t="shared" si="32"/>
        <v>0.97583333333333255</v>
      </c>
      <c r="AM1054" s="47">
        <v>1.19</v>
      </c>
      <c r="AN1054">
        <f t="shared" si="33"/>
        <v>0.28559999999999997</v>
      </c>
      <c r="AO1054" s="18" t="s">
        <v>70</v>
      </c>
      <c r="AP1054" t="s">
        <v>390</v>
      </c>
    </row>
    <row r="1055" spans="1:42" x14ac:dyDescent="0.2">
      <c r="A1055" t="s">
        <v>29</v>
      </c>
      <c r="B1055" t="s">
        <v>81</v>
      </c>
      <c r="C1055" t="s">
        <v>31</v>
      </c>
      <c r="D1055" t="s">
        <v>177</v>
      </c>
      <c r="E1055" t="s">
        <v>29</v>
      </c>
      <c r="G1055" t="s">
        <v>164</v>
      </c>
      <c r="I1055">
        <v>4</v>
      </c>
      <c r="J1055" t="s">
        <v>84</v>
      </c>
      <c r="K1055" t="s">
        <v>85</v>
      </c>
      <c r="M1055" s="11">
        <v>5</v>
      </c>
      <c r="N1055">
        <v>1</v>
      </c>
      <c r="O1055" t="s">
        <v>165</v>
      </c>
      <c r="P1055" s="12">
        <v>43336.333333333336</v>
      </c>
      <c r="Q1055" s="13">
        <v>1285</v>
      </c>
      <c r="R1055" s="13">
        <v>195</v>
      </c>
      <c r="S1055" s="14">
        <v>548</v>
      </c>
      <c r="T1055" s="14">
        <v>0.09</v>
      </c>
      <c r="V1055" t="s">
        <v>87</v>
      </c>
      <c r="W1055" t="s">
        <v>29</v>
      </c>
      <c r="X1055" s="12">
        <v>43336.333333333336</v>
      </c>
      <c r="Y1055" s="15">
        <v>534.75666666666621</v>
      </c>
      <c r="Z1055" s="16">
        <v>0</v>
      </c>
      <c r="AA1055" s="16">
        <v>0</v>
      </c>
      <c r="AB1055" s="16">
        <v>0</v>
      </c>
      <c r="AC1055" s="16">
        <v>534.75666666666621</v>
      </c>
      <c r="AD1055" s="16">
        <v>534.75666666666621</v>
      </c>
      <c r="AE1055" s="16">
        <v>534.75666666666621</v>
      </c>
      <c r="AF1055" s="12">
        <v>43465</v>
      </c>
      <c r="AG1055" s="15" t="s">
        <v>38</v>
      </c>
      <c r="AH1055" s="15" t="s">
        <v>29</v>
      </c>
      <c r="AI1055" s="15" t="s">
        <v>38</v>
      </c>
      <c r="AL1055" s="47">
        <f t="shared" si="32"/>
        <v>0.97583333333333244</v>
      </c>
      <c r="AM1055" s="47">
        <v>1.19</v>
      </c>
      <c r="AN1055">
        <f t="shared" si="33"/>
        <v>0.10709999999999999</v>
      </c>
      <c r="AO1055" s="18" t="s">
        <v>70</v>
      </c>
      <c r="AP1055" t="s">
        <v>390</v>
      </c>
    </row>
    <row r="1056" spans="1:42" x14ac:dyDescent="0.2">
      <c r="A1056" t="s">
        <v>29</v>
      </c>
      <c r="B1056" t="s">
        <v>81</v>
      </c>
      <c r="C1056" t="s">
        <v>31</v>
      </c>
      <c r="D1056" t="s">
        <v>177</v>
      </c>
      <c r="E1056" t="s">
        <v>29</v>
      </c>
      <c r="G1056" t="s">
        <v>88</v>
      </c>
      <c r="I1056">
        <v>7</v>
      </c>
      <c r="J1056" t="s">
        <v>84</v>
      </c>
      <c r="K1056" t="s">
        <v>85</v>
      </c>
      <c r="M1056" s="11">
        <v>1</v>
      </c>
      <c r="N1056">
        <v>3</v>
      </c>
      <c r="O1056" t="s">
        <v>89</v>
      </c>
      <c r="P1056" s="12">
        <v>43336.333333333336</v>
      </c>
      <c r="Q1056" s="13">
        <v>1285</v>
      </c>
      <c r="R1056" s="13">
        <v>20</v>
      </c>
      <c r="S1056" s="14">
        <v>729</v>
      </c>
      <c r="T1056" s="14">
        <v>0.12</v>
      </c>
      <c r="V1056" t="s">
        <v>87</v>
      </c>
      <c r="W1056" t="s">
        <v>29</v>
      </c>
      <c r="X1056" s="12">
        <v>43336.333333333336</v>
      </c>
      <c r="Y1056" s="15">
        <v>711.38249999999948</v>
      </c>
      <c r="Z1056" s="16">
        <v>0</v>
      </c>
      <c r="AA1056" s="16">
        <v>0</v>
      </c>
      <c r="AB1056" s="16">
        <v>0</v>
      </c>
      <c r="AC1056" s="16">
        <v>711.38249999999948</v>
      </c>
      <c r="AD1056" s="16">
        <v>711.38249999999948</v>
      </c>
      <c r="AE1056" s="16">
        <v>711.38249999999948</v>
      </c>
      <c r="AF1056" s="12">
        <v>43465</v>
      </c>
      <c r="AG1056" s="15" t="s">
        <v>38</v>
      </c>
      <c r="AH1056" s="15" t="s">
        <v>29</v>
      </c>
      <c r="AI1056" s="15" t="s">
        <v>38</v>
      </c>
      <c r="AL1056" s="47">
        <f t="shared" si="32"/>
        <v>0.97583333333333266</v>
      </c>
      <c r="AM1056" s="47">
        <v>1.19</v>
      </c>
      <c r="AN1056">
        <f t="shared" si="33"/>
        <v>0.14279999999999998</v>
      </c>
      <c r="AO1056" s="18" t="s">
        <v>70</v>
      </c>
      <c r="AP1056" t="s">
        <v>390</v>
      </c>
    </row>
    <row r="1057" spans="1:42" x14ac:dyDescent="0.2">
      <c r="A1057" t="s">
        <v>29</v>
      </c>
      <c r="B1057" t="s">
        <v>81</v>
      </c>
      <c r="C1057" t="s">
        <v>31</v>
      </c>
      <c r="D1057" t="s">
        <v>178</v>
      </c>
      <c r="E1057" t="s">
        <v>29</v>
      </c>
      <c r="G1057" t="s">
        <v>170</v>
      </c>
      <c r="I1057">
        <v>12</v>
      </c>
      <c r="J1057" t="s">
        <v>84</v>
      </c>
      <c r="K1057" t="s">
        <v>85</v>
      </c>
      <c r="M1057" s="11">
        <v>15</v>
      </c>
      <c r="N1057">
        <v>1</v>
      </c>
      <c r="O1057" t="s">
        <v>86</v>
      </c>
      <c r="P1057" s="12">
        <v>43333.458333333336</v>
      </c>
      <c r="Q1057" s="13">
        <v>1265</v>
      </c>
      <c r="R1057" s="13">
        <v>135</v>
      </c>
      <c r="S1057" s="14">
        <v>1007</v>
      </c>
      <c r="T1057" s="14">
        <v>0.12</v>
      </c>
      <c r="V1057" t="s">
        <v>87</v>
      </c>
      <c r="W1057" t="s">
        <v>29</v>
      </c>
      <c r="X1057" s="12">
        <v>43333.458333333336</v>
      </c>
      <c r="Y1057" s="15">
        <v>982.66416666666589</v>
      </c>
      <c r="Z1057" s="16">
        <v>0</v>
      </c>
      <c r="AA1057" s="16">
        <v>0</v>
      </c>
      <c r="AB1057" s="16">
        <v>0</v>
      </c>
      <c r="AC1057" s="16">
        <v>982.66416666666589</v>
      </c>
      <c r="AD1057" s="16">
        <v>982.66416666666589</v>
      </c>
      <c r="AE1057" s="16">
        <v>982.66416666666589</v>
      </c>
      <c r="AF1057" s="12">
        <v>43465</v>
      </c>
      <c r="AG1057" s="15" t="s">
        <v>38</v>
      </c>
      <c r="AH1057" s="15" t="s">
        <v>29</v>
      </c>
      <c r="AI1057" s="15" t="s">
        <v>38</v>
      </c>
      <c r="AL1057" s="47">
        <f t="shared" si="32"/>
        <v>0.97583333333333255</v>
      </c>
      <c r="AM1057" s="47">
        <v>1.19</v>
      </c>
      <c r="AN1057">
        <f t="shared" si="33"/>
        <v>0.14279999999999998</v>
      </c>
      <c r="AO1057" s="18" t="s">
        <v>70</v>
      </c>
      <c r="AP1057" t="s">
        <v>390</v>
      </c>
    </row>
    <row r="1058" spans="1:42" x14ac:dyDescent="0.2">
      <c r="A1058" t="s">
        <v>29</v>
      </c>
      <c r="B1058" t="s">
        <v>81</v>
      </c>
      <c r="C1058" t="s">
        <v>31</v>
      </c>
      <c r="D1058" t="s">
        <v>178</v>
      </c>
      <c r="E1058" t="s">
        <v>29</v>
      </c>
      <c r="G1058" t="s">
        <v>83</v>
      </c>
      <c r="I1058">
        <v>9</v>
      </c>
      <c r="J1058" t="s">
        <v>84</v>
      </c>
      <c r="K1058" t="s">
        <v>85</v>
      </c>
      <c r="M1058" s="11">
        <v>15</v>
      </c>
      <c r="N1058">
        <v>3</v>
      </c>
      <c r="O1058" t="s">
        <v>86</v>
      </c>
      <c r="P1058" s="12">
        <v>43333.458333333336</v>
      </c>
      <c r="Q1058" s="13">
        <v>1265</v>
      </c>
      <c r="R1058" s="13">
        <v>135</v>
      </c>
      <c r="S1058" s="14">
        <v>3021</v>
      </c>
      <c r="T1058" s="14">
        <v>0.36</v>
      </c>
      <c r="V1058" t="s">
        <v>87</v>
      </c>
      <c r="W1058" t="s">
        <v>29</v>
      </c>
      <c r="X1058" s="12">
        <v>43333.458333333336</v>
      </c>
      <c r="Y1058" s="15">
        <v>2947.9924999999976</v>
      </c>
      <c r="Z1058" s="16">
        <v>0</v>
      </c>
      <c r="AA1058" s="16">
        <v>0</v>
      </c>
      <c r="AB1058" s="16">
        <v>0</v>
      </c>
      <c r="AC1058" s="16">
        <v>2947.9924999999976</v>
      </c>
      <c r="AD1058" s="16">
        <v>2947.9924999999976</v>
      </c>
      <c r="AE1058" s="16">
        <v>2947.9924999999976</v>
      </c>
      <c r="AF1058" s="12">
        <v>43465</v>
      </c>
      <c r="AG1058" s="15" t="s">
        <v>38</v>
      </c>
      <c r="AH1058" s="15" t="s">
        <v>29</v>
      </c>
      <c r="AI1058" s="15" t="s">
        <v>38</v>
      </c>
      <c r="AL1058" s="47">
        <f t="shared" si="32"/>
        <v>0.97583333333333255</v>
      </c>
      <c r="AM1058" s="47">
        <v>1.19</v>
      </c>
      <c r="AN1058">
        <f t="shared" si="33"/>
        <v>0.42839999999999995</v>
      </c>
      <c r="AO1058" s="18" t="s">
        <v>70</v>
      </c>
      <c r="AP1058" t="s">
        <v>390</v>
      </c>
    </row>
    <row r="1059" spans="1:42" x14ac:dyDescent="0.2">
      <c r="A1059" t="s">
        <v>29</v>
      </c>
      <c r="B1059" t="s">
        <v>81</v>
      </c>
      <c r="C1059" t="s">
        <v>31</v>
      </c>
      <c r="D1059" t="s">
        <v>178</v>
      </c>
      <c r="E1059" t="s">
        <v>29</v>
      </c>
      <c r="G1059" t="s">
        <v>91</v>
      </c>
      <c r="I1059">
        <v>28</v>
      </c>
      <c r="J1059" t="s">
        <v>84</v>
      </c>
      <c r="K1059" t="s">
        <v>85</v>
      </c>
      <c r="M1059" s="11">
        <v>15</v>
      </c>
      <c r="N1059">
        <v>3</v>
      </c>
      <c r="O1059" t="s">
        <v>86</v>
      </c>
      <c r="P1059" s="12">
        <v>43333.458333333336</v>
      </c>
      <c r="Q1059" s="13">
        <v>1265</v>
      </c>
      <c r="R1059" s="13">
        <v>215</v>
      </c>
      <c r="S1059" s="14">
        <v>3021</v>
      </c>
      <c r="T1059" s="14">
        <v>0.36</v>
      </c>
      <c r="V1059" t="s">
        <v>87</v>
      </c>
      <c r="W1059" t="s">
        <v>29</v>
      </c>
      <c r="X1059" s="12">
        <v>43333.458333333336</v>
      </c>
      <c r="Y1059" s="15">
        <v>2947.9924999999976</v>
      </c>
      <c r="Z1059" s="16">
        <v>0</v>
      </c>
      <c r="AA1059" s="16">
        <v>0</v>
      </c>
      <c r="AB1059" s="16">
        <v>0</v>
      </c>
      <c r="AC1059" s="16">
        <v>2947.9924999999976</v>
      </c>
      <c r="AD1059" s="16">
        <v>2947.9924999999976</v>
      </c>
      <c r="AE1059" s="16">
        <v>2947.9924999999976</v>
      </c>
      <c r="AF1059" s="12">
        <v>43465</v>
      </c>
      <c r="AG1059" s="15" t="s">
        <v>38</v>
      </c>
      <c r="AH1059" s="15" t="s">
        <v>29</v>
      </c>
      <c r="AI1059" s="15" t="s">
        <v>38</v>
      </c>
      <c r="AL1059" s="47">
        <f t="shared" si="32"/>
        <v>0.97583333333333255</v>
      </c>
      <c r="AM1059" s="47">
        <v>1.19</v>
      </c>
      <c r="AN1059">
        <f t="shared" si="33"/>
        <v>0.42839999999999995</v>
      </c>
      <c r="AO1059" s="18" t="s">
        <v>70</v>
      </c>
      <c r="AP1059" t="s">
        <v>390</v>
      </c>
    </row>
    <row r="1060" spans="1:42" x14ac:dyDescent="0.2">
      <c r="A1060" t="s">
        <v>29</v>
      </c>
      <c r="B1060" t="s">
        <v>81</v>
      </c>
      <c r="C1060" t="s">
        <v>31</v>
      </c>
      <c r="D1060" t="s">
        <v>178</v>
      </c>
      <c r="E1060" t="s">
        <v>29</v>
      </c>
      <c r="G1060" t="s">
        <v>88</v>
      </c>
      <c r="I1060">
        <v>7</v>
      </c>
      <c r="J1060" t="s">
        <v>84</v>
      </c>
      <c r="K1060" t="s">
        <v>85</v>
      </c>
      <c r="M1060" s="11">
        <v>1</v>
      </c>
      <c r="N1060">
        <v>4</v>
      </c>
      <c r="O1060" t="s">
        <v>89</v>
      </c>
      <c r="P1060" s="12">
        <v>43333.458333333336</v>
      </c>
      <c r="Q1060" s="13">
        <v>1265</v>
      </c>
      <c r="R1060" s="13">
        <v>20</v>
      </c>
      <c r="S1060" s="14">
        <v>972</v>
      </c>
      <c r="T1060" s="14">
        <v>0.16</v>
      </c>
      <c r="V1060" t="s">
        <v>87</v>
      </c>
      <c r="W1060" t="s">
        <v>29</v>
      </c>
      <c r="X1060" s="12">
        <v>43333.458333333336</v>
      </c>
      <c r="Y1060" s="15">
        <v>948.5099999999992</v>
      </c>
      <c r="Z1060" s="16">
        <v>0</v>
      </c>
      <c r="AA1060" s="16">
        <v>0</v>
      </c>
      <c r="AB1060" s="16">
        <v>0</v>
      </c>
      <c r="AC1060" s="16">
        <v>948.5099999999992</v>
      </c>
      <c r="AD1060" s="16">
        <v>948.5099999999992</v>
      </c>
      <c r="AE1060" s="16">
        <v>948.5099999999992</v>
      </c>
      <c r="AF1060" s="12">
        <v>43465</v>
      </c>
      <c r="AG1060" s="15" t="s">
        <v>38</v>
      </c>
      <c r="AH1060" s="15" t="s">
        <v>29</v>
      </c>
      <c r="AI1060" s="15" t="s">
        <v>38</v>
      </c>
      <c r="AL1060" s="47">
        <f t="shared" si="32"/>
        <v>0.97583333333333255</v>
      </c>
      <c r="AM1060" s="47">
        <v>1.19</v>
      </c>
      <c r="AN1060">
        <f t="shared" si="33"/>
        <v>0.19039999999999999</v>
      </c>
      <c r="AO1060" s="18" t="s">
        <v>70</v>
      </c>
      <c r="AP1060" t="s">
        <v>390</v>
      </c>
    </row>
    <row r="1061" spans="1:42" x14ac:dyDescent="0.2">
      <c r="A1061" t="s">
        <v>29</v>
      </c>
      <c r="B1061" t="s">
        <v>81</v>
      </c>
      <c r="C1061" t="s">
        <v>31</v>
      </c>
      <c r="D1061" t="s">
        <v>179</v>
      </c>
      <c r="E1061" t="s">
        <v>29</v>
      </c>
      <c r="G1061" t="s">
        <v>91</v>
      </c>
      <c r="I1061">
        <v>28</v>
      </c>
      <c r="J1061" t="s">
        <v>84</v>
      </c>
      <c r="K1061" t="s">
        <v>85</v>
      </c>
      <c r="M1061" s="11">
        <v>15</v>
      </c>
      <c r="N1061">
        <v>4</v>
      </c>
      <c r="O1061" t="s">
        <v>86</v>
      </c>
      <c r="P1061" s="12">
        <v>43332.708333333336</v>
      </c>
      <c r="Q1061" s="13">
        <v>1055</v>
      </c>
      <c r="R1061" s="13">
        <v>215</v>
      </c>
      <c r="S1061" s="14">
        <v>4028</v>
      </c>
      <c r="T1061" s="14">
        <v>0.48</v>
      </c>
      <c r="V1061" t="s">
        <v>87</v>
      </c>
      <c r="W1061" t="s">
        <v>29</v>
      </c>
      <c r="X1061" s="12">
        <v>43332.708333333336</v>
      </c>
      <c r="Y1061" s="15">
        <v>3930.6566666666636</v>
      </c>
      <c r="Z1061" s="16">
        <v>0</v>
      </c>
      <c r="AA1061" s="16">
        <v>0</v>
      </c>
      <c r="AB1061" s="16">
        <v>0</v>
      </c>
      <c r="AC1061" s="16">
        <v>3930.6566666666636</v>
      </c>
      <c r="AD1061" s="16">
        <v>3930.6566666666636</v>
      </c>
      <c r="AE1061" s="16">
        <v>3930.6566666666636</v>
      </c>
      <c r="AF1061" s="12">
        <v>43465</v>
      </c>
      <c r="AG1061" s="15" t="s">
        <v>38</v>
      </c>
      <c r="AH1061" s="15" t="s">
        <v>29</v>
      </c>
      <c r="AI1061" s="15" t="s">
        <v>38</v>
      </c>
      <c r="AL1061" s="47">
        <f t="shared" si="32"/>
        <v>0.97583333333333255</v>
      </c>
      <c r="AM1061" s="47">
        <v>1.19</v>
      </c>
      <c r="AN1061">
        <f t="shared" si="33"/>
        <v>0.57119999999999993</v>
      </c>
      <c r="AO1061" s="18" t="s">
        <v>70</v>
      </c>
      <c r="AP1061" t="s">
        <v>390</v>
      </c>
    </row>
    <row r="1062" spans="1:42" x14ac:dyDescent="0.2">
      <c r="A1062" t="s">
        <v>29</v>
      </c>
      <c r="B1062" t="s">
        <v>81</v>
      </c>
      <c r="C1062" t="s">
        <v>31</v>
      </c>
      <c r="D1062" t="s">
        <v>179</v>
      </c>
      <c r="E1062" t="s">
        <v>29</v>
      </c>
      <c r="G1062" t="s">
        <v>92</v>
      </c>
      <c r="I1062">
        <v>3</v>
      </c>
      <c r="J1062" t="s">
        <v>84</v>
      </c>
      <c r="K1062" t="s">
        <v>85</v>
      </c>
      <c r="M1062" s="11">
        <v>5</v>
      </c>
      <c r="N1062">
        <v>1</v>
      </c>
      <c r="O1062" t="s">
        <v>93</v>
      </c>
      <c r="P1062" s="12">
        <v>43332.708333333336</v>
      </c>
      <c r="Q1062" s="13">
        <v>1055</v>
      </c>
      <c r="R1062" s="13">
        <v>195</v>
      </c>
      <c r="S1062" s="14">
        <v>480</v>
      </c>
      <c r="T1062" s="14">
        <v>0.08</v>
      </c>
      <c r="V1062" t="s">
        <v>87</v>
      </c>
      <c r="W1062" t="s">
        <v>29</v>
      </c>
      <c r="X1062" s="12">
        <v>43332.708333333336</v>
      </c>
      <c r="Y1062" s="15">
        <v>468.39999999999964</v>
      </c>
      <c r="Z1062" s="16">
        <v>0</v>
      </c>
      <c r="AA1062" s="16">
        <v>0</v>
      </c>
      <c r="AB1062" s="16">
        <v>0</v>
      </c>
      <c r="AC1062" s="16">
        <v>468.39999999999964</v>
      </c>
      <c r="AD1062" s="16">
        <v>468.39999999999964</v>
      </c>
      <c r="AE1062" s="16">
        <v>468.39999999999964</v>
      </c>
      <c r="AF1062" s="12">
        <v>43465</v>
      </c>
      <c r="AG1062" s="15" t="s">
        <v>38</v>
      </c>
      <c r="AH1062" s="15" t="s">
        <v>29</v>
      </c>
      <c r="AI1062" s="15" t="s">
        <v>38</v>
      </c>
      <c r="AL1062" s="47">
        <f t="shared" si="32"/>
        <v>0.97583333333333255</v>
      </c>
      <c r="AM1062" s="47">
        <v>1.19</v>
      </c>
      <c r="AN1062">
        <f t="shared" si="33"/>
        <v>9.5199999999999993E-2</v>
      </c>
      <c r="AO1062" s="18" t="s">
        <v>70</v>
      </c>
      <c r="AP1062" t="s">
        <v>390</v>
      </c>
    </row>
    <row r="1063" spans="1:42" x14ac:dyDescent="0.2">
      <c r="A1063" t="s">
        <v>29</v>
      </c>
      <c r="B1063" t="s">
        <v>81</v>
      </c>
      <c r="C1063" t="s">
        <v>31</v>
      </c>
      <c r="D1063" t="s">
        <v>187</v>
      </c>
      <c r="E1063" t="s">
        <v>29</v>
      </c>
      <c r="G1063" t="s">
        <v>91</v>
      </c>
      <c r="I1063">
        <v>28</v>
      </c>
      <c r="J1063" t="s">
        <v>84</v>
      </c>
      <c r="K1063" t="s">
        <v>85</v>
      </c>
      <c r="M1063" s="11">
        <v>15</v>
      </c>
      <c r="N1063">
        <v>2</v>
      </c>
      <c r="O1063" t="s">
        <v>86</v>
      </c>
      <c r="P1063" s="12">
        <v>43369</v>
      </c>
      <c r="Q1063" s="13">
        <v>995</v>
      </c>
      <c r="R1063" s="13">
        <v>215</v>
      </c>
      <c r="S1063" s="14">
        <v>2014</v>
      </c>
      <c r="T1063" s="14">
        <v>0.24</v>
      </c>
      <c r="V1063" t="s">
        <v>87</v>
      </c>
      <c r="W1063" t="s">
        <v>29</v>
      </c>
      <c r="X1063" s="12">
        <v>43369</v>
      </c>
      <c r="Y1063" s="15">
        <v>1965.3283333333318</v>
      </c>
      <c r="Z1063" s="16">
        <v>0</v>
      </c>
      <c r="AA1063" s="16">
        <v>0</v>
      </c>
      <c r="AB1063" s="16">
        <v>0</v>
      </c>
      <c r="AC1063" s="16">
        <v>1965.3283333333318</v>
      </c>
      <c r="AD1063" s="16">
        <v>1965.3283333333318</v>
      </c>
      <c r="AE1063" s="16">
        <v>1965.3283333333318</v>
      </c>
      <c r="AF1063" s="12">
        <v>43465</v>
      </c>
      <c r="AG1063" s="15" t="s">
        <v>38</v>
      </c>
      <c r="AH1063" s="15" t="s">
        <v>29</v>
      </c>
      <c r="AI1063" s="15" t="s">
        <v>38</v>
      </c>
      <c r="AL1063" s="47">
        <f t="shared" si="32"/>
        <v>0.97583333333333255</v>
      </c>
      <c r="AM1063" s="47">
        <v>1.19</v>
      </c>
      <c r="AN1063">
        <f t="shared" si="33"/>
        <v>0.28559999999999997</v>
      </c>
      <c r="AO1063" s="18" t="s">
        <v>70</v>
      </c>
      <c r="AP1063" t="s">
        <v>390</v>
      </c>
    </row>
    <row r="1064" spans="1:42" x14ac:dyDescent="0.2">
      <c r="A1064" t="s">
        <v>29</v>
      </c>
      <c r="B1064" t="s">
        <v>81</v>
      </c>
      <c r="C1064" t="s">
        <v>31</v>
      </c>
      <c r="D1064" t="s">
        <v>187</v>
      </c>
      <c r="E1064" t="s">
        <v>29</v>
      </c>
      <c r="G1064" t="s">
        <v>83</v>
      </c>
      <c r="I1064">
        <v>9</v>
      </c>
      <c r="J1064" t="s">
        <v>84</v>
      </c>
      <c r="K1064" t="s">
        <v>85</v>
      </c>
      <c r="M1064" s="11">
        <v>15</v>
      </c>
      <c r="N1064">
        <v>1</v>
      </c>
      <c r="O1064" t="s">
        <v>86</v>
      </c>
      <c r="P1064" s="12">
        <v>43369</v>
      </c>
      <c r="Q1064" s="13">
        <v>995</v>
      </c>
      <c r="R1064" s="13">
        <v>135</v>
      </c>
      <c r="S1064" s="14">
        <v>1007</v>
      </c>
      <c r="T1064" s="14">
        <v>0.12</v>
      </c>
      <c r="V1064" t="s">
        <v>87</v>
      </c>
      <c r="W1064" t="s">
        <v>29</v>
      </c>
      <c r="X1064" s="12">
        <v>43369</v>
      </c>
      <c r="Y1064" s="15">
        <v>982.66416666666589</v>
      </c>
      <c r="Z1064" s="16">
        <v>0</v>
      </c>
      <c r="AA1064" s="16">
        <v>0</v>
      </c>
      <c r="AB1064" s="16">
        <v>0</v>
      </c>
      <c r="AC1064" s="16">
        <v>982.66416666666589</v>
      </c>
      <c r="AD1064" s="16">
        <v>982.66416666666589</v>
      </c>
      <c r="AE1064" s="16">
        <v>982.66416666666589</v>
      </c>
      <c r="AF1064" s="12">
        <v>43465</v>
      </c>
      <c r="AG1064" s="15" t="s">
        <v>38</v>
      </c>
      <c r="AH1064" s="15" t="s">
        <v>29</v>
      </c>
      <c r="AI1064" s="15" t="s">
        <v>38</v>
      </c>
      <c r="AL1064" s="47">
        <f t="shared" si="32"/>
        <v>0.97583333333333255</v>
      </c>
      <c r="AM1064" s="47">
        <v>1.19</v>
      </c>
      <c r="AN1064">
        <f t="shared" si="33"/>
        <v>0.14279999999999998</v>
      </c>
      <c r="AO1064" s="18" t="s">
        <v>70</v>
      </c>
      <c r="AP1064" t="s">
        <v>390</v>
      </c>
    </row>
    <row r="1065" spans="1:42" x14ac:dyDescent="0.2">
      <c r="A1065" t="s">
        <v>29</v>
      </c>
      <c r="B1065" t="s">
        <v>81</v>
      </c>
      <c r="C1065" t="s">
        <v>31</v>
      </c>
      <c r="D1065" t="s">
        <v>187</v>
      </c>
      <c r="E1065" t="s">
        <v>29</v>
      </c>
      <c r="G1065" t="s">
        <v>92</v>
      </c>
      <c r="I1065">
        <v>3</v>
      </c>
      <c r="J1065" t="s">
        <v>84</v>
      </c>
      <c r="K1065" t="s">
        <v>85</v>
      </c>
      <c r="M1065" s="11">
        <v>5</v>
      </c>
      <c r="N1065">
        <v>1</v>
      </c>
      <c r="O1065" t="s">
        <v>93</v>
      </c>
      <c r="P1065" s="12">
        <v>43369</v>
      </c>
      <c r="Q1065" s="13">
        <v>995</v>
      </c>
      <c r="R1065" s="13">
        <v>195</v>
      </c>
      <c r="S1065" s="14">
        <v>480</v>
      </c>
      <c r="T1065" s="14">
        <v>0.08</v>
      </c>
      <c r="V1065" t="s">
        <v>87</v>
      </c>
      <c r="W1065" t="s">
        <v>29</v>
      </c>
      <c r="X1065" s="12">
        <v>43369</v>
      </c>
      <c r="Y1065" s="15">
        <v>468.39999999999964</v>
      </c>
      <c r="Z1065" s="16">
        <v>0</v>
      </c>
      <c r="AA1065" s="16">
        <v>0</v>
      </c>
      <c r="AB1065" s="16">
        <v>0</v>
      </c>
      <c r="AC1065" s="16">
        <v>468.39999999999964</v>
      </c>
      <c r="AD1065" s="16">
        <v>468.39999999999964</v>
      </c>
      <c r="AE1065" s="16">
        <v>468.39999999999964</v>
      </c>
      <c r="AF1065" s="12">
        <v>43465</v>
      </c>
      <c r="AG1065" s="15" t="s">
        <v>38</v>
      </c>
      <c r="AH1065" s="15" t="s">
        <v>29</v>
      </c>
      <c r="AI1065" s="15" t="s">
        <v>38</v>
      </c>
      <c r="AL1065" s="47">
        <f t="shared" si="32"/>
        <v>0.97583333333333255</v>
      </c>
      <c r="AM1065" s="47">
        <v>1.19</v>
      </c>
      <c r="AN1065">
        <f t="shared" si="33"/>
        <v>9.5199999999999993E-2</v>
      </c>
      <c r="AO1065" s="18" t="s">
        <v>70</v>
      </c>
      <c r="AP1065" t="s">
        <v>390</v>
      </c>
    </row>
    <row r="1066" spans="1:42" x14ac:dyDescent="0.2">
      <c r="A1066" t="s">
        <v>29</v>
      </c>
      <c r="B1066" t="s">
        <v>81</v>
      </c>
      <c r="C1066" t="s">
        <v>31</v>
      </c>
      <c r="D1066" t="s">
        <v>187</v>
      </c>
      <c r="E1066" t="s">
        <v>29</v>
      </c>
      <c r="G1066" t="s">
        <v>88</v>
      </c>
      <c r="I1066">
        <v>7</v>
      </c>
      <c r="J1066" t="s">
        <v>84</v>
      </c>
      <c r="K1066" t="s">
        <v>85</v>
      </c>
      <c r="M1066" s="11">
        <v>1</v>
      </c>
      <c r="N1066">
        <v>2</v>
      </c>
      <c r="O1066" t="s">
        <v>89</v>
      </c>
      <c r="P1066" s="12">
        <v>43369</v>
      </c>
      <c r="Q1066" s="13">
        <v>995</v>
      </c>
      <c r="R1066" s="13">
        <v>20</v>
      </c>
      <c r="S1066" s="14">
        <v>486</v>
      </c>
      <c r="T1066" s="14">
        <v>0.08</v>
      </c>
      <c r="V1066" t="s">
        <v>87</v>
      </c>
      <c r="W1066" t="s">
        <v>29</v>
      </c>
      <c r="X1066" s="12">
        <v>43369</v>
      </c>
      <c r="Y1066" s="15">
        <v>474.2549999999996</v>
      </c>
      <c r="Z1066" s="16">
        <v>0</v>
      </c>
      <c r="AA1066" s="16">
        <v>0</v>
      </c>
      <c r="AB1066" s="16">
        <v>0</v>
      </c>
      <c r="AC1066" s="16">
        <v>474.2549999999996</v>
      </c>
      <c r="AD1066" s="16">
        <v>474.2549999999996</v>
      </c>
      <c r="AE1066" s="16">
        <v>474.2549999999996</v>
      </c>
      <c r="AF1066" s="12">
        <v>43465</v>
      </c>
      <c r="AG1066" s="15" t="s">
        <v>38</v>
      </c>
      <c r="AH1066" s="15" t="s">
        <v>29</v>
      </c>
      <c r="AI1066" s="15" t="s">
        <v>38</v>
      </c>
      <c r="AL1066" s="47">
        <f t="shared" si="32"/>
        <v>0.97583333333333255</v>
      </c>
      <c r="AM1066" s="47">
        <v>1.19</v>
      </c>
      <c r="AN1066">
        <f t="shared" si="33"/>
        <v>9.5199999999999993E-2</v>
      </c>
      <c r="AO1066" s="18" t="s">
        <v>70</v>
      </c>
      <c r="AP1066" t="s">
        <v>390</v>
      </c>
    </row>
    <row r="1067" spans="1:42" x14ac:dyDescent="0.2">
      <c r="A1067" t="s">
        <v>29</v>
      </c>
      <c r="B1067" t="s">
        <v>81</v>
      </c>
      <c r="C1067" t="s">
        <v>31</v>
      </c>
      <c r="D1067" t="s">
        <v>187</v>
      </c>
      <c r="E1067" t="s">
        <v>29</v>
      </c>
      <c r="G1067" t="s">
        <v>164</v>
      </c>
      <c r="I1067">
        <v>4</v>
      </c>
      <c r="J1067" t="s">
        <v>84</v>
      </c>
      <c r="K1067" t="s">
        <v>85</v>
      </c>
      <c r="M1067" s="11">
        <v>5</v>
      </c>
      <c r="N1067">
        <v>1</v>
      </c>
      <c r="O1067" t="s">
        <v>165</v>
      </c>
      <c r="P1067" s="12">
        <v>43369</v>
      </c>
      <c r="Q1067" s="13">
        <v>995</v>
      </c>
      <c r="R1067" s="13">
        <v>195</v>
      </c>
      <c r="S1067" s="14">
        <v>548</v>
      </c>
      <c r="T1067" s="14">
        <v>0.09</v>
      </c>
      <c r="V1067" t="s">
        <v>87</v>
      </c>
      <c r="W1067" t="s">
        <v>29</v>
      </c>
      <c r="X1067" s="12">
        <v>43369</v>
      </c>
      <c r="Y1067" s="15">
        <v>534.75666666666621</v>
      </c>
      <c r="Z1067" s="16">
        <v>0</v>
      </c>
      <c r="AA1067" s="16">
        <v>0</v>
      </c>
      <c r="AB1067" s="16">
        <v>0</v>
      </c>
      <c r="AC1067" s="16">
        <v>534.75666666666621</v>
      </c>
      <c r="AD1067" s="16">
        <v>534.75666666666621</v>
      </c>
      <c r="AE1067" s="16">
        <v>534.75666666666621</v>
      </c>
      <c r="AF1067" s="12">
        <v>43465</v>
      </c>
      <c r="AG1067" s="15" t="s">
        <v>38</v>
      </c>
      <c r="AH1067" s="15" t="s">
        <v>29</v>
      </c>
      <c r="AI1067" s="15" t="s">
        <v>38</v>
      </c>
      <c r="AL1067" s="47">
        <f t="shared" si="32"/>
        <v>0.97583333333333244</v>
      </c>
      <c r="AM1067" s="47">
        <v>1.19</v>
      </c>
      <c r="AN1067">
        <f t="shared" si="33"/>
        <v>0.10709999999999999</v>
      </c>
      <c r="AO1067" s="18" t="s">
        <v>70</v>
      </c>
      <c r="AP1067" t="s">
        <v>390</v>
      </c>
    </row>
    <row r="1068" spans="1:42" x14ac:dyDescent="0.2">
      <c r="A1068" t="s">
        <v>29</v>
      </c>
      <c r="B1068" t="s">
        <v>81</v>
      </c>
      <c r="C1068" t="s">
        <v>31</v>
      </c>
      <c r="D1068" t="s">
        <v>180</v>
      </c>
      <c r="E1068" t="s">
        <v>29</v>
      </c>
      <c r="G1068" t="s">
        <v>91</v>
      </c>
      <c r="I1068">
        <v>28</v>
      </c>
      <c r="J1068" t="s">
        <v>84</v>
      </c>
      <c r="K1068" t="s">
        <v>85</v>
      </c>
      <c r="M1068" s="11">
        <v>15</v>
      </c>
      <c r="N1068">
        <v>2</v>
      </c>
      <c r="O1068" t="s">
        <v>86</v>
      </c>
      <c r="P1068" s="12">
        <v>43335.541666666664</v>
      </c>
      <c r="Q1068" s="13">
        <v>430</v>
      </c>
      <c r="R1068" s="13">
        <v>215</v>
      </c>
      <c r="S1068" s="14">
        <v>2014</v>
      </c>
      <c r="T1068" s="14">
        <v>0.24</v>
      </c>
      <c r="V1068" t="s">
        <v>87</v>
      </c>
      <c r="W1068" t="s">
        <v>29</v>
      </c>
      <c r="X1068" s="12">
        <v>43335.541666666664</v>
      </c>
      <c r="Y1068" s="15">
        <v>1965.3283333333318</v>
      </c>
      <c r="Z1068" s="16">
        <v>0</v>
      </c>
      <c r="AA1068" s="16">
        <v>0</v>
      </c>
      <c r="AB1068" s="16">
        <v>0</v>
      </c>
      <c r="AC1068" s="16">
        <v>1965.3283333333318</v>
      </c>
      <c r="AD1068" s="16">
        <v>1965.3283333333318</v>
      </c>
      <c r="AE1068" s="16">
        <v>1965.3283333333318</v>
      </c>
      <c r="AF1068" s="12">
        <v>43465</v>
      </c>
      <c r="AG1068" s="15" t="s">
        <v>38</v>
      </c>
      <c r="AH1068" s="15" t="s">
        <v>29</v>
      </c>
      <c r="AI1068" s="15" t="s">
        <v>38</v>
      </c>
      <c r="AL1068" s="47">
        <f t="shared" si="32"/>
        <v>0.97583333333333255</v>
      </c>
      <c r="AM1068" s="47">
        <v>1.19</v>
      </c>
      <c r="AN1068">
        <f t="shared" si="33"/>
        <v>0.28559999999999997</v>
      </c>
      <c r="AO1068" s="18" t="s">
        <v>70</v>
      </c>
      <c r="AP1068" t="s">
        <v>390</v>
      </c>
    </row>
    <row r="1069" spans="1:42" x14ac:dyDescent="0.2">
      <c r="A1069" t="s">
        <v>29</v>
      </c>
      <c r="B1069" t="s">
        <v>81</v>
      </c>
      <c r="C1069" t="s">
        <v>31</v>
      </c>
      <c r="D1069" t="s">
        <v>199</v>
      </c>
      <c r="E1069" t="s">
        <v>29</v>
      </c>
      <c r="G1069" t="s">
        <v>170</v>
      </c>
      <c r="I1069">
        <v>12</v>
      </c>
      <c r="J1069" t="s">
        <v>84</v>
      </c>
      <c r="K1069" t="s">
        <v>85</v>
      </c>
      <c r="M1069" s="11">
        <v>15</v>
      </c>
      <c r="N1069">
        <v>1</v>
      </c>
      <c r="O1069" t="s">
        <v>86</v>
      </c>
      <c r="P1069" s="12">
        <v>43388</v>
      </c>
      <c r="Q1069" s="13">
        <v>1527</v>
      </c>
      <c r="R1069" s="13">
        <v>135</v>
      </c>
      <c r="S1069" s="14">
        <v>1007</v>
      </c>
      <c r="T1069" s="14">
        <v>0.12</v>
      </c>
      <c r="V1069" t="s">
        <v>87</v>
      </c>
      <c r="W1069" t="s">
        <v>29</v>
      </c>
      <c r="X1069" s="12">
        <v>43388</v>
      </c>
      <c r="Y1069" s="15">
        <v>982.66416666666589</v>
      </c>
      <c r="Z1069" s="16">
        <v>0</v>
      </c>
      <c r="AA1069" s="16">
        <v>0</v>
      </c>
      <c r="AB1069" s="16">
        <v>0</v>
      </c>
      <c r="AC1069" s="16">
        <v>982.66416666666589</v>
      </c>
      <c r="AD1069" s="16">
        <v>982.66416666666589</v>
      </c>
      <c r="AE1069" s="16">
        <v>982.66416666666589</v>
      </c>
      <c r="AF1069" s="12">
        <v>43465</v>
      </c>
      <c r="AG1069" s="15" t="s">
        <v>38</v>
      </c>
      <c r="AH1069" s="15" t="s">
        <v>29</v>
      </c>
      <c r="AI1069" s="15" t="s">
        <v>38</v>
      </c>
      <c r="AL1069" s="47">
        <f t="shared" si="32"/>
        <v>0.97583333333333255</v>
      </c>
      <c r="AM1069" s="47">
        <v>1.19</v>
      </c>
      <c r="AN1069">
        <f t="shared" si="33"/>
        <v>0.14279999999999998</v>
      </c>
      <c r="AO1069" s="18" t="s">
        <v>70</v>
      </c>
      <c r="AP1069" t="s">
        <v>390</v>
      </c>
    </row>
    <row r="1070" spans="1:42" x14ac:dyDescent="0.2">
      <c r="A1070" t="s">
        <v>29</v>
      </c>
      <c r="B1070" t="s">
        <v>81</v>
      </c>
      <c r="C1070" t="s">
        <v>31</v>
      </c>
      <c r="D1070" t="s">
        <v>199</v>
      </c>
      <c r="E1070" t="s">
        <v>29</v>
      </c>
      <c r="G1070" t="s">
        <v>91</v>
      </c>
      <c r="I1070">
        <v>28</v>
      </c>
      <c r="J1070" t="s">
        <v>84</v>
      </c>
      <c r="K1070" t="s">
        <v>85</v>
      </c>
      <c r="M1070" s="11">
        <v>15</v>
      </c>
      <c r="N1070">
        <v>3</v>
      </c>
      <c r="O1070" t="s">
        <v>86</v>
      </c>
      <c r="P1070" s="12">
        <v>43388</v>
      </c>
      <c r="Q1070" s="13">
        <v>1527</v>
      </c>
      <c r="R1070" s="13">
        <v>215</v>
      </c>
      <c r="S1070" s="14">
        <v>3021</v>
      </c>
      <c r="T1070" s="14">
        <v>0.36</v>
      </c>
      <c r="V1070" t="s">
        <v>87</v>
      </c>
      <c r="W1070" t="s">
        <v>29</v>
      </c>
      <c r="X1070" s="12">
        <v>43388</v>
      </c>
      <c r="Y1070" s="15">
        <v>2947.9924999999976</v>
      </c>
      <c r="Z1070" s="16">
        <v>0</v>
      </c>
      <c r="AA1070" s="16">
        <v>0</v>
      </c>
      <c r="AB1070" s="16">
        <v>0</v>
      </c>
      <c r="AC1070" s="16">
        <v>2947.9924999999976</v>
      </c>
      <c r="AD1070" s="16">
        <v>2947.9924999999976</v>
      </c>
      <c r="AE1070" s="16">
        <v>2947.9924999999976</v>
      </c>
      <c r="AF1070" s="12">
        <v>43465</v>
      </c>
      <c r="AG1070" s="15" t="s">
        <v>38</v>
      </c>
      <c r="AH1070" s="15" t="s">
        <v>29</v>
      </c>
      <c r="AI1070" s="15" t="s">
        <v>38</v>
      </c>
      <c r="AL1070" s="47">
        <f t="shared" si="32"/>
        <v>0.97583333333333255</v>
      </c>
      <c r="AM1070" s="47">
        <v>1.19</v>
      </c>
      <c r="AN1070">
        <f t="shared" si="33"/>
        <v>0.42839999999999995</v>
      </c>
      <c r="AO1070" s="18" t="s">
        <v>70</v>
      </c>
      <c r="AP1070" t="s">
        <v>390</v>
      </c>
    </row>
    <row r="1071" spans="1:42" x14ac:dyDescent="0.2">
      <c r="A1071" t="s">
        <v>29</v>
      </c>
      <c r="B1071" t="s">
        <v>81</v>
      </c>
      <c r="C1071" t="s">
        <v>31</v>
      </c>
      <c r="D1071" t="s">
        <v>199</v>
      </c>
      <c r="E1071" t="s">
        <v>29</v>
      </c>
      <c r="G1071" t="s">
        <v>83</v>
      </c>
      <c r="I1071">
        <v>9</v>
      </c>
      <c r="J1071" t="s">
        <v>84</v>
      </c>
      <c r="K1071" t="s">
        <v>85</v>
      </c>
      <c r="M1071" s="11">
        <v>15</v>
      </c>
      <c r="N1071">
        <v>3</v>
      </c>
      <c r="O1071" t="s">
        <v>86</v>
      </c>
      <c r="P1071" s="12">
        <v>43388</v>
      </c>
      <c r="Q1071" s="13">
        <v>1527</v>
      </c>
      <c r="R1071" s="13">
        <v>135</v>
      </c>
      <c r="S1071" s="14">
        <v>3021</v>
      </c>
      <c r="T1071" s="14">
        <v>0.36</v>
      </c>
      <c r="V1071" t="s">
        <v>87</v>
      </c>
      <c r="W1071" t="s">
        <v>29</v>
      </c>
      <c r="X1071" s="12">
        <v>43388</v>
      </c>
      <c r="Y1071" s="15">
        <v>2947.9924999999976</v>
      </c>
      <c r="Z1071" s="16">
        <v>0</v>
      </c>
      <c r="AA1071" s="16">
        <v>0</v>
      </c>
      <c r="AB1071" s="16">
        <v>0</v>
      </c>
      <c r="AC1071" s="16">
        <v>2947.9924999999976</v>
      </c>
      <c r="AD1071" s="16">
        <v>2947.9924999999976</v>
      </c>
      <c r="AE1071" s="16">
        <v>2947.9924999999976</v>
      </c>
      <c r="AF1071" s="12">
        <v>43465</v>
      </c>
      <c r="AG1071" s="15" t="s">
        <v>38</v>
      </c>
      <c r="AH1071" s="15" t="s">
        <v>29</v>
      </c>
      <c r="AI1071" s="15" t="s">
        <v>38</v>
      </c>
      <c r="AL1071" s="47">
        <f t="shared" si="32"/>
        <v>0.97583333333333255</v>
      </c>
      <c r="AM1071" s="47">
        <v>1.19</v>
      </c>
      <c r="AN1071">
        <f t="shared" si="33"/>
        <v>0.42839999999999995</v>
      </c>
      <c r="AO1071" s="18" t="s">
        <v>70</v>
      </c>
      <c r="AP1071" t="s">
        <v>390</v>
      </c>
    </row>
    <row r="1072" spans="1:42" x14ac:dyDescent="0.2">
      <c r="A1072" t="s">
        <v>29</v>
      </c>
      <c r="B1072" t="s">
        <v>81</v>
      </c>
      <c r="C1072" t="s">
        <v>31</v>
      </c>
      <c r="D1072" t="s">
        <v>199</v>
      </c>
      <c r="E1072" t="s">
        <v>29</v>
      </c>
      <c r="G1072" t="s">
        <v>92</v>
      </c>
      <c r="I1072">
        <v>3</v>
      </c>
      <c r="J1072" t="s">
        <v>84</v>
      </c>
      <c r="K1072" t="s">
        <v>85</v>
      </c>
      <c r="M1072" s="11">
        <v>5</v>
      </c>
      <c r="N1072">
        <v>1</v>
      </c>
      <c r="O1072" t="s">
        <v>93</v>
      </c>
      <c r="P1072" s="12">
        <v>43388</v>
      </c>
      <c r="Q1072" s="13">
        <v>1527</v>
      </c>
      <c r="R1072" s="13">
        <v>195</v>
      </c>
      <c r="S1072" s="14">
        <v>480</v>
      </c>
      <c r="T1072" s="14">
        <v>0.08</v>
      </c>
      <c r="V1072" t="s">
        <v>87</v>
      </c>
      <c r="W1072" t="s">
        <v>29</v>
      </c>
      <c r="X1072" s="12">
        <v>43388</v>
      </c>
      <c r="Y1072" s="15">
        <v>468.39999999999964</v>
      </c>
      <c r="Z1072" s="16">
        <v>0</v>
      </c>
      <c r="AA1072" s="16">
        <v>0</v>
      </c>
      <c r="AB1072" s="16">
        <v>0</v>
      </c>
      <c r="AC1072" s="16">
        <v>468.39999999999964</v>
      </c>
      <c r="AD1072" s="16">
        <v>468.39999999999964</v>
      </c>
      <c r="AE1072" s="16">
        <v>468.39999999999964</v>
      </c>
      <c r="AF1072" s="12">
        <v>43465</v>
      </c>
      <c r="AG1072" s="15" t="s">
        <v>38</v>
      </c>
      <c r="AH1072" s="15" t="s">
        <v>29</v>
      </c>
      <c r="AI1072" s="15" t="s">
        <v>38</v>
      </c>
      <c r="AL1072" s="47">
        <f t="shared" si="32"/>
        <v>0.97583333333333255</v>
      </c>
      <c r="AM1072" s="47">
        <v>1.19</v>
      </c>
      <c r="AN1072">
        <f t="shared" si="33"/>
        <v>9.5199999999999993E-2</v>
      </c>
      <c r="AO1072" s="18" t="s">
        <v>70</v>
      </c>
      <c r="AP1072" t="s">
        <v>390</v>
      </c>
    </row>
    <row r="1073" spans="1:42" x14ac:dyDescent="0.2">
      <c r="A1073" t="s">
        <v>29</v>
      </c>
      <c r="B1073" t="s">
        <v>81</v>
      </c>
      <c r="C1073" t="s">
        <v>31</v>
      </c>
      <c r="D1073" t="s">
        <v>199</v>
      </c>
      <c r="E1073" t="s">
        <v>29</v>
      </c>
      <c r="G1073" t="s">
        <v>88</v>
      </c>
      <c r="I1073">
        <v>7</v>
      </c>
      <c r="J1073" t="s">
        <v>84</v>
      </c>
      <c r="K1073" t="s">
        <v>85</v>
      </c>
      <c r="M1073" s="11">
        <v>1</v>
      </c>
      <c r="N1073">
        <v>6</v>
      </c>
      <c r="O1073" t="s">
        <v>89</v>
      </c>
      <c r="P1073" s="12">
        <v>43388</v>
      </c>
      <c r="Q1073" s="13">
        <v>1527</v>
      </c>
      <c r="R1073" s="13">
        <v>20</v>
      </c>
      <c r="S1073" s="14">
        <v>1458</v>
      </c>
      <c r="T1073" s="14">
        <v>0.24</v>
      </c>
      <c r="V1073" t="s">
        <v>87</v>
      </c>
      <c r="W1073" t="s">
        <v>29</v>
      </c>
      <c r="X1073" s="12">
        <v>43388</v>
      </c>
      <c r="Y1073" s="15">
        <v>1422.764999999999</v>
      </c>
      <c r="Z1073" s="16">
        <v>0</v>
      </c>
      <c r="AA1073" s="16">
        <v>0</v>
      </c>
      <c r="AB1073" s="16">
        <v>0</v>
      </c>
      <c r="AC1073" s="16">
        <v>1422.764999999999</v>
      </c>
      <c r="AD1073" s="16">
        <v>1422.764999999999</v>
      </c>
      <c r="AE1073" s="16">
        <v>1422.764999999999</v>
      </c>
      <c r="AF1073" s="12">
        <v>43465</v>
      </c>
      <c r="AG1073" s="15" t="s">
        <v>38</v>
      </c>
      <c r="AH1073" s="15" t="s">
        <v>29</v>
      </c>
      <c r="AI1073" s="15" t="s">
        <v>38</v>
      </c>
      <c r="AL1073" s="47">
        <f t="shared" si="32"/>
        <v>0.97583333333333266</v>
      </c>
      <c r="AM1073" s="47">
        <v>1.19</v>
      </c>
      <c r="AN1073">
        <f t="shared" si="33"/>
        <v>0.28559999999999997</v>
      </c>
      <c r="AO1073" s="18" t="s">
        <v>70</v>
      </c>
      <c r="AP1073" t="s">
        <v>390</v>
      </c>
    </row>
    <row r="1074" spans="1:42" x14ac:dyDescent="0.2">
      <c r="A1074" t="s">
        <v>29</v>
      </c>
      <c r="B1074" t="s">
        <v>81</v>
      </c>
      <c r="C1074" t="s">
        <v>31</v>
      </c>
      <c r="D1074" t="s">
        <v>199</v>
      </c>
      <c r="E1074" t="s">
        <v>29</v>
      </c>
      <c r="G1074" t="s">
        <v>98</v>
      </c>
      <c r="I1074">
        <v>8</v>
      </c>
      <c r="J1074" t="s">
        <v>84</v>
      </c>
      <c r="K1074" t="s">
        <v>85</v>
      </c>
      <c r="M1074" s="11">
        <v>1</v>
      </c>
      <c r="N1074">
        <v>1</v>
      </c>
      <c r="O1074" t="s">
        <v>99</v>
      </c>
      <c r="P1074" s="12">
        <v>43388</v>
      </c>
      <c r="Q1074" s="13">
        <v>1527</v>
      </c>
      <c r="R1074" s="13">
        <v>27</v>
      </c>
      <c r="S1074" s="14">
        <v>289</v>
      </c>
      <c r="T1074" s="14">
        <v>0.05</v>
      </c>
      <c r="V1074" t="s">
        <v>87</v>
      </c>
      <c r="W1074" t="s">
        <v>29</v>
      </c>
      <c r="X1074" s="12">
        <v>43388</v>
      </c>
      <c r="Y1074" s="15">
        <v>282.01583333333309</v>
      </c>
      <c r="Z1074" s="16">
        <v>0</v>
      </c>
      <c r="AA1074" s="16">
        <v>0</v>
      </c>
      <c r="AB1074" s="16">
        <v>0</v>
      </c>
      <c r="AC1074" s="16">
        <v>282.01583333333309</v>
      </c>
      <c r="AD1074" s="16">
        <v>282.01583333333309</v>
      </c>
      <c r="AE1074" s="16">
        <v>282.01583333333309</v>
      </c>
      <c r="AF1074" s="12">
        <v>43465</v>
      </c>
      <c r="AG1074" s="15" t="s">
        <v>38</v>
      </c>
      <c r="AH1074" s="15" t="s">
        <v>29</v>
      </c>
      <c r="AI1074" s="15" t="s">
        <v>38</v>
      </c>
      <c r="AL1074" s="47">
        <f t="shared" si="32"/>
        <v>0.97583333333333244</v>
      </c>
      <c r="AM1074" s="47">
        <v>1.19</v>
      </c>
      <c r="AN1074">
        <f t="shared" si="33"/>
        <v>5.9499999999999997E-2</v>
      </c>
      <c r="AO1074" s="18" t="s">
        <v>70</v>
      </c>
      <c r="AP1074" t="s">
        <v>390</v>
      </c>
    </row>
    <row r="1075" spans="1:42" x14ac:dyDescent="0.2">
      <c r="A1075" t="s">
        <v>29</v>
      </c>
      <c r="B1075" t="s">
        <v>81</v>
      </c>
      <c r="C1075" t="s">
        <v>31</v>
      </c>
      <c r="D1075" t="s">
        <v>181</v>
      </c>
      <c r="E1075" t="s">
        <v>29</v>
      </c>
      <c r="G1075" t="s">
        <v>95</v>
      </c>
      <c r="I1075">
        <v>37</v>
      </c>
      <c r="J1075" t="s">
        <v>84</v>
      </c>
      <c r="K1075" t="s">
        <v>85</v>
      </c>
      <c r="M1075" s="11">
        <v>5</v>
      </c>
      <c r="N1075">
        <v>2</v>
      </c>
      <c r="O1075" t="s">
        <v>96</v>
      </c>
      <c r="P1075" s="12">
        <v>43333.583333333336</v>
      </c>
      <c r="Q1075" s="13">
        <v>1275</v>
      </c>
      <c r="R1075" s="13">
        <v>25</v>
      </c>
      <c r="S1075" s="14">
        <v>266</v>
      </c>
      <c r="T1075" s="14">
        <v>0.1</v>
      </c>
      <c r="V1075" t="s">
        <v>87</v>
      </c>
      <c r="W1075" t="s">
        <v>29</v>
      </c>
      <c r="X1075" s="12">
        <v>43333.583333333336</v>
      </c>
      <c r="Y1075" s="15">
        <v>259.57166666666643</v>
      </c>
      <c r="Z1075" s="16">
        <v>0</v>
      </c>
      <c r="AA1075" s="16">
        <v>0</v>
      </c>
      <c r="AB1075" s="16">
        <v>0</v>
      </c>
      <c r="AC1075" s="16">
        <v>259.57166666666643</v>
      </c>
      <c r="AD1075" s="16">
        <v>259.57166666666643</v>
      </c>
      <c r="AE1075" s="16">
        <v>259.57166666666643</v>
      </c>
      <c r="AF1075" s="12">
        <v>43465</v>
      </c>
      <c r="AG1075" s="15" t="s">
        <v>38</v>
      </c>
      <c r="AH1075" s="15" t="s">
        <v>29</v>
      </c>
      <c r="AI1075" s="15" t="s">
        <v>38</v>
      </c>
      <c r="AL1075" s="47">
        <f t="shared" si="32"/>
        <v>0.97583333333333244</v>
      </c>
      <c r="AM1075" s="47">
        <v>1.19</v>
      </c>
      <c r="AN1075">
        <f t="shared" si="33"/>
        <v>0.11899999999999999</v>
      </c>
      <c r="AO1075" s="18" t="s">
        <v>70</v>
      </c>
      <c r="AP1075" t="s">
        <v>390</v>
      </c>
    </row>
    <row r="1076" spans="1:42" x14ac:dyDescent="0.2">
      <c r="A1076" t="s">
        <v>29</v>
      </c>
      <c r="B1076" t="s">
        <v>81</v>
      </c>
      <c r="C1076" t="s">
        <v>31</v>
      </c>
      <c r="D1076" t="s">
        <v>181</v>
      </c>
      <c r="E1076" t="s">
        <v>29</v>
      </c>
      <c r="G1076" t="s">
        <v>182</v>
      </c>
      <c r="I1076">
        <v>10</v>
      </c>
      <c r="J1076" t="s">
        <v>84</v>
      </c>
      <c r="K1076" t="s">
        <v>85</v>
      </c>
      <c r="M1076" s="11">
        <v>15</v>
      </c>
      <c r="N1076">
        <v>1</v>
      </c>
      <c r="O1076" t="s">
        <v>86</v>
      </c>
      <c r="P1076" s="12">
        <v>43333.583333333336</v>
      </c>
      <c r="Q1076" s="13">
        <v>1275</v>
      </c>
      <c r="R1076" s="13">
        <v>175</v>
      </c>
      <c r="S1076" s="14">
        <v>1007</v>
      </c>
      <c r="T1076" s="14">
        <v>0.12</v>
      </c>
      <c r="V1076" t="s">
        <v>87</v>
      </c>
      <c r="W1076" t="s">
        <v>29</v>
      </c>
      <c r="X1076" s="12">
        <v>43333.583333333336</v>
      </c>
      <c r="Y1076" s="15">
        <v>982.66416666666589</v>
      </c>
      <c r="Z1076" s="16">
        <v>0</v>
      </c>
      <c r="AA1076" s="16">
        <v>0</v>
      </c>
      <c r="AB1076" s="16">
        <v>0</v>
      </c>
      <c r="AC1076" s="16">
        <v>982.66416666666589</v>
      </c>
      <c r="AD1076" s="16">
        <v>982.66416666666589</v>
      </c>
      <c r="AE1076" s="16">
        <v>982.66416666666589</v>
      </c>
      <c r="AF1076" s="12">
        <v>43465</v>
      </c>
      <c r="AG1076" s="15" t="s">
        <v>38</v>
      </c>
      <c r="AH1076" s="15" t="s">
        <v>29</v>
      </c>
      <c r="AI1076" s="15" t="s">
        <v>38</v>
      </c>
      <c r="AL1076" s="47">
        <f t="shared" si="32"/>
        <v>0.97583333333333255</v>
      </c>
      <c r="AM1076" s="47">
        <v>1.19</v>
      </c>
      <c r="AN1076">
        <f t="shared" si="33"/>
        <v>0.14279999999999998</v>
      </c>
      <c r="AO1076" s="18" t="s">
        <v>70</v>
      </c>
      <c r="AP1076" t="s">
        <v>390</v>
      </c>
    </row>
    <row r="1077" spans="1:42" x14ac:dyDescent="0.2">
      <c r="A1077" t="s">
        <v>29</v>
      </c>
      <c r="B1077" t="s">
        <v>81</v>
      </c>
      <c r="C1077" t="s">
        <v>31</v>
      </c>
      <c r="D1077" t="s">
        <v>181</v>
      </c>
      <c r="E1077" t="s">
        <v>29</v>
      </c>
      <c r="G1077" t="s">
        <v>92</v>
      </c>
      <c r="I1077">
        <v>3</v>
      </c>
      <c r="J1077" t="s">
        <v>84</v>
      </c>
      <c r="K1077" t="s">
        <v>85</v>
      </c>
      <c r="M1077" s="11">
        <v>5</v>
      </c>
      <c r="N1077">
        <v>1</v>
      </c>
      <c r="O1077" t="s">
        <v>93</v>
      </c>
      <c r="P1077" s="12">
        <v>43333.583333333336</v>
      </c>
      <c r="Q1077" s="13">
        <v>1275</v>
      </c>
      <c r="R1077" s="13">
        <v>195</v>
      </c>
      <c r="S1077" s="14">
        <v>480</v>
      </c>
      <c r="T1077" s="14">
        <v>0.08</v>
      </c>
      <c r="V1077" t="s">
        <v>87</v>
      </c>
      <c r="W1077" t="s">
        <v>29</v>
      </c>
      <c r="X1077" s="12">
        <v>43333.583333333336</v>
      </c>
      <c r="Y1077" s="15">
        <v>468.39999999999964</v>
      </c>
      <c r="Z1077" s="16">
        <v>0</v>
      </c>
      <c r="AA1077" s="16">
        <v>0</v>
      </c>
      <c r="AB1077" s="16">
        <v>0</v>
      </c>
      <c r="AC1077" s="16">
        <v>468.39999999999964</v>
      </c>
      <c r="AD1077" s="16">
        <v>468.39999999999964</v>
      </c>
      <c r="AE1077" s="16">
        <v>468.39999999999964</v>
      </c>
      <c r="AF1077" s="12">
        <v>43465</v>
      </c>
      <c r="AG1077" s="15" t="s">
        <v>38</v>
      </c>
      <c r="AH1077" s="15" t="s">
        <v>29</v>
      </c>
      <c r="AI1077" s="15" t="s">
        <v>38</v>
      </c>
      <c r="AL1077" s="47">
        <f t="shared" si="32"/>
        <v>0.97583333333333255</v>
      </c>
      <c r="AM1077" s="47">
        <v>1.19</v>
      </c>
      <c r="AN1077">
        <f t="shared" si="33"/>
        <v>9.5199999999999993E-2</v>
      </c>
      <c r="AO1077" s="18" t="s">
        <v>70</v>
      </c>
      <c r="AP1077" t="s">
        <v>390</v>
      </c>
    </row>
    <row r="1078" spans="1:42" x14ac:dyDescent="0.2">
      <c r="A1078" t="s">
        <v>29</v>
      </c>
      <c r="B1078" t="s">
        <v>81</v>
      </c>
      <c r="C1078" t="s">
        <v>31</v>
      </c>
      <c r="D1078" t="s">
        <v>181</v>
      </c>
      <c r="E1078" t="s">
        <v>29</v>
      </c>
      <c r="G1078" t="s">
        <v>83</v>
      </c>
      <c r="I1078">
        <v>9</v>
      </c>
      <c r="J1078" t="s">
        <v>84</v>
      </c>
      <c r="K1078" t="s">
        <v>85</v>
      </c>
      <c r="M1078" s="11">
        <v>15</v>
      </c>
      <c r="N1078">
        <v>4</v>
      </c>
      <c r="O1078" t="s">
        <v>86</v>
      </c>
      <c r="P1078" s="12">
        <v>43333.583333333336</v>
      </c>
      <c r="Q1078" s="13">
        <v>1275</v>
      </c>
      <c r="R1078" s="13">
        <v>135</v>
      </c>
      <c r="S1078" s="14">
        <v>4028</v>
      </c>
      <c r="T1078" s="14">
        <v>0.48</v>
      </c>
      <c r="V1078" t="s">
        <v>87</v>
      </c>
      <c r="W1078" t="s">
        <v>29</v>
      </c>
      <c r="X1078" s="12">
        <v>43333.583333333336</v>
      </c>
      <c r="Y1078" s="15">
        <v>3930.6566666666636</v>
      </c>
      <c r="Z1078" s="16">
        <v>0</v>
      </c>
      <c r="AA1078" s="16">
        <v>0</v>
      </c>
      <c r="AB1078" s="16">
        <v>0</v>
      </c>
      <c r="AC1078" s="16">
        <v>3930.6566666666636</v>
      </c>
      <c r="AD1078" s="16">
        <v>3930.6566666666636</v>
      </c>
      <c r="AE1078" s="16">
        <v>3930.6566666666636</v>
      </c>
      <c r="AF1078" s="12">
        <v>43465</v>
      </c>
      <c r="AG1078" s="15" t="s">
        <v>38</v>
      </c>
      <c r="AH1078" s="15" t="s">
        <v>29</v>
      </c>
      <c r="AI1078" s="15" t="s">
        <v>38</v>
      </c>
      <c r="AL1078" s="47">
        <f t="shared" si="32"/>
        <v>0.97583333333333255</v>
      </c>
      <c r="AM1078" s="47">
        <v>1.19</v>
      </c>
      <c r="AN1078">
        <f t="shared" si="33"/>
        <v>0.57119999999999993</v>
      </c>
      <c r="AO1078" s="18" t="s">
        <v>70</v>
      </c>
      <c r="AP1078" t="s">
        <v>390</v>
      </c>
    </row>
    <row r="1079" spans="1:42" x14ac:dyDescent="0.2">
      <c r="A1079" t="s">
        <v>29</v>
      </c>
      <c r="B1079" t="s">
        <v>81</v>
      </c>
      <c r="C1079" t="s">
        <v>31</v>
      </c>
      <c r="D1079" t="s">
        <v>181</v>
      </c>
      <c r="E1079" t="s">
        <v>29</v>
      </c>
      <c r="G1079" t="s">
        <v>91</v>
      </c>
      <c r="I1079">
        <v>28</v>
      </c>
      <c r="J1079" t="s">
        <v>84</v>
      </c>
      <c r="K1079" t="s">
        <v>85</v>
      </c>
      <c r="M1079" s="11">
        <v>15</v>
      </c>
      <c r="N1079">
        <v>1</v>
      </c>
      <c r="O1079" t="s">
        <v>86</v>
      </c>
      <c r="P1079" s="12">
        <v>43333.583333333336</v>
      </c>
      <c r="Q1079" s="13">
        <v>1275</v>
      </c>
      <c r="R1079" s="13">
        <v>215</v>
      </c>
      <c r="S1079" s="14">
        <v>1007</v>
      </c>
      <c r="T1079" s="14">
        <v>0.12</v>
      </c>
      <c r="V1079" t="s">
        <v>87</v>
      </c>
      <c r="W1079" t="s">
        <v>29</v>
      </c>
      <c r="X1079" s="12">
        <v>43333.583333333336</v>
      </c>
      <c r="Y1079" s="15">
        <v>982.66416666666589</v>
      </c>
      <c r="Z1079" s="16">
        <v>0</v>
      </c>
      <c r="AA1079" s="16">
        <v>0</v>
      </c>
      <c r="AB1079" s="16">
        <v>0</v>
      </c>
      <c r="AC1079" s="16">
        <v>982.66416666666589</v>
      </c>
      <c r="AD1079" s="16">
        <v>982.66416666666589</v>
      </c>
      <c r="AE1079" s="16">
        <v>982.66416666666589</v>
      </c>
      <c r="AF1079" s="12">
        <v>43465</v>
      </c>
      <c r="AG1079" s="15" t="s">
        <v>38</v>
      </c>
      <c r="AH1079" s="15" t="s">
        <v>29</v>
      </c>
      <c r="AI1079" s="15" t="s">
        <v>38</v>
      </c>
      <c r="AL1079" s="47">
        <f t="shared" si="32"/>
        <v>0.97583333333333255</v>
      </c>
      <c r="AM1079" s="47">
        <v>1.19</v>
      </c>
      <c r="AN1079">
        <f t="shared" si="33"/>
        <v>0.14279999999999998</v>
      </c>
      <c r="AO1079" s="18" t="s">
        <v>70</v>
      </c>
      <c r="AP1079" t="s">
        <v>390</v>
      </c>
    </row>
    <row r="1080" spans="1:42" x14ac:dyDescent="0.2">
      <c r="A1080" t="s">
        <v>29</v>
      </c>
      <c r="B1080" t="s">
        <v>81</v>
      </c>
      <c r="C1080" t="s">
        <v>31</v>
      </c>
      <c r="D1080" t="s">
        <v>181</v>
      </c>
      <c r="E1080" t="s">
        <v>29</v>
      </c>
      <c r="G1080" t="s">
        <v>88</v>
      </c>
      <c r="I1080">
        <v>7</v>
      </c>
      <c r="J1080" t="s">
        <v>84</v>
      </c>
      <c r="K1080" t="s">
        <v>85</v>
      </c>
      <c r="M1080" s="11">
        <v>1</v>
      </c>
      <c r="N1080">
        <v>5</v>
      </c>
      <c r="O1080" t="s">
        <v>89</v>
      </c>
      <c r="P1080" s="12">
        <v>43333.583333333336</v>
      </c>
      <c r="Q1080" s="13">
        <v>1275</v>
      </c>
      <c r="R1080" s="13">
        <v>20</v>
      </c>
      <c r="S1080" s="14">
        <v>1215</v>
      </c>
      <c r="T1080" s="14">
        <v>0.2</v>
      </c>
      <c r="V1080" t="s">
        <v>87</v>
      </c>
      <c r="W1080" t="s">
        <v>29</v>
      </c>
      <c r="X1080" s="12">
        <v>43333.583333333336</v>
      </c>
      <c r="Y1080" s="15">
        <v>1185.6374999999991</v>
      </c>
      <c r="Z1080" s="16">
        <v>0</v>
      </c>
      <c r="AA1080" s="16">
        <v>0</v>
      </c>
      <c r="AB1080" s="16">
        <v>0</v>
      </c>
      <c r="AC1080" s="16">
        <v>1185.6374999999991</v>
      </c>
      <c r="AD1080" s="16">
        <v>1185.6374999999991</v>
      </c>
      <c r="AE1080" s="16">
        <v>1185.6374999999991</v>
      </c>
      <c r="AF1080" s="12">
        <v>43465</v>
      </c>
      <c r="AG1080" s="15" t="s">
        <v>38</v>
      </c>
      <c r="AH1080" s="15" t="s">
        <v>29</v>
      </c>
      <c r="AI1080" s="15" t="s">
        <v>38</v>
      </c>
      <c r="AL1080" s="47">
        <f t="shared" si="32"/>
        <v>0.97583333333333266</v>
      </c>
      <c r="AM1080" s="47">
        <v>1.19</v>
      </c>
      <c r="AN1080">
        <f t="shared" si="33"/>
        <v>0.23799999999999999</v>
      </c>
      <c r="AO1080" s="18" t="s">
        <v>70</v>
      </c>
      <c r="AP1080" t="s">
        <v>390</v>
      </c>
    </row>
    <row r="1081" spans="1:42" x14ac:dyDescent="0.2">
      <c r="A1081" t="s">
        <v>29</v>
      </c>
      <c r="B1081" t="s">
        <v>81</v>
      </c>
      <c r="C1081" t="s">
        <v>31</v>
      </c>
      <c r="D1081" t="s">
        <v>188</v>
      </c>
      <c r="E1081" t="s">
        <v>29</v>
      </c>
      <c r="G1081" t="s">
        <v>83</v>
      </c>
      <c r="I1081">
        <v>9</v>
      </c>
      <c r="J1081" t="s">
        <v>84</v>
      </c>
      <c r="K1081" t="s">
        <v>85</v>
      </c>
      <c r="M1081" s="11">
        <v>15</v>
      </c>
      <c r="N1081">
        <v>2</v>
      </c>
      <c r="O1081" t="s">
        <v>86</v>
      </c>
      <c r="P1081" s="12">
        <v>43370</v>
      </c>
      <c r="Q1081" s="13">
        <v>310</v>
      </c>
      <c r="R1081" s="13">
        <v>135</v>
      </c>
      <c r="S1081" s="14">
        <v>2014</v>
      </c>
      <c r="T1081" s="14">
        <v>0.24</v>
      </c>
      <c r="V1081" t="s">
        <v>87</v>
      </c>
      <c r="W1081" t="s">
        <v>29</v>
      </c>
      <c r="X1081" s="12">
        <v>43370</v>
      </c>
      <c r="Y1081" s="15">
        <v>1965.3283333333318</v>
      </c>
      <c r="Z1081" s="16">
        <v>0</v>
      </c>
      <c r="AA1081" s="16">
        <v>0</v>
      </c>
      <c r="AB1081" s="16">
        <v>0</v>
      </c>
      <c r="AC1081" s="16">
        <v>1965.3283333333318</v>
      </c>
      <c r="AD1081" s="16">
        <v>1965.3283333333318</v>
      </c>
      <c r="AE1081" s="16">
        <v>1965.3283333333318</v>
      </c>
      <c r="AF1081" s="12">
        <v>43465</v>
      </c>
      <c r="AG1081" s="15" t="s">
        <v>38</v>
      </c>
      <c r="AH1081" s="15" t="s">
        <v>29</v>
      </c>
      <c r="AI1081" s="15" t="s">
        <v>38</v>
      </c>
      <c r="AL1081" s="47">
        <f t="shared" si="32"/>
        <v>0.97583333333333255</v>
      </c>
      <c r="AM1081" s="47">
        <v>1.19</v>
      </c>
      <c r="AN1081">
        <f t="shared" si="33"/>
        <v>0.28559999999999997</v>
      </c>
      <c r="AO1081" s="18" t="s">
        <v>70</v>
      </c>
      <c r="AP1081" t="s">
        <v>390</v>
      </c>
    </row>
    <row r="1082" spans="1:42" x14ac:dyDescent="0.2">
      <c r="A1082" t="s">
        <v>29</v>
      </c>
      <c r="B1082" t="s">
        <v>81</v>
      </c>
      <c r="C1082" t="s">
        <v>31</v>
      </c>
      <c r="D1082" t="s">
        <v>188</v>
      </c>
      <c r="E1082" t="s">
        <v>29</v>
      </c>
      <c r="G1082" t="s">
        <v>88</v>
      </c>
      <c r="I1082">
        <v>7</v>
      </c>
      <c r="J1082" t="s">
        <v>84</v>
      </c>
      <c r="K1082" t="s">
        <v>85</v>
      </c>
      <c r="M1082" s="11">
        <v>1</v>
      </c>
      <c r="N1082">
        <v>2</v>
      </c>
      <c r="O1082" t="s">
        <v>89</v>
      </c>
      <c r="P1082" s="12">
        <v>43370</v>
      </c>
      <c r="Q1082" s="13">
        <v>310</v>
      </c>
      <c r="R1082" s="13">
        <v>20</v>
      </c>
      <c r="S1082" s="14">
        <v>486</v>
      </c>
      <c r="T1082" s="14">
        <v>0.08</v>
      </c>
      <c r="V1082" t="s">
        <v>87</v>
      </c>
      <c r="W1082" t="s">
        <v>29</v>
      </c>
      <c r="X1082" s="12">
        <v>43370</v>
      </c>
      <c r="Y1082" s="15">
        <v>474.2549999999996</v>
      </c>
      <c r="Z1082" s="16">
        <v>0</v>
      </c>
      <c r="AA1082" s="16">
        <v>0</v>
      </c>
      <c r="AB1082" s="16">
        <v>0</v>
      </c>
      <c r="AC1082" s="16">
        <v>474.2549999999996</v>
      </c>
      <c r="AD1082" s="16">
        <v>474.2549999999996</v>
      </c>
      <c r="AE1082" s="16">
        <v>474.2549999999996</v>
      </c>
      <c r="AF1082" s="12">
        <v>43465</v>
      </c>
      <c r="AG1082" s="15" t="s">
        <v>38</v>
      </c>
      <c r="AH1082" s="15" t="s">
        <v>29</v>
      </c>
      <c r="AI1082" s="15" t="s">
        <v>38</v>
      </c>
      <c r="AL1082" s="47">
        <f t="shared" si="32"/>
        <v>0.97583333333333255</v>
      </c>
      <c r="AM1082" s="47">
        <v>1.19</v>
      </c>
      <c r="AN1082">
        <f t="shared" si="33"/>
        <v>9.5199999999999993E-2</v>
      </c>
      <c r="AO1082" s="18" t="s">
        <v>70</v>
      </c>
      <c r="AP1082" t="s">
        <v>390</v>
      </c>
    </row>
    <row r="1083" spans="1:42" x14ac:dyDescent="0.2">
      <c r="A1083" t="s">
        <v>29</v>
      </c>
      <c r="B1083" t="s">
        <v>81</v>
      </c>
      <c r="C1083" t="s">
        <v>31</v>
      </c>
      <c r="D1083" t="s">
        <v>183</v>
      </c>
      <c r="E1083" t="s">
        <v>29</v>
      </c>
      <c r="G1083" t="s">
        <v>95</v>
      </c>
      <c r="I1083">
        <v>37</v>
      </c>
      <c r="J1083" t="s">
        <v>84</v>
      </c>
      <c r="K1083" t="s">
        <v>85</v>
      </c>
      <c r="M1083" s="11">
        <v>5</v>
      </c>
      <c r="N1083">
        <v>2</v>
      </c>
      <c r="O1083" t="s">
        <v>96</v>
      </c>
      <c r="P1083" s="12">
        <v>43332.333333333336</v>
      </c>
      <c r="Q1083" s="13">
        <v>400</v>
      </c>
      <c r="R1083" s="13">
        <v>25</v>
      </c>
      <c r="S1083" s="14">
        <v>266</v>
      </c>
      <c r="T1083" s="14">
        <v>0.1</v>
      </c>
      <c r="V1083" t="s">
        <v>87</v>
      </c>
      <c r="W1083" t="s">
        <v>29</v>
      </c>
      <c r="X1083" s="12">
        <v>43332.333333333336</v>
      </c>
      <c r="Y1083" s="15">
        <v>259.57166666666643</v>
      </c>
      <c r="Z1083" s="16">
        <v>0</v>
      </c>
      <c r="AA1083" s="16">
        <v>0</v>
      </c>
      <c r="AB1083" s="16">
        <v>0</v>
      </c>
      <c r="AC1083" s="16">
        <v>259.57166666666643</v>
      </c>
      <c r="AD1083" s="16">
        <v>259.57166666666643</v>
      </c>
      <c r="AE1083" s="16">
        <v>259.57166666666643</v>
      </c>
      <c r="AF1083" s="12">
        <v>43465</v>
      </c>
      <c r="AG1083" s="15" t="s">
        <v>38</v>
      </c>
      <c r="AH1083" s="15" t="s">
        <v>29</v>
      </c>
      <c r="AI1083" s="15" t="s">
        <v>38</v>
      </c>
      <c r="AL1083" s="47">
        <f t="shared" si="32"/>
        <v>0.97583333333333244</v>
      </c>
      <c r="AM1083" s="47">
        <v>1.19</v>
      </c>
      <c r="AN1083">
        <f t="shared" si="33"/>
        <v>0.11899999999999999</v>
      </c>
      <c r="AO1083" s="18" t="s">
        <v>70</v>
      </c>
      <c r="AP1083" t="s">
        <v>390</v>
      </c>
    </row>
    <row r="1084" spans="1:42" x14ac:dyDescent="0.2">
      <c r="A1084" t="s">
        <v>29</v>
      </c>
      <c r="B1084" t="s">
        <v>81</v>
      </c>
      <c r="C1084" t="s">
        <v>31</v>
      </c>
      <c r="D1084" t="s">
        <v>183</v>
      </c>
      <c r="E1084" t="s">
        <v>29</v>
      </c>
      <c r="G1084" t="s">
        <v>88</v>
      </c>
      <c r="I1084">
        <v>7</v>
      </c>
      <c r="J1084" t="s">
        <v>84</v>
      </c>
      <c r="K1084" t="s">
        <v>85</v>
      </c>
      <c r="M1084" s="11">
        <v>1</v>
      </c>
      <c r="N1084">
        <v>1</v>
      </c>
      <c r="O1084" t="s">
        <v>89</v>
      </c>
      <c r="P1084" s="12">
        <v>43332.333333333336</v>
      </c>
      <c r="Q1084" s="13">
        <v>400</v>
      </c>
      <c r="R1084" s="13">
        <v>20</v>
      </c>
      <c r="S1084" s="14">
        <v>243</v>
      </c>
      <c r="T1084" s="14">
        <v>0.04</v>
      </c>
      <c r="V1084" t="s">
        <v>87</v>
      </c>
      <c r="W1084" t="s">
        <v>29</v>
      </c>
      <c r="X1084" s="12">
        <v>43332.333333333336</v>
      </c>
      <c r="Y1084" s="15">
        <v>237.1274999999998</v>
      </c>
      <c r="Z1084" s="16">
        <v>0</v>
      </c>
      <c r="AA1084" s="16">
        <v>0</v>
      </c>
      <c r="AB1084" s="16">
        <v>0</v>
      </c>
      <c r="AC1084" s="16">
        <v>237.1274999999998</v>
      </c>
      <c r="AD1084" s="16">
        <v>237.1274999999998</v>
      </c>
      <c r="AE1084" s="16">
        <v>237.1274999999998</v>
      </c>
      <c r="AF1084" s="12">
        <v>43465</v>
      </c>
      <c r="AG1084" s="15" t="s">
        <v>38</v>
      </c>
      <c r="AH1084" s="15" t="s">
        <v>29</v>
      </c>
      <c r="AI1084" s="15" t="s">
        <v>38</v>
      </c>
      <c r="AL1084" s="47">
        <f t="shared" si="32"/>
        <v>0.97583333333333255</v>
      </c>
      <c r="AM1084" s="47">
        <v>1.19</v>
      </c>
      <c r="AN1084">
        <f t="shared" si="33"/>
        <v>4.7599999999999996E-2</v>
      </c>
      <c r="AO1084" s="18" t="s">
        <v>70</v>
      </c>
      <c r="AP1084" t="s">
        <v>390</v>
      </c>
    </row>
    <row r="1085" spans="1:42" x14ac:dyDescent="0.2">
      <c r="A1085" t="s">
        <v>29</v>
      </c>
      <c r="B1085" t="s">
        <v>81</v>
      </c>
      <c r="C1085" t="s">
        <v>31</v>
      </c>
      <c r="D1085" t="s">
        <v>183</v>
      </c>
      <c r="E1085" t="s">
        <v>29</v>
      </c>
      <c r="G1085" t="s">
        <v>92</v>
      </c>
      <c r="I1085">
        <v>3</v>
      </c>
      <c r="J1085" t="s">
        <v>84</v>
      </c>
      <c r="K1085" t="s">
        <v>85</v>
      </c>
      <c r="M1085" s="11">
        <v>5</v>
      </c>
      <c r="N1085">
        <v>1</v>
      </c>
      <c r="O1085" t="s">
        <v>93</v>
      </c>
      <c r="P1085" s="12">
        <v>43332.333333333336</v>
      </c>
      <c r="Q1085" s="13">
        <v>400</v>
      </c>
      <c r="R1085" s="13">
        <v>195</v>
      </c>
      <c r="S1085" s="14">
        <v>480</v>
      </c>
      <c r="T1085" s="14">
        <v>0.08</v>
      </c>
      <c r="V1085" t="s">
        <v>87</v>
      </c>
      <c r="W1085" t="s">
        <v>29</v>
      </c>
      <c r="X1085" s="12">
        <v>43332.333333333336</v>
      </c>
      <c r="Y1085" s="15">
        <v>468.39999999999964</v>
      </c>
      <c r="Z1085" s="16">
        <v>0</v>
      </c>
      <c r="AA1085" s="16">
        <v>0</v>
      </c>
      <c r="AB1085" s="16">
        <v>0</v>
      </c>
      <c r="AC1085" s="16">
        <v>468.39999999999964</v>
      </c>
      <c r="AD1085" s="16">
        <v>468.39999999999964</v>
      </c>
      <c r="AE1085" s="16">
        <v>468.39999999999964</v>
      </c>
      <c r="AF1085" s="12">
        <v>43465</v>
      </c>
      <c r="AG1085" s="15" t="s">
        <v>38</v>
      </c>
      <c r="AH1085" s="15" t="s">
        <v>29</v>
      </c>
      <c r="AI1085" s="15" t="s">
        <v>38</v>
      </c>
      <c r="AL1085" s="47">
        <f t="shared" si="32"/>
        <v>0.97583333333333255</v>
      </c>
      <c r="AM1085" s="47">
        <v>1.19</v>
      </c>
      <c r="AN1085">
        <f t="shared" si="33"/>
        <v>9.5199999999999993E-2</v>
      </c>
      <c r="AO1085" s="18" t="s">
        <v>70</v>
      </c>
      <c r="AP1085" t="s">
        <v>390</v>
      </c>
    </row>
    <row r="1086" spans="1:42" x14ac:dyDescent="0.2">
      <c r="A1086" t="s">
        <v>29</v>
      </c>
      <c r="B1086" t="s">
        <v>81</v>
      </c>
      <c r="C1086" t="s">
        <v>31</v>
      </c>
      <c r="D1086" t="s">
        <v>183</v>
      </c>
      <c r="E1086" t="s">
        <v>29</v>
      </c>
      <c r="G1086" t="s">
        <v>83</v>
      </c>
      <c r="I1086">
        <v>9</v>
      </c>
      <c r="J1086" t="s">
        <v>84</v>
      </c>
      <c r="K1086" t="s">
        <v>85</v>
      </c>
      <c r="M1086" s="11">
        <v>15</v>
      </c>
      <c r="N1086">
        <v>1</v>
      </c>
      <c r="O1086" t="s">
        <v>86</v>
      </c>
      <c r="P1086" s="12">
        <v>43332.333333333336</v>
      </c>
      <c r="Q1086" s="13">
        <v>400</v>
      </c>
      <c r="R1086" s="13">
        <v>135</v>
      </c>
      <c r="S1086" s="14">
        <v>1007</v>
      </c>
      <c r="T1086" s="14">
        <v>0.12</v>
      </c>
      <c r="V1086" t="s">
        <v>87</v>
      </c>
      <c r="W1086" t="s">
        <v>29</v>
      </c>
      <c r="X1086" s="12">
        <v>43332.333333333336</v>
      </c>
      <c r="Y1086" s="15">
        <v>982.66416666666589</v>
      </c>
      <c r="Z1086" s="16">
        <v>0</v>
      </c>
      <c r="AA1086" s="16">
        <v>0</v>
      </c>
      <c r="AB1086" s="16">
        <v>0</v>
      </c>
      <c r="AC1086" s="16">
        <v>982.66416666666589</v>
      </c>
      <c r="AD1086" s="16">
        <v>982.66416666666589</v>
      </c>
      <c r="AE1086" s="16">
        <v>982.66416666666589</v>
      </c>
      <c r="AF1086" s="12">
        <v>43465</v>
      </c>
      <c r="AG1086" s="15" t="s">
        <v>38</v>
      </c>
      <c r="AH1086" s="15" t="s">
        <v>29</v>
      </c>
      <c r="AI1086" s="15" t="s">
        <v>38</v>
      </c>
      <c r="AL1086" s="47">
        <f t="shared" si="32"/>
        <v>0.97583333333333255</v>
      </c>
      <c r="AM1086" s="47">
        <v>1.19</v>
      </c>
      <c r="AN1086">
        <f t="shared" si="33"/>
        <v>0.14279999999999998</v>
      </c>
      <c r="AO1086" s="18" t="s">
        <v>70</v>
      </c>
      <c r="AP1086" t="s">
        <v>390</v>
      </c>
    </row>
    <row r="1087" spans="1:42" x14ac:dyDescent="0.2">
      <c r="A1087" t="s">
        <v>29</v>
      </c>
      <c r="B1087" t="s">
        <v>81</v>
      </c>
      <c r="C1087" t="s">
        <v>31</v>
      </c>
      <c r="D1087" t="s">
        <v>184</v>
      </c>
      <c r="E1087" t="s">
        <v>29</v>
      </c>
      <c r="G1087" t="s">
        <v>175</v>
      </c>
      <c r="I1087">
        <v>39</v>
      </c>
      <c r="J1087" t="s">
        <v>84</v>
      </c>
      <c r="K1087" t="s">
        <v>85</v>
      </c>
      <c r="M1087" s="11">
        <v>10</v>
      </c>
      <c r="N1087">
        <v>14</v>
      </c>
      <c r="O1087" t="s">
        <v>96</v>
      </c>
      <c r="P1087" s="12">
        <v>43334.541666666664</v>
      </c>
      <c r="Q1087" s="13">
        <v>1960</v>
      </c>
      <c r="R1087" s="13">
        <v>140</v>
      </c>
      <c r="S1087" s="14">
        <v>2660</v>
      </c>
      <c r="T1087" s="14">
        <v>0.7</v>
      </c>
      <c r="V1087" t="s">
        <v>87</v>
      </c>
      <c r="W1087" t="s">
        <v>29</v>
      </c>
      <c r="X1087" s="12">
        <v>43334.541666666664</v>
      </c>
      <c r="Y1087" s="15">
        <v>2595.7166666666644</v>
      </c>
      <c r="Z1087" s="16">
        <v>0</v>
      </c>
      <c r="AA1087" s="16">
        <v>0</v>
      </c>
      <c r="AB1087" s="16">
        <v>0</v>
      </c>
      <c r="AC1087" s="16">
        <v>2595.7166666666644</v>
      </c>
      <c r="AD1087" s="16">
        <v>2595.7166666666644</v>
      </c>
      <c r="AE1087" s="16">
        <v>2595.7166666666644</v>
      </c>
      <c r="AF1087" s="12">
        <v>43465</v>
      </c>
      <c r="AG1087" s="15" t="s">
        <v>38</v>
      </c>
      <c r="AH1087" s="15" t="s">
        <v>29</v>
      </c>
      <c r="AI1087" s="15" t="s">
        <v>38</v>
      </c>
      <c r="AL1087" s="47">
        <f t="shared" si="32"/>
        <v>0.97583333333333244</v>
      </c>
      <c r="AM1087" s="47">
        <v>1.19</v>
      </c>
      <c r="AN1087">
        <f t="shared" si="33"/>
        <v>0.83299999999999996</v>
      </c>
      <c r="AO1087" s="18" t="s">
        <v>70</v>
      </c>
      <c r="AP1087" t="s">
        <v>390</v>
      </c>
    </row>
    <row r="1088" spans="1:42" x14ac:dyDescent="0.2">
      <c r="A1088" t="s">
        <v>29</v>
      </c>
      <c r="B1088" t="s">
        <v>81</v>
      </c>
      <c r="C1088" t="s">
        <v>31</v>
      </c>
      <c r="D1088" t="s">
        <v>185</v>
      </c>
      <c r="E1088" t="s">
        <v>29</v>
      </c>
      <c r="G1088" t="s">
        <v>88</v>
      </c>
      <c r="I1088">
        <v>7</v>
      </c>
      <c r="J1088" t="s">
        <v>84</v>
      </c>
      <c r="K1088" t="s">
        <v>85</v>
      </c>
      <c r="M1088" s="11">
        <v>1</v>
      </c>
      <c r="N1088">
        <v>1</v>
      </c>
      <c r="O1088" t="s">
        <v>89</v>
      </c>
      <c r="P1088" s="12">
        <v>43334.333333333336</v>
      </c>
      <c r="Q1088" s="13">
        <v>215</v>
      </c>
      <c r="R1088" s="13">
        <v>20</v>
      </c>
      <c r="S1088" s="14">
        <v>243</v>
      </c>
      <c r="T1088" s="14">
        <v>0.04</v>
      </c>
      <c r="V1088" t="s">
        <v>87</v>
      </c>
      <c r="W1088" t="s">
        <v>29</v>
      </c>
      <c r="X1088" s="12">
        <v>43334.333333333336</v>
      </c>
      <c r="Y1088" s="15">
        <v>237.1274999999998</v>
      </c>
      <c r="Z1088" s="16">
        <v>0</v>
      </c>
      <c r="AA1088" s="16">
        <v>0</v>
      </c>
      <c r="AB1088" s="16">
        <v>0</v>
      </c>
      <c r="AC1088" s="16">
        <v>237.1274999999998</v>
      </c>
      <c r="AD1088" s="16">
        <v>237.1274999999998</v>
      </c>
      <c r="AE1088" s="16">
        <v>237.1274999999998</v>
      </c>
      <c r="AF1088" s="12">
        <v>43465</v>
      </c>
      <c r="AG1088" s="15" t="s">
        <v>38</v>
      </c>
      <c r="AH1088" s="15" t="s">
        <v>29</v>
      </c>
      <c r="AI1088" s="15" t="s">
        <v>38</v>
      </c>
      <c r="AL1088" s="47">
        <f t="shared" si="32"/>
        <v>0.97583333333333255</v>
      </c>
      <c r="AM1088" s="47">
        <v>1.19</v>
      </c>
      <c r="AN1088">
        <f t="shared" si="33"/>
        <v>4.7599999999999996E-2</v>
      </c>
      <c r="AO1088" s="18" t="s">
        <v>70</v>
      </c>
      <c r="AP1088" t="s">
        <v>390</v>
      </c>
    </row>
    <row r="1089" spans="1:42" x14ac:dyDescent="0.2">
      <c r="A1089" t="s">
        <v>29</v>
      </c>
      <c r="B1089" t="s">
        <v>81</v>
      </c>
      <c r="C1089" t="s">
        <v>31</v>
      </c>
      <c r="D1089" t="s">
        <v>185</v>
      </c>
      <c r="E1089" t="s">
        <v>29</v>
      </c>
      <c r="G1089" t="s">
        <v>92</v>
      </c>
      <c r="I1089">
        <v>3</v>
      </c>
      <c r="J1089" t="s">
        <v>84</v>
      </c>
      <c r="K1089" t="s">
        <v>85</v>
      </c>
      <c r="M1089" s="11">
        <v>5</v>
      </c>
      <c r="N1089">
        <v>1</v>
      </c>
      <c r="O1089" t="s">
        <v>93</v>
      </c>
      <c r="P1089" s="12">
        <v>43334.333333333336</v>
      </c>
      <c r="Q1089" s="13">
        <v>215</v>
      </c>
      <c r="R1089" s="13">
        <v>195</v>
      </c>
      <c r="S1089" s="14">
        <v>480</v>
      </c>
      <c r="T1089" s="14">
        <v>0.08</v>
      </c>
      <c r="V1089" t="s">
        <v>87</v>
      </c>
      <c r="W1089" t="s">
        <v>29</v>
      </c>
      <c r="X1089" s="12">
        <v>43334.333333333336</v>
      </c>
      <c r="Y1089" s="15">
        <v>468.39999999999964</v>
      </c>
      <c r="Z1089" s="16">
        <v>0</v>
      </c>
      <c r="AA1089" s="16">
        <v>0</v>
      </c>
      <c r="AB1089" s="16">
        <v>0</v>
      </c>
      <c r="AC1089" s="16">
        <v>468.39999999999964</v>
      </c>
      <c r="AD1089" s="16">
        <v>468.39999999999964</v>
      </c>
      <c r="AE1089" s="16">
        <v>468.39999999999964</v>
      </c>
      <c r="AF1089" s="12">
        <v>43465</v>
      </c>
      <c r="AG1089" s="15" t="s">
        <v>38</v>
      </c>
      <c r="AH1089" s="15" t="s">
        <v>29</v>
      </c>
      <c r="AI1089" s="15" t="s">
        <v>38</v>
      </c>
      <c r="AL1089" s="47">
        <f t="shared" si="32"/>
        <v>0.97583333333333255</v>
      </c>
      <c r="AM1089" s="47">
        <v>1.19</v>
      </c>
      <c r="AN1089">
        <f t="shared" si="33"/>
        <v>9.5199999999999993E-2</v>
      </c>
      <c r="AO1089" s="18" t="s">
        <v>70</v>
      </c>
      <c r="AP1089" t="s">
        <v>390</v>
      </c>
    </row>
    <row r="1090" spans="1:42" x14ac:dyDescent="0.2">
      <c r="A1090" t="s">
        <v>29</v>
      </c>
      <c r="B1090" t="s">
        <v>81</v>
      </c>
      <c r="C1090" t="s">
        <v>31</v>
      </c>
      <c r="D1090" t="s">
        <v>189</v>
      </c>
      <c r="E1090" t="s">
        <v>29</v>
      </c>
      <c r="G1090" t="s">
        <v>95</v>
      </c>
      <c r="I1090">
        <v>37</v>
      </c>
      <c r="J1090" t="s">
        <v>84</v>
      </c>
      <c r="K1090" t="s">
        <v>85</v>
      </c>
      <c r="M1090" s="11">
        <v>5</v>
      </c>
      <c r="N1090">
        <v>1</v>
      </c>
      <c r="O1090" t="s">
        <v>96</v>
      </c>
      <c r="P1090" s="12">
        <v>43367</v>
      </c>
      <c r="Q1090" s="13">
        <v>220</v>
      </c>
      <c r="R1090" s="13">
        <v>25</v>
      </c>
      <c r="S1090" s="14">
        <v>133</v>
      </c>
      <c r="T1090" s="14">
        <v>0.05</v>
      </c>
      <c r="V1090" t="s">
        <v>87</v>
      </c>
      <c r="W1090" t="s">
        <v>29</v>
      </c>
      <c r="X1090" s="12">
        <v>43367</v>
      </c>
      <c r="Y1090" s="15">
        <v>129.78583333333322</v>
      </c>
      <c r="Z1090" s="16">
        <v>0</v>
      </c>
      <c r="AA1090" s="16">
        <v>0</v>
      </c>
      <c r="AB1090" s="16">
        <v>0</v>
      </c>
      <c r="AC1090" s="16">
        <v>129.78583333333322</v>
      </c>
      <c r="AD1090" s="16">
        <v>129.78583333333322</v>
      </c>
      <c r="AE1090" s="16">
        <v>129.78583333333322</v>
      </c>
      <c r="AF1090" s="12">
        <v>43465</v>
      </c>
      <c r="AG1090" s="15" t="s">
        <v>38</v>
      </c>
      <c r="AH1090" s="15" t="s">
        <v>29</v>
      </c>
      <c r="AI1090" s="15" t="s">
        <v>38</v>
      </c>
      <c r="AL1090" s="47">
        <f t="shared" si="32"/>
        <v>0.97583333333333244</v>
      </c>
      <c r="AM1090" s="47">
        <v>1.19</v>
      </c>
      <c r="AN1090">
        <f t="shared" si="33"/>
        <v>5.9499999999999997E-2</v>
      </c>
      <c r="AO1090" s="18" t="s">
        <v>70</v>
      </c>
      <c r="AP1090" t="s">
        <v>390</v>
      </c>
    </row>
    <row r="1091" spans="1:42" x14ac:dyDescent="0.2">
      <c r="A1091" t="s">
        <v>29</v>
      </c>
      <c r="B1091" t="s">
        <v>81</v>
      </c>
      <c r="C1091" t="s">
        <v>31</v>
      </c>
      <c r="D1091" t="s">
        <v>189</v>
      </c>
      <c r="E1091" t="s">
        <v>29</v>
      </c>
      <c r="G1091" t="s">
        <v>92</v>
      </c>
      <c r="I1091">
        <v>3</v>
      </c>
      <c r="J1091" t="s">
        <v>84</v>
      </c>
      <c r="K1091" t="s">
        <v>85</v>
      </c>
      <c r="M1091" s="11">
        <v>5</v>
      </c>
      <c r="N1091">
        <v>1</v>
      </c>
      <c r="O1091" t="s">
        <v>93</v>
      </c>
      <c r="P1091" s="12">
        <v>43367</v>
      </c>
      <c r="Q1091" s="13">
        <v>220</v>
      </c>
      <c r="R1091" s="13">
        <v>195</v>
      </c>
      <c r="S1091" s="14">
        <v>480</v>
      </c>
      <c r="T1091" s="14">
        <v>0.08</v>
      </c>
      <c r="V1091" t="s">
        <v>87</v>
      </c>
      <c r="W1091" t="s">
        <v>29</v>
      </c>
      <c r="X1091" s="12">
        <v>43367</v>
      </c>
      <c r="Y1091" s="15">
        <v>468.39999999999964</v>
      </c>
      <c r="Z1091" s="16">
        <v>0</v>
      </c>
      <c r="AA1091" s="16">
        <v>0</v>
      </c>
      <c r="AB1091" s="16">
        <v>0</v>
      </c>
      <c r="AC1091" s="16">
        <v>468.39999999999964</v>
      </c>
      <c r="AD1091" s="16">
        <v>468.39999999999964</v>
      </c>
      <c r="AE1091" s="16">
        <v>468.39999999999964</v>
      </c>
      <c r="AF1091" s="12">
        <v>43465</v>
      </c>
      <c r="AG1091" s="15" t="s">
        <v>38</v>
      </c>
      <c r="AH1091" s="15" t="s">
        <v>29</v>
      </c>
      <c r="AI1091" s="15" t="s">
        <v>38</v>
      </c>
      <c r="AL1091" s="47">
        <f t="shared" ref="AL1091:AL1154" si="34">Y1091/S1091</f>
        <v>0.97583333333333255</v>
      </c>
      <c r="AM1091" s="47">
        <v>1.19</v>
      </c>
      <c r="AN1091">
        <f t="shared" ref="AN1091:AN1154" si="35">T1091*AM1091</f>
        <v>9.5199999999999993E-2</v>
      </c>
      <c r="AO1091" s="18" t="s">
        <v>70</v>
      </c>
      <c r="AP1091" t="s">
        <v>390</v>
      </c>
    </row>
    <row r="1092" spans="1:42" x14ac:dyDescent="0.2">
      <c r="A1092" t="s">
        <v>29</v>
      </c>
      <c r="B1092" t="s">
        <v>81</v>
      </c>
      <c r="C1092" t="s">
        <v>31</v>
      </c>
      <c r="D1092" t="s">
        <v>190</v>
      </c>
      <c r="E1092" t="s">
        <v>29</v>
      </c>
      <c r="G1092" t="s">
        <v>88</v>
      </c>
      <c r="I1092">
        <v>7</v>
      </c>
      <c r="J1092" t="s">
        <v>84</v>
      </c>
      <c r="K1092" t="s">
        <v>85</v>
      </c>
      <c r="M1092" s="11">
        <v>1</v>
      </c>
      <c r="N1092">
        <v>1</v>
      </c>
      <c r="O1092" t="s">
        <v>89</v>
      </c>
      <c r="P1092" s="12">
        <v>43369</v>
      </c>
      <c r="Q1092" s="13">
        <v>215</v>
      </c>
      <c r="R1092" s="13">
        <v>20</v>
      </c>
      <c r="S1092" s="14">
        <v>243</v>
      </c>
      <c r="T1092" s="14">
        <v>0.04</v>
      </c>
      <c r="V1092" t="s">
        <v>87</v>
      </c>
      <c r="W1092" t="s">
        <v>29</v>
      </c>
      <c r="X1092" s="12">
        <v>43369</v>
      </c>
      <c r="Y1092" s="15">
        <v>237.1274999999998</v>
      </c>
      <c r="Z1092" s="16">
        <v>0</v>
      </c>
      <c r="AA1092" s="16">
        <v>0</v>
      </c>
      <c r="AB1092" s="16">
        <v>0</v>
      </c>
      <c r="AC1092" s="16">
        <v>237.1274999999998</v>
      </c>
      <c r="AD1092" s="16">
        <v>237.1274999999998</v>
      </c>
      <c r="AE1092" s="16">
        <v>237.1274999999998</v>
      </c>
      <c r="AF1092" s="12">
        <v>43465</v>
      </c>
      <c r="AG1092" s="15" t="s">
        <v>38</v>
      </c>
      <c r="AH1092" s="15" t="s">
        <v>29</v>
      </c>
      <c r="AI1092" s="15" t="s">
        <v>38</v>
      </c>
      <c r="AL1092" s="47">
        <f t="shared" si="34"/>
        <v>0.97583333333333255</v>
      </c>
      <c r="AM1092" s="47">
        <v>1.19</v>
      </c>
      <c r="AN1092">
        <f t="shared" si="35"/>
        <v>4.7599999999999996E-2</v>
      </c>
      <c r="AO1092" s="18" t="s">
        <v>70</v>
      </c>
      <c r="AP1092" t="s">
        <v>390</v>
      </c>
    </row>
    <row r="1093" spans="1:42" x14ac:dyDescent="0.2">
      <c r="A1093" t="s">
        <v>29</v>
      </c>
      <c r="B1093" t="s">
        <v>81</v>
      </c>
      <c r="C1093" t="s">
        <v>31</v>
      </c>
      <c r="D1093" t="s">
        <v>190</v>
      </c>
      <c r="E1093" t="s">
        <v>29</v>
      </c>
      <c r="G1093" t="s">
        <v>92</v>
      </c>
      <c r="I1093">
        <v>3</v>
      </c>
      <c r="J1093" t="s">
        <v>84</v>
      </c>
      <c r="K1093" t="s">
        <v>85</v>
      </c>
      <c r="M1093" s="11">
        <v>5</v>
      </c>
      <c r="N1093">
        <v>1</v>
      </c>
      <c r="O1093" t="s">
        <v>93</v>
      </c>
      <c r="P1093" s="12">
        <v>43369</v>
      </c>
      <c r="Q1093" s="13">
        <v>215</v>
      </c>
      <c r="R1093" s="13">
        <v>195</v>
      </c>
      <c r="S1093" s="14">
        <v>480</v>
      </c>
      <c r="T1093" s="14">
        <v>0.08</v>
      </c>
      <c r="V1093" t="s">
        <v>87</v>
      </c>
      <c r="W1093" t="s">
        <v>29</v>
      </c>
      <c r="X1093" s="12">
        <v>43369</v>
      </c>
      <c r="Y1093" s="15">
        <v>468.39999999999964</v>
      </c>
      <c r="Z1093" s="16">
        <v>0</v>
      </c>
      <c r="AA1093" s="16">
        <v>0</v>
      </c>
      <c r="AB1093" s="16">
        <v>0</v>
      </c>
      <c r="AC1093" s="16">
        <v>468.39999999999964</v>
      </c>
      <c r="AD1093" s="16">
        <v>468.39999999999964</v>
      </c>
      <c r="AE1093" s="16">
        <v>468.39999999999964</v>
      </c>
      <c r="AF1093" s="12">
        <v>43465</v>
      </c>
      <c r="AG1093" s="15" t="s">
        <v>38</v>
      </c>
      <c r="AH1093" s="15" t="s">
        <v>29</v>
      </c>
      <c r="AI1093" s="15" t="s">
        <v>38</v>
      </c>
      <c r="AL1093" s="47">
        <f t="shared" si="34"/>
        <v>0.97583333333333255</v>
      </c>
      <c r="AM1093" s="47">
        <v>1.19</v>
      </c>
      <c r="AN1093">
        <f t="shared" si="35"/>
        <v>9.5199999999999993E-2</v>
      </c>
      <c r="AO1093" s="18" t="s">
        <v>70</v>
      </c>
      <c r="AP1093" t="s">
        <v>390</v>
      </c>
    </row>
    <row r="1094" spans="1:42" x14ac:dyDescent="0.2">
      <c r="A1094" t="s">
        <v>29</v>
      </c>
      <c r="B1094" t="s">
        <v>81</v>
      </c>
      <c r="C1094" t="s">
        <v>31</v>
      </c>
      <c r="D1094" t="s">
        <v>191</v>
      </c>
      <c r="E1094" t="s">
        <v>29</v>
      </c>
      <c r="G1094" t="s">
        <v>175</v>
      </c>
      <c r="I1094">
        <v>39</v>
      </c>
      <c r="J1094" t="s">
        <v>84</v>
      </c>
      <c r="K1094" t="s">
        <v>85</v>
      </c>
      <c r="M1094" s="11">
        <v>10</v>
      </c>
      <c r="N1094">
        <v>2</v>
      </c>
      <c r="O1094" t="s">
        <v>96</v>
      </c>
      <c r="P1094" s="12">
        <v>43367</v>
      </c>
      <c r="Q1094" s="13">
        <v>475</v>
      </c>
      <c r="R1094" s="13">
        <v>140</v>
      </c>
      <c r="S1094" s="14">
        <v>380</v>
      </c>
      <c r="T1094" s="14">
        <v>0.1</v>
      </c>
      <c r="V1094" t="s">
        <v>87</v>
      </c>
      <c r="W1094" t="s">
        <v>29</v>
      </c>
      <c r="X1094" s="12">
        <v>43367</v>
      </c>
      <c r="Y1094" s="15">
        <v>370.81666666666638</v>
      </c>
      <c r="Z1094" s="16">
        <v>0</v>
      </c>
      <c r="AA1094" s="16">
        <v>0</v>
      </c>
      <c r="AB1094" s="16">
        <v>0</v>
      </c>
      <c r="AC1094" s="16">
        <v>370.81666666666638</v>
      </c>
      <c r="AD1094" s="16">
        <v>370.81666666666638</v>
      </c>
      <c r="AE1094" s="16">
        <v>370.81666666666638</v>
      </c>
      <c r="AF1094" s="12">
        <v>43465</v>
      </c>
      <c r="AG1094" s="15" t="s">
        <v>38</v>
      </c>
      <c r="AH1094" s="15" t="s">
        <v>29</v>
      </c>
      <c r="AI1094" s="15" t="s">
        <v>38</v>
      </c>
      <c r="AL1094" s="47">
        <f t="shared" si="34"/>
        <v>0.97583333333333255</v>
      </c>
      <c r="AM1094" s="47">
        <v>1.19</v>
      </c>
      <c r="AN1094">
        <f t="shared" si="35"/>
        <v>0.11899999999999999</v>
      </c>
      <c r="AO1094" s="18" t="s">
        <v>70</v>
      </c>
      <c r="AP1094" t="s">
        <v>390</v>
      </c>
    </row>
    <row r="1095" spans="1:42" x14ac:dyDescent="0.2">
      <c r="A1095" t="s">
        <v>29</v>
      </c>
      <c r="B1095" t="s">
        <v>81</v>
      </c>
      <c r="C1095" t="s">
        <v>31</v>
      </c>
      <c r="D1095" t="s">
        <v>191</v>
      </c>
      <c r="E1095" t="s">
        <v>29</v>
      </c>
      <c r="G1095" t="s">
        <v>83</v>
      </c>
      <c r="I1095">
        <v>9</v>
      </c>
      <c r="J1095" t="s">
        <v>84</v>
      </c>
      <c r="K1095" t="s">
        <v>85</v>
      </c>
      <c r="M1095" s="11">
        <v>15</v>
      </c>
      <c r="N1095">
        <v>1</v>
      </c>
      <c r="O1095" t="s">
        <v>86</v>
      </c>
      <c r="P1095" s="12">
        <v>43367</v>
      </c>
      <c r="Q1095" s="13">
        <v>475</v>
      </c>
      <c r="R1095" s="13">
        <v>135</v>
      </c>
      <c r="S1095" s="14">
        <v>1007</v>
      </c>
      <c r="T1095" s="14">
        <v>0.12</v>
      </c>
      <c r="V1095" t="s">
        <v>87</v>
      </c>
      <c r="W1095" t="s">
        <v>29</v>
      </c>
      <c r="X1095" s="12">
        <v>43367</v>
      </c>
      <c r="Y1095" s="15">
        <v>982.66416666666589</v>
      </c>
      <c r="Z1095" s="16">
        <v>0</v>
      </c>
      <c r="AA1095" s="16">
        <v>0</v>
      </c>
      <c r="AB1095" s="16">
        <v>0</v>
      </c>
      <c r="AC1095" s="16">
        <v>982.66416666666589</v>
      </c>
      <c r="AD1095" s="16">
        <v>982.66416666666589</v>
      </c>
      <c r="AE1095" s="16">
        <v>982.66416666666589</v>
      </c>
      <c r="AF1095" s="12">
        <v>43465</v>
      </c>
      <c r="AG1095" s="15" t="s">
        <v>38</v>
      </c>
      <c r="AH1095" s="15" t="s">
        <v>29</v>
      </c>
      <c r="AI1095" s="15" t="s">
        <v>38</v>
      </c>
      <c r="AL1095" s="47">
        <f t="shared" si="34"/>
        <v>0.97583333333333255</v>
      </c>
      <c r="AM1095" s="47">
        <v>1.19</v>
      </c>
      <c r="AN1095">
        <f t="shared" si="35"/>
        <v>0.14279999999999998</v>
      </c>
      <c r="AO1095" s="18" t="s">
        <v>70</v>
      </c>
      <c r="AP1095" t="s">
        <v>390</v>
      </c>
    </row>
    <row r="1096" spans="1:42" x14ac:dyDescent="0.2">
      <c r="A1096" t="s">
        <v>29</v>
      </c>
      <c r="B1096" t="s">
        <v>81</v>
      </c>
      <c r="C1096" t="s">
        <v>31</v>
      </c>
      <c r="D1096" t="s">
        <v>191</v>
      </c>
      <c r="E1096" t="s">
        <v>29</v>
      </c>
      <c r="G1096" t="s">
        <v>88</v>
      </c>
      <c r="I1096">
        <v>7</v>
      </c>
      <c r="J1096" t="s">
        <v>84</v>
      </c>
      <c r="K1096" t="s">
        <v>85</v>
      </c>
      <c r="M1096" s="11">
        <v>1</v>
      </c>
      <c r="N1096">
        <v>3</v>
      </c>
      <c r="O1096" t="s">
        <v>89</v>
      </c>
      <c r="P1096" s="12">
        <v>43367</v>
      </c>
      <c r="Q1096" s="13">
        <v>475</v>
      </c>
      <c r="R1096" s="13">
        <v>20</v>
      </c>
      <c r="S1096" s="14">
        <v>729</v>
      </c>
      <c r="T1096" s="14">
        <v>0.12</v>
      </c>
      <c r="V1096" t="s">
        <v>87</v>
      </c>
      <c r="W1096" t="s">
        <v>29</v>
      </c>
      <c r="X1096" s="12">
        <v>43367</v>
      </c>
      <c r="Y1096" s="15">
        <v>711.38249999999948</v>
      </c>
      <c r="Z1096" s="16">
        <v>0</v>
      </c>
      <c r="AA1096" s="16">
        <v>0</v>
      </c>
      <c r="AB1096" s="16">
        <v>0</v>
      </c>
      <c r="AC1096" s="16">
        <v>711.38249999999948</v>
      </c>
      <c r="AD1096" s="16">
        <v>711.38249999999948</v>
      </c>
      <c r="AE1096" s="16">
        <v>711.38249999999948</v>
      </c>
      <c r="AF1096" s="12">
        <v>43465</v>
      </c>
      <c r="AG1096" s="15" t="s">
        <v>38</v>
      </c>
      <c r="AH1096" s="15" t="s">
        <v>29</v>
      </c>
      <c r="AI1096" s="15" t="s">
        <v>38</v>
      </c>
      <c r="AL1096" s="47">
        <f t="shared" si="34"/>
        <v>0.97583333333333266</v>
      </c>
      <c r="AM1096" s="47">
        <v>1.19</v>
      </c>
      <c r="AN1096">
        <f t="shared" si="35"/>
        <v>0.14279999999999998</v>
      </c>
      <c r="AO1096" s="18" t="s">
        <v>70</v>
      </c>
      <c r="AP1096" t="s">
        <v>390</v>
      </c>
    </row>
    <row r="1097" spans="1:42" x14ac:dyDescent="0.2">
      <c r="A1097" t="s">
        <v>29</v>
      </c>
      <c r="B1097" t="s">
        <v>81</v>
      </c>
      <c r="C1097" t="s">
        <v>31</v>
      </c>
      <c r="D1097" t="s">
        <v>192</v>
      </c>
      <c r="E1097" t="s">
        <v>29</v>
      </c>
      <c r="G1097" t="s">
        <v>91</v>
      </c>
      <c r="I1097">
        <v>28</v>
      </c>
      <c r="J1097" t="s">
        <v>84</v>
      </c>
      <c r="K1097" t="s">
        <v>85</v>
      </c>
      <c r="M1097" s="11">
        <v>15</v>
      </c>
      <c r="N1097">
        <v>3</v>
      </c>
      <c r="O1097" t="s">
        <v>86</v>
      </c>
      <c r="P1097" s="12">
        <v>43367</v>
      </c>
      <c r="Q1097" s="13">
        <v>840</v>
      </c>
      <c r="R1097" s="13">
        <v>215</v>
      </c>
      <c r="S1097" s="14">
        <v>3021</v>
      </c>
      <c r="T1097" s="14">
        <v>0.36</v>
      </c>
      <c r="V1097" t="s">
        <v>87</v>
      </c>
      <c r="W1097" t="s">
        <v>29</v>
      </c>
      <c r="X1097" s="12">
        <v>43367</v>
      </c>
      <c r="Y1097" s="15">
        <v>2947.9924999999976</v>
      </c>
      <c r="Z1097" s="16">
        <v>0</v>
      </c>
      <c r="AA1097" s="16">
        <v>0</v>
      </c>
      <c r="AB1097" s="16">
        <v>0</v>
      </c>
      <c r="AC1097" s="16">
        <v>2947.9924999999976</v>
      </c>
      <c r="AD1097" s="16">
        <v>2947.9924999999976</v>
      </c>
      <c r="AE1097" s="16">
        <v>2947.9924999999976</v>
      </c>
      <c r="AF1097" s="12">
        <v>43465</v>
      </c>
      <c r="AG1097" s="15" t="s">
        <v>38</v>
      </c>
      <c r="AH1097" s="15" t="s">
        <v>29</v>
      </c>
      <c r="AI1097" s="15" t="s">
        <v>38</v>
      </c>
      <c r="AL1097" s="47">
        <f t="shared" si="34"/>
        <v>0.97583333333333255</v>
      </c>
      <c r="AM1097" s="47">
        <v>1.19</v>
      </c>
      <c r="AN1097">
        <f t="shared" si="35"/>
        <v>0.42839999999999995</v>
      </c>
      <c r="AO1097" s="18" t="s">
        <v>70</v>
      </c>
      <c r="AP1097" t="s">
        <v>390</v>
      </c>
    </row>
    <row r="1098" spans="1:42" x14ac:dyDescent="0.2">
      <c r="A1098" t="s">
        <v>29</v>
      </c>
      <c r="B1098" t="s">
        <v>81</v>
      </c>
      <c r="C1098" t="s">
        <v>31</v>
      </c>
      <c r="D1098" t="s">
        <v>192</v>
      </c>
      <c r="E1098" t="s">
        <v>29</v>
      </c>
      <c r="G1098" t="s">
        <v>92</v>
      </c>
      <c r="I1098">
        <v>3</v>
      </c>
      <c r="J1098" t="s">
        <v>84</v>
      </c>
      <c r="K1098" t="s">
        <v>85</v>
      </c>
      <c r="M1098" s="11">
        <v>5</v>
      </c>
      <c r="N1098">
        <v>1</v>
      </c>
      <c r="O1098" t="s">
        <v>93</v>
      </c>
      <c r="P1098" s="12">
        <v>43367</v>
      </c>
      <c r="Q1098" s="13">
        <v>840</v>
      </c>
      <c r="R1098" s="13">
        <v>195</v>
      </c>
      <c r="S1098" s="14">
        <v>480</v>
      </c>
      <c r="T1098" s="14">
        <v>0.08</v>
      </c>
      <c r="V1098" t="s">
        <v>87</v>
      </c>
      <c r="W1098" t="s">
        <v>29</v>
      </c>
      <c r="X1098" s="12">
        <v>43367</v>
      </c>
      <c r="Y1098" s="15">
        <v>468.39999999999964</v>
      </c>
      <c r="Z1098" s="16">
        <v>0</v>
      </c>
      <c r="AA1098" s="16">
        <v>0</v>
      </c>
      <c r="AB1098" s="16">
        <v>0</v>
      </c>
      <c r="AC1098" s="16">
        <v>468.39999999999964</v>
      </c>
      <c r="AD1098" s="16">
        <v>468.39999999999964</v>
      </c>
      <c r="AE1098" s="16">
        <v>468.39999999999964</v>
      </c>
      <c r="AF1098" s="12">
        <v>43465</v>
      </c>
      <c r="AG1098" s="15" t="s">
        <v>38</v>
      </c>
      <c r="AH1098" s="15" t="s">
        <v>29</v>
      </c>
      <c r="AI1098" s="15" t="s">
        <v>38</v>
      </c>
      <c r="AL1098" s="47">
        <f t="shared" si="34"/>
        <v>0.97583333333333255</v>
      </c>
      <c r="AM1098" s="47">
        <v>1.19</v>
      </c>
      <c r="AN1098">
        <f t="shared" si="35"/>
        <v>9.5199999999999993E-2</v>
      </c>
      <c r="AO1098" s="18" t="s">
        <v>70</v>
      </c>
      <c r="AP1098" t="s">
        <v>390</v>
      </c>
    </row>
    <row r="1099" spans="1:42" x14ac:dyDescent="0.2">
      <c r="A1099" t="s">
        <v>29</v>
      </c>
      <c r="B1099" t="s">
        <v>81</v>
      </c>
      <c r="C1099" t="s">
        <v>31</v>
      </c>
      <c r="D1099" t="s">
        <v>198</v>
      </c>
      <c r="E1099" t="s">
        <v>29</v>
      </c>
      <c r="G1099" t="s">
        <v>92</v>
      </c>
      <c r="I1099">
        <v>3</v>
      </c>
      <c r="J1099" t="s">
        <v>84</v>
      </c>
      <c r="K1099" t="s">
        <v>85</v>
      </c>
      <c r="M1099" s="11">
        <v>5</v>
      </c>
      <c r="N1099">
        <v>1</v>
      </c>
      <c r="O1099" t="s">
        <v>93</v>
      </c>
      <c r="P1099" s="12">
        <v>43389</v>
      </c>
      <c r="Q1099" s="13">
        <v>195</v>
      </c>
      <c r="R1099" s="13">
        <v>195</v>
      </c>
      <c r="S1099" s="14">
        <v>480</v>
      </c>
      <c r="T1099" s="14">
        <v>0.08</v>
      </c>
      <c r="V1099" t="s">
        <v>87</v>
      </c>
      <c r="W1099" t="s">
        <v>29</v>
      </c>
      <c r="X1099" s="12">
        <v>43389</v>
      </c>
      <c r="Y1099" s="15">
        <v>468.39999999999964</v>
      </c>
      <c r="Z1099" s="16">
        <v>0</v>
      </c>
      <c r="AA1099" s="16">
        <v>0</v>
      </c>
      <c r="AB1099" s="16">
        <v>0</v>
      </c>
      <c r="AC1099" s="16">
        <v>468.39999999999964</v>
      </c>
      <c r="AD1099" s="16">
        <v>468.39999999999964</v>
      </c>
      <c r="AE1099" s="16">
        <v>468.39999999999964</v>
      </c>
      <c r="AF1099" s="12">
        <v>43465</v>
      </c>
      <c r="AG1099" s="15" t="s">
        <v>38</v>
      </c>
      <c r="AH1099" s="15" t="s">
        <v>29</v>
      </c>
      <c r="AI1099" s="15" t="s">
        <v>38</v>
      </c>
      <c r="AL1099" s="47">
        <f t="shared" si="34"/>
        <v>0.97583333333333255</v>
      </c>
      <c r="AM1099" s="47">
        <v>1.19</v>
      </c>
      <c r="AN1099">
        <f t="shared" si="35"/>
        <v>9.5199999999999993E-2</v>
      </c>
      <c r="AO1099" s="18" t="s">
        <v>70</v>
      </c>
      <c r="AP1099" t="s">
        <v>390</v>
      </c>
    </row>
    <row r="1100" spans="1:42" x14ac:dyDescent="0.2">
      <c r="A1100" t="s">
        <v>29</v>
      </c>
      <c r="B1100" t="s">
        <v>81</v>
      </c>
      <c r="C1100" t="s">
        <v>31</v>
      </c>
      <c r="D1100" t="s">
        <v>197</v>
      </c>
      <c r="E1100" t="s">
        <v>29</v>
      </c>
      <c r="G1100" t="s">
        <v>88</v>
      </c>
      <c r="I1100">
        <v>7</v>
      </c>
      <c r="J1100" t="s">
        <v>84</v>
      </c>
      <c r="K1100" t="s">
        <v>85</v>
      </c>
      <c r="M1100" s="11">
        <v>1</v>
      </c>
      <c r="N1100">
        <v>2</v>
      </c>
      <c r="O1100" t="s">
        <v>89</v>
      </c>
      <c r="P1100" s="12">
        <v>43389</v>
      </c>
      <c r="Q1100" s="13">
        <v>175</v>
      </c>
      <c r="R1100" s="13">
        <v>20</v>
      </c>
      <c r="S1100" s="14">
        <v>486</v>
      </c>
      <c r="T1100" s="14">
        <v>0.08</v>
      </c>
      <c r="V1100" t="s">
        <v>87</v>
      </c>
      <c r="W1100" t="s">
        <v>29</v>
      </c>
      <c r="X1100" s="12">
        <v>43389</v>
      </c>
      <c r="Y1100" s="15">
        <v>474.2549999999996</v>
      </c>
      <c r="Z1100" s="16">
        <v>0</v>
      </c>
      <c r="AA1100" s="16">
        <v>0</v>
      </c>
      <c r="AB1100" s="16">
        <v>0</v>
      </c>
      <c r="AC1100" s="16">
        <v>474.2549999999996</v>
      </c>
      <c r="AD1100" s="16">
        <v>474.2549999999996</v>
      </c>
      <c r="AE1100" s="16">
        <v>474.2549999999996</v>
      </c>
      <c r="AF1100" s="12">
        <v>43465</v>
      </c>
      <c r="AG1100" s="15" t="s">
        <v>38</v>
      </c>
      <c r="AH1100" s="15" t="s">
        <v>29</v>
      </c>
      <c r="AI1100" s="15" t="s">
        <v>38</v>
      </c>
      <c r="AL1100" s="47">
        <f t="shared" si="34"/>
        <v>0.97583333333333255</v>
      </c>
      <c r="AM1100" s="47">
        <v>1.19</v>
      </c>
      <c r="AN1100">
        <f t="shared" si="35"/>
        <v>9.5199999999999993E-2</v>
      </c>
      <c r="AO1100" s="18" t="s">
        <v>70</v>
      </c>
      <c r="AP1100" t="s">
        <v>390</v>
      </c>
    </row>
    <row r="1101" spans="1:42" x14ac:dyDescent="0.2">
      <c r="A1101" t="s">
        <v>29</v>
      </c>
      <c r="B1101" t="s">
        <v>81</v>
      </c>
      <c r="C1101" t="s">
        <v>31</v>
      </c>
      <c r="D1101" t="s">
        <v>197</v>
      </c>
      <c r="E1101" t="s">
        <v>29</v>
      </c>
      <c r="G1101" t="s">
        <v>83</v>
      </c>
      <c r="I1101">
        <v>9</v>
      </c>
      <c r="J1101" t="s">
        <v>84</v>
      </c>
      <c r="K1101" t="s">
        <v>85</v>
      </c>
      <c r="M1101" s="11">
        <v>15</v>
      </c>
      <c r="N1101">
        <v>1</v>
      </c>
      <c r="O1101" t="s">
        <v>86</v>
      </c>
      <c r="P1101" s="12">
        <v>43389</v>
      </c>
      <c r="Q1101" s="13">
        <v>175</v>
      </c>
      <c r="R1101" s="13">
        <v>135</v>
      </c>
      <c r="S1101" s="14">
        <v>1007</v>
      </c>
      <c r="T1101" s="14">
        <v>0.12</v>
      </c>
      <c r="V1101" t="s">
        <v>87</v>
      </c>
      <c r="W1101" t="s">
        <v>29</v>
      </c>
      <c r="X1101" s="12">
        <v>43389</v>
      </c>
      <c r="Y1101" s="15">
        <v>982.66416666666589</v>
      </c>
      <c r="Z1101" s="16">
        <v>0</v>
      </c>
      <c r="AA1101" s="16">
        <v>0</v>
      </c>
      <c r="AB1101" s="16">
        <v>0</v>
      </c>
      <c r="AC1101" s="16">
        <v>982.66416666666589</v>
      </c>
      <c r="AD1101" s="16">
        <v>982.66416666666589</v>
      </c>
      <c r="AE1101" s="16">
        <v>982.66416666666589</v>
      </c>
      <c r="AF1101" s="12">
        <v>43465</v>
      </c>
      <c r="AG1101" s="15" t="s">
        <v>38</v>
      </c>
      <c r="AH1101" s="15" t="s">
        <v>29</v>
      </c>
      <c r="AI1101" s="15" t="s">
        <v>38</v>
      </c>
      <c r="AL1101" s="47">
        <f t="shared" si="34"/>
        <v>0.97583333333333255</v>
      </c>
      <c r="AM1101" s="47">
        <v>1.19</v>
      </c>
      <c r="AN1101">
        <f t="shared" si="35"/>
        <v>0.14279999999999998</v>
      </c>
      <c r="AO1101" s="18" t="s">
        <v>70</v>
      </c>
      <c r="AP1101" t="s">
        <v>390</v>
      </c>
    </row>
    <row r="1102" spans="1:42" x14ac:dyDescent="0.2">
      <c r="A1102" t="s">
        <v>29</v>
      </c>
      <c r="B1102" t="s">
        <v>81</v>
      </c>
      <c r="C1102" t="s">
        <v>31</v>
      </c>
      <c r="D1102" t="s">
        <v>196</v>
      </c>
      <c r="E1102" t="s">
        <v>29</v>
      </c>
      <c r="G1102" t="s">
        <v>164</v>
      </c>
      <c r="I1102">
        <v>4</v>
      </c>
      <c r="J1102" t="s">
        <v>84</v>
      </c>
      <c r="K1102" t="s">
        <v>85</v>
      </c>
      <c r="M1102" s="11">
        <v>5</v>
      </c>
      <c r="N1102">
        <v>1</v>
      </c>
      <c r="O1102" t="s">
        <v>165</v>
      </c>
      <c r="P1102" s="12">
        <v>43390</v>
      </c>
      <c r="Q1102" s="13">
        <v>1035</v>
      </c>
      <c r="R1102" s="13">
        <v>195</v>
      </c>
      <c r="S1102" s="14">
        <v>548</v>
      </c>
      <c r="T1102" s="14">
        <v>0.09</v>
      </c>
      <c r="V1102" t="s">
        <v>87</v>
      </c>
      <c r="W1102" t="s">
        <v>29</v>
      </c>
      <c r="X1102" s="12">
        <v>43390</v>
      </c>
      <c r="Y1102" s="15">
        <v>534.75666666666621</v>
      </c>
      <c r="Z1102" s="16">
        <v>0</v>
      </c>
      <c r="AA1102" s="16">
        <v>0</v>
      </c>
      <c r="AB1102" s="16">
        <v>0</v>
      </c>
      <c r="AC1102" s="16">
        <v>534.75666666666621</v>
      </c>
      <c r="AD1102" s="16">
        <v>534.75666666666621</v>
      </c>
      <c r="AE1102" s="16">
        <v>534.75666666666621</v>
      </c>
      <c r="AF1102" s="12">
        <v>43465</v>
      </c>
      <c r="AG1102" s="15" t="s">
        <v>38</v>
      </c>
      <c r="AH1102" s="15" t="s">
        <v>29</v>
      </c>
      <c r="AI1102" s="15" t="s">
        <v>38</v>
      </c>
      <c r="AL1102" s="47">
        <f t="shared" si="34"/>
        <v>0.97583333333333244</v>
      </c>
      <c r="AM1102" s="47">
        <v>1.19</v>
      </c>
      <c r="AN1102">
        <f t="shared" si="35"/>
        <v>0.10709999999999999</v>
      </c>
      <c r="AO1102" s="18" t="s">
        <v>70</v>
      </c>
      <c r="AP1102" t="s">
        <v>390</v>
      </c>
    </row>
    <row r="1103" spans="1:42" x14ac:dyDescent="0.2">
      <c r="A1103" t="s">
        <v>29</v>
      </c>
      <c r="B1103" t="s">
        <v>81</v>
      </c>
      <c r="C1103" t="s">
        <v>31</v>
      </c>
      <c r="D1103" t="s">
        <v>196</v>
      </c>
      <c r="E1103" t="s">
        <v>29</v>
      </c>
      <c r="G1103" t="s">
        <v>92</v>
      </c>
      <c r="I1103">
        <v>3</v>
      </c>
      <c r="J1103" t="s">
        <v>84</v>
      </c>
      <c r="K1103" t="s">
        <v>85</v>
      </c>
      <c r="M1103" s="11">
        <v>5</v>
      </c>
      <c r="N1103">
        <v>1</v>
      </c>
      <c r="O1103" t="s">
        <v>93</v>
      </c>
      <c r="P1103" s="12">
        <v>43390</v>
      </c>
      <c r="Q1103" s="13">
        <v>1035</v>
      </c>
      <c r="R1103" s="13">
        <v>195</v>
      </c>
      <c r="S1103" s="14">
        <v>480</v>
      </c>
      <c r="T1103" s="14">
        <v>0.08</v>
      </c>
      <c r="V1103" t="s">
        <v>87</v>
      </c>
      <c r="W1103" t="s">
        <v>29</v>
      </c>
      <c r="X1103" s="12">
        <v>43390</v>
      </c>
      <c r="Y1103" s="15">
        <v>468.39999999999964</v>
      </c>
      <c r="Z1103" s="16">
        <v>0</v>
      </c>
      <c r="AA1103" s="16">
        <v>0</v>
      </c>
      <c r="AB1103" s="16">
        <v>0</v>
      </c>
      <c r="AC1103" s="16">
        <v>468.39999999999964</v>
      </c>
      <c r="AD1103" s="16">
        <v>468.39999999999964</v>
      </c>
      <c r="AE1103" s="16">
        <v>468.39999999999964</v>
      </c>
      <c r="AF1103" s="12">
        <v>43465</v>
      </c>
      <c r="AG1103" s="15" t="s">
        <v>38</v>
      </c>
      <c r="AH1103" s="15" t="s">
        <v>29</v>
      </c>
      <c r="AI1103" s="15" t="s">
        <v>38</v>
      </c>
      <c r="AL1103" s="47">
        <f t="shared" si="34"/>
        <v>0.97583333333333255</v>
      </c>
      <c r="AM1103" s="47">
        <v>1.19</v>
      </c>
      <c r="AN1103">
        <f t="shared" si="35"/>
        <v>9.5199999999999993E-2</v>
      </c>
      <c r="AO1103" s="18" t="s">
        <v>70</v>
      </c>
      <c r="AP1103" t="s">
        <v>390</v>
      </c>
    </row>
    <row r="1104" spans="1:42" x14ac:dyDescent="0.2">
      <c r="A1104" t="s">
        <v>29</v>
      </c>
      <c r="B1104" t="s">
        <v>81</v>
      </c>
      <c r="C1104" t="s">
        <v>31</v>
      </c>
      <c r="D1104" t="s">
        <v>196</v>
      </c>
      <c r="E1104" t="s">
        <v>29</v>
      </c>
      <c r="G1104" t="s">
        <v>91</v>
      </c>
      <c r="I1104">
        <v>28</v>
      </c>
      <c r="J1104" t="s">
        <v>84</v>
      </c>
      <c r="K1104" t="s">
        <v>85</v>
      </c>
      <c r="M1104" s="11">
        <v>15</v>
      </c>
      <c r="N1104">
        <v>3</v>
      </c>
      <c r="O1104" t="s">
        <v>86</v>
      </c>
      <c r="P1104" s="12">
        <v>43390</v>
      </c>
      <c r="Q1104" s="13">
        <v>1035</v>
      </c>
      <c r="R1104" s="13">
        <v>215</v>
      </c>
      <c r="S1104" s="14">
        <v>3021</v>
      </c>
      <c r="T1104" s="14">
        <v>0.36</v>
      </c>
      <c r="V1104" t="s">
        <v>87</v>
      </c>
      <c r="W1104" t="s">
        <v>29</v>
      </c>
      <c r="X1104" s="12">
        <v>43390</v>
      </c>
      <c r="Y1104" s="15">
        <v>2947.9924999999976</v>
      </c>
      <c r="Z1104" s="16">
        <v>0</v>
      </c>
      <c r="AA1104" s="16">
        <v>0</v>
      </c>
      <c r="AB1104" s="16">
        <v>0</v>
      </c>
      <c r="AC1104" s="16">
        <v>2947.9924999999976</v>
      </c>
      <c r="AD1104" s="16">
        <v>2947.9924999999976</v>
      </c>
      <c r="AE1104" s="16">
        <v>2947.9924999999976</v>
      </c>
      <c r="AF1104" s="12">
        <v>43465</v>
      </c>
      <c r="AG1104" s="15" t="s">
        <v>38</v>
      </c>
      <c r="AH1104" s="15" t="s">
        <v>29</v>
      </c>
      <c r="AI1104" s="15" t="s">
        <v>38</v>
      </c>
      <c r="AL1104" s="47">
        <f t="shared" si="34"/>
        <v>0.97583333333333255</v>
      </c>
      <c r="AM1104" s="47">
        <v>1.19</v>
      </c>
      <c r="AN1104">
        <f t="shared" si="35"/>
        <v>0.42839999999999995</v>
      </c>
      <c r="AO1104" s="18" t="s">
        <v>70</v>
      </c>
      <c r="AP1104" t="s">
        <v>390</v>
      </c>
    </row>
    <row r="1105" spans="1:42" x14ac:dyDescent="0.2">
      <c r="A1105" t="s">
        <v>29</v>
      </c>
      <c r="B1105" t="s">
        <v>81</v>
      </c>
      <c r="C1105" t="s">
        <v>31</v>
      </c>
      <c r="D1105" t="s">
        <v>195</v>
      </c>
      <c r="E1105" t="s">
        <v>29</v>
      </c>
      <c r="G1105" t="s">
        <v>88</v>
      </c>
      <c r="I1105">
        <v>7</v>
      </c>
      <c r="J1105" t="s">
        <v>84</v>
      </c>
      <c r="K1105" t="s">
        <v>85</v>
      </c>
      <c r="M1105" s="11">
        <v>1</v>
      </c>
      <c r="N1105">
        <v>1</v>
      </c>
      <c r="O1105" t="s">
        <v>89</v>
      </c>
      <c r="P1105" s="12">
        <v>43388</v>
      </c>
      <c r="Q1105" s="13">
        <v>645</v>
      </c>
      <c r="R1105" s="13">
        <v>20</v>
      </c>
      <c r="S1105" s="14">
        <v>243</v>
      </c>
      <c r="T1105" s="14">
        <v>0.04</v>
      </c>
      <c r="V1105" t="s">
        <v>87</v>
      </c>
      <c r="W1105" t="s">
        <v>29</v>
      </c>
      <c r="X1105" s="12">
        <v>43388</v>
      </c>
      <c r="Y1105" s="15">
        <v>237.1274999999998</v>
      </c>
      <c r="Z1105" s="16">
        <v>0</v>
      </c>
      <c r="AA1105" s="16">
        <v>0</v>
      </c>
      <c r="AB1105" s="16">
        <v>0</v>
      </c>
      <c r="AC1105" s="16">
        <v>237.1274999999998</v>
      </c>
      <c r="AD1105" s="16">
        <v>237.1274999999998</v>
      </c>
      <c r="AE1105" s="16">
        <v>237.1274999999998</v>
      </c>
      <c r="AF1105" s="12">
        <v>43465</v>
      </c>
      <c r="AG1105" s="15" t="s">
        <v>38</v>
      </c>
      <c r="AH1105" s="15" t="s">
        <v>29</v>
      </c>
      <c r="AI1105" s="15" t="s">
        <v>38</v>
      </c>
      <c r="AL1105" s="47">
        <f t="shared" si="34"/>
        <v>0.97583333333333255</v>
      </c>
      <c r="AM1105" s="47">
        <v>1.19</v>
      </c>
      <c r="AN1105">
        <f t="shared" si="35"/>
        <v>4.7599999999999996E-2</v>
      </c>
      <c r="AO1105" s="18" t="s">
        <v>70</v>
      </c>
      <c r="AP1105" t="s">
        <v>390</v>
      </c>
    </row>
    <row r="1106" spans="1:42" x14ac:dyDescent="0.2">
      <c r="A1106" t="s">
        <v>29</v>
      </c>
      <c r="B1106" t="s">
        <v>81</v>
      </c>
      <c r="C1106" t="s">
        <v>31</v>
      </c>
      <c r="D1106" t="s">
        <v>195</v>
      </c>
      <c r="E1106" t="s">
        <v>29</v>
      </c>
      <c r="G1106" t="s">
        <v>91</v>
      </c>
      <c r="I1106">
        <v>28</v>
      </c>
      <c r="J1106" t="s">
        <v>84</v>
      </c>
      <c r="K1106" t="s">
        <v>85</v>
      </c>
      <c r="M1106" s="11">
        <v>15</v>
      </c>
      <c r="N1106">
        <v>2</v>
      </c>
      <c r="O1106" t="s">
        <v>86</v>
      </c>
      <c r="P1106" s="12">
        <v>43388</v>
      </c>
      <c r="Q1106" s="13">
        <v>645</v>
      </c>
      <c r="R1106" s="13">
        <v>215</v>
      </c>
      <c r="S1106" s="14">
        <v>2014</v>
      </c>
      <c r="T1106" s="14">
        <v>0.24</v>
      </c>
      <c r="V1106" t="s">
        <v>87</v>
      </c>
      <c r="W1106" t="s">
        <v>29</v>
      </c>
      <c r="X1106" s="12">
        <v>43388</v>
      </c>
      <c r="Y1106" s="15">
        <v>1965.3283333333318</v>
      </c>
      <c r="Z1106" s="16">
        <v>0</v>
      </c>
      <c r="AA1106" s="16">
        <v>0</v>
      </c>
      <c r="AB1106" s="16">
        <v>0</v>
      </c>
      <c r="AC1106" s="16">
        <v>1965.3283333333318</v>
      </c>
      <c r="AD1106" s="16">
        <v>1965.3283333333318</v>
      </c>
      <c r="AE1106" s="16">
        <v>1965.3283333333318</v>
      </c>
      <c r="AF1106" s="12">
        <v>43465</v>
      </c>
      <c r="AG1106" s="15" t="s">
        <v>38</v>
      </c>
      <c r="AH1106" s="15" t="s">
        <v>29</v>
      </c>
      <c r="AI1106" s="15" t="s">
        <v>38</v>
      </c>
      <c r="AL1106" s="47">
        <f t="shared" si="34"/>
        <v>0.97583333333333255</v>
      </c>
      <c r="AM1106" s="47">
        <v>1.19</v>
      </c>
      <c r="AN1106">
        <f t="shared" si="35"/>
        <v>0.28559999999999997</v>
      </c>
      <c r="AO1106" s="18" t="s">
        <v>70</v>
      </c>
      <c r="AP1106" t="s">
        <v>390</v>
      </c>
    </row>
    <row r="1107" spans="1:42" x14ac:dyDescent="0.2">
      <c r="A1107" t="s">
        <v>29</v>
      </c>
      <c r="B1107" t="s">
        <v>81</v>
      </c>
      <c r="C1107" t="s">
        <v>31</v>
      </c>
      <c r="D1107" t="s">
        <v>195</v>
      </c>
      <c r="E1107" t="s">
        <v>29</v>
      </c>
      <c r="G1107" t="s">
        <v>92</v>
      </c>
      <c r="I1107">
        <v>3</v>
      </c>
      <c r="J1107" t="s">
        <v>84</v>
      </c>
      <c r="K1107" t="s">
        <v>85</v>
      </c>
      <c r="M1107" s="11">
        <v>5</v>
      </c>
      <c r="N1107">
        <v>1</v>
      </c>
      <c r="O1107" t="s">
        <v>93</v>
      </c>
      <c r="P1107" s="12">
        <v>43388</v>
      </c>
      <c r="Q1107" s="13">
        <v>645</v>
      </c>
      <c r="R1107" s="13">
        <v>195</v>
      </c>
      <c r="S1107" s="14">
        <v>480</v>
      </c>
      <c r="T1107" s="14">
        <v>0.08</v>
      </c>
      <c r="V1107" t="s">
        <v>87</v>
      </c>
      <c r="W1107" t="s">
        <v>29</v>
      </c>
      <c r="X1107" s="12">
        <v>43388</v>
      </c>
      <c r="Y1107" s="15">
        <v>468.39999999999964</v>
      </c>
      <c r="Z1107" s="16">
        <v>0</v>
      </c>
      <c r="AA1107" s="16">
        <v>0</v>
      </c>
      <c r="AB1107" s="16">
        <v>0</v>
      </c>
      <c r="AC1107" s="16">
        <v>468.39999999999964</v>
      </c>
      <c r="AD1107" s="16">
        <v>468.39999999999964</v>
      </c>
      <c r="AE1107" s="16">
        <v>468.39999999999964</v>
      </c>
      <c r="AF1107" s="12">
        <v>43465</v>
      </c>
      <c r="AG1107" s="15" t="s">
        <v>38</v>
      </c>
      <c r="AH1107" s="15" t="s">
        <v>29</v>
      </c>
      <c r="AI1107" s="15" t="s">
        <v>38</v>
      </c>
      <c r="AL1107" s="47">
        <f t="shared" si="34"/>
        <v>0.97583333333333255</v>
      </c>
      <c r="AM1107" s="47">
        <v>1.19</v>
      </c>
      <c r="AN1107">
        <f t="shared" si="35"/>
        <v>9.5199999999999993E-2</v>
      </c>
      <c r="AO1107" s="18" t="s">
        <v>70</v>
      </c>
      <c r="AP1107" t="s">
        <v>390</v>
      </c>
    </row>
    <row r="1108" spans="1:42" x14ac:dyDescent="0.2">
      <c r="A1108" t="s">
        <v>29</v>
      </c>
      <c r="B1108" t="s">
        <v>81</v>
      </c>
      <c r="C1108" t="s">
        <v>31</v>
      </c>
      <c r="D1108" t="s">
        <v>193</v>
      </c>
      <c r="E1108" t="s">
        <v>29</v>
      </c>
      <c r="G1108" t="s">
        <v>92</v>
      </c>
      <c r="I1108">
        <v>3</v>
      </c>
      <c r="J1108" t="s">
        <v>84</v>
      </c>
      <c r="K1108" t="s">
        <v>85</v>
      </c>
      <c r="M1108" s="11">
        <v>5</v>
      </c>
      <c r="N1108">
        <v>1</v>
      </c>
      <c r="O1108" t="s">
        <v>93</v>
      </c>
      <c r="P1108" s="12">
        <v>43370</v>
      </c>
      <c r="Q1108" s="13">
        <v>860</v>
      </c>
      <c r="R1108" s="13">
        <v>195</v>
      </c>
      <c r="S1108" s="14">
        <v>480</v>
      </c>
      <c r="T1108" s="14">
        <v>0.08</v>
      </c>
      <c r="V1108" t="s">
        <v>87</v>
      </c>
      <c r="W1108" t="s">
        <v>29</v>
      </c>
      <c r="X1108" s="12">
        <v>43370</v>
      </c>
      <c r="Y1108" s="15">
        <v>468.39999999999964</v>
      </c>
      <c r="Z1108" s="16">
        <v>0</v>
      </c>
      <c r="AA1108" s="16">
        <v>0</v>
      </c>
      <c r="AB1108" s="16">
        <v>0</v>
      </c>
      <c r="AC1108" s="16">
        <v>468.39999999999964</v>
      </c>
      <c r="AD1108" s="16">
        <v>468.39999999999964</v>
      </c>
      <c r="AE1108" s="16">
        <v>468.39999999999964</v>
      </c>
      <c r="AF1108" s="12">
        <v>43465</v>
      </c>
      <c r="AG1108" s="15" t="s">
        <v>38</v>
      </c>
      <c r="AH1108" s="15" t="s">
        <v>29</v>
      </c>
      <c r="AI1108" s="15" t="s">
        <v>38</v>
      </c>
      <c r="AL1108" s="47">
        <f t="shared" si="34"/>
        <v>0.97583333333333255</v>
      </c>
      <c r="AM1108" s="47">
        <v>1.19</v>
      </c>
      <c r="AN1108">
        <f t="shared" si="35"/>
        <v>9.5199999999999993E-2</v>
      </c>
      <c r="AO1108" s="18" t="s">
        <v>70</v>
      </c>
      <c r="AP1108" t="s">
        <v>390</v>
      </c>
    </row>
    <row r="1109" spans="1:42" x14ac:dyDescent="0.2">
      <c r="A1109" t="s">
        <v>29</v>
      </c>
      <c r="B1109" t="s">
        <v>81</v>
      </c>
      <c r="C1109" t="s">
        <v>31</v>
      </c>
      <c r="D1109" t="s">
        <v>193</v>
      </c>
      <c r="E1109" t="s">
        <v>29</v>
      </c>
      <c r="G1109" t="s">
        <v>164</v>
      </c>
      <c r="I1109">
        <v>4</v>
      </c>
      <c r="J1109" t="s">
        <v>84</v>
      </c>
      <c r="K1109" t="s">
        <v>85</v>
      </c>
      <c r="M1109" s="11">
        <v>5</v>
      </c>
      <c r="N1109">
        <v>1</v>
      </c>
      <c r="O1109" t="s">
        <v>165</v>
      </c>
      <c r="P1109" s="12">
        <v>43370</v>
      </c>
      <c r="Q1109" s="13">
        <v>860</v>
      </c>
      <c r="R1109" s="13">
        <v>195</v>
      </c>
      <c r="S1109" s="14">
        <v>548</v>
      </c>
      <c r="T1109" s="14">
        <v>0.09</v>
      </c>
      <c r="V1109" t="s">
        <v>87</v>
      </c>
      <c r="W1109" t="s">
        <v>29</v>
      </c>
      <c r="X1109" s="12">
        <v>43370</v>
      </c>
      <c r="Y1109" s="15">
        <v>534.75666666666621</v>
      </c>
      <c r="Z1109" s="16">
        <v>0</v>
      </c>
      <c r="AA1109" s="16">
        <v>0</v>
      </c>
      <c r="AB1109" s="16">
        <v>0</v>
      </c>
      <c r="AC1109" s="16">
        <v>534.75666666666621</v>
      </c>
      <c r="AD1109" s="16">
        <v>534.75666666666621</v>
      </c>
      <c r="AE1109" s="16">
        <v>534.75666666666621</v>
      </c>
      <c r="AF1109" s="12">
        <v>43465</v>
      </c>
      <c r="AG1109" s="15" t="s">
        <v>38</v>
      </c>
      <c r="AH1109" s="15" t="s">
        <v>29</v>
      </c>
      <c r="AI1109" s="15" t="s">
        <v>38</v>
      </c>
      <c r="AL1109" s="47">
        <f t="shared" si="34"/>
        <v>0.97583333333333244</v>
      </c>
      <c r="AM1109" s="47">
        <v>1.19</v>
      </c>
      <c r="AN1109">
        <f t="shared" si="35"/>
        <v>0.10709999999999999</v>
      </c>
      <c r="AO1109" s="18" t="s">
        <v>70</v>
      </c>
      <c r="AP1109" t="s">
        <v>390</v>
      </c>
    </row>
    <row r="1110" spans="1:42" x14ac:dyDescent="0.2">
      <c r="A1110" t="s">
        <v>29</v>
      </c>
      <c r="B1110" t="s">
        <v>81</v>
      </c>
      <c r="C1110" t="s">
        <v>31</v>
      </c>
      <c r="D1110" t="s">
        <v>193</v>
      </c>
      <c r="E1110" t="s">
        <v>29</v>
      </c>
      <c r="G1110" t="s">
        <v>88</v>
      </c>
      <c r="I1110">
        <v>7</v>
      </c>
      <c r="J1110" t="s">
        <v>84</v>
      </c>
      <c r="K1110" t="s">
        <v>85</v>
      </c>
      <c r="M1110" s="11">
        <v>1</v>
      </c>
      <c r="N1110">
        <v>2</v>
      </c>
      <c r="O1110" t="s">
        <v>89</v>
      </c>
      <c r="P1110" s="12">
        <v>43370</v>
      </c>
      <c r="Q1110" s="13">
        <v>860</v>
      </c>
      <c r="R1110" s="13">
        <v>20</v>
      </c>
      <c r="S1110" s="14">
        <v>486</v>
      </c>
      <c r="T1110" s="14">
        <v>0.08</v>
      </c>
      <c r="V1110" t="s">
        <v>87</v>
      </c>
      <c r="W1110" t="s">
        <v>29</v>
      </c>
      <c r="X1110" s="12">
        <v>43370</v>
      </c>
      <c r="Y1110" s="15">
        <v>474.2549999999996</v>
      </c>
      <c r="Z1110" s="16">
        <v>0</v>
      </c>
      <c r="AA1110" s="16">
        <v>0</v>
      </c>
      <c r="AB1110" s="16">
        <v>0</v>
      </c>
      <c r="AC1110" s="16">
        <v>474.2549999999996</v>
      </c>
      <c r="AD1110" s="16">
        <v>474.2549999999996</v>
      </c>
      <c r="AE1110" s="16">
        <v>474.2549999999996</v>
      </c>
      <c r="AF1110" s="12">
        <v>43465</v>
      </c>
      <c r="AG1110" s="15" t="s">
        <v>38</v>
      </c>
      <c r="AH1110" s="15" t="s">
        <v>29</v>
      </c>
      <c r="AI1110" s="15" t="s">
        <v>38</v>
      </c>
      <c r="AL1110" s="47">
        <f t="shared" si="34"/>
        <v>0.97583333333333255</v>
      </c>
      <c r="AM1110" s="47">
        <v>1.19</v>
      </c>
      <c r="AN1110">
        <f t="shared" si="35"/>
        <v>9.5199999999999993E-2</v>
      </c>
      <c r="AO1110" s="18" t="s">
        <v>70</v>
      </c>
      <c r="AP1110" t="s">
        <v>390</v>
      </c>
    </row>
    <row r="1111" spans="1:42" x14ac:dyDescent="0.2">
      <c r="A1111" t="s">
        <v>29</v>
      </c>
      <c r="B1111" t="s">
        <v>81</v>
      </c>
      <c r="C1111" t="s">
        <v>31</v>
      </c>
      <c r="D1111" t="s">
        <v>193</v>
      </c>
      <c r="E1111" t="s">
        <v>29</v>
      </c>
      <c r="G1111" t="s">
        <v>91</v>
      </c>
      <c r="I1111">
        <v>28</v>
      </c>
      <c r="J1111" t="s">
        <v>84</v>
      </c>
      <c r="K1111" t="s">
        <v>85</v>
      </c>
      <c r="M1111" s="11">
        <v>15</v>
      </c>
      <c r="N1111">
        <v>2</v>
      </c>
      <c r="O1111" t="s">
        <v>86</v>
      </c>
      <c r="P1111" s="12">
        <v>43370</v>
      </c>
      <c r="Q1111" s="13">
        <v>860</v>
      </c>
      <c r="R1111" s="13">
        <v>215</v>
      </c>
      <c r="S1111" s="14">
        <v>2014</v>
      </c>
      <c r="T1111" s="14">
        <v>0.24</v>
      </c>
      <c r="V1111" t="s">
        <v>87</v>
      </c>
      <c r="W1111" t="s">
        <v>29</v>
      </c>
      <c r="X1111" s="12">
        <v>43370</v>
      </c>
      <c r="Y1111" s="15">
        <v>1965.3283333333318</v>
      </c>
      <c r="Z1111" s="16">
        <v>0</v>
      </c>
      <c r="AA1111" s="16">
        <v>0</v>
      </c>
      <c r="AB1111" s="16">
        <v>0</v>
      </c>
      <c r="AC1111" s="16">
        <v>1965.3283333333318</v>
      </c>
      <c r="AD1111" s="16">
        <v>1965.3283333333318</v>
      </c>
      <c r="AE1111" s="16">
        <v>1965.3283333333318</v>
      </c>
      <c r="AF1111" s="12">
        <v>43465</v>
      </c>
      <c r="AG1111" s="15" t="s">
        <v>38</v>
      </c>
      <c r="AH1111" s="15" t="s">
        <v>29</v>
      </c>
      <c r="AI1111" s="15" t="s">
        <v>38</v>
      </c>
      <c r="AL1111" s="47">
        <f t="shared" si="34"/>
        <v>0.97583333333333255</v>
      </c>
      <c r="AM1111" s="47">
        <v>1.19</v>
      </c>
      <c r="AN1111">
        <f t="shared" si="35"/>
        <v>0.28559999999999997</v>
      </c>
      <c r="AO1111" s="18" t="s">
        <v>70</v>
      </c>
      <c r="AP1111" t="s">
        <v>390</v>
      </c>
    </row>
    <row r="1112" spans="1:42" x14ac:dyDescent="0.2">
      <c r="A1112" t="s">
        <v>29</v>
      </c>
      <c r="B1112" t="s">
        <v>81</v>
      </c>
      <c r="C1112" t="s">
        <v>31</v>
      </c>
      <c r="D1112" t="s">
        <v>312</v>
      </c>
      <c r="E1112" t="s">
        <v>29</v>
      </c>
      <c r="G1112" t="s">
        <v>162</v>
      </c>
      <c r="I1112">
        <v>38</v>
      </c>
      <c r="J1112" t="s">
        <v>84</v>
      </c>
      <c r="K1112" t="s">
        <v>85</v>
      </c>
      <c r="M1112" s="11">
        <v>100</v>
      </c>
      <c r="N1112">
        <v>1</v>
      </c>
      <c r="O1112" t="s">
        <v>96</v>
      </c>
      <c r="P1112" s="12">
        <v>43432.5</v>
      </c>
      <c r="Q1112" s="13">
        <v>1680</v>
      </c>
      <c r="R1112" s="13">
        <v>140</v>
      </c>
      <c r="S1112" s="14">
        <v>190</v>
      </c>
      <c r="T1112" s="14">
        <v>0.05</v>
      </c>
      <c r="V1112" t="s">
        <v>87</v>
      </c>
      <c r="W1112" t="s">
        <v>29</v>
      </c>
      <c r="X1112" s="12">
        <v>43432.5</v>
      </c>
      <c r="Y1112" s="15">
        <v>185.40833333333319</v>
      </c>
      <c r="Z1112" s="16">
        <v>0</v>
      </c>
      <c r="AA1112" s="16">
        <v>0</v>
      </c>
      <c r="AB1112" s="16">
        <v>0</v>
      </c>
      <c r="AC1112" s="16">
        <v>185.40833333333319</v>
      </c>
      <c r="AD1112" s="16">
        <v>185.40833333333319</v>
      </c>
      <c r="AE1112" s="16">
        <v>185.40833333333319</v>
      </c>
      <c r="AF1112" s="12">
        <v>43555</v>
      </c>
      <c r="AG1112" s="15" t="s">
        <v>38</v>
      </c>
      <c r="AH1112" s="15" t="s">
        <v>29</v>
      </c>
      <c r="AI1112" s="15" t="s">
        <v>38</v>
      </c>
      <c r="AL1112" s="47">
        <f t="shared" si="34"/>
        <v>0.97583333333333255</v>
      </c>
      <c r="AM1112" s="47">
        <v>1.19</v>
      </c>
      <c r="AN1112">
        <f t="shared" si="35"/>
        <v>5.9499999999999997E-2</v>
      </c>
      <c r="AO1112" s="18" t="s">
        <v>70</v>
      </c>
      <c r="AP1112" t="s">
        <v>390</v>
      </c>
    </row>
    <row r="1113" spans="1:42" x14ac:dyDescent="0.2">
      <c r="A1113" t="s">
        <v>29</v>
      </c>
      <c r="B1113" t="s">
        <v>81</v>
      </c>
      <c r="C1113" t="s">
        <v>31</v>
      </c>
      <c r="D1113" t="s">
        <v>312</v>
      </c>
      <c r="E1113" t="s">
        <v>29</v>
      </c>
      <c r="G1113" t="s">
        <v>175</v>
      </c>
      <c r="I1113">
        <v>39</v>
      </c>
      <c r="J1113" t="s">
        <v>84</v>
      </c>
      <c r="K1113" t="s">
        <v>85</v>
      </c>
      <c r="M1113" s="11">
        <v>10</v>
      </c>
      <c r="N1113">
        <v>11</v>
      </c>
      <c r="O1113" t="s">
        <v>96</v>
      </c>
      <c r="P1113" s="12">
        <v>43432.5</v>
      </c>
      <c r="Q1113" s="13">
        <v>1680</v>
      </c>
      <c r="R1113" s="13">
        <v>140</v>
      </c>
      <c r="S1113" s="14">
        <v>2090</v>
      </c>
      <c r="T1113" s="14">
        <v>0.55000000000000004</v>
      </c>
      <c r="V1113" t="s">
        <v>87</v>
      </c>
      <c r="W1113" t="s">
        <v>29</v>
      </c>
      <c r="X1113" s="12">
        <v>43432.5</v>
      </c>
      <c r="Y1113" s="15">
        <v>2039.491666666665</v>
      </c>
      <c r="Z1113" s="16">
        <v>0</v>
      </c>
      <c r="AA1113" s="16">
        <v>0</v>
      </c>
      <c r="AB1113" s="16">
        <v>0</v>
      </c>
      <c r="AC1113" s="16">
        <v>2039.491666666665</v>
      </c>
      <c r="AD1113" s="16">
        <v>2039.491666666665</v>
      </c>
      <c r="AE1113" s="16">
        <v>2039.491666666665</v>
      </c>
      <c r="AF1113" s="12">
        <v>43555</v>
      </c>
      <c r="AG1113" s="15" t="s">
        <v>38</v>
      </c>
      <c r="AH1113" s="15" t="s">
        <v>29</v>
      </c>
      <c r="AI1113" s="15" t="s">
        <v>38</v>
      </c>
      <c r="AL1113" s="47">
        <f t="shared" si="34"/>
        <v>0.97583333333333255</v>
      </c>
      <c r="AM1113" s="47">
        <v>1.19</v>
      </c>
      <c r="AN1113">
        <f t="shared" si="35"/>
        <v>0.65449999999999997</v>
      </c>
      <c r="AO1113" s="18" t="s">
        <v>70</v>
      </c>
      <c r="AP1113" t="s">
        <v>390</v>
      </c>
    </row>
    <row r="1114" spans="1:42" x14ac:dyDescent="0.2">
      <c r="A1114" t="s">
        <v>29</v>
      </c>
      <c r="B1114" t="s">
        <v>81</v>
      </c>
      <c r="C1114" t="s">
        <v>31</v>
      </c>
      <c r="D1114" t="s">
        <v>194</v>
      </c>
      <c r="E1114" t="s">
        <v>29</v>
      </c>
      <c r="G1114" t="s">
        <v>91</v>
      </c>
      <c r="I1114">
        <v>28</v>
      </c>
      <c r="J1114" t="s">
        <v>84</v>
      </c>
      <c r="K1114" t="s">
        <v>85</v>
      </c>
      <c r="M1114" s="11">
        <v>15</v>
      </c>
      <c r="N1114">
        <v>4</v>
      </c>
      <c r="O1114" t="s">
        <v>86</v>
      </c>
      <c r="P1114" s="12">
        <v>43368</v>
      </c>
      <c r="Q1114" s="13">
        <v>1075</v>
      </c>
      <c r="R1114" s="13">
        <v>215</v>
      </c>
      <c r="S1114" s="14">
        <v>4028</v>
      </c>
      <c r="T1114" s="14">
        <v>0.48</v>
      </c>
      <c r="V1114" t="s">
        <v>87</v>
      </c>
      <c r="W1114" t="s">
        <v>29</v>
      </c>
      <c r="X1114" s="12">
        <v>43368</v>
      </c>
      <c r="Y1114" s="15">
        <v>3930.6566666666636</v>
      </c>
      <c r="Z1114" s="16">
        <v>0</v>
      </c>
      <c r="AA1114" s="16">
        <v>0</v>
      </c>
      <c r="AB1114" s="16">
        <v>0</v>
      </c>
      <c r="AC1114" s="16">
        <v>3930.6566666666636</v>
      </c>
      <c r="AD1114" s="16">
        <v>3930.6566666666636</v>
      </c>
      <c r="AE1114" s="16">
        <v>3930.6566666666636</v>
      </c>
      <c r="AF1114" s="12">
        <v>43465</v>
      </c>
      <c r="AG1114" s="15" t="s">
        <v>38</v>
      </c>
      <c r="AH1114" s="15" t="s">
        <v>29</v>
      </c>
      <c r="AI1114" s="15" t="s">
        <v>38</v>
      </c>
      <c r="AL1114" s="47">
        <f t="shared" si="34"/>
        <v>0.97583333333333255</v>
      </c>
      <c r="AM1114" s="47">
        <v>1.19</v>
      </c>
      <c r="AN1114">
        <f t="shared" si="35"/>
        <v>0.57119999999999993</v>
      </c>
      <c r="AO1114" s="18" t="s">
        <v>70</v>
      </c>
      <c r="AP1114" t="s">
        <v>390</v>
      </c>
    </row>
    <row r="1115" spans="1:42" x14ac:dyDescent="0.2">
      <c r="A1115" t="s">
        <v>29</v>
      </c>
      <c r="B1115" t="s">
        <v>81</v>
      </c>
      <c r="C1115" t="s">
        <v>31</v>
      </c>
      <c r="D1115" t="s">
        <v>194</v>
      </c>
      <c r="E1115" t="s">
        <v>29</v>
      </c>
      <c r="G1115" t="s">
        <v>88</v>
      </c>
      <c r="I1115">
        <v>7</v>
      </c>
      <c r="J1115" t="s">
        <v>84</v>
      </c>
      <c r="K1115" t="s">
        <v>85</v>
      </c>
      <c r="M1115" s="11">
        <v>1</v>
      </c>
      <c r="N1115">
        <v>1</v>
      </c>
      <c r="O1115" t="s">
        <v>89</v>
      </c>
      <c r="P1115" s="12">
        <v>43368</v>
      </c>
      <c r="Q1115" s="13">
        <v>1075</v>
      </c>
      <c r="R1115" s="13">
        <v>20</v>
      </c>
      <c r="S1115" s="14">
        <v>243</v>
      </c>
      <c r="T1115" s="14">
        <v>0.04</v>
      </c>
      <c r="V1115" t="s">
        <v>87</v>
      </c>
      <c r="W1115" t="s">
        <v>29</v>
      </c>
      <c r="X1115" s="12">
        <v>43368</v>
      </c>
      <c r="Y1115" s="15">
        <v>237.1274999999998</v>
      </c>
      <c r="Z1115" s="16">
        <v>0</v>
      </c>
      <c r="AA1115" s="16">
        <v>0</v>
      </c>
      <c r="AB1115" s="16">
        <v>0</v>
      </c>
      <c r="AC1115" s="16">
        <v>237.1274999999998</v>
      </c>
      <c r="AD1115" s="16">
        <v>237.1274999999998</v>
      </c>
      <c r="AE1115" s="16">
        <v>237.1274999999998</v>
      </c>
      <c r="AF1115" s="12">
        <v>43465</v>
      </c>
      <c r="AG1115" s="15" t="s">
        <v>38</v>
      </c>
      <c r="AH1115" s="15" t="s">
        <v>29</v>
      </c>
      <c r="AI1115" s="15" t="s">
        <v>38</v>
      </c>
      <c r="AL1115" s="47">
        <f t="shared" si="34"/>
        <v>0.97583333333333255</v>
      </c>
      <c r="AM1115" s="47">
        <v>1.19</v>
      </c>
      <c r="AN1115">
        <f t="shared" si="35"/>
        <v>4.7599999999999996E-2</v>
      </c>
      <c r="AO1115" s="18" t="s">
        <v>70</v>
      </c>
      <c r="AP1115" t="s">
        <v>390</v>
      </c>
    </row>
    <row r="1116" spans="1:42" x14ac:dyDescent="0.2">
      <c r="A1116" t="s">
        <v>29</v>
      </c>
      <c r="B1116" t="s">
        <v>81</v>
      </c>
      <c r="C1116" t="s">
        <v>31</v>
      </c>
      <c r="D1116" t="s">
        <v>194</v>
      </c>
      <c r="E1116" t="s">
        <v>29</v>
      </c>
      <c r="G1116" t="s">
        <v>92</v>
      </c>
      <c r="I1116">
        <v>3</v>
      </c>
      <c r="J1116" t="s">
        <v>84</v>
      </c>
      <c r="K1116" t="s">
        <v>85</v>
      </c>
      <c r="M1116" s="11">
        <v>5</v>
      </c>
      <c r="N1116">
        <v>1</v>
      </c>
      <c r="O1116" t="s">
        <v>93</v>
      </c>
      <c r="P1116" s="12">
        <v>43368</v>
      </c>
      <c r="Q1116" s="13">
        <v>1075</v>
      </c>
      <c r="R1116" s="13">
        <v>195</v>
      </c>
      <c r="S1116" s="14">
        <v>480</v>
      </c>
      <c r="T1116" s="14">
        <v>0.08</v>
      </c>
      <c r="V1116" t="s">
        <v>87</v>
      </c>
      <c r="W1116" t="s">
        <v>29</v>
      </c>
      <c r="X1116" s="12">
        <v>43368</v>
      </c>
      <c r="Y1116" s="15">
        <v>468.39999999999964</v>
      </c>
      <c r="Z1116" s="16">
        <v>0</v>
      </c>
      <c r="AA1116" s="16">
        <v>0</v>
      </c>
      <c r="AB1116" s="16">
        <v>0</v>
      </c>
      <c r="AC1116" s="16">
        <v>468.39999999999964</v>
      </c>
      <c r="AD1116" s="16">
        <v>468.39999999999964</v>
      </c>
      <c r="AE1116" s="16">
        <v>468.39999999999964</v>
      </c>
      <c r="AF1116" s="12">
        <v>43465</v>
      </c>
      <c r="AG1116" s="15" t="s">
        <v>38</v>
      </c>
      <c r="AH1116" s="15" t="s">
        <v>29</v>
      </c>
      <c r="AI1116" s="15" t="s">
        <v>38</v>
      </c>
      <c r="AL1116" s="47">
        <f t="shared" si="34"/>
        <v>0.97583333333333255</v>
      </c>
      <c r="AM1116" s="47">
        <v>1.19</v>
      </c>
      <c r="AN1116">
        <f t="shared" si="35"/>
        <v>9.5199999999999993E-2</v>
      </c>
      <c r="AO1116" s="18" t="s">
        <v>70</v>
      </c>
      <c r="AP1116" t="s">
        <v>390</v>
      </c>
    </row>
    <row r="1117" spans="1:42" x14ac:dyDescent="0.2">
      <c r="A1117" t="s">
        <v>29</v>
      </c>
      <c r="B1117" t="s">
        <v>81</v>
      </c>
      <c r="C1117" t="s">
        <v>31</v>
      </c>
      <c r="D1117" t="s">
        <v>311</v>
      </c>
      <c r="E1117" t="s">
        <v>29</v>
      </c>
      <c r="G1117" t="s">
        <v>175</v>
      </c>
      <c r="I1117">
        <v>39</v>
      </c>
      <c r="J1117" t="s">
        <v>84</v>
      </c>
      <c r="K1117" t="s">
        <v>85</v>
      </c>
      <c r="M1117" s="11">
        <v>10</v>
      </c>
      <c r="N1117">
        <v>16</v>
      </c>
      <c r="O1117" t="s">
        <v>96</v>
      </c>
      <c r="P1117" s="12">
        <v>43433.541666666664</v>
      </c>
      <c r="Q1117" s="13">
        <v>2240</v>
      </c>
      <c r="R1117" s="13">
        <v>140</v>
      </c>
      <c r="S1117" s="14">
        <v>3040</v>
      </c>
      <c r="T1117" s="14">
        <v>0.8</v>
      </c>
      <c r="V1117" t="s">
        <v>87</v>
      </c>
      <c r="W1117" t="s">
        <v>29</v>
      </c>
      <c r="X1117" s="12">
        <v>43433.541666666664</v>
      </c>
      <c r="Y1117" s="15">
        <v>2966.533333333331</v>
      </c>
      <c r="Z1117" s="16">
        <v>0</v>
      </c>
      <c r="AA1117" s="16">
        <v>0</v>
      </c>
      <c r="AB1117" s="16">
        <v>0</v>
      </c>
      <c r="AC1117" s="16">
        <v>2966.533333333331</v>
      </c>
      <c r="AD1117" s="16">
        <v>2966.533333333331</v>
      </c>
      <c r="AE1117" s="16">
        <v>2966.533333333331</v>
      </c>
      <c r="AF1117" s="12">
        <v>43555</v>
      </c>
      <c r="AG1117" s="15" t="s">
        <v>38</v>
      </c>
      <c r="AH1117" s="15" t="s">
        <v>29</v>
      </c>
      <c r="AI1117" s="15" t="s">
        <v>38</v>
      </c>
      <c r="AL1117" s="47">
        <f t="shared" si="34"/>
        <v>0.97583333333333255</v>
      </c>
      <c r="AM1117" s="47">
        <v>1.19</v>
      </c>
      <c r="AN1117">
        <f t="shared" si="35"/>
        <v>0.95199999999999996</v>
      </c>
      <c r="AO1117" s="18" t="s">
        <v>70</v>
      </c>
      <c r="AP1117" t="s">
        <v>390</v>
      </c>
    </row>
    <row r="1118" spans="1:42" x14ac:dyDescent="0.2">
      <c r="A1118" t="s">
        <v>29</v>
      </c>
      <c r="B1118" t="s">
        <v>81</v>
      </c>
      <c r="C1118" t="s">
        <v>31</v>
      </c>
      <c r="D1118" t="s">
        <v>310</v>
      </c>
      <c r="E1118" t="s">
        <v>29</v>
      </c>
      <c r="G1118" t="s">
        <v>92</v>
      </c>
      <c r="I1118">
        <v>3</v>
      </c>
      <c r="J1118" t="s">
        <v>84</v>
      </c>
      <c r="K1118" t="s">
        <v>85</v>
      </c>
      <c r="M1118" s="11">
        <v>5</v>
      </c>
      <c r="N1118">
        <v>1</v>
      </c>
      <c r="O1118" t="s">
        <v>93</v>
      </c>
      <c r="P1118" s="12">
        <v>43432.375</v>
      </c>
      <c r="Q1118" s="13">
        <v>645</v>
      </c>
      <c r="R1118" s="13">
        <v>195</v>
      </c>
      <c r="S1118" s="14">
        <v>480</v>
      </c>
      <c r="T1118" s="14">
        <v>0.08</v>
      </c>
      <c r="V1118" t="s">
        <v>87</v>
      </c>
      <c r="W1118" t="s">
        <v>29</v>
      </c>
      <c r="X1118" s="12">
        <v>43432.375</v>
      </c>
      <c r="Y1118" s="15">
        <v>468.39999999999964</v>
      </c>
      <c r="Z1118" s="16">
        <v>0</v>
      </c>
      <c r="AA1118" s="16">
        <v>0</v>
      </c>
      <c r="AB1118" s="16">
        <v>0</v>
      </c>
      <c r="AC1118" s="16">
        <v>468.39999999999964</v>
      </c>
      <c r="AD1118" s="16">
        <v>468.39999999999964</v>
      </c>
      <c r="AE1118" s="16">
        <v>468.39999999999964</v>
      </c>
      <c r="AF1118" s="12">
        <v>43555</v>
      </c>
      <c r="AG1118" s="15" t="s">
        <v>38</v>
      </c>
      <c r="AH1118" s="15" t="s">
        <v>29</v>
      </c>
      <c r="AI1118" s="15" t="s">
        <v>38</v>
      </c>
      <c r="AL1118" s="47">
        <f t="shared" si="34"/>
        <v>0.97583333333333255</v>
      </c>
      <c r="AM1118" s="47">
        <v>1.19</v>
      </c>
      <c r="AN1118">
        <f t="shared" si="35"/>
        <v>9.5199999999999993E-2</v>
      </c>
      <c r="AO1118" s="18" t="s">
        <v>70</v>
      </c>
      <c r="AP1118" t="s">
        <v>390</v>
      </c>
    </row>
    <row r="1119" spans="1:42" x14ac:dyDescent="0.2">
      <c r="A1119" t="s">
        <v>29</v>
      </c>
      <c r="B1119" t="s">
        <v>81</v>
      </c>
      <c r="C1119" t="s">
        <v>31</v>
      </c>
      <c r="D1119" t="s">
        <v>310</v>
      </c>
      <c r="E1119" t="s">
        <v>29</v>
      </c>
      <c r="G1119" t="s">
        <v>91</v>
      </c>
      <c r="I1119">
        <v>28</v>
      </c>
      <c r="J1119" t="s">
        <v>84</v>
      </c>
      <c r="K1119" t="s">
        <v>85</v>
      </c>
      <c r="M1119" s="11">
        <v>15</v>
      </c>
      <c r="N1119">
        <v>2</v>
      </c>
      <c r="O1119" t="s">
        <v>86</v>
      </c>
      <c r="P1119" s="12">
        <v>43432.375</v>
      </c>
      <c r="Q1119" s="13">
        <v>645</v>
      </c>
      <c r="R1119" s="13">
        <v>215</v>
      </c>
      <c r="S1119" s="14">
        <v>2014</v>
      </c>
      <c r="T1119" s="14">
        <v>0.24</v>
      </c>
      <c r="V1119" t="s">
        <v>87</v>
      </c>
      <c r="W1119" t="s">
        <v>29</v>
      </c>
      <c r="X1119" s="12">
        <v>43432.375</v>
      </c>
      <c r="Y1119" s="15">
        <v>1965.3283333333318</v>
      </c>
      <c r="Z1119" s="16">
        <v>0</v>
      </c>
      <c r="AA1119" s="16">
        <v>0</v>
      </c>
      <c r="AB1119" s="16">
        <v>0</v>
      </c>
      <c r="AC1119" s="16">
        <v>1965.3283333333318</v>
      </c>
      <c r="AD1119" s="16">
        <v>1965.3283333333318</v>
      </c>
      <c r="AE1119" s="16">
        <v>1965.3283333333318</v>
      </c>
      <c r="AF1119" s="12">
        <v>43555</v>
      </c>
      <c r="AG1119" s="15" t="s">
        <v>38</v>
      </c>
      <c r="AH1119" s="15" t="s">
        <v>29</v>
      </c>
      <c r="AI1119" s="15" t="s">
        <v>38</v>
      </c>
      <c r="AL1119" s="47">
        <f t="shared" si="34"/>
        <v>0.97583333333333255</v>
      </c>
      <c r="AM1119" s="47">
        <v>1.19</v>
      </c>
      <c r="AN1119">
        <f t="shared" si="35"/>
        <v>0.28559999999999997</v>
      </c>
      <c r="AO1119" s="18" t="s">
        <v>70</v>
      </c>
      <c r="AP1119" t="s">
        <v>390</v>
      </c>
    </row>
    <row r="1120" spans="1:42" x14ac:dyDescent="0.2">
      <c r="A1120" t="s">
        <v>29</v>
      </c>
      <c r="B1120" t="s">
        <v>81</v>
      </c>
      <c r="C1120" t="s">
        <v>31</v>
      </c>
      <c r="D1120" t="s">
        <v>310</v>
      </c>
      <c r="E1120" t="s">
        <v>29</v>
      </c>
      <c r="G1120" t="s">
        <v>88</v>
      </c>
      <c r="I1120">
        <v>7</v>
      </c>
      <c r="J1120" t="s">
        <v>84</v>
      </c>
      <c r="K1120" t="s">
        <v>85</v>
      </c>
      <c r="M1120" s="11">
        <v>1</v>
      </c>
      <c r="N1120">
        <v>1</v>
      </c>
      <c r="O1120" t="s">
        <v>89</v>
      </c>
      <c r="P1120" s="12">
        <v>43432.375</v>
      </c>
      <c r="Q1120" s="13">
        <v>645</v>
      </c>
      <c r="R1120" s="13">
        <v>20</v>
      </c>
      <c r="S1120" s="14">
        <v>243</v>
      </c>
      <c r="T1120" s="14">
        <v>0.04</v>
      </c>
      <c r="V1120" t="s">
        <v>87</v>
      </c>
      <c r="W1120" t="s">
        <v>29</v>
      </c>
      <c r="X1120" s="12">
        <v>43432.375</v>
      </c>
      <c r="Y1120" s="15">
        <v>237.1274999999998</v>
      </c>
      <c r="Z1120" s="16">
        <v>0</v>
      </c>
      <c r="AA1120" s="16">
        <v>0</v>
      </c>
      <c r="AB1120" s="16">
        <v>0</v>
      </c>
      <c r="AC1120" s="16">
        <v>237.1274999999998</v>
      </c>
      <c r="AD1120" s="16">
        <v>237.1274999999998</v>
      </c>
      <c r="AE1120" s="16">
        <v>237.1274999999998</v>
      </c>
      <c r="AF1120" s="12">
        <v>43555</v>
      </c>
      <c r="AG1120" s="15" t="s">
        <v>38</v>
      </c>
      <c r="AH1120" s="15" t="s">
        <v>29</v>
      </c>
      <c r="AI1120" s="15" t="s">
        <v>38</v>
      </c>
      <c r="AL1120" s="47">
        <f t="shared" si="34"/>
        <v>0.97583333333333255</v>
      </c>
      <c r="AM1120" s="47">
        <v>1.19</v>
      </c>
      <c r="AN1120">
        <f t="shared" si="35"/>
        <v>4.7599999999999996E-2</v>
      </c>
      <c r="AO1120" s="18" t="s">
        <v>70</v>
      </c>
      <c r="AP1120" t="s">
        <v>390</v>
      </c>
    </row>
    <row r="1121" spans="1:42" x14ac:dyDescent="0.2">
      <c r="A1121" t="s">
        <v>29</v>
      </c>
      <c r="B1121" t="s">
        <v>81</v>
      </c>
      <c r="C1121" t="s">
        <v>31</v>
      </c>
      <c r="D1121" t="s">
        <v>309</v>
      </c>
      <c r="E1121" t="s">
        <v>29</v>
      </c>
      <c r="G1121" t="s">
        <v>95</v>
      </c>
      <c r="I1121">
        <v>37</v>
      </c>
      <c r="J1121" t="s">
        <v>84</v>
      </c>
      <c r="K1121" t="s">
        <v>85</v>
      </c>
      <c r="M1121" s="11">
        <v>5</v>
      </c>
      <c r="N1121">
        <v>2</v>
      </c>
      <c r="O1121" t="s">
        <v>96</v>
      </c>
      <c r="P1121" s="12">
        <v>43433.4375</v>
      </c>
      <c r="Q1121" s="13">
        <v>2147</v>
      </c>
      <c r="R1121" s="13">
        <v>25</v>
      </c>
      <c r="S1121" s="14">
        <v>266</v>
      </c>
      <c r="T1121" s="14">
        <v>0.1</v>
      </c>
      <c r="V1121" t="s">
        <v>87</v>
      </c>
      <c r="W1121" t="s">
        <v>29</v>
      </c>
      <c r="X1121" s="12">
        <v>43433.4375</v>
      </c>
      <c r="Y1121" s="15">
        <v>259.57166666666643</v>
      </c>
      <c r="Z1121" s="16">
        <v>0</v>
      </c>
      <c r="AA1121" s="16">
        <v>0</v>
      </c>
      <c r="AB1121" s="16">
        <v>0</v>
      </c>
      <c r="AC1121" s="16">
        <v>259.57166666666643</v>
      </c>
      <c r="AD1121" s="16">
        <v>259.57166666666643</v>
      </c>
      <c r="AE1121" s="16">
        <v>259.57166666666643</v>
      </c>
      <c r="AF1121" s="12">
        <v>43555</v>
      </c>
      <c r="AG1121" s="15" t="s">
        <v>38</v>
      </c>
      <c r="AH1121" s="15" t="s">
        <v>29</v>
      </c>
      <c r="AI1121" s="15" t="s">
        <v>38</v>
      </c>
      <c r="AL1121" s="47">
        <f t="shared" si="34"/>
        <v>0.97583333333333244</v>
      </c>
      <c r="AM1121" s="47">
        <v>1.19</v>
      </c>
      <c r="AN1121">
        <f t="shared" si="35"/>
        <v>0.11899999999999999</v>
      </c>
      <c r="AO1121" s="18" t="s">
        <v>70</v>
      </c>
      <c r="AP1121" t="s">
        <v>390</v>
      </c>
    </row>
    <row r="1122" spans="1:42" x14ac:dyDescent="0.2">
      <c r="A1122" t="s">
        <v>29</v>
      </c>
      <c r="B1122" t="s">
        <v>81</v>
      </c>
      <c r="C1122" t="s">
        <v>31</v>
      </c>
      <c r="D1122" t="s">
        <v>309</v>
      </c>
      <c r="E1122" t="s">
        <v>29</v>
      </c>
      <c r="G1122" t="s">
        <v>83</v>
      </c>
      <c r="I1122">
        <v>9</v>
      </c>
      <c r="J1122" t="s">
        <v>84</v>
      </c>
      <c r="K1122" t="s">
        <v>85</v>
      </c>
      <c r="M1122" s="11">
        <v>15</v>
      </c>
      <c r="N1122">
        <v>1</v>
      </c>
      <c r="O1122" t="s">
        <v>86</v>
      </c>
      <c r="P1122" s="12">
        <v>43433.4375</v>
      </c>
      <c r="Q1122" s="13">
        <v>2147</v>
      </c>
      <c r="R1122" s="13">
        <v>135</v>
      </c>
      <c r="S1122" s="14">
        <v>1007</v>
      </c>
      <c r="T1122" s="14">
        <v>0.12</v>
      </c>
      <c r="V1122" t="s">
        <v>87</v>
      </c>
      <c r="W1122" t="s">
        <v>29</v>
      </c>
      <c r="X1122" s="12">
        <v>43433.4375</v>
      </c>
      <c r="Y1122" s="15">
        <v>982.66416666666589</v>
      </c>
      <c r="Z1122" s="16">
        <v>0</v>
      </c>
      <c r="AA1122" s="16">
        <v>0</v>
      </c>
      <c r="AB1122" s="16">
        <v>0</v>
      </c>
      <c r="AC1122" s="16">
        <v>982.66416666666589</v>
      </c>
      <c r="AD1122" s="16">
        <v>982.66416666666589</v>
      </c>
      <c r="AE1122" s="16">
        <v>982.66416666666589</v>
      </c>
      <c r="AF1122" s="12">
        <v>43555</v>
      </c>
      <c r="AG1122" s="15" t="s">
        <v>38</v>
      </c>
      <c r="AH1122" s="15" t="s">
        <v>29</v>
      </c>
      <c r="AI1122" s="15" t="s">
        <v>38</v>
      </c>
      <c r="AL1122" s="47">
        <f t="shared" si="34"/>
        <v>0.97583333333333255</v>
      </c>
      <c r="AM1122" s="47">
        <v>1.19</v>
      </c>
      <c r="AN1122">
        <f t="shared" si="35"/>
        <v>0.14279999999999998</v>
      </c>
      <c r="AO1122" s="18" t="s">
        <v>70</v>
      </c>
      <c r="AP1122" t="s">
        <v>390</v>
      </c>
    </row>
    <row r="1123" spans="1:42" x14ac:dyDescent="0.2">
      <c r="A1123" t="s">
        <v>29</v>
      </c>
      <c r="B1123" t="s">
        <v>81</v>
      </c>
      <c r="C1123" t="s">
        <v>31</v>
      </c>
      <c r="D1123" t="s">
        <v>309</v>
      </c>
      <c r="E1123" t="s">
        <v>29</v>
      </c>
      <c r="G1123" t="s">
        <v>164</v>
      </c>
      <c r="I1123">
        <v>4</v>
      </c>
      <c r="J1123" t="s">
        <v>84</v>
      </c>
      <c r="K1123" t="s">
        <v>85</v>
      </c>
      <c r="M1123" s="11">
        <v>5</v>
      </c>
      <c r="N1123">
        <v>1</v>
      </c>
      <c r="O1123" t="s">
        <v>165</v>
      </c>
      <c r="P1123" s="12">
        <v>43433.4375</v>
      </c>
      <c r="Q1123" s="13">
        <v>2147</v>
      </c>
      <c r="R1123" s="13">
        <v>195</v>
      </c>
      <c r="S1123" s="14">
        <v>548</v>
      </c>
      <c r="T1123" s="14">
        <v>0.09</v>
      </c>
      <c r="V1123" t="s">
        <v>87</v>
      </c>
      <c r="W1123" t="s">
        <v>29</v>
      </c>
      <c r="X1123" s="12">
        <v>43433.4375</v>
      </c>
      <c r="Y1123" s="15">
        <v>534.75666666666621</v>
      </c>
      <c r="Z1123" s="16">
        <v>0</v>
      </c>
      <c r="AA1123" s="16">
        <v>0</v>
      </c>
      <c r="AB1123" s="16">
        <v>0</v>
      </c>
      <c r="AC1123" s="16">
        <v>534.75666666666621</v>
      </c>
      <c r="AD1123" s="16">
        <v>534.75666666666621</v>
      </c>
      <c r="AE1123" s="16">
        <v>534.75666666666621</v>
      </c>
      <c r="AF1123" s="12">
        <v>43555</v>
      </c>
      <c r="AG1123" s="15" t="s">
        <v>38</v>
      </c>
      <c r="AH1123" s="15" t="s">
        <v>29</v>
      </c>
      <c r="AI1123" s="15" t="s">
        <v>38</v>
      </c>
      <c r="AL1123" s="47">
        <f t="shared" si="34"/>
        <v>0.97583333333333244</v>
      </c>
      <c r="AM1123" s="47">
        <v>1.19</v>
      </c>
      <c r="AN1123">
        <f t="shared" si="35"/>
        <v>0.10709999999999999</v>
      </c>
      <c r="AO1123" s="18" t="s">
        <v>70</v>
      </c>
      <c r="AP1123" t="s">
        <v>390</v>
      </c>
    </row>
    <row r="1124" spans="1:42" x14ac:dyDescent="0.2">
      <c r="A1124" t="s">
        <v>29</v>
      </c>
      <c r="B1124" t="s">
        <v>81</v>
      </c>
      <c r="C1124" t="s">
        <v>31</v>
      </c>
      <c r="D1124" t="s">
        <v>309</v>
      </c>
      <c r="E1124" t="s">
        <v>29</v>
      </c>
      <c r="G1124" t="s">
        <v>88</v>
      </c>
      <c r="I1124">
        <v>7</v>
      </c>
      <c r="J1124" t="s">
        <v>84</v>
      </c>
      <c r="K1124" t="s">
        <v>85</v>
      </c>
      <c r="M1124" s="11">
        <v>1</v>
      </c>
      <c r="N1124">
        <v>3</v>
      </c>
      <c r="O1124" t="s">
        <v>89</v>
      </c>
      <c r="P1124" s="12">
        <v>43433.4375</v>
      </c>
      <c r="Q1124" s="13">
        <v>2147</v>
      </c>
      <c r="R1124" s="13">
        <v>20</v>
      </c>
      <c r="S1124" s="14">
        <v>729</v>
      </c>
      <c r="T1124" s="14">
        <v>0.12</v>
      </c>
      <c r="V1124" t="s">
        <v>87</v>
      </c>
      <c r="W1124" t="s">
        <v>29</v>
      </c>
      <c r="X1124" s="12">
        <v>43433.4375</v>
      </c>
      <c r="Y1124" s="15">
        <v>711.38249999999948</v>
      </c>
      <c r="Z1124" s="16">
        <v>0</v>
      </c>
      <c r="AA1124" s="16">
        <v>0</v>
      </c>
      <c r="AB1124" s="16">
        <v>0</v>
      </c>
      <c r="AC1124" s="16">
        <v>711.38249999999948</v>
      </c>
      <c r="AD1124" s="16">
        <v>711.38249999999948</v>
      </c>
      <c r="AE1124" s="16">
        <v>711.38249999999948</v>
      </c>
      <c r="AF1124" s="12">
        <v>43555</v>
      </c>
      <c r="AG1124" s="15" t="s">
        <v>38</v>
      </c>
      <c r="AH1124" s="15" t="s">
        <v>29</v>
      </c>
      <c r="AI1124" s="15" t="s">
        <v>38</v>
      </c>
      <c r="AL1124" s="47">
        <f t="shared" si="34"/>
        <v>0.97583333333333266</v>
      </c>
      <c r="AM1124" s="47">
        <v>1.19</v>
      </c>
      <c r="AN1124">
        <f t="shared" si="35"/>
        <v>0.14279999999999998</v>
      </c>
      <c r="AO1124" s="18" t="s">
        <v>70</v>
      </c>
      <c r="AP1124" t="s">
        <v>390</v>
      </c>
    </row>
    <row r="1125" spans="1:42" x14ac:dyDescent="0.2">
      <c r="A1125" t="s">
        <v>29</v>
      </c>
      <c r="B1125" t="s">
        <v>81</v>
      </c>
      <c r="C1125" t="s">
        <v>31</v>
      </c>
      <c r="D1125" t="s">
        <v>309</v>
      </c>
      <c r="E1125" t="s">
        <v>29</v>
      </c>
      <c r="G1125" t="s">
        <v>98</v>
      </c>
      <c r="I1125">
        <v>8</v>
      </c>
      <c r="J1125" t="s">
        <v>84</v>
      </c>
      <c r="K1125" t="s">
        <v>85</v>
      </c>
      <c r="M1125" s="11">
        <v>1</v>
      </c>
      <c r="N1125">
        <v>1</v>
      </c>
      <c r="O1125" t="s">
        <v>99</v>
      </c>
      <c r="P1125" s="12">
        <v>43433.4375</v>
      </c>
      <c r="Q1125" s="13">
        <v>2147</v>
      </c>
      <c r="R1125" s="13">
        <v>27</v>
      </c>
      <c r="S1125" s="14">
        <v>289</v>
      </c>
      <c r="T1125" s="14">
        <v>0.05</v>
      </c>
      <c r="V1125" t="s">
        <v>87</v>
      </c>
      <c r="W1125" t="s">
        <v>29</v>
      </c>
      <c r="X1125" s="12">
        <v>43433.4375</v>
      </c>
      <c r="Y1125" s="15">
        <v>282.01583333333309</v>
      </c>
      <c r="Z1125" s="16">
        <v>0</v>
      </c>
      <c r="AA1125" s="16">
        <v>0</v>
      </c>
      <c r="AB1125" s="16">
        <v>0</v>
      </c>
      <c r="AC1125" s="16">
        <v>282.01583333333309</v>
      </c>
      <c r="AD1125" s="16">
        <v>282.01583333333309</v>
      </c>
      <c r="AE1125" s="16">
        <v>282.01583333333309</v>
      </c>
      <c r="AF1125" s="12">
        <v>43555</v>
      </c>
      <c r="AG1125" s="15" t="s">
        <v>38</v>
      </c>
      <c r="AH1125" s="15" t="s">
        <v>29</v>
      </c>
      <c r="AI1125" s="15" t="s">
        <v>38</v>
      </c>
      <c r="AL1125" s="47">
        <f t="shared" si="34"/>
        <v>0.97583333333333244</v>
      </c>
      <c r="AM1125" s="47">
        <v>1.19</v>
      </c>
      <c r="AN1125">
        <f t="shared" si="35"/>
        <v>5.9499999999999997E-2</v>
      </c>
      <c r="AO1125" s="18" t="s">
        <v>70</v>
      </c>
      <c r="AP1125" t="s">
        <v>390</v>
      </c>
    </row>
    <row r="1126" spans="1:42" x14ac:dyDescent="0.2">
      <c r="A1126" t="s">
        <v>29</v>
      </c>
      <c r="B1126" t="s">
        <v>81</v>
      </c>
      <c r="C1126" t="s">
        <v>31</v>
      </c>
      <c r="D1126" t="s">
        <v>309</v>
      </c>
      <c r="E1126" t="s">
        <v>29</v>
      </c>
      <c r="G1126" t="s">
        <v>92</v>
      </c>
      <c r="I1126">
        <v>3</v>
      </c>
      <c r="J1126" t="s">
        <v>84</v>
      </c>
      <c r="K1126" t="s">
        <v>85</v>
      </c>
      <c r="M1126" s="11">
        <v>5</v>
      </c>
      <c r="N1126">
        <v>2</v>
      </c>
      <c r="O1126" t="s">
        <v>93</v>
      </c>
      <c r="P1126" s="12">
        <v>43433.4375</v>
      </c>
      <c r="Q1126" s="13">
        <v>2147</v>
      </c>
      <c r="R1126" s="13">
        <v>195</v>
      </c>
      <c r="S1126" s="14">
        <v>960</v>
      </c>
      <c r="T1126" s="14">
        <v>0.16</v>
      </c>
      <c r="V1126" t="s">
        <v>87</v>
      </c>
      <c r="W1126" t="s">
        <v>29</v>
      </c>
      <c r="X1126" s="12">
        <v>43433.4375</v>
      </c>
      <c r="Y1126" s="15">
        <v>936.79999999999927</v>
      </c>
      <c r="Z1126" s="16">
        <v>0</v>
      </c>
      <c r="AA1126" s="16">
        <v>0</v>
      </c>
      <c r="AB1126" s="16">
        <v>0</v>
      </c>
      <c r="AC1126" s="16">
        <v>936.79999999999927</v>
      </c>
      <c r="AD1126" s="16">
        <v>936.79999999999927</v>
      </c>
      <c r="AE1126" s="16">
        <v>936.79999999999927</v>
      </c>
      <c r="AF1126" s="12">
        <v>43555</v>
      </c>
      <c r="AG1126" s="15" t="s">
        <v>38</v>
      </c>
      <c r="AH1126" s="15" t="s">
        <v>29</v>
      </c>
      <c r="AI1126" s="15" t="s">
        <v>38</v>
      </c>
      <c r="AL1126" s="47">
        <f t="shared" si="34"/>
        <v>0.97583333333333255</v>
      </c>
      <c r="AM1126" s="47">
        <v>1.19</v>
      </c>
      <c r="AN1126">
        <f t="shared" si="35"/>
        <v>0.19039999999999999</v>
      </c>
      <c r="AO1126" s="18" t="s">
        <v>70</v>
      </c>
      <c r="AP1126" t="s">
        <v>390</v>
      </c>
    </row>
    <row r="1127" spans="1:42" x14ac:dyDescent="0.2">
      <c r="A1127" t="s">
        <v>29</v>
      </c>
      <c r="B1127" t="s">
        <v>81</v>
      </c>
      <c r="C1127" t="s">
        <v>31</v>
      </c>
      <c r="D1127" t="s">
        <v>309</v>
      </c>
      <c r="E1127" t="s">
        <v>29</v>
      </c>
      <c r="G1127" t="s">
        <v>91</v>
      </c>
      <c r="I1127">
        <v>28</v>
      </c>
      <c r="J1127" t="s">
        <v>84</v>
      </c>
      <c r="K1127" t="s">
        <v>85</v>
      </c>
      <c r="M1127" s="11">
        <v>15</v>
      </c>
      <c r="N1127">
        <v>6</v>
      </c>
      <c r="O1127" t="s">
        <v>86</v>
      </c>
      <c r="P1127" s="12">
        <v>43433.4375</v>
      </c>
      <c r="Q1127" s="13">
        <v>2147</v>
      </c>
      <c r="R1127" s="13">
        <v>215</v>
      </c>
      <c r="S1127" s="14">
        <v>6042</v>
      </c>
      <c r="T1127" s="14">
        <v>0.72</v>
      </c>
      <c r="V1127" t="s">
        <v>87</v>
      </c>
      <c r="W1127" t="s">
        <v>29</v>
      </c>
      <c r="X1127" s="12">
        <v>43433.4375</v>
      </c>
      <c r="Y1127" s="15">
        <v>5895.9849999999951</v>
      </c>
      <c r="Z1127" s="16">
        <v>0</v>
      </c>
      <c r="AA1127" s="16">
        <v>0</v>
      </c>
      <c r="AB1127" s="16">
        <v>0</v>
      </c>
      <c r="AC1127" s="16">
        <v>5895.9849999999951</v>
      </c>
      <c r="AD1127" s="16">
        <v>5895.9849999999951</v>
      </c>
      <c r="AE1127" s="16">
        <v>5895.9849999999951</v>
      </c>
      <c r="AF1127" s="12">
        <v>43555</v>
      </c>
      <c r="AG1127" s="15" t="s">
        <v>38</v>
      </c>
      <c r="AH1127" s="15" t="s">
        <v>29</v>
      </c>
      <c r="AI1127" s="15" t="s">
        <v>38</v>
      </c>
      <c r="AL1127" s="47">
        <f t="shared" si="34"/>
        <v>0.97583333333333255</v>
      </c>
      <c r="AM1127" s="47">
        <v>1.19</v>
      </c>
      <c r="AN1127">
        <f t="shared" si="35"/>
        <v>0.8567999999999999</v>
      </c>
      <c r="AO1127" s="18" t="s">
        <v>70</v>
      </c>
      <c r="AP1127" t="s">
        <v>390</v>
      </c>
    </row>
    <row r="1128" spans="1:42" x14ac:dyDescent="0.2">
      <c r="A1128" t="s">
        <v>29</v>
      </c>
      <c r="B1128" t="s">
        <v>81</v>
      </c>
      <c r="C1128" t="s">
        <v>31</v>
      </c>
      <c r="D1128" t="s">
        <v>308</v>
      </c>
      <c r="E1128" t="s">
        <v>29</v>
      </c>
      <c r="G1128" t="s">
        <v>92</v>
      </c>
      <c r="I1128">
        <v>3</v>
      </c>
      <c r="J1128" t="s">
        <v>84</v>
      </c>
      <c r="K1128" t="s">
        <v>85</v>
      </c>
      <c r="M1128" s="11">
        <v>5</v>
      </c>
      <c r="N1128">
        <v>1</v>
      </c>
      <c r="O1128" t="s">
        <v>93</v>
      </c>
      <c r="P1128" s="12">
        <v>43434.416666666664</v>
      </c>
      <c r="Q1128" s="13">
        <v>470</v>
      </c>
      <c r="R1128" s="13">
        <v>195</v>
      </c>
      <c r="S1128" s="14">
        <v>480</v>
      </c>
      <c r="T1128" s="14">
        <v>0.08</v>
      </c>
      <c r="V1128" t="s">
        <v>87</v>
      </c>
      <c r="W1128" t="s">
        <v>29</v>
      </c>
      <c r="X1128" s="12">
        <v>43434.416666666664</v>
      </c>
      <c r="Y1128" s="15">
        <v>468.39999999999964</v>
      </c>
      <c r="Z1128" s="16">
        <v>0</v>
      </c>
      <c r="AA1128" s="16">
        <v>0</v>
      </c>
      <c r="AB1128" s="16">
        <v>0</v>
      </c>
      <c r="AC1128" s="16">
        <v>468.39999999999964</v>
      </c>
      <c r="AD1128" s="16">
        <v>468.39999999999964</v>
      </c>
      <c r="AE1128" s="16">
        <v>468.39999999999964</v>
      </c>
      <c r="AF1128" s="12">
        <v>43555</v>
      </c>
      <c r="AG1128" s="15" t="s">
        <v>38</v>
      </c>
      <c r="AH1128" s="15" t="s">
        <v>29</v>
      </c>
      <c r="AI1128" s="15" t="s">
        <v>38</v>
      </c>
      <c r="AL1128" s="47">
        <f t="shared" si="34"/>
        <v>0.97583333333333255</v>
      </c>
      <c r="AM1128" s="47">
        <v>1.19</v>
      </c>
      <c r="AN1128">
        <f t="shared" si="35"/>
        <v>9.5199999999999993E-2</v>
      </c>
      <c r="AO1128" s="18" t="s">
        <v>70</v>
      </c>
      <c r="AP1128" t="s">
        <v>390</v>
      </c>
    </row>
    <row r="1129" spans="1:42" x14ac:dyDescent="0.2">
      <c r="A1129" t="s">
        <v>29</v>
      </c>
      <c r="B1129" t="s">
        <v>81</v>
      </c>
      <c r="C1129" t="s">
        <v>31</v>
      </c>
      <c r="D1129" t="s">
        <v>308</v>
      </c>
      <c r="E1129" t="s">
        <v>29</v>
      </c>
      <c r="G1129" t="s">
        <v>91</v>
      </c>
      <c r="I1129">
        <v>28</v>
      </c>
      <c r="J1129" t="s">
        <v>84</v>
      </c>
      <c r="K1129" t="s">
        <v>85</v>
      </c>
      <c r="M1129" s="11">
        <v>15</v>
      </c>
      <c r="N1129">
        <v>1</v>
      </c>
      <c r="O1129" t="s">
        <v>86</v>
      </c>
      <c r="P1129" s="12">
        <v>43434.416666666664</v>
      </c>
      <c r="Q1129" s="13">
        <v>470</v>
      </c>
      <c r="R1129" s="13">
        <v>215</v>
      </c>
      <c r="S1129" s="14">
        <v>1007</v>
      </c>
      <c r="T1129" s="14">
        <v>0.12</v>
      </c>
      <c r="V1129" t="s">
        <v>87</v>
      </c>
      <c r="W1129" t="s">
        <v>29</v>
      </c>
      <c r="X1129" s="12">
        <v>43434.416666666664</v>
      </c>
      <c r="Y1129" s="15">
        <v>982.66416666666589</v>
      </c>
      <c r="Z1129" s="16">
        <v>0</v>
      </c>
      <c r="AA1129" s="16">
        <v>0</v>
      </c>
      <c r="AB1129" s="16">
        <v>0</v>
      </c>
      <c r="AC1129" s="16">
        <v>982.66416666666589</v>
      </c>
      <c r="AD1129" s="16">
        <v>982.66416666666589</v>
      </c>
      <c r="AE1129" s="16">
        <v>982.66416666666589</v>
      </c>
      <c r="AF1129" s="12">
        <v>43555</v>
      </c>
      <c r="AG1129" s="15" t="s">
        <v>38</v>
      </c>
      <c r="AH1129" s="15" t="s">
        <v>29</v>
      </c>
      <c r="AI1129" s="15" t="s">
        <v>38</v>
      </c>
      <c r="AL1129" s="47">
        <f t="shared" si="34"/>
        <v>0.97583333333333255</v>
      </c>
      <c r="AM1129" s="47">
        <v>1.19</v>
      </c>
      <c r="AN1129">
        <f t="shared" si="35"/>
        <v>0.14279999999999998</v>
      </c>
      <c r="AO1129" s="18" t="s">
        <v>70</v>
      </c>
      <c r="AP1129" t="s">
        <v>390</v>
      </c>
    </row>
    <row r="1130" spans="1:42" x14ac:dyDescent="0.2">
      <c r="A1130" t="s">
        <v>29</v>
      </c>
      <c r="B1130" t="s">
        <v>81</v>
      </c>
      <c r="C1130" t="s">
        <v>31</v>
      </c>
      <c r="D1130" t="s">
        <v>308</v>
      </c>
      <c r="E1130" t="s">
        <v>29</v>
      </c>
      <c r="G1130" t="s">
        <v>88</v>
      </c>
      <c r="I1130">
        <v>7</v>
      </c>
      <c r="J1130" t="s">
        <v>84</v>
      </c>
      <c r="K1130" t="s">
        <v>85</v>
      </c>
      <c r="M1130" s="11">
        <v>1</v>
      </c>
      <c r="N1130">
        <v>3</v>
      </c>
      <c r="O1130" t="s">
        <v>89</v>
      </c>
      <c r="P1130" s="12">
        <v>43434.416666666664</v>
      </c>
      <c r="Q1130" s="13">
        <v>470</v>
      </c>
      <c r="R1130" s="13">
        <v>20</v>
      </c>
      <c r="S1130" s="14">
        <v>729</v>
      </c>
      <c r="T1130" s="14">
        <v>0.12</v>
      </c>
      <c r="V1130" t="s">
        <v>87</v>
      </c>
      <c r="W1130" t="s">
        <v>29</v>
      </c>
      <c r="X1130" s="12">
        <v>43434.416666666664</v>
      </c>
      <c r="Y1130" s="15">
        <v>711.38249999999948</v>
      </c>
      <c r="Z1130" s="16">
        <v>0</v>
      </c>
      <c r="AA1130" s="16">
        <v>0</v>
      </c>
      <c r="AB1130" s="16">
        <v>0</v>
      </c>
      <c r="AC1130" s="16">
        <v>711.38249999999948</v>
      </c>
      <c r="AD1130" s="16">
        <v>711.38249999999948</v>
      </c>
      <c r="AE1130" s="16">
        <v>711.38249999999948</v>
      </c>
      <c r="AF1130" s="12">
        <v>43555</v>
      </c>
      <c r="AG1130" s="15" t="s">
        <v>38</v>
      </c>
      <c r="AH1130" s="15" t="s">
        <v>29</v>
      </c>
      <c r="AI1130" s="15" t="s">
        <v>38</v>
      </c>
      <c r="AL1130" s="47">
        <f t="shared" si="34"/>
        <v>0.97583333333333266</v>
      </c>
      <c r="AM1130" s="47">
        <v>1.19</v>
      </c>
      <c r="AN1130">
        <f t="shared" si="35"/>
        <v>0.14279999999999998</v>
      </c>
      <c r="AO1130" s="18" t="s">
        <v>70</v>
      </c>
      <c r="AP1130" t="s">
        <v>390</v>
      </c>
    </row>
    <row r="1131" spans="1:42" x14ac:dyDescent="0.2">
      <c r="A1131" t="s">
        <v>29</v>
      </c>
      <c r="B1131" t="s">
        <v>81</v>
      </c>
      <c r="C1131" t="s">
        <v>31</v>
      </c>
      <c r="D1131" t="s">
        <v>307</v>
      </c>
      <c r="E1131" t="s">
        <v>29</v>
      </c>
      <c r="G1131" t="s">
        <v>92</v>
      </c>
      <c r="I1131">
        <v>3</v>
      </c>
      <c r="J1131" t="s">
        <v>84</v>
      </c>
      <c r="K1131" t="s">
        <v>85</v>
      </c>
      <c r="M1131" s="11">
        <v>5</v>
      </c>
      <c r="N1131">
        <v>1</v>
      </c>
      <c r="O1131" t="s">
        <v>93</v>
      </c>
      <c r="P1131" s="12">
        <v>43434.583333333336</v>
      </c>
      <c r="Q1131" s="13">
        <v>195</v>
      </c>
      <c r="R1131" s="13">
        <v>195</v>
      </c>
      <c r="S1131" s="14">
        <v>480</v>
      </c>
      <c r="T1131" s="14">
        <v>0.08</v>
      </c>
      <c r="V1131" t="s">
        <v>87</v>
      </c>
      <c r="W1131" t="s">
        <v>29</v>
      </c>
      <c r="X1131" s="12">
        <v>43434.583333333336</v>
      </c>
      <c r="Y1131" s="15">
        <v>468.39999999999964</v>
      </c>
      <c r="Z1131" s="16">
        <v>0</v>
      </c>
      <c r="AA1131" s="16">
        <v>0</v>
      </c>
      <c r="AB1131" s="16">
        <v>0</v>
      </c>
      <c r="AC1131" s="16">
        <v>468.39999999999964</v>
      </c>
      <c r="AD1131" s="16">
        <v>468.39999999999964</v>
      </c>
      <c r="AE1131" s="16">
        <v>468.39999999999964</v>
      </c>
      <c r="AF1131" s="12">
        <v>43555</v>
      </c>
      <c r="AG1131" s="15" t="s">
        <v>38</v>
      </c>
      <c r="AH1131" s="15" t="s">
        <v>29</v>
      </c>
      <c r="AI1131" s="15" t="s">
        <v>38</v>
      </c>
      <c r="AL1131" s="47">
        <f t="shared" si="34"/>
        <v>0.97583333333333255</v>
      </c>
      <c r="AM1131" s="47">
        <v>1.19</v>
      </c>
      <c r="AN1131">
        <f t="shared" si="35"/>
        <v>9.5199999999999993E-2</v>
      </c>
      <c r="AO1131" s="18" t="s">
        <v>70</v>
      </c>
      <c r="AP1131" t="s">
        <v>390</v>
      </c>
    </row>
    <row r="1132" spans="1:42" x14ac:dyDescent="0.2">
      <c r="A1132" t="s">
        <v>29</v>
      </c>
      <c r="B1132" t="s">
        <v>81</v>
      </c>
      <c r="C1132" t="s">
        <v>31</v>
      </c>
      <c r="D1132" t="s">
        <v>306</v>
      </c>
      <c r="E1132" t="s">
        <v>29</v>
      </c>
      <c r="G1132" t="s">
        <v>83</v>
      </c>
      <c r="I1132">
        <v>9</v>
      </c>
      <c r="J1132" t="s">
        <v>84</v>
      </c>
      <c r="K1132" t="s">
        <v>85</v>
      </c>
      <c r="M1132" s="11">
        <v>15</v>
      </c>
      <c r="N1132">
        <v>1</v>
      </c>
      <c r="O1132" t="s">
        <v>86</v>
      </c>
      <c r="P1132" s="12">
        <v>43432.625</v>
      </c>
      <c r="Q1132" s="13">
        <v>370</v>
      </c>
      <c r="R1132" s="13">
        <v>135</v>
      </c>
      <c r="S1132" s="14">
        <v>1007</v>
      </c>
      <c r="T1132" s="14">
        <v>0.12</v>
      </c>
      <c r="V1132" t="s">
        <v>87</v>
      </c>
      <c r="W1132" t="s">
        <v>29</v>
      </c>
      <c r="X1132" s="12">
        <v>43432.625</v>
      </c>
      <c r="Y1132" s="15">
        <v>982.66416666666589</v>
      </c>
      <c r="Z1132" s="16">
        <v>0</v>
      </c>
      <c r="AA1132" s="16">
        <v>0</v>
      </c>
      <c r="AB1132" s="16">
        <v>0</v>
      </c>
      <c r="AC1132" s="16">
        <v>982.66416666666589</v>
      </c>
      <c r="AD1132" s="16">
        <v>982.66416666666589</v>
      </c>
      <c r="AE1132" s="16">
        <v>982.66416666666589</v>
      </c>
      <c r="AF1132" s="12">
        <v>43555</v>
      </c>
      <c r="AG1132" s="15" t="s">
        <v>38</v>
      </c>
      <c r="AH1132" s="15" t="s">
        <v>29</v>
      </c>
      <c r="AI1132" s="15" t="s">
        <v>38</v>
      </c>
      <c r="AL1132" s="47">
        <f t="shared" si="34"/>
        <v>0.97583333333333255</v>
      </c>
      <c r="AM1132" s="47">
        <v>1.19</v>
      </c>
      <c r="AN1132">
        <f t="shared" si="35"/>
        <v>0.14279999999999998</v>
      </c>
      <c r="AO1132" s="18" t="s">
        <v>70</v>
      </c>
      <c r="AP1132" t="s">
        <v>390</v>
      </c>
    </row>
    <row r="1133" spans="1:42" x14ac:dyDescent="0.2">
      <c r="A1133" t="s">
        <v>29</v>
      </c>
      <c r="B1133" t="s">
        <v>81</v>
      </c>
      <c r="C1133" t="s">
        <v>31</v>
      </c>
      <c r="D1133" t="s">
        <v>306</v>
      </c>
      <c r="E1133" t="s">
        <v>29</v>
      </c>
      <c r="G1133" t="s">
        <v>88</v>
      </c>
      <c r="I1133">
        <v>7</v>
      </c>
      <c r="J1133" t="s">
        <v>84</v>
      </c>
      <c r="K1133" t="s">
        <v>85</v>
      </c>
      <c r="M1133" s="11">
        <v>1</v>
      </c>
      <c r="N1133">
        <v>1</v>
      </c>
      <c r="O1133" t="s">
        <v>89</v>
      </c>
      <c r="P1133" s="12">
        <v>43432.625</v>
      </c>
      <c r="Q1133" s="13">
        <v>370</v>
      </c>
      <c r="R1133" s="13">
        <v>20</v>
      </c>
      <c r="S1133" s="14">
        <v>243</v>
      </c>
      <c r="T1133" s="14">
        <v>0.04</v>
      </c>
      <c r="V1133" t="s">
        <v>87</v>
      </c>
      <c r="W1133" t="s">
        <v>29</v>
      </c>
      <c r="X1133" s="12">
        <v>43432.625</v>
      </c>
      <c r="Y1133" s="15">
        <v>237.1274999999998</v>
      </c>
      <c r="Z1133" s="16">
        <v>0</v>
      </c>
      <c r="AA1133" s="16">
        <v>0</v>
      </c>
      <c r="AB1133" s="16">
        <v>0</v>
      </c>
      <c r="AC1133" s="16">
        <v>237.1274999999998</v>
      </c>
      <c r="AD1133" s="16">
        <v>237.1274999999998</v>
      </c>
      <c r="AE1133" s="16">
        <v>237.1274999999998</v>
      </c>
      <c r="AF1133" s="12">
        <v>43555</v>
      </c>
      <c r="AG1133" s="15" t="s">
        <v>38</v>
      </c>
      <c r="AH1133" s="15" t="s">
        <v>29</v>
      </c>
      <c r="AI1133" s="15" t="s">
        <v>38</v>
      </c>
      <c r="AL1133" s="47">
        <f t="shared" si="34"/>
        <v>0.97583333333333255</v>
      </c>
      <c r="AM1133" s="47">
        <v>1.19</v>
      </c>
      <c r="AN1133">
        <f t="shared" si="35"/>
        <v>4.7599999999999996E-2</v>
      </c>
      <c r="AO1133" s="18" t="s">
        <v>70</v>
      </c>
      <c r="AP1133" t="s">
        <v>390</v>
      </c>
    </row>
    <row r="1134" spans="1:42" x14ac:dyDescent="0.2">
      <c r="A1134" t="s">
        <v>29</v>
      </c>
      <c r="B1134" t="s">
        <v>81</v>
      </c>
      <c r="C1134" t="s">
        <v>31</v>
      </c>
      <c r="D1134" t="s">
        <v>306</v>
      </c>
      <c r="E1134" t="s">
        <v>29</v>
      </c>
      <c r="G1134" t="s">
        <v>91</v>
      </c>
      <c r="I1134">
        <v>28</v>
      </c>
      <c r="J1134" t="s">
        <v>84</v>
      </c>
      <c r="K1134" t="s">
        <v>85</v>
      </c>
      <c r="M1134" s="11">
        <v>15</v>
      </c>
      <c r="N1134">
        <v>1</v>
      </c>
      <c r="O1134" t="s">
        <v>86</v>
      </c>
      <c r="P1134" s="12">
        <v>43432.625</v>
      </c>
      <c r="Q1134" s="13">
        <v>370</v>
      </c>
      <c r="R1134" s="13">
        <v>215</v>
      </c>
      <c r="S1134" s="14">
        <v>1007</v>
      </c>
      <c r="T1134" s="14">
        <v>0.12</v>
      </c>
      <c r="V1134" t="s">
        <v>87</v>
      </c>
      <c r="W1134" t="s">
        <v>29</v>
      </c>
      <c r="X1134" s="12">
        <v>43432.625</v>
      </c>
      <c r="Y1134" s="15">
        <v>982.66416666666589</v>
      </c>
      <c r="Z1134" s="16">
        <v>0</v>
      </c>
      <c r="AA1134" s="16">
        <v>0</v>
      </c>
      <c r="AB1134" s="16">
        <v>0</v>
      </c>
      <c r="AC1134" s="16">
        <v>982.66416666666589</v>
      </c>
      <c r="AD1134" s="16">
        <v>982.66416666666589</v>
      </c>
      <c r="AE1134" s="16">
        <v>982.66416666666589</v>
      </c>
      <c r="AF1134" s="12">
        <v>43555</v>
      </c>
      <c r="AG1134" s="15" t="s">
        <v>38</v>
      </c>
      <c r="AH1134" s="15" t="s">
        <v>29</v>
      </c>
      <c r="AI1134" s="15" t="s">
        <v>38</v>
      </c>
      <c r="AL1134" s="47">
        <f t="shared" si="34"/>
        <v>0.97583333333333255</v>
      </c>
      <c r="AM1134" s="47">
        <v>1.19</v>
      </c>
      <c r="AN1134">
        <f t="shared" si="35"/>
        <v>0.14279999999999998</v>
      </c>
      <c r="AO1134" s="18" t="s">
        <v>70</v>
      </c>
      <c r="AP1134" t="s">
        <v>390</v>
      </c>
    </row>
    <row r="1135" spans="1:42" hidden="1" x14ac:dyDescent="0.2">
      <c r="A1135" t="s">
        <v>29</v>
      </c>
      <c r="B1135" t="s">
        <v>201</v>
      </c>
      <c r="C1135" t="s">
        <v>31</v>
      </c>
      <c r="D1135">
        <v>10018</v>
      </c>
      <c r="E1135" t="s">
        <v>29</v>
      </c>
      <c r="F1135" t="s">
        <v>203</v>
      </c>
      <c r="G1135" t="s">
        <v>204</v>
      </c>
      <c r="H1135" t="s">
        <v>205</v>
      </c>
      <c r="M1135" s="11"/>
      <c r="N1135">
        <v>1</v>
      </c>
      <c r="P1135" s="12">
        <v>43437</v>
      </c>
      <c r="Q1135" s="13">
        <v>1750</v>
      </c>
      <c r="R1135" s="13"/>
      <c r="S1135" s="14">
        <v>1910</v>
      </c>
      <c r="T1135" s="14">
        <v>0</v>
      </c>
      <c r="V1135" t="s">
        <v>206</v>
      </c>
      <c r="W1135" t="s">
        <v>29</v>
      </c>
      <c r="X1135" s="12">
        <v>43437</v>
      </c>
      <c r="Y1135" s="15">
        <v>1056.4879251122989</v>
      </c>
      <c r="Z1135" s="16">
        <v>0</v>
      </c>
      <c r="AA1135" s="16">
        <v>0</v>
      </c>
      <c r="AB1135" s="16">
        <v>0</v>
      </c>
      <c r="AC1135" s="16">
        <v>1056.4879251122989</v>
      </c>
      <c r="AD1135" s="16">
        <v>1056.4879251122989</v>
      </c>
      <c r="AE1135" s="16">
        <v>1046.003620603999</v>
      </c>
      <c r="AF1135" s="12">
        <v>43555</v>
      </c>
      <c r="AG1135" s="15" t="s">
        <v>38</v>
      </c>
      <c r="AH1135" s="15" t="s">
        <v>29</v>
      </c>
      <c r="AI1135" s="15" t="s">
        <v>38</v>
      </c>
      <c r="AL1135" s="47">
        <f t="shared" si="34"/>
        <v>0.55313503932581087</v>
      </c>
      <c r="AM1135" s="47">
        <v>0.46</v>
      </c>
      <c r="AN1135">
        <f t="shared" si="35"/>
        <v>0</v>
      </c>
      <c r="AO1135" s="18" t="s">
        <v>70</v>
      </c>
      <c r="AP1135" t="s">
        <v>390</v>
      </c>
    </row>
    <row r="1136" spans="1:42" hidden="1" x14ac:dyDescent="0.2">
      <c r="A1136" t="s">
        <v>29</v>
      </c>
      <c r="B1136" t="s">
        <v>201</v>
      </c>
      <c r="C1136" t="s">
        <v>31</v>
      </c>
      <c r="D1136">
        <v>10018</v>
      </c>
      <c r="E1136" t="s">
        <v>29</v>
      </c>
      <c r="F1136" t="s">
        <v>203</v>
      </c>
      <c r="G1136" t="s">
        <v>207</v>
      </c>
      <c r="H1136" t="s">
        <v>205</v>
      </c>
      <c r="M1136" s="11"/>
      <c r="N1136">
        <v>1</v>
      </c>
      <c r="P1136" s="12">
        <v>43437</v>
      </c>
      <c r="Q1136" s="13">
        <v>7300</v>
      </c>
      <c r="R1136" s="13"/>
      <c r="S1136" s="14">
        <v>15133</v>
      </c>
      <c r="T1136" s="14">
        <v>4.4000000000000004</v>
      </c>
      <c r="V1136" t="s">
        <v>206</v>
      </c>
      <c r="W1136" t="s">
        <v>29</v>
      </c>
      <c r="X1136" s="12">
        <v>43437</v>
      </c>
      <c r="Y1136" s="15">
        <v>8370.5925501174952</v>
      </c>
      <c r="Z1136" s="16">
        <v>0</v>
      </c>
      <c r="AA1136" s="16">
        <v>0</v>
      </c>
      <c r="AB1136" s="16">
        <v>0</v>
      </c>
      <c r="AC1136" s="16">
        <v>8370.5925501174952</v>
      </c>
      <c r="AD1136" s="16">
        <v>8370.5925501174952</v>
      </c>
      <c r="AE1136" s="16">
        <v>8287.5250212567098</v>
      </c>
      <c r="AF1136" s="12">
        <v>43555</v>
      </c>
      <c r="AG1136" s="15" t="s">
        <v>38</v>
      </c>
      <c r="AH1136" s="15" t="s">
        <v>29</v>
      </c>
      <c r="AI1136" s="15" t="s">
        <v>38</v>
      </c>
      <c r="AL1136" s="47">
        <f t="shared" si="34"/>
        <v>0.55313503932581087</v>
      </c>
      <c r="AM1136" s="47">
        <v>0.46</v>
      </c>
      <c r="AN1136">
        <f t="shared" si="35"/>
        <v>2.0240000000000005</v>
      </c>
      <c r="AO1136" s="18" t="s">
        <v>70</v>
      </c>
      <c r="AP1136" t="s">
        <v>390</v>
      </c>
    </row>
    <row r="1137" spans="1:42" hidden="1" x14ac:dyDescent="0.2">
      <c r="A1137" t="s">
        <v>29</v>
      </c>
      <c r="B1137" t="s">
        <v>201</v>
      </c>
      <c r="C1137" t="s">
        <v>31</v>
      </c>
      <c r="D1137" t="s">
        <v>202</v>
      </c>
      <c r="E1137" t="s">
        <v>29</v>
      </c>
      <c r="F1137" t="s">
        <v>203</v>
      </c>
      <c r="G1137" t="s">
        <v>204</v>
      </c>
      <c r="H1137" t="s">
        <v>205</v>
      </c>
      <c r="M1137" s="11"/>
      <c r="N1137">
        <v>1</v>
      </c>
      <c r="P1137" s="12">
        <v>43191</v>
      </c>
      <c r="Q1137" s="13">
        <v>25000</v>
      </c>
      <c r="R1137" s="13"/>
      <c r="S1137" s="14">
        <v>18526</v>
      </c>
      <c r="T1137" s="14">
        <v>0.7</v>
      </c>
      <c r="V1137" t="s">
        <v>206</v>
      </c>
      <c r="W1137" t="s">
        <v>29</v>
      </c>
      <c r="X1137" s="12">
        <v>43191</v>
      </c>
      <c r="Y1137" s="15">
        <v>10247.379738549973</v>
      </c>
      <c r="Z1137" s="16">
        <v>0</v>
      </c>
      <c r="AA1137" s="16">
        <v>0</v>
      </c>
      <c r="AB1137" s="16">
        <v>0</v>
      </c>
      <c r="AC1137" s="16">
        <v>10247.379738549973</v>
      </c>
      <c r="AD1137" s="16">
        <v>10247.379738549973</v>
      </c>
      <c r="AE1137" s="16">
        <v>10145.687473984128</v>
      </c>
      <c r="AF1137" s="12">
        <v>43465</v>
      </c>
      <c r="AG1137" s="15" t="s">
        <v>38</v>
      </c>
      <c r="AH1137" s="15" t="s">
        <v>29</v>
      </c>
      <c r="AI1137" s="15" t="s">
        <v>38</v>
      </c>
      <c r="AL1137" s="47">
        <f t="shared" si="34"/>
        <v>0.55313503932581087</v>
      </c>
      <c r="AM1137" s="47">
        <v>0.46</v>
      </c>
      <c r="AN1137">
        <f t="shared" si="35"/>
        <v>0.32200000000000001</v>
      </c>
      <c r="AO1137" s="18" t="s">
        <v>70</v>
      </c>
      <c r="AP1137" t="s">
        <v>391</v>
      </c>
    </row>
    <row r="1138" spans="1:42" hidden="1" x14ac:dyDescent="0.2">
      <c r="A1138" t="s">
        <v>29</v>
      </c>
      <c r="B1138" t="s">
        <v>201</v>
      </c>
      <c r="C1138" t="s">
        <v>31</v>
      </c>
      <c r="D1138" t="s">
        <v>202</v>
      </c>
      <c r="E1138" t="s">
        <v>29</v>
      </c>
      <c r="F1138" t="s">
        <v>203</v>
      </c>
      <c r="G1138" t="s">
        <v>207</v>
      </c>
      <c r="H1138" t="s">
        <v>205</v>
      </c>
      <c r="M1138" s="11"/>
      <c r="N1138">
        <v>1</v>
      </c>
      <c r="P1138" s="12">
        <v>43191</v>
      </c>
      <c r="Q1138" s="13">
        <v>154000</v>
      </c>
      <c r="R1138" s="13"/>
      <c r="S1138" s="14">
        <v>16172</v>
      </c>
      <c r="T1138" s="14">
        <v>4.2</v>
      </c>
      <c r="V1138" t="s">
        <v>206</v>
      </c>
      <c r="W1138" t="s">
        <v>29</v>
      </c>
      <c r="X1138" s="12">
        <v>43191</v>
      </c>
      <c r="Y1138" s="15">
        <v>8945.2998559770131</v>
      </c>
      <c r="Z1138" s="16">
        <v>0</v>
      </c>
      <c r="AA1138" s="16">
        <v>0</v>
      </c>
      <c r="AB1138" s="16">
        <v>0</v>
      </c>
      <c r="AC1138" s="16">
        <v>8945.2998559770131</v>
      </c>
      <c r="AD1138" s="16">
        <v>8945.2998559770131</v>
      </c>
      <c r="AE1138" s="16">
        <v>8856.529085030299</v>
      </c>
      <c r="AF1138" s="12">
        <v>43465</v>
      </c>
      <c r="AG1138" s="15" t="s">
        <v>38</v>
      </c>
      <c r="AH1138" s="15" t="s">
        <v>29</v>
      </c>
      <c r="AI1138" s="15" t="s">
        <v>38</v>
      </c>
      <c r="AL1138" s="47">
        <f t="shared" si="34"/>
        <v>0.55313503932581087</v>
      </c>
      <c r="AM1138" s="47">
        <v>0.46</v>
      </c>
      <c r="AN1138">
        <f t="shared" si="35"/>
        <v>1.9320000000000002</v>
      </c>
      <c r="AO1138" s="18" t="s">
        <v>70</v>
      </c>
      <c r="AP1138" t="s">
        <v>391</v>
      </c>
    </row>
    <row r="1139" spans="1:42" hidden="1" x14ac:dyDescent="0.2">
      <c r="A1139" t="s">
        <v>29</v>
      </c>
      <c r="B1139" t="s">
        <v>201</v>
      </c>
      <c r="C1139" t="s">
        <v>31</v>
      </c>
      <c r="D1139" t="s">
        <v>208</v>
      </c>
      <c r="E1139" t="s">
        <v>29</v>
      </c>
      <c r="F1139" t="s">
        <v>203</v>
      </c>
      <c r="G1139" t="s">
        <v>204</v>
      </c>
      <c r="H1139" t="s">
        <v>205</v>
      </c>
      <c r="M1139" s="11"/>
      <c r="N1139">
        <v>1</v>
      </c>
      <c r="P1139" s="12">
        <v>43371</v>
      </c>
      <c r="Q1139" s="13">
        <v>414</v>
      </c>
      <c r="R1139" s="13"/>
      <c r="S1139" s="14">
        <v>5593</v>
      </c>
      <c r="T1139" s="14">
        <v>0.2</v>
      </c>
      <c r="V1139" t="s">
        <v>206</v>
      </c>
      <c r="W1139" t="s">
        <v>29</v>
      </c>
      <c r="X1139" s="12">
        <v>43371</v>
      </c>
      <c r="Y1139" s="15">
        <v>3093.6842749492603</v>
      </c>
      <c r="Z1139" s="16">
        <v>0</v>
      </c>
      <c r="AA1139" s="16">
        <v>0</v>
      </c>
      <c r="AB1139" s="16">
        <v>0</v>
      </c>
      <c r="AC1139" s="16">
        <v>3093.6842749492603</v>
      </c>
      <c r="AD1139" s="16">
        <v>3093.6842749492603</v>
      </c>
      <c r="AE1139" s="16">
        <v>3062.9833769833331</v>
      </c>
      <c r="AF1139" s="12">
        <v>43465</v>
      </c>
      <c r="AG1139" s="15" t="s">
        <v>38</v>
      </c>
      <c r="AH1139" s="15" t="s">
        <v>29</v>
      </c>
      <c r="AI1139" s="15" t="s">
        <v>38</v>
      </c>
      <c r="AL1139" s="47">
        <f t="shared" si="34"/>
        <v>0.55313503932581087</v>
      </c>
      <c r="AM1139" s="47">
        <v>0.46</v>
      </c>
      <c r="AN1139">
        <f t="shared" si="35"/>
        <v>9.2000000000000012E-2</v>
      </c>
      <c r="AO1139" s="18" t="s">
        <v>70</v>
      </c>
      <c r="AP1139" t="s">
        <v>390</v>
      </c>
    </row>
    <row r="1140" spans="1:42" hidden="1" x14ac:dyDescent="0.2">
      <c r="A1140" t="s">
        <v>29</v>
      </c>
      <c r="B1140" t="s">
        <v>201</v>
      </c>
      <c r="C1140" t="s">
        <v>31</v>
      </c>
      <c r="D1140" t="s">
        <v>208</v>
      </c>
      <c r="E1140" t="s">
        <v>29</v>
      </c>
      <c r="F1140" t="s">
        <v>203</v>
      </c>
      <c r="G1140" t="s">
        <v>207</v>
      </c>
      <c r="H1140" t="s">
        <v>205</v>
      </c>
      <c r="M1140" s="11"/>
      <c r="N1140">
        <v>1</v>
      </c>
      <c r="P1140" s="12">
        <v>43371</v>
      </c>
      <c r="Q1140" s="13">
        <v>32700</v>
      </c>
      <c r="R1140" s="13"/>
      <c r="S1140" s="14">
        <v>34329</v>
      </c>
      <c r="T1140" s="14">
        <v>9.6</v>
      </c>
      <c r="V1140" t="s">
        <v>206</v>
      </c>
      <c r="W1140" t="s">
        <v>29</v>
      </c>
      <c r="X1140" s="12">
        <v>43371</v>
      </c>
      <c r="Y1140" s="15">
        <v>18988.572765015761</v>
      </c>
      <c r="Z1140" s="16">
        <v>0</v>
      </c>
      <c r="AA1140" s="16">
        <v>0</v>
      </c>
      <c r="AB1140" s="16">
        <v>0</v>
      </c>
      <c r="AC1140" s="16">
        <v>18988.572765015761</v>
      </c>
      <c r="AD1140" s="16">
        <v>18988.572765015761</v>
      </c>
      <c r="AE1140" s="16">
        <v>18800.13523126423</v>
      </c>
      <c r="AF1140" s="12">
        <v>43465</v>
      </c>
      <c r="AG1140" s="15" t="s">
        <v>38</v>
      </c>
      <c r="AH1140" s="15" t="s">
        <v>29</v>
      </c>
      <c r="AI1140" s="15" t="s">
        <v>38</v>
      </c>
      <c r="AL1140" s="47">
        <f t="shared" si="34"/>
        <v>0.55313503932581087</v>
      </c>
      <c r="AM1140" s="47">
        <v>0.46</v>
      </c>
      <c r="AN1140">
        <f t="shared" si="35"/>
        <v>4.4160000000000004</v>
      </c>
      <c r="AO1140" s="18" t="s">
        <v>70</v>
      </c>
      <c r="AP1140" t="s">
        <v>390</v>
      </c>
    </row>
    <row r="1141" spans="1:42" hidden="1" x14ac:dyDescent="0.2">
      <c r="A1141" t="s">
        <v>29</v>
      </c>
      <c r="B1141" t="s">
        <v>30</v>
      </c>
      <c r="C1141" t="s">
        <v>31</v>
      </c>
      <c r="D1141" t="s">
        <v>32</v>
      </c>
      <c r="E1141" t="s">
        <v>29</v>
      </c>
      <c r="G1141" t="s">
        <v>33</v>
      </c>
      <c r="H1141" t="s">
        <v>34</v>
      </c>
      <c r="I1141" t="s">
        <v>35</v>
      </c>
      <c r="J1141" t="s">
        <v>36</v>
      </c>
      <c r="M1141" s="11">
        <v>21</v>
      </c>
      <c r="N1141">
        <v>1</v>
      </c>
      <c r="O1141" t="s">
        <v>36</v>
      </c>
      <c r="P1141" s="12">
        <v>43132</v>
      </c>
      <c r="Q1141" s="13">
        <v>650</v>
      </c>
      <c r="R1141" s="13">
        <v>650</v>
      </c>
      <c r="S1141" s="14">
        <v>633</v>
      </c>
      <c r="T1141" s="14">
        <v>0.85860999999999998</v>
      </c>
      <c r="V1141" t="s">
        <v>37</v>
      </c>
      <c r="W1141" t="s">
        <v>29</v>
      </c>
      <c r="X1141" s="12">
        <v>43132</v>
      </c>
      <c r="Y1141" s="15">
        <v>553.85771977901459</v>
      </c>
      <c r="Z1141" s="16">
        <v>0</v>
      </c>
      <c r="AA1141" s="16">
        <v>0</v>
      </c>
      <c r="AB1141" s="16">
        <v>0</v>
      </c>
      <c r="AC1141" s="16">
        <v>553.85771977901459</v>
      </c>
      <c r="AD1141" s="16">
        <v>494.70627589265297</v>
      </c>
      <c r="AE1141" s="16">
        <v>483.65837329321221</v>
      </c>
      <c r="AF1141" s="12">
        <v>43190</v>
      </c>
      <c r="AG1141" s="15" t="s">
        <v>38</v>
      </c>
      <c r="AH1141" s="15" t="s">
        <v>29</v>
      </c>
      <c r="AI1141" s="15" t="s">
        <v>38</v>
      </c>
      <c r="AL1141" s="47">
        <f t="shared" si="34"/>
        <v>0.87497270107269287</v>
      </c>
      <c r="AM1141" s="47">
        <v>1</v>
      </c>
      <c r="AN1141">
        <f t="shared" si="35"/>
        <v>0.85860999999999998</v>
      </c>
      <c r="AO1141" s="18" t="s">
        <v>70</v>
      </c>
      <c r="AP1141" t="s">
        <v>389</v>
      </c>
    </row>
    <row r="1142" spans="1:42" hidden="1" x14ac:dyDescent="0.2">
      <c r="A1142" t="s">
        <v>29</v>
      </c>
      <c r="B1142" t="s">
        <v>131</v>
      </c>
      <c r="C1142" t="s">
        <v>31</v>
      </c>
      <c r="D1142" t="s">
        <v>132</v>
      </c>
      <c r="E1142" t="s">
        <v>29</v>
      </c>
      <c r="G1142" t="s">
        <v>133</v>
      </c>
      <c r="H1142" t="s">
        <v>34</v>
      </c>
      <c r="M1142" s="11"/>
      <c r="N1142">
        <v>1</v>
      </c>
      <c r="P1142" s="12">
        <v>43195</v>
      </c>
      <c r="Q1142" s="13">
        <v>60</v>
      </c>
      <c r="R1142" s="13"/>
      <c r="S1142" s="14">
        <v>133</v>
      </c>
      <c r="T1142" s="14">
        <v>0.14599999999999999</v>
      </c>
      <c r="V1142" t="s">
        <v>134</v>
      </c>
      <c r="W1142" t="s">
        <v>29</v>
      </c>
      <c r="X1142" s="12">
        <v>43195</v>
      </c>
      <c r="Y1142" s="15">
        <v>36.579963318474739</v>
      </c>
      <c r="Z1142" s="16">
        <v>0</v>
      </c>
      <c r="AA1142" s="16">
        <v>0</v>
      </c>
      <c r="AB1142" s="16">
        <v>0</v>
      </c>
      <c r="AC1142" s="16">
        <v>36.579963318474739</v>
      </c>
      <c r="AD1142" s="16">
        <v>36.579963318474739</v>
      </c>
      <c r="AE1142" s="16">
        <v>36.579963318474739</v>
      </c>
      <c r="AF1142" s="12">
        <v>43373</v>
      </c>
      <c r="AG1142" s="15" t="s">
        <v>38</v>
      </c>
      <c r="AH1142" s="15" t="s">
        <v>29</v>
      </c>
      <c r="AI1142" s="15" t="s">
        <v>38</v>
      </c>
      <c r="AL1142" s="47">
        <f t="shared" si="34"/>
        <v>0.27503731818402061</v>
      </c>
      <c r="AM1142" s="47">
        <v>0.83</v>
      </c>
      <c r="AN1142">
        <f t="shared" si="35"/>
        <v>0.12117999999999998</v>
      </c>
      <c r="AO1142" s="18" t="s">
        <v>70</v>
      </c>
      <c r="AP1142" t="s">
        <v>389</v>
      </c>
    </row>
    <row r="1143" spans="1:42" hidden="1" x14ac:dyDescent="0.2">
      <c r="A1143" t="s">
        <v>29</v>
      </c>
      <c r="B1143" t="s">
        <v>131</v>
      </c>
      <c r="C1143" t="s">
        <v>31</v>
      </c>
      <c r="D1143" t="s">
        <v>132</v>
      </c>
      <c r="E1143" t="s">
        <v>29</v>
      </c>
      <c r="G1143" t="s">
        <v>135</v>
      </c>
      <c r="H1143" t="s">
        <v>34</v>
      </c>
      <c r="M1143" s="11"/>
      <c r="N1143">
        <v>1</v>
      </c>
      <c r="P1143" s="12">
        <v>43195</v>
      </c>
      <c r="Q1143" s="13">
        <v>6</v>
      </c>
      <c r="R1143" s="13"/>
      <c r="S1143" s="14">
        <v>24</v>
      </c>
      <c r="T1143" s="14">
        <v>1E-3</v>
      </c>
      <c r="V1143" t="s">
        <v>134</v>
      </c>
      <c r="W1143" t="s">
        <v>29</v>
      </c>
      <c r="X1143" s="12">
        <v>43195</v>
      </c>
      <c r="Y1143" s="15">
        <v>6.6008956364164941</v>
      </c>
      <c r="Z1143" s="16">
        <v>0</v>
      </c>
      <c r="AA1143" s="16">
        <v>0</v>
      </c>
      <c r="AB1143" s="16">
        <v>0</v>
      </c>
      <c r="AC1143" s="16">
        <v>6.6008956364164941</v>
      </c>
      <c r="AD1143" s="16">
        <v>6.6008956364164941</v>
      </c>
      <c r="AE1143" s="16">
        <v>6.6008956364164941</v>
      </c>
      <c r="AF1143" s="12">
        <v>43373</v>
      </c>
      <c r="AG1143" s="15" t="s">
        <v>38</v>
      </c>
      <c r="AH1143" s="15" t="s">
        <v>29</v>
      </c>
      <c r="AI1143" s="15" t="s">
        <v>38</v>
      </c>
      <c r="AL1143" s="47">
        <f t="shared" si="34"/>
        <v>0.27503731818402061</v>
      </c>
      <c r="AM1143" s="47">
        <v>0.83</v>
      </c>
      <c r="AN1143">
        <f t="shared" si="35"/>
        <v>8.3000000000000001E-4</v>
      </c>
      <c r="AO1143" s="18" t="s">
        <v>70</v>
      </c>
      <c r="AP1143" t="s">
        <v>389</v>
      </c>
    </row>
    <row r="1144" spans="1:42" hidden="1" x14ac:dyDescent="0.2">
      <c r="A1144" t="s">
        <v>29</v>
      </c>
      <c r="B1144" t="s">
        <v>131</v>
      </c>
      <c r="C1144" t="s">
        <v>31</v>
      </c>
      <c r="D1144" t="s">
        <v>132</v>
      </c>
      <c r="E1144" t="s">
        <v>29</v>
      </c>
      <c r="G1144" t="s">
        <v>136</v>
      </c>
      <c r="H1144" t="s">
        <v>34</v>
      </c>
      <c r="M1144" s="11"/>
      <c r="N1144">
        <v>1</v>
      </c>
      <c r="P1144" s="12">
        <v>43195</v>
      </c>
      <c r="Q1144" s="13">
        <v>6</v>
      </c>
      <c r="R1144" s="13"/>
      <c r="S1144" s="14">
        <v>64</v>
      </c>
      <c r="T1144" s="14">
        <v>2E-3</v>
      </c>
      <c r="V1144" t="s">
        <v>134</v>
      </c>
      <c r="W1144" t="s">
        <v>29</v>
      </c>
      <c r="X1144" s="12">
        <v>43195</v>
      </c>
      <c r="Y1144" s="15">
        <v>17.602388363777319</v>
      </c>
      <c r="Z1144" s="16">
        <v>0</v>
      </c>
      <c r="AA1144" s="16">
        <v>0</v>
      </c>
      <c r="AB1144" s="16">
        <v>0</v>
      </c>
      <c r="AC1144" s="16">
        <v>17.602388363777319</v>
      </c>
      <c r="AD1144" s="16">
        <v>17.602388363777319</v>
      </c>
      <c r="AE1144" s="16">
        <v>17.602388363777319</v>
      </c>
      <c r="AF1144" s="12">
        <v>43373</v>
      </c>
      <c r="AG1144" s="15" t="s">
        <v>38</v>
      </c>
      <c r="AH1144" s="15" t="s">
        <v>29</v>
      </c>
      <c r="AI1144" s="15" t="s">
        <v>38</v>
      </c>
      <c r="AL1144" s="47">
        <f t="shared" si="34"/>
        <v>0.27503731818402061</v>
      </c>
      <c r="AM1144" s="47">
        <v>0.83</v>
      </c>
      <c r="AN1144">
        <f t="shared" si="35"/>
        <v>1.66E-3</v>
      </c>
      <c r="AO1144" s="18" t="s">
        <v>70</v>
      </c>
      <c r="AP1144" t="s">
        <v>389</v>
      </c>
    </row>
    <row r="1145" spans="1:42" hidden="1" x14ac:dyDescent="0.2">
      <c r="A1145" t="s">
        <v>29</v>
      </c>
      <c r="B1145" t="s">
        <v>131</v>
      </c>
      <c r="C1145" t="s">
        <v>31</v>
      </c>
      <c r="D1145" t="s">
        <v>132</v>
      </c>
      <c r="E1145" t="s">
        <v>29</v>
      </c>
      <c r="G1145" t="s">
        <v>137</v>
      </c>
      <c r="H1145" t="s">
        <v>34</v>
      </c>
      <c r="M1145" s="11"/>
      <c r="N1145">
        <v>16</v>
      </c>
      <c r="P1145" s="12">
        <v>43195</v>
      </c>
      <c r="Q1145" s="13">
        <v>96</v>
      </c>
      <c r="R1145" s="13"/>
      <c r="S1145" s="14">
        <v>2000</v>
      </c>
      <c r="T1145" s="14">
        <v>6.4000000000000001E-2</v>
      </c>
      <c r="V1145" t="s">
        <v>134</v>
      </c>
      <c r="W1145" t="s">
        <v>29</v>
      </c>
      <c r="X1145" s="12">
        <v>43195</v>
      </c>
      <c r="Y1145" s="15">
        <v>550.07463636804118</v>
      </c>
      <c r="Z1145" s="16">
        <v>0</v>
      </c>
      <c r="AA1145" s="16">
        <v>0</v>
      </c>
      <c r="AB1145" s="16">
        <v>0</v>
      </c>
      <c r="AC1145" s="16">
        <v>550.07463636804118</v>
      </c>
      <c r="AD1145" s="16">
        <v>550.07463636804118</v>
      </c>
      <c r="AE1145" s="16">
        <v>550.07463636804118</v>
      </c>
      <c r="AF1145" s="12">
        <v>43373</v>
      </c>
      <c r="AG1145" s="15" t="s">
        <v>38</v>
      </c>
      <c r="AH1145" s="15" t="s">
        <v>29</v>
      </c>
      <c r="AI1145" s="15" t="s">
        <v>38</v>
      </c>
      <c r="AL1145" s="47">
        <f t="shared" si="34"/>
        <v>0.27503731818402061</v>
      </c>
      <c r="AM1145" s="47">
        <v>0.83</v>
      </c>
      <c r="AN1145">
        <f t="shared" si="35"/>
        <v>5.3120000000000001E-2</v>
      </c>
      <c r="AO1145" s="18" t="s">
        <v>70</v>
      </c>
      <c r="AP1145" t="s">
        <v>389</v>
      </c>
    </row>
    <row r="1146" spans="1:42" hidden="1" x14ac:dyDescent="0.2">
      <c r="A1146" t="s">
        <v>29</v>
      </c>
      <c r="B1146" t="s">
        <v>131</v>
      </c>
      <c r="C1146" t="s">
        <v>31</v>
      </c>
      <c r="D1146" t="s">
        <v>132</v>
      </c>
      <c r="E1146" t="s">
        <v>29</v>
      </c>
      <c r="G1146" t="s">
        <v>138</v>
      </c>
      <c r="H1146" t="s">
        <v>34</v>
      </c>
      <c r="M1146" s="11"/>
      <c r="N1146">
        <v>6</v>
      </c>
      <c r="P1146" s="12">
        <v>43195</v>
      </c>
      <c r="Q1146" s="13">
        <v>120</v>
      </c>
      <c r="R1146" s="13"/>
      <c r="S1146" s="14">
        <v>1506</v>
      </c>
      <c r="T1146" s="14">
        <v>4.8000000000000001E-2</v>
      </c>
      <c r="V1146" t="s">
        <v>134</v>
      </c>
      <c r="W1146" t="s">
        <v>29</v>
      </c>
      <c r="X1146" s="12">
        <v>43195</v>
      </c>
      <c r="Y1146" s="15">
        <v>414.20620118513506</v>
      </c>
      <c r="Z1146" s="16">
        <v>0</v>
      </c>
      <c r="AA1146" s="16">
        <v>0</v>
      </c>
      <c r="AB1146" s="16">
        <v>0</v>
      </c>
      <c r="AC1146" s="16">
        <v>414.20620118513506</v>
      </c>
      <c r="AD1146" s="16">
        <v>414.20620118513506</v>
      </c>
      <c r="AE1146" s="16">
        <v>414.20620118513506</v>
      </c>
      <c r="AF1146" s="12">
        <v>43373</v>
      </c>
      <c r="AG1146" s="15" t="s">
        <v>38</v>
      </c>
      <c r="AH1146" s="15" t="s">
        <v>29</v>
      </c>
      <c r="AI1146" s="15" t="s">
        <v>38</v>
      </c>
      <c r="AL1146" s="47">
        <f t="shared" si="34"/>
        <v>0.27503731818402061</v>
      </c>
      <c r="AM1146" s="47">
        <v>0.83</v>
      </c>
      <c r="AN1146">
        <f t="shared" si="35"/>
        <v>3.984E-2</v>
      </c>
      <c r="AO1146" s="18" t="s">
        <v>70</v>
      </c>
      <c r="AP1146" t="s">
        <v>389</v>
      </c>
    </row>
    <row r="1147" spans="1:42" hidden="1" x14ac:dyDescent="0.2">
      <c r="A1147" t="s">
        <v>29</v>
      </c>
      <c r="B1147" t="s">
        <v>131</v>
      </c>
      <c r="C1147" t="s">
        <v>31</v>
      </c>
      <c r="D1147" t="s">
        <v>132</v>
      </c>
      <c r="E1147" t="s">
        <v>29</v>
      </c>
      <c r="G1147" t="s">
        <v>139</v>
      </c>
      <c r="H1147" t="s">
        <v>34</v>
      </c>
      <c r="M1147" s="11"/>
      <c r="N1147">
        <v>22</v>
      </c>
      <c r="P1147" s="12">
        <v>43195</v>
      </c>
      <c r="Q1147" s="13">
        <v>220</v>
      </c>
      <c r="R1147" s="13"/>
      <c r="S1147" s="14">
        <v>704</v>
      </c>
      <c r="T1147" s="14">
        <v>2.1999999999999999E-2</v>
      </c>
      <c r="V1147" t="s">
        <v>134</v>
      </c>
      <c r="W1147" t="s">
        <v>29</v>
      </c>
      <c r="X1147" s="12">
        <v>43195</v>
      </c>
      <c r="Y1147" s="15">
        <v>193.62627200155052</v>
      </c>
      <c r="Z1147" s="16">
        <v>0</v>
      </c>
      <c r="AA1147" s="16">
        <v>0</v>
      </c>
      <c r="AB1147" s="16">
        <v>0</v>
      </c>
      <c r="AC1147" s="16">
        <v>193.62627200155052</v>
      </c>
      <c r="AD1147" s="16">
        <v>193.62627200155052</v>
      </c>
      <c r="AE1147" s="16">
        <v>193.62627200155052</v>
      </c>
      <c r="AF1147" s="12">
        <v>43373</v>
      </c>
      <c r="AG1147" s="15" t="s">
        <v>38</v>
      </c>
      <c r="AH1147" s="15" t="s">
        <v>29</v>
      </c>
      <c r="AI1147" s="15" t="s">
        <v>38</v>
      </c>
      <c r="AL1147" s="47">
        <f t="shared" si="34"/>
        <v>0.27503731818402061</v>
      </c>
      <c r="AM1147" s="47">
        <v>0.83</v>
      </c>
      <c r="AN1147">
        <f t="shared" si="35"/>
        <v>1.8259999999999998E-2</v>
      </c>
      <c r="AO1147" s="18" t="s">
        <v>70</v>
      </c>
      <c r="AP1147" t="s">
        <v>389</v>
      </c>
    </row>
    <row r="1148" spans="1:42" hidden="1" x14ac:dyDescent="0.2">
      <c r="A1148" t="s">
        <v>29</v>
      </c>
      <c r="B1148" t="s">
        <v>131</v>
      </c>
      <c r="C1148" t="s">
        <v>31</v>
      </c>
      <c r="D1148" t="s">
        <v>132</v>
      </c>
      <c r="E1148" t="s">
        <v>29</v>
      </c>
      <c r="G1148" t="s">
        <v>140</v>
      </c>
      <c r="H1148" t="s">
        <v>34</v>
      </c>
      <c r="M1148" s="11"/>
      <c r="N1148">
        <v>2</v>
      </c>
      <c r="P1148" s="12">
        <v>43195</v>
      </c>
      <c r="Q1148" s="13">
        <v>20</v>
      </c>
      <c r="R1148" s="13"/>
      <c r="S1148" s="14">
        <v>64</v>
      </c>
      <c r="T1148" s="14">
        <v>2E-3</v>
      </c>
      <c r="V1148" t="s">
        <v>134</v>
      </c>
      <c r="W1148" t="s">
        <v>29</v>
      </c>
      <c r="X1148" s="12">
        <v>43195</v>
      </c>
      <c r="Y1148" s="15">
        <v>17.602388363777319</v>
      </c>
      <c r="Z1148" s="16">
        <v>0</v>
      </c>
      <c r="AA1148" s="16">
        <v>0</v>
      </c>
      <c r="AB1148" s="16">
        <v>0</v>
      </c>
      <c r="AC1148" s="16">
        <v>17.602388363777319</v>
      </c>
      <c r="AD1148" s="16">
        <v>17.602388363777319</v>
      </c>
      <c r="AE1148" s="16">
        <v>17.602388363777319</v>
      </c>
      <c r="AF1148" s="12">
        <v>43373</v>
      </c>
      <c r="AG1148" s="15" t="s">
        <v>38</v>
      </c>
      <c r="AH1148" s="15" t="s">
        <v>29</v>
      </c>
      <c r="AI1148" s="15" t="s">
        <v>38</v>
      </c>
      <c r="AL1148" s="47">
        <f t="shared" si="34"/>
        <v>0.27503731818402061</v>
      </c>
      <c r="AM1148" s="47">
        <v>0.83</v>
      </c>
      <c r="AN1148">
        <f t="shared" si="35"/>
        <v>1.66E-3</v>
      </c>
      <c r="AO1148" s="18" t="s">
        <v>70</v>
      </c>
      <c r="AP1148" t="s">
        <v>389</v>
      </c>
    </row>
    <row r="1149" spans="1:42" hidden="1" x14ac:dyDescent="0.2">
      <c r="A1149" t="s">
        <v>29</v>
      </c>
      <c r="B1149" t="s">
        <v>131</v>
      </c>
      <c r="C1149" t="s">
        <v>31</v>
      </c>
      <c r="D1149" t="s">
        <v>132</v>
      </c>
      <c r="E1149" t="s">
        <v>29</v>
      </c>
      <c r="G1149" t="s">
        <v>141</v>
      </c>
      <c r="H1149" t="s">
        <v>142</v>
      </c>
      <c r="M1149" s="11"/>
      <c r="N1149">
        <v>1</v>
      </c>
      <c r="P1149" s="12">
        <v>43195</v>
      </c>
      <c r="Q1149" s="13">
        <v>1000</v>
      </c>
      <c r="R1149" s="13"/>
      <c r="S1149" s="14">
        <v>1885</v>
      </c>
      <c r="T1149" s="14">
        <v>8.8999999999999996E-2</v>
      </c>
      <c r="V1149" t="s">
        <v>134</v>
      </c>
      <c r="W1149" t="s">
        <v>29</v>
      </c>
      <c r="X1149" s="12">
        <v>43195</v>
      </c>
      <c r="Y1149" s="15">
        <v>1009.1998356933703</v>
      </c>
      <c r="Z1149" s="16">
        <v>0</v>
      </c>
      <c r="AA1149" s="16">
        <v>0</v>
      </c>
      <c r="AB1149" s="16">
        <v>0</v>
      </c>
      <c r="AC1149" s="16">
        <v>1009.1998356933703</v>
      </c>
      <c r="AD1149" s="16">
        <v>1009.1998356933703</v>
      </c>
      <c r="AE1149" s="16">
        <v>1009.1998356933703</v>
      </c>
      <c r="AF1149" s="12">
        <v>43373</v>
      </c>
      <c r="AG1149" s="15" t="s">
        <v>38</v>
      </c>
      <c r="AH1149" s="15" t="s">
        <v>29</v>
      </c>
      <c r="AI1149" s="15" t="s">
        <v>38</v>
      </c>
      <c r="AL1149" s="47">
        <f t="shared" si="34"/>
        <v>0.53538452821929461</v>
      </c>
      <c r="AM1149" s="47">
        <v>0.83</v>
      </c>
      <c r="AN1149">
        <f t="shared" si="35"/>
        <v>7.3869999999999991E-2</v>
      </c>
      <c r="AO1149" s="18" t="s">
        <v>70</v>
      </c>
      <c r="AP1149" t="s">
        <v>389</v>
      </c>
    </row>
    <row r="1150" spans="1:42" hidden="1" x14ac:dyDescent="0.2">
      <c r="A1150" t="s">
        <v>29</v>
      </c>
      <c r="B1150" t="s">
        <v>131</v>
      </c>
      <c r="C1150" t="s">
        <v>31</v>
      </c>
      <c r="D1150" t="s">
        <v>213</v>
      </c>
      <c r="E1150" t="s">
        <v>29</v>
      </c>
      <c r="G1150" t="s">
        <v>133</v>
      </c>
      <c r="H1150" t="s">
        <v>34</v>
      </c>
      <c r="M1150" s="11"/>
      <c r="N1150">
        <v>1</v>
      </c>
      <c r="P1150" s="12">
        <v>43327</v>
      </c>
      <c r="Q1150" s="13">
        <v>60</v>
      </c>
      <c r="R1150" s="13"/>
      <c r="S1150" s="14">
        <v>133</v>
      </c>
      <c r="T1150" s="14">
        <v>0.14599999999999999</v>
      </c>
      <c r="V1150" t="s">
        <v>134</v>
      </c>
      <c r="W1150" t="s">
        <v>29</v>
      </c>
      <c r="X1150" s="12">
        <v>43327</v>
      </c>
      <c r="Y1150" s="15">
        <v>36.579963318474739</v>
      </c>
      <c r="Z1150" s="16">
        <v>0</v>
      </c>
      <c r="AA1150" s="16">
        <v>0</v>
      </c>
      <c r="AB1150" s="16">
        <v>0</v>
      </c>
      <c r="AC1150" s="16">
        <v>36.579963318474739</v>
      </c>
      <c r="AD1150" s="16">
        <v>36.579963318474739</v>
      </c>
      <c r="AE1150" s="16">
        <v>36.579963318474739</v>
      </c>
      <c r="AF1150" s="12">
        <v>43465</v>
      </c>
      <c r="AG1150" s="15" t="s">
        <v>38</v>
      </c>
      <c r="AH1150" s="15" t="s">
        <v>29</v>
      </c>
      <c r="AI1150" s="15" t="s">
        <v>38</v>
      </c>
      <c r="AL1150" s="47">
        <f t="shared" si="34"/>
        <v>0.27503731818402061</v>
      </c>
      <c r="AM1150" s="47">
        <v>0.83</v>
      </c>
      <c r="AN1150">
        <f t="shared" si="35"/>
        <v>0.12117999999999998</v>
      </c>
      <c r="AO1150" s="18" t="s">
        <v>70</v>
      </c>
      <c r="AP1150" t="s">
        <v>389</v>
      </c>
    </row>
    <row r="1151" spans="1:42" hidden="1" x14ac:dyDescent="0.2">
      <c r="A1151" t="s">
        <v>29</v>
      </c>
      <c r="B1151" t="s">
        <v>131</v>
      </c>
      <c r="C1151" t="s">
        <v>31</v>
      </c>
      <c r="D1151" t="s">
        <v>213</v>
      </c>
      <c r="E1151" t="s">
        <v>29</v>
      </c>
      <c r="G1151" t="s">
        <v>135</v>
      </c>
      <c r="H1151" t="s">
        <v>34</v>
      </c>
      <c r="M1151" s="11"/>
      <c r="N1151">
        <v>0</v>
      </c>
      <c r="P1151" s="12">
        <v>43327</v>
      </c>
      <c r="Q1151" s="13">
        <v>0</v>
      </c>
      <c r="R1151" s="13"/>
      <c r="S1151" s="14">
        <v>0</v>
      </c>
      <c r="T1151" s="14">
        <v>0</v>
      </c>
      <c r="V1151" t="s">
        <v>134</v>
      </c>
      <c r="W1151" t="s">
        <v>29</v>
      </c>
      <c r="X1151" s="12">
        <v>43327</v>
      </c>
      <c r="Y1151" s="15">
        <v>0</v>
      </c>
      <c r="Z1151" s="16">
        <v>0</v>
      </c>
      <c r="AA1151" s="16">
        <v>0</v>
      </c>
      <c r="AB1151" s="16">
        <v>0</v>
      </c>
      <c r="AC1151" s="16">
        <v>0</v>
      </c>
      <c r="AD1151" s="16">
        <v>0</v>
      </c>
      <c r="AE1151" s="16">
        <v>0</v>
      </c>
      <c r="AF1151" s="12">
        <v>43465</v>
      </c>
      <c r="AG1151" s="15" t="s">
        <v>38</v>
      </c>
      <c r="AH1151" s="15" t="s">
        <v>29</v>
      </c>
      <c r="AI1151" s="15" t="s">
        <v>38</v>
      </c>
      <c r="AL1151" s="47" t="e">
        <f t="shared" si="34"/>
        <v>#DIV/0!</v>
      </c>
      <c r="AM1151" s="47">
        <v>0.83</v>
      </c>
      <c r="AN1151">
        <f t="shared" si="35"/>
        <v>0</v>
      </c>
      <c r="AO1151" s="18" t="s">
        <v>70</v>
      </c>
      <c r="AP1151" t="s">
        <v>389</v>
      </c>
    </row>
    <row r="1152" spans="1:42" hidden="1" x14ac:dyDescent="0.2">
      <c r="A1152" t="s">
        <v>29</v>
      </c>
      <c r="B1152" t="s">
        <v>131</v>
      </c>
      <c r="C1152" t="s">
        <v>31</v>
      </c>
      <c r="D1152" t="s">
        <v>213</v>
      </c>
      <c r="E1152" t="s">
        <v>29</v>
      </c>
      <c r="G1152" t="s">
        <v>214</v>
      </c>
      <c r="H1152" t="s">
        <v>34</v>
      </c>
      <c r="M1152" s="11"/>
      <c r="N1152">
        <v>0</v>
      </c>
      <c r="P1152" s="12">
        <v>43327</v>
      </c>
      <c r="Q1152" s="13">
        <v>0</v>
      </c>
      <c r="R1152" s="13"/>
      <c r="S1152" s="14">
        <v>0</v>
      </c>
      <c r="T1152" s="14">
        <v>0</v>
      </c>
      <c r="V1152" t="s">
        <v>134</v>
      </c>
      <c r="W1152" t="s">
        <v>29</v>
      </c>
      <c r="X1152" s="12">
        <v>43327</v>
      </c>
      <c r="Y1152" s="15">
        <v>0</v>
      </c>
      <c r="Z1152" s="16">
        <v>0</v>
      </c>
      <c r="AA1152" s="16">
        <v>0</v>
      </c>
      <c r="AB1152" s="16">
        <v>0</v>
      </c>
      <c r="AC1152" s="16">
        <v>0</v>
      </c>
      <c r="AD1152" s="16">
        <v>0</v>
      </c>
      <c r="AE1152" s="16">
        <v>0</v>
      </c>
      <c r="AF1152" s="12">
        <v>43465</v>
      </c>
      <c r="AG1152" s="15" t="s">
        <v>38</v>
      </c>
      <c r="AH1152" s="15" t="s">
        <v>29</v>
      </c>
      <c r="AI1152" s="15" t="s">
        <v>38</v>
      </c>
      <c r="AL1152" s="47" t="e">
        <f t="shared" si="34"/>
        <v>#DIV/0!</v>
      </c>
      <c r="AM1152" s="47">
        <v>0.83</v>
      </c>
      <c r="AN1152">
        <f t="shared" si="35"/>
        <v>0</v>
      </c>
      <c r="AO1152" s="18" t="s">
        <v>70</v>
      </c>
      <c r="AP1152" t="s">
        <v>389</v>
      </c>
    </row>
    <row r="1153" spans="1:42" hidden="1" x14ac:dyDescent="0.2">
      <c r="A1153" t="s">
        <v>29</v>
      </c>
      <c r="B1153" t="s">
        <v>131</v>
      </c>
      <c r="C1153" t="s">
        <v>31</v>
      </c>
      <c r="D1153" t="s">
        <v>213</v>
      </c>
      <c r="E1153" t="s">
        <v>29</v>
      </c>
      <c r="G1153" t="s">
        <v>136</v>
      </c>
      <c r="H1153" t="s">
        <v>34</v>
      </c>
      <c r="M1153" s="11"/>
      <c r="N1153">
        <v>0</v>
      </c>
      <c r="P1153" s="12">
        <v>43327</v>
      </c>
      <c r="Q1153" s="13">
        <v>0</v>
      </c>
      <c r="R1153" s="13"/>
      <c r="S1153" s="14">
        <v>0</v>
      </c>
      <c r="T1153" s="14">
        <v>0</v>
      </c>
      <c r="V1153" t="s">
        <v>134</v>
      </c>
      <c r="W1153" t="s">
        <v>29</v>
      </c>
      <c r="X1153" s="12">
        <v>43327</v>
      </c>
      <c r="Y1153" s="15">
        <v>0</v>
      </c>
      <c r="Z1153" s="16">
        <v>0</v>
      </c>
      <c r="AA1153" s="16">
        <v>0</v>
      </c>
      <c r="AB1153" s="16">
        <v>0</v>
      </c>
      <c r="AC1153" s="16">
        <v>0</v>
      </c>
      <c r="AD1153" s="16">
        <v>0</v>
      </c>
      <c r="AE1153" s="16">
        <v>0</v>
      </c>
      <c r="AF1153" s="12">
        <v>43465</v>
      </c>
      <c r="AG1153" s="15" t="s">
        <v>38</v>
      </c>
      <c r="AH1153" s="15" t="s">
        <v>29</v>
      </c>
      <c r="AI1153" s="15" t="s">
        <v>38</v>
      </c>
      <c r="AL1153" s="47" t="e">
        <f t="shared" si="34"/>
        <v>#DIV/0!</v>
      </c>
      <c r="AM1153" s="47">
        <v>0.83</v>
      </c>
      <c r="AN1153">
        <f t="shared" si="35"/>
        <v>0</v>
      </c>
      <c r="AO1153" s="18" t="s">
        <v>70</v>
      </c>
      <c r="AP1153" t="s">
        <v>389</v>
      </c>
    </row>
    <row r="1154" spans="1:42" hidden="1" x14ac:dyDescent="0.2">
      <c r="A1154" t="s">
        <v>29</v>
      </c>
      <c r="B1154" t="s">
        <v>131</v>
      </c>
      <c r="C1154" t="s">
        <v>31</v>
      </c>
      <c r="D1154" t="s">
        <v>213</v>
      </c>
      <c r="E1154" t="s">
        <v>29</v>
      </c>
      <c r="G1154" t="s">
        <v>215</v>
      </c>
      <c r="H1154" t="s">
        <v>34</v>
      </c>
      <c r="M1154" s="11"/>
      <c r="N1154">
        <v>0</v>
      </c>
      <c r="P1154" s="12">
        <v>43327</v>
      </c>
      <c r="Q1154" s="13">
        <v>0</v>
      </c>
      <c r="R1154" s="13"/>
      <c r="S1154" s="14">
        <v>0</v>
      </c>
      <c r="T1154" s="14">
        <v>0</v>
      </c>
      <c r="V1154" t="s">
        <v>134</v>
      </c>
      <c r="W1154" t="s">
        <v>29</v>
      </c>
      <c r="X1154" s="12">
        <v>43327</v>
      </c>
      <c r="Y1154" s="15">
        <v>0</v>
      </c>
      <c r="Z1154" s="16">
        <v>0</v>
      </c>
      <c r="AA1154" s="16">
        <v>0</v>
      </c>
      <c r="AB1154" s="16">
        <v>0</v>
      </c>
      <c r="AC1154" s="16">
        <v>0</v>
      </c>
      <c r="AD1154" s="16">
        <v>0</v>
      </c>
      <c r="AE1154" s="16">
        <v>0</v>
      </c>
      <c r="AF1154" s="12">
        <v>43465</v>
      </c>
      <c r="AG1154" s="15" t="s">
        <v>38</v>
      </c>
      <c r="AH1154" s="15" t="s">
        <v>29</v>
      </c>
      <c r="AI1154" s="15" t="s">
        <v>38</v>
      </c>
      <c r="AL1154" s="47" t="e">
        <f t="shared" si="34"/>
        <v>#DIV/0!</v>
      </c>
      <c r="AM1154" s="47">
        <v>0.83</v>
      </c>
      <c r="AN1154">
        <f t="shared" si="35"/>
        <v>0</v>
      </c>
      <c r="AO1154" s="18" t="s">
        <v>70</v>
      </c>
      <c r="AP1154" t="s">
        <v>389</v>
      </c>
    </row>
    <row r="1155" spans="1:42" hidden="1" x14ac:dyDescent="0.2">
      <c r="A1155" t="s">
        <v>29</v>
      </c>
      <c r="B1155" t="s">
        <v>131</v>
      </c>
      <c r="C1155" t="s">
        <v>31</v>
      </c>
      <c r="D1155" t="s">
        <v>213</v>
      </c>
      <c r="E1155" t="s">
        <v>29</v>
      </c>
      <c r="G1155" t="s">
        <v>216</v>
      </c>
      <c r="H1155" t="s">
        <v>34</v>
      </c>
      <c r="M1155" s="11"/>
      <c r="N1155">
        <v>0</v>
      </c>
      <c r="P1155" s="12">
        <v>43327</v>
      </c>
      <c r="Q1155" s="13">
        <v>0</v>
      </c>
      <c r="R1155" s="13"/>
      <c r="S1155" s="14">
        <v>0</v>
      </c>
      <c r="T1155" s="14">
        <v>0</v>
      </c>
      <c r="V1155" t="s">
        <v>134</v>
      </c>
      <c r="W1155" t="s">
        <v>29</v>
      </c>
      <c r="X1155" s="12">
        <v>43327</v>
      </c>
      <c r="Y1155" s="15">
        <v>0</v>
      </c>
      <c r="Z1155" s="16">
        <v>0</v>
      </c>
      <c r="AA1155" s="16">
        <v>0</v>
      </c>
      <c r="AB1155" s="16">
        <v>0</v>
      </c>
      <c r="AC1155" s="16">
        <v>0</v>
      </c>
      <c r="AD1155" s="16">
        <v>0</v>
      </c>
      <c r="AE1155" s="16">
        <v>0</v>
      </c>
      <c r="AF1155" s="12">
        <v>43465</v>
      </c>
      <c r="AG1155" s="15" t="s">
        <v>38</v>
      </c>
      <c r="AH1155" s="15" t="s">
        <v>29</v>
      </c>
      <c r="AI1155" s="15" t="s">
        <v>38</v>
      </c>
      <c r="AL1155" s="47" t="e">
        <f t="shared" ref="AL1155:AL1180" si="36">Y1155/S1155</f>
        <v>#DIV/0!</v>
      </c>
      <c r="AM1155" s="47">
        <v>0.83</v>
      </c>
      <c r="AN1155">
        <f t="shared" ref="AN1155:AN1180" si="37">T1155*AM1155</f>
        <v>0</v>
      </c>
      <c r="AO1155" s="18" t="s">
        <v>70</v>
      </c>
      <c r="AP1155" t="s">
        <v>389</v>
      </c>
    </row>
    <row r="1156" spans="1:42" hidden="1" x14ac:dyDescent="0.2">
      <c r="A1156" t="s">
        <v>29</v>
      </c>
      <c r="B1156" t="s">
        <v>131</v>
      </c>
      <c r="C1156" t="s">
        <v>31</v>
      </c>
      <c r="D1156" t="s">
        <v>213</v>
      </c>
      <c r="E1156" t="s">
        <v>29</v>
      </c>
      <c r="G1156" t="s">
        <v>137</v>
      </c>
      <c r="H1156" t="s">
        <v>34</v>
      </c>
      <c r="M1156" s="11"/>
      <c r="N1156">
        <v>19</v>
      </c>
      <c r="P1156" s="12">
        <v>43327</v>
      </c>
      <c r="Q1156" s="13">
        <v>114</v>
      </c>
      <c r="R1156" s="13"/>
      <c r="S1156" s="14">
        <v>2375</v>
      </c>
      <c r="T1156" s="14">
        <v>7.5999999999999998E-2</v>
      </c>
      <c r="V1156" t="s">
        <v>134</v>
      </c>
      <c r="W1156" t="s">
        <v>29</v>
      </c>
      <c r="X1156" s="12">
        <v>43327</v>
      </c>
      <c r="Y1156" s="15">
        <v>653.21363068704898</v>
      </c>
      <c r="Z1156" s="16">
        <v>0</v>
      </c>
      <c r="AA1156" s="16">
        <v>0</v>
      </c>
      <c r="AB1156" s="16">
        <v>0</v>
      </c>
      <c r="AC1156" s="16">
        <v>653.21363068704898</v>
      </c>
      <c r="AD1156" s="16">
        <v>653.21363068704898</v>
      </c>
      <c r="AE1156" s="16">
        <v>653.21363068704898</v>
      </c>
      <c r="AF1156" s="12">
        <v>43465</v>
      </c>
      <c r="AG1156" s="15" t="s">
        <v>38</v>
      </c>
      <c r="AH1156" s="15" t="s">
        <v>29</v>
      </c>
      <c r="AI1156" s="15" t="s">
        <v>38</v>
      </c>
      <c r="AL1156" s="47">
        <f t="shared" si="36"/>
        <v>0.27503731818402061</v>
      </c>
      <c r="AM1156" s="47">
        <v>0.83</v>
      </c>
      <c r="AN1156">
        <f t="shared" si="37"/>
        <v>6.3079999999999997E-2</v>
      </c>
      <c r="AO1156" s="18" t="s">
        <v>70</v>
      </c>
      <c r="AP1156" t="s">
        <v>389</v>
      </c>
    </row>
    <row r="1157" spans="1:42" hidden="1" x14ac:dyDescent="0.2">
      <c r="A1157" t="s">
        <v>29</v>
      </c>
      <c r="B1157" t="s">
        <v>131</v>
      </c>
      <c r="C1157" t="s">
        <v>31</v>
      </c>
      <c r="D1157" t="s">
        <v>213</v>
      </c>
      <c r="E1157" t="s">
        <v>29</v>
      </c>
      <c r="G1157" t="s">
        <v>138</v>
      </c>
      <c r="H1157" t="s">
        <v>34</v>
      </c>
      <c r="M1157" s="11"/>
      <c r="N1157">
        <v>7</v>
      </c>
      <c r="P1157" s="12">
        <v>43327</v>
      </c>
      <c r="Q1157" s="13">
        <v>140</v>
      </c>
      <c r="R1157" s="13"/>
      <c r="S1157" s="14">
        <v>1757</v>
      </c>
      <c r="T1157" s="14">
        <v>5.6000000000000001E-2</v>
      </c>
      <c r="V1157" t="s">
        <v>134</v>
      </c>
      <c r="W1157" t="s">
        <v>29</v>
      </c>
      <c r="X1157" s="12">
        <v>43327</v>
      </c>
      <c r="Y1157" s="15">
        <v>483.24056804932422</v>
      </c>
      <c r="Z1157" s="16">
        <v>0</v>
      </c>
      <c r="AA1157" s="16">
        <v>0</v>
      </c>
      <c r="AB1157" s="16">
        <v>0</v>
      </c>
      <c r="AC1157" s="16">
        <v>483.24056804932422</v>
      </c>
      <c r="AD1157" s="16">
        <v>483.24056804932422</v>
      </c>
      <c r="AE1157" s="16">
        <v>483.24056804932422</v>
      </c>
      <c r="AF1157" s="12">
        <v>43465</v>
      </c>
      <c r="AG1157" s="15" t="s">
        <v>38</v>
      </c>
      <c r="AH1157" s="15" t="s">
        <v>29</v>
      </c>
      <c r="AI1157" s="15" t="s">
        <v>38</v>
      </c>
      <c r="AL1157" s="47">
        <f t="shared" si="36"/>
        <v>0.27503731818402061</v>
      </c>
      <c r="AM1157" s="47">
        <v>0.83</v>
      </c>
      <c r="AN1157">
        <f t="shared" si="37"/>
        <v>4.648E-2</v>
      </c>
      <c r="AO1157" s="18" t="s">
        <v>70</v>
      </c>
      <c r="AP1157" t="s">
        <v>389</v>
      </c>
    </row>
    <row r="1158" spans="1:42" hidden="1" x14ac:dyDescent="0.2">
      <c r="A1158" t="s">
        <v>29</v>
      </c>
      <c r="B1158" t="s">
        <v>131</v>
      </c>
      <c r="C1158" t="s">
        <v>31</v>
      </c>
      <c r="D1158" t="s">
        <v>213</v>
      </c>
      <c r="E1158" t="s">
        <v>29</v>
      </c>
      <c r="G1158" t="s">
        <v>139</v>
      </c>
      <c r="H1158" t="s">
        <v>34</v>
      </c>
      <c r="M1158" s="11"/>
      <c r="N1158">
        <v>24</v>
      </c>
      <c r="P1158" s="12">
        <v>43327</v>
      </c>
      <c r="Q1158" s="13">
        <v>240</v>
      </c>
      <c r="R1158" s="13"/>
      <c r="S1158" s="14">
        <v>768</v>
      </c>
      <c r="T1158" s="14">
        <v>2.4E-2</v>
      </c>
      <c r="V1158" t="s">
        <v>134</v>
      </c>
      <c r="W1158" t="s">
        <v>29</v>
      </c>
      <c r="X1158" s="12">
        <v>43327</v>
      </c>
      <c r="Y1158" s="15">
        <v>211.22866036532781</v>
      </c>
      <c r="Z1158" s="16">
        <v>0</v>
      </c>
      <c r="AA1158" s="16">
        <v>0</v>
      </c>
      <c r="AB1158" s="16">
        <v>0</v>
      </c>
      <c r="AC1158" s="16">
        <v>211.22866036532781</v>
      </c>
      <c r="AD1158" s="16">
        <v>211.22866036532781</v>
      </c>
      <c r="AE1158" s="16">
        <v>211.22866036532781</v>
      </c>
      <c r="AF1158" s="12">
        <v>43465</v>
      </c>
      <c r="AG1158" s="15" t="s">
        <v>38</v>
      </c>
      <c r="AH1158" s="15" t="s">
        <v>29</v>
      </c>
      <c r="AI1158" s="15" t="s">
        <v>38</v>
      </c>
      <c r="AL1158" s="47">
        <f t="shared" si="36"/>
        <v>0.27503731818402061</v>
      </c>
      <c r="AM1158" s="47">
        <v>0.83</v>
      </c>
      <c r="AN1158">
        <f t="shared" si="37"/>
        <v>1.992E-2</v>
      </c>
      <c r="AO1158" s="18" t="s">
        <v>70</v>
      </c>
      <c r="AP1158" t="s">
        <v>389</v>
      </c>
    </row>
    <row r="1159" spans="1:42" hidden="1" x14ac:dyDescent="0.2">
      <c r="A1159" t="s">
        <v>29</v>
      </c>
      <c r="B1159" t="s">
        <v>131</v>
      </c>
      <c r="C1159" t="s">
        <v>31</v>
      </c>
      <c r="D1159" t="s">
        <v>213</v>
      </c>
      <c r="E1159" t="s">
        <v>29</v>
      </c>
      <c r="G1159" t="s">
        <v>140</v>
      </c>
      <c r="H1159" t="s">
        <v>34</v>
      </c>
      <c r="M1159" s="11"/>
      <c r="N1159">
        <v>3</v>
      </c>
      <c r="P1159" s="12">
        <v>43327</v>
      </c>
      <c r="Q1159" s="13">
        <v>30</v>
      </c>
      <c r="R1159" s="13"/>
      <c r="S1159" s="14">
        <v>96</v>
      </c>
      <c r="T1159" s="14">
        <v>3.0000000000000001E-3</v>
      </c>
      <c r="V1159" t="s">
        <v>134</v>
      </c>
      <c r="W1159" t="s">
        <v>29</v>
      </c>
      <c r="X1159" s="12">
        <v>43327</v>
      </c>
      <c r="Y1159" s="15">
        <v>26.403582545665977</v>
      </c>
      <c r="Z1159" s="16">
        <v>0</v>
      </c>
      <c r="AA1159" s="16">
        <v>0</v>
      </c>
      <c r="AB1159" s="16">
        <v>0</v>
      </c>
      <c r="AC1159" s="16">
        <v>26.403582545665977</v>
      </c>
      <c r="AD1159" s="16">
        <v>26.403582545665977</v>
      </c>
      <c r="AE1159" s="16">
        <v>26.403582545665977</v>
      </c>
      <c r="AF1159" s="12">
        <v>43465</v>
      </c>
      <c r="AG1159" s="15" t="s">
        <v>38</v>
      </c>
      <c r="AH1159" s="15" t="s">
        <v>29</v>
      </c>
      <c r="AI1159" s="15" t="s">
        <v>38</v>
      </c>
      <c r="AL1159" s="47">
        <f t="shared" si="36"/>
        <v>0.27503731818402061</v>
      </c>
      <c r="AM1159" s="47">
        <v>0.83</v>
      </c>
      <c r="AN1159">
        <f t="shared" si="37"/>
        <v>2.49E-3</v>
      </c>
      <c r="AO1159" s="18" t="s">
        <v>70</v>
      </c>
      <c r="AP1159" t="s">
        <v>389</v>
      </c>
    </row>
    <row r="1160" spans="1:42" hidden="1" x14ac:dyDescent="0.2">
      <c r="A1160" t="s">
        <v>29</v>
      </c>
      <c r="B1160" t="s">
        <v>131</v>
      </c>
      <c r="C1160" t="s">
        <v>31</v>
      </c>
      <c r="D1160" t="s">
        <v>213</v>
      </c>
      <c r="E1160" t="s">
        <v>29</v>
      </c>
      <c r="G1160" t="s">
        <v>217</v>
      </c>
      <c r="H1160" t="s">
        <v>34</v>
      </c>
      <c r="M1160" s="11"/>
      <c r="N1160">
        <v>2</v>
      </c>
      <c r="P1160" s="12">
        <v>43327</v>
      </c>
      <c r="Q1160" s="13">
        <v>20</v>
      </c>
      <c r="R1160" s="13"/>
      <c r="S1160" s="14">
        <v>64</v>
      </c>
      <c r="T1160" s="14">
        <v>2E-3</v>
      </c>
      <c r="V1160" t="s">
        <v>134</v>
      </c>
      <c r="W1160" t="s">
        <v>29</v>
      </c>
      <c r="X1160" s="12">
        <v>43327</v>
      </c>
      <c r="Y1160" s="15">
        <v>17.602388363777319</v>
      </c>
      <c r="Z1160" s="16">
        <v>0</v>
      </c>
      <c r="AA1160" s="16">
        <v>0</v>
      </c>
      <c r="AB1160" s="16">
        <v>0</v>
      </c>
      <c r="AC1160" s="16">
        <v>17.602388363777319</v>
      </c>
      <c r="AD1160" s="16">
        <v>17.602388363777319</v>
      </c>
      <c r="AE1160" s="16">
        <v>17.602388363777319</v>
      </c>
      <c r="AF1160" s="12">
        <v>43465</v>
      </c>
      <c r="AG1160" s="15" t="s">
        <v>38</v>
      </c>
      <c r="AH1160" s="15" t="s">
        <v>29</v>
      </c>
      <c r="AI1160" s="15" t="s">
        <v>38</v>
      </c>
      <c r="AL1160" s="47">
        <f t="shared" si="36"/>
        <v>0.27503731818402061</v>
      </c>
      <c r="AM1160" s="47">
        <v>0.83</v>
      </c>
      <c r="AN1160">
        <f t="shared" si="37"/>
        <v>1.66E-3</v>
      </c>
      <c r="AO1160" s="18" t="s">
        <v>70</v>
      </c>
      <c r="AP1160" t="s">
        <v>389</v>
      </c>
    </row>
    <row r="1161" spans="1:42" hidden="1" x14ac:dyDescent="0.2">
      <c r="A1161" t="s">
        <v>29</v>
      </c>
      <c r="B1161" t="s">
        <v>131</v>
      </c>
      <c r="C1161" t="s">
        <v>31</v>
      </c>
      <c r="D1161" t="s">
        <v>213</v>
      </c>
      <c r="E1161" t="s">
        <v>29</v>
      </c>
      <c r="G1161" t="s">
        <v>141</v>
      </c>
      <c r="H1161" t="s">
        <v>142</v>
      </c>
      <c r="M1161" s="11"/>
      <c r="N1161">
        <v>1</v>
      </c>
      <c r="P1161" s="12">
        <v>43327</v>
      </c>
      <c r="Q1161" s="13">
        <v>1000</v>
      </c>
      <c r="R1161" s="13"/>
      <c r="S1161" s="14">
        <v>1885</v>
      </c>
      <c r="T1161" s="14">
        <v>8.8999999999999996E-2</v>
      </c>
      <c r="V1161" t="s">
        <v>134</v>
      </c>
      <c r="W1161" t="s">
        <v>29</v>
      </c>
      <c r="X1161" s="12">
        <v>43327</v>
      </c>
      <c r="Y1161" s="15">
        <v>1009.1998356933703</v>
      </c>
      <c r="Z1161" s="16">
        <v>0</v>
      </c>
      <c r="AA1161" s="16">
        <v>0</v>
      </c>
      <c r="AB1161" s="16">
        <v>0</v>
      </c>
      <c r="AC1161" s="16">
        <v>1009.1998356933703</v>
      </c>
      <c r="AD1161" s="16">
        <v>1009.1998356933703</v>
      </c>
      <c r="AE1161" s="16">
        <v>1009.1998356933703</v>
      </c>
      <c r="AF1161" s="12">
        <v>43465</v>
      </c>
      <c r="AG1161" s="15" t="s">
        <v>38</v>
      </c>
      <c r="AH1161" s="15" t="s">
        <v>29</v>
      </c>
      <c r="AI1161" s="15" t="s">
        <v>38</v>
      </c>
      <c r="AL1161" s="47">
        <f t="shared" si="36"/>
        <v>0.53538452821929461</v>
      </c>
      <c r="AM1161" s="47">
        <v>0.83</v>
      </c>
      <c r="AN1161">
        <f t="shared" si="37"/>
        <v>7.3869999999999991E-2</v>
      </c>
      <c r="AO1161" s="18" t="s">
        <v>70</v>
      </c>
      <c r="AP1161" t="s">
        <v>389</v>
      </c>
    </row>
    <row r="1162" spans="1:42" hidden="1" x14ac:dyDescent="0.2">
      <c r="A1162" t="s">
        <v>29</v>
      </c>
      <c r="B1162" t="s">
        <v>131</v>
      </c>
      <c r="C1162" t="s">
        <v>31</v>
      </c>
      <c r="D1162" t="s">
        <v>218</v>
      </c>
      <c r="E1162" t="s">
        <v>29</v>
      </c>
      <c r="G1162" t="s">
        <v>133</v>
      </c>
      <c r="H1162" t="s">
        <v>34</v>
      </c>
      <c r="M1162" s="11"/>
      <c r="N1162">
        <v>1</v>
      </c>
      <c r="P1162" s="12">
        <v>43312</v>
      </c>
      <c r="Q1162" s="13">
        <v>60</v>
      </c>
      <c r="R1162" s="13"/>
      <c r="S1162" s="14">
        <v>133</v>
      </c>
      <c r="T1162" s="14">
        <v>0.14599999999999999</v>
      </c>
      <c r="V1162" t="s">
        <v>134</v>
      </c>
      <c r="W1162" t="s">
        <v>29</v>
      </c>
      <c r="X1162" s="12">
        <v>43312</v>
      </c>
      <c r="Y1162" s="15">
        <v>36.579963318474739</v>
      </c>
      <c r="Z1162" s="16">
        <v>0</v>
      </c>
      <c r="AA1162" s="16">
        <v>0</v>
      </c>
      <c r="AB1162" s="16">
        <v>0</v>
      </c>
      <c r="AC1162" s="16">
        <v>36.579963318474739</v>
      </c>
      <c r="AD1162" s="16">
        <v>36.579963318474739</v>
      </c>
      <c r="AE1162" s="16">
        <v>36.579963318474739</v>
      </c>
      <c r="AF1162" s="12">
        <v>43465</v>
      </c>
      <c r="AG1162" s="15" t="s">
        <v>38</v>
      </c>
      <c r="AH1162" s="15" t="s">
        <v>29</v>
      </c>
      <c r="AI1162" s="15" t="s">
        <v>38</v>
      </c>
      <c r="AL1162" s="47">
        <f t="shared" si="36"/>
        <v>0.27503731818402061</v>
      </c>
      <c r="AM1162" s="47">
        <v>0.83</v>
      </c>
      <c r="AN1162">
        <f t="shared" si="37"/>
        <v>0.12117999999999998</v>
      </c>
      <c r="AO1162" s="18" t="s">
        <v>70</v>
      </c>
      <c r="AP1162" t="s">
        <v>389</v>
      </c>
    </row>
    <row r="1163" spans="1:42" hidden="1" x14ac:dyDescent="0.2">
      <c r="A1163" t="s">
        <v>29</v>
      </c>
      <c r="B1163" t="s">
        <v>131</v>
      </c>
      <c r="C1163" t="s">
        <v>31</v>
      </c>
      <c r="D1163" t="s">
        <v>218</v>
      </c>
      <c r="E1163" t="s">
        <v>29</v>
      </c>
      <c r="G1163" t="s">
        <v>135</v>
      </c>
      <c r="H1163" t="s">
        <v>34</v>
      </c>
      <c r="M1163" s="11"/>
      <c r="N1163">
        <v>2</v>
      </c>
      <c r="P1163" s="12">
        <v>43312</v>
      </c>
      <c r="Q1163" s="13">
        <v>12</v>
      </c>
      <c r="R1163" s="13"/>
      <c r="S1163" s="14">
        <v>48</v>
      </c>
      <c r="T1163" s="14">
        <v>2E-3</v>
      </c>
      <c r="V1163" t="s">
        <v>134</v>
      </c>
      <c r="W1163" t="s">
        <v>29</v>
      </c>
      <c r="X1163" s="12">
        <v>43312</v>
      </c>
      <c r="Y1163" s="15">
        <v>13.201791272832988</v>
      </c>
      <c r="Z1163" s="16">
        <v>0</v>
      </c>
      <c r="AA1163" s="16">
        <v>0</v>
      </c>
      <c r="AB1163" s="16">
        <v>0</v>
      </c>
      <c r="AC1163" s="16">
        <v>13.201791272832988</v>
      </c>
      <c r="AD1163" s="16">
        <v>13.201791272832988</v>
      </c>
      <c r="AE1163" s="16">
        <v>13.201791272832988</v>
      </c>
      <c r="AF1163" s="12">
        <v>43465</v>
      </c>
      <c r="AG1163" s="15" t="s">
        <v>38</v>
      </c>
      <c r="AH1163" s="15" t="s">
        <v>29</v>
      </c>
      <c r="AI1163" s="15" t="s">
        <v>38</v>
      </c>
      <c r="AL1163" s="47">
        <f t="shared" si="36"/>
        <v>0.27503731818402061</v>
      </c>
      <c r="AM1163" s="47">
        <v>0.83</v>
      </c>
      <c r="AN1163">
        <f t="shared" si="37"/>
        <v>1.66E-3</v>
      </c>
      <c r="AO1163" s="18" t="s">
        <v>70</v>
      </c>
      <c r="AP1163" t="s">
        <v>389</v>
      </c>
    </row>
    <row r="1164" spans="1:42" hidden="1" x14ac:dyDescent="0.2">
      <c r="A1164" t="s">
        <v>29</v>
      </c>
      <c r="B1164" t="s">
        <v>131</v>
      </c>
      <c r="C1164" t="s">
        <v>31</v>
      </c>
      <c r="D1164" t="s">
        <v>218</v>
      </c>
      <c r="E1164" t="s">
        <v>29</v>
      </c>
      <c r="G1164" t="s">
        <v>214</v>
      </c>
      <c r="H1164" t="s">
        <v>34</v>
      </c>
      <c r="M1164" s="11"/>
      <c r="N1164">
        <v>3</v>
      </c>
      <c r="P1164" s="12">
        <v>43312</v>
      </c>
      <c r="Q1164" s="13">
        <v>18</v>
      </c>
      <c r="R1164" s="13"/>
      <c r="S1164" s="14">
        <v>657</v>
      </c>
      <c r="T1164" s="14">
        <v>2.1000000000000001E-2</v>
      </c>
      <c r="V1164" t="s">
        <v>134</v>
      </c>
      <c r="W1164" t="s">
        <v>29</v>
      </c>
      <c r="X1164" s="12">
        <v>43312</v>
      </c>
      <c r="Y1164" s="15">
        <v>180.69951804690155</v>
      </c>
      <c r="Z1164" s="16">
        <v>0</v>
      </c>
      <c r="AA1164" s="16">
        <v>0</v>
      </c>
      <c r="AB1164" s="16">
        <v>0</v>
      </c>
      <c r="AC1164" s="16">
        <v>180.69951804690155</v>
      </c>
      <c r="AD1164" s="16">
        <v>180.69951804690155</v>
      </c>
      <c r="AE1164" s="16">
        <v>180.69951804690155</v>
      </c>
      <c r="AF1164" s="12">
        <v>43465</v>
      </c>
      <c r="AG1164" s="15" t="s">
        <v>38</v>
      </c>
      <c r="AH1164" s="15" t="s">
        <v>29</v>
      </c>
      <c r="AI1164" s="15" t="s">
        <v>38</v>
      </c>
      <c r="AL1164" s="47">
        <f t="shared" si="36"/>
        <v>0.27503731818402061</v>
      </c>
      <c r="AM1164" s="47">
        <v>0.83</v>
      </c>
      <c r="AN1164">
        <f t="shared" si="37"/>
        <v>1.7430000000000001E-2</v>
      </c>
      <c r="AO1164" s="18" t="s">
        <v>70</v>
      </c>
      <c r="AP1164" t="s">
        <v>389</v>
      </c>
    </row>
    <row r="1165" spans="1:42" hidden="1" x14ac:dyDescent="0.2">
      <c r="A1165" t="s">
        <v>29</v>
      </c>
      <c r="B1165" t="s">
        <v>131</v>
      </c>
      <c r="C1165" t="s">
        <v>31</v>
      </c>
      <c r="D1165" t="s">
        <v>218</v>
      </c>
      <c r="E1165" t="s">
        <v>29</v>
      </c>
      <c r="G1165" t="s">
        <v>136</v>
      </c>
      <c r="H1165" t="s">
        <v>34</v>
      </c>
      <c r="M1165" s="11"/>
      <c r="N1165">
        <v>1</v>
      </c>
      <c r="P1165" s="12">
        <v>43312</v>
      </c>
      <c r="Q1165" s="13">
        <v>6</v>
      </c>
      <c r="R1165" s="13"/>
      <c r="S1165" s="14">
        <v>64</v>
      </c>
      <c r="T1165" s="14">
        <v>2E-3</v>
      </c>
      <c r="V1165" t="s">
        <v>134</v>
      </c>
      <c r="W1165" t="s">
        <v>29</v>
      </c>
      <c r="X1165" s="12">
        <v>43312</v>
      </c>
      <c r="Y1165" s="15">
        <v>17.602388363777319</v>
      </c>
      <c r="Z1165" s="16">
        <v>0</v>
      </c>
      <c r="AA1165" s="16">
        <v>0</v>
      </c>
      <c r="AB1165" s="16">
        <v>0</v>
      </c>
      <c r="AC1165" s="16">
        <v>17.602388363777319</v>
      </c>
      <c r="AD1165" s="16">
        <v>17.602388363777319</v>
      </c>
      <c r="AE1165" s="16">
        <v>17.602388363777319</v>
      </c>
      <c r="AF1165" s="12">
        <v>43465</v>
      </c>
      <c r="AG1165" s="15" t="s">
        <v>38</v>
      </c>
      <c r="AH1165" s="15" t="s">
        <v>29</v>
      </c>
      <c r="AI1165" s="15" t="s">
        <v>38</v>
      </c>
      <c r="AL1165" s="47">
        <f t="shared" si="36"/>
        <v>0.27503731818402061</v>
      </c>
      <c r="AM1165" s="47">
        <v>0.83</v>
      </c>
      <c r="AN1165">
        <f t="shared" si="37"/>
        <v>1.66E-3</v>
      </c>
      <c r="AO1165" s="18" t="s">
        <v>70</v>
      </c>
      <c r="AP1165" t="s">
        <v>389</v>
      </c>
    </row>
    <row r="1166" spans="1:42" hidden="1" x14ac:dyDescent="0.2">
      <c r="A1166" t="s">
        <v>29</v>
      </c>
      <c r="B1166" t="s">
        <v>131</v>
      </c>
      <c r="C1166" t="s">
        <v>31</v>
      </c>
      <c r="D1166" t="s">
        <v>218</v>
      </c>
      <c r="E1166" t="s">
        <v>29</v>
      </c>
      <c r="G1166" t="s">
        <v>137</v>
      </c>
      <c r="H1166" t="s">
        <v>34</v>
      </c>
      <c r="M1166" s="11"/>
      <c r="N1166">
        <v>12</v>
      </c>
      <c r="P1166" s="12">
        <v>43312</v>
      </c>
      <c r="Q1166" s="13">
        <v>72</v>
      </c>
      <c r="R1166" s="13"/>
      <c r="S1166" s="14">
        <v>1500</v>
      </c>
      <c r="T1166" s="14">
        <v>4.8000000000000001E-2</v>
      </c>
      <c r="V1166" t="s">
        <v>134</v>
      </c>
      <c r="W1166" t="s">
        <v>29</v>
      </c>
      <c r="X1166" s="12">
        <v>43312</v>
      </c>
      <c r="Y1166" s="15">
        <v>412.55597727603089</v>
      </c>
      <c r="Z1166" s="16">
        <v>0</v>
      </c>
      <c r="AA1166" s="16">
        <v>0</v>
      </c>
      <c r="AB1166" s="16">
        <v>0</v>
      </c>
      <c r="AC1166" s="16">
        <v>412.55597727603089</v>
      </c>
      <c r="AD1166" s="16">
        <v>412.55597727603089</v>
      </c>
      <c r="AE1166" s="16">
        <v>412.55597727603089</v>
      </c>
      <c r="AF1166" s="12">
        <v>43465</v>
      </c>
      <c r="AG1166" s="15" t="s">
        <v>38</v>
      </c>
      <c r="AH1166" s="15" t="s">
        <v>29</v>
      </c>
      <c r="AI1166" s="15" t="s">
        <v>38</v>
      </c>
      <c r="AL1166" s="47">
        <f t="shared" si="36"/>
        <v>0.27503731818402061</v>
      </c>
      <c r="AM1166" s="47">
        <v>0.83</v>
      </c>
      <c r="AN1166">
        <f t="shared" si="37"/>
        <v>3.984E-2</v>
      </c>
      <c r="AO1166" s="18" t="s">
        <v>70</v>
      </c>
      <c r="AP1166" t="s">
        <v>389</v>
      </c>
    </row>
    <row r="1167" spans="1:42" hidden="1" x14ac:dyDescent="0.2">
      <c r="A1167" t="s">
        <v>29</v>
      </c>
      <c r="B1167" t="s">
        <v>131</v>
      </c>
      <c r="C1167" t="s">
        <v>31</v>
      </c>
      <c r="D1167" t="s">
        <v>218</v>
      </c>
      <c r="E1167" t="s">
        <v>29</v>
      </c>
      <c r="G1167" t="s">
        <v>138</v>
      </c>
      <c r="H1167" t="s">
        <v>34</v>
      </c>
      <c r="M1167" s="11"/>
      <c r="N1167">
        <v>10</v>
      </c>
      <c r="P1167" s="12">
        <v>43312</v>
      </c>
      <c r="Q1167" s="13">
        <v>200</v>
      </c>
      <c r="R1167" s="13"/>
      <c r="S1167" s="14">
        <v>2510</v>
      </c>
      <c r="T1167" s="14">
        <v>0.08</v>
      </c>
      <c r="V1167" t="s">
        <v>134</v>
      </c>
      <c r="W1167" t="s">
        <v>29</v>
      </c>
      <c r="X1167" s="12">
        <v>43312</v>
      </c>
      <c r="Y1167" s="15">
        <v>690.34366864189167</v>
      </c>
      <c r="Z1167" s="16">
        <v>0</v>
      </c>
      <c r="AA1167" s="16">
        <v>0</v>
      </c>
      <c r="AB1167" s="16">
        <v>0</v>
      </c>
      <c r="AC1167" s="16">
        <v>690.34366864189167</v>
      </c>
      <c r="AD1167" s="16">
        <v>690.34366864189167</v>
      </c>
      <c r="AE1167" s="16">
        <v>690.34366864189167</v>
      </c>
      <c r="AF1167" s="12">
        <v>43465</v>
      </c>
      <c r="AG1167" s="15" t="s">
        <v>38</v>
      </c>
      <c r="AH1167" s="15" t="s">
        <v>29</v>
      </c>
      <c r="AI1167" s="15" t="s">
        <v>38</v>
      </c>
      <c r="AL1167" s="47">
        <f t="shared" si="36"/>
        <v>0.27503731818402061</v>
      </c>
      <c r="AM1167" s="47">
        <v>0.83</v>
      </c>
      <c r="AN1167">
        <f t="shared" si="37"/>
        <v>6.6400000000000001E-2</v>
      </c>
      <c r="AO1167" s="18" t="s">
        <v>70</v>
      </c>
      <c r="AP1167" t="s">
        <v>389</v>
      </c>
    </row>
    <row r="1168" spans="1:42" hidden="1" x14ac:dyDescent="0.2">
      <c r="A1168" t="s">
        <v>29</v>
      </c>
      <c r="B1168" t="s">
        <v>131</v>
      </c>
      <c r="C1168" t="s">
        <v>31</v>
      </c>
      <c r="D1168" t="s">
        <v>218</v>
      </c>
      <c r="E1168" t="s">
        <v>29</v>
      </c>
      <c r="G1168" t="s">
        <v>139</v>
      </c>
      <c r="H1168" t="s">
        <v>34</v>
      </c>
      <c r="M1168" s="11"/>
      <c r="N1168">
        <v>26</v>
      </c>
      <c r="P1168" s="12">
        <v>43312</v>
      </c>
      <c r="Q1168" s="13">
        <v>260</v>
      </c>
      <c r="R1168" s="13"/>
      <c r="S1168" s="14">
        <v>832</v>
      </c>
      <c r="T1168" s="14">
        <v>2.6000000000000002E-2</v>
      </c>
      <c r="V1168" t="s">
        <v>134</v>
      </c>
      <c r="W1168" t="s">
        <v>29</v>
      </c>
      <c r="X1168" s="12">
        <v>43312</v>
      </c>
      <c r="Y1168" s="15">
        <v>228.83104872910513</v>
      </c>
      <c r="Z1168" s="16">
        <v>0</v>
      </c>
      <c r="AA1168" s="16">
        <v>0</v>
      </c>
      <c r="AB1168" s="16">
        <v>0</v>
      </c>
      <c r="AC1168" s="16">
        <v>228.83104872910513</v>
      </c>
      <c r="AD1168" s="16">
        <v>228.83104872910513</v>
      </c>
      <c r="AE1168" s="16">
        <v>228.83104872910513</v>
      </c>
      <c r="AF1168" s="12">
        <v>43465</v>
      </c>
      <c r="AG1168" s="15" t="s">
        <v>38</v>
      </c>
      <c r="AH1168" s="15" t="s">
        <v>29</v>
      </c>
      <c r="AI1168" s="15" t="s">
        <v>38</v>
      </c>
      <c r="AL1168" s="47">
        <f t="shared" si="36"/>
        <v>0.27503731818402061</v>
      </c>
      <c r="AM1168" s="47">
        <v>0.83</v>
      </c>
      <c r="AN1168">
        <f t="shared" si="37"/>
        <v>2.1580000000000002E-2</v>
      </c>
      <c r="AO1168" s="18" t="s">
        <v>70</v>
      </c>
      <c r="AP1168" t="s">
        <v>389</v>
      </c>
    </row>
    <row r="1169" spans="1:42" hidden="1" x14ac:dyDescent="0.2">
      <c r="A1169" t="s">
        <v>29</v>
      </c>
      <c r="B1169" t="s">
        <v>131</v>
      </c>
      <c r="C1169" t="s">
        <v>31</v>
      </c>
      <c r="D1169" t="s">
        <v>218</v>
      </c>
      <c r="E1169" t="s">
        <v>29</v>
      </c>
      <c r="G1169" t="s">
        <v>217</v>
      </c>
      <c r="H1169" t="s">
        <v>34</v>
      </c>
      <c r="M1169" s="11"/>
      <c r="N1169">
        <v>1</v>
      </c>
      <c r="P1169" s="12">
        <v>43312</v>
      </c>
      <c r="Q1169" s="13">
        <v>10</v>
      </c>
      <c r="R1169" s="13"/>
      <c r="S1169" s="14">
        <v>32</v>
      </c>
      <c r="T1169" s="14">
        <v>1E-3</v>
      </c>
      <c r="V1169" t="s">
        <v>134</v>
      </c>
      <c r="W1169" t="s">
        <v>29</v>
      </c>
      <c r="X1169" s="12">
        <v>43312</v>
      </c>
      <c r="Y1169" s="15">
        <v>8.8011941818886594</v>
      </c>
      <c r="Z1169" s="16">
        <v>0</v>
      </c>
      <c r="AA1169" s="16">
        <v>0</v>
      </c>
      <c r="AB1169" s="16">
        <v>0</v>
      </c>
      <c r="AC1169" s="16">
        <v>8.8011941818886594</v>
      </c>
      <c r="AD1169" s="16">
        <v>8.8011941818886594</v>
      </c>
      <c r="AE1169" s="16">
        <v>8.8011941818886594</v>
      </c>
      <c r="AF1169" s="12">
        <v>43465</v>
      </c>
      <c r="AG1169" s="15" t="s">
        <v>38</v>
      </c>
      <c r="AH1169" s="15" t="s">
        <v>29</v>
      </c>
      <c r="AI1169" s="15" t="s">
        <v>38</v>
      </c>
      <c r="AL1169" s="47">
        <f t="shared" si="36"/>
        <v>0.27503731818402061</v>
      </c>
      <c r="AM1169" s="47">
        <v>0.83</v>
      </c>
      <c r="AN1169">
        <f t="shared" si="37"/>
        <v>8.3000000000000001E-4</v>
      </c>
      <c r="AO1169" s="18" t="s">
        <v>70</v>
      </c>
      <c r="AP1169" t="s">
        <v>389</v>
      </c>
    </row>
    <row r="1170" spans="1:42" hidden="1" x14ac:dyDescent="0.2">
      <c r="A1170" t="s">
        <v>29</v>
      </c>
      <c r="B1170" t="s">
        <v>131</v>
      </c>
      <c r="C1170" t="s">
        <v>31</v>
      </c>
      <c r="D1170" t="s">
        <v>218</v>
      </c>
      <c r="E1170" t="s">
        <v>29</v>
      </c>
      <c r="G1170" t="s">
        <v>141</v>
      </c>
      <c r="H1170" t="s">
        <v>142</v>
      </c>
      <c r="M1170" s="11"/>
      <c r="N1170">
        <v>1</v>
      </c>
      <c r="P1170" s="12">
        <v>43312</v>
      </c>
      <c r="Q1170" s="13">
        <v>1000</v>
      </c>
      <c r="R1170" s="13"/>
      <c r="S1170" s="14">
        <v>1885</v>
      </c>
      <c r="T1170" s="14">
        <v>8.8999999999999996E-2</v>
      </c>
      <c r="V1170" t="s">
        <v>134</v>
      </c>
      <c r="W1170" t="s">
        <v>29</v>
      </c>
      <c r="X1170" s="12">
        <v>43312</v>
      </c>
      <c r="Y1170" s="15">
        <v>1009.1998356933703</v>
      </c>
      <c r="Z1170" s="16">
        <v>0</v>
      </c>
      <c r="AA1170" s="16">
        <v>0</v>
      </c>
      <c r="AB1170" s="16">
        <v>0</v>
      </c>
      <c r="AC1170" s="16">
        <v>1009.1998356933703</v>
      </c>
      <c r="AD1170" s="16">
        <v>1009.1998356933703</v>
      </c>
      <c r="AE1170" s="16">
        <v>1009.1998356933703</v>
      </c>
      <c r="AF1170" s="12">
        <v>43465</v>
      </c>
      <c r="AG1170" s="15" t="s">
        <v>38</v>
      </c>
      <c r="AH1170" s="15" t="s">
        <v>29</v>
      </c>
      <c r="AI1170" s="15" t="s">
        <v>38</v>
      </c>
      <c r="AL1170" s="47">
        <f t="shared" si="36"/>
        <v>0.53538452821929461</v>
      </c>
      <c r="AM1170" s="47">
        <v>0.83</v>
      </c>
      <c r="AN1170">
        <f t="shared" si="37"/>
        <v>7.3869999999999991E-2</v>
      </c>
      <c r="AO1170" s="18" t="s">
        <v>70</v>
      </c>
      <c r="AP1170" t="s">
        <v>389</v>
      </c>
    </row>
    <row r="1171" spans="1:42" hidden="1" x14ac:dyDescent="0.2">
      <c r="A1171" t="s">
        <v>29</v>
      </c>
      <c r="B1171" t="s">
        <v>131</v>
      </c>
      <c r="C1171" t="s">
        <v>31</v>
      </c>
      <c r="D1171" t="s">
        <v>314</v>
      </c>
      <c r="E1171" t="s">
        <v>29</v>
      </c>
      <c r="G1171" t="s">
        <v>133</v>
      </c>
      <c r="H1171" t="s">
        <v>34</v>
      </c>
      <c r="M1171" s="11"/>
      <c r="N1171">
        <v>1</v>
      </c>
      <c r="P1171" s="12">
        <v>43451</v>
      </c>
      <c r="Q1171" s="13">
        <v>60</v>
      </c>
      <c r="R1171" s="13"/>
      <c r="S1171" s="14">
        <v>133</v>
      </c>
      <c r="T1171" s="14">
        <v>0.14599999999999999</v>
      </c>
      <c r="V1171" t="s">
        <v>134</v>
      </c>
      <c r="W1171" t="s">
        <v>29</v>
      </c>
      <c r="X1171" s="12">
        <v>43451</v>
      </c>
      <c r="Y1171" s="15">
        <v>36.579963318474739</v>
      </c>
      <c r="Z1171" s="16">
        <v>0</v>
      </c>
      <c r="AA1171" s="16">
        <v>0</v>
      </c>
      <c r="AB1171" s="16">
        <v>0</v>
      </c>
      <c r="AC1171" s="16">
        <v>36.579963318474739</v>
      </c>
      <c r="AD1171" s="16">
        <v>36.579963318474739</v>
      </c>
      <c r="AE1171" s="16">
        <v>36.579963318474739</v>
      </c>
      <c r="AF1171" s="12">
        <v>43555</v>
      </c>
      <c r="AG1171" s="15" t="s">
        <v>38</v>
      </c>
      <c r="AH1171" s="15" t="s">
        <v>29</v>
      </c>
      <c r="AI1171" s="15" t="s">
        <v>38</v>
      </c>
      <c r="AL1171" s="47">
        <f t="shared" si="36"/>
        <v>0.27503731818402061</v>
      </c>
      <c r="AM1171" s="47">
        <v>0.83</v>
      </c>
      <c r="AN1171">
        <f t="shared" si="37"/>
        <v>0.12117999999999998</v>
      </c>
      <c r="AO1171" s="18" t="s">
        <v>70</v>
      </c>
      <c r="AP1171" t="s">
        <v>389</v>
      </c>
    </row>
    <row r="1172" spans="1:42" hidden="1" x14ac:dyDescent="0.2">
      <c r="A1172" t="s">
        <v>29</v>
      </c>
      <c r="B1172" t="s">
        <v>131</v>
      </c>
      <c r="C1172" t="s">
        <v>31</v>
      </c>
      <c r="D1172" t="s">
        <v>314</v>
      </c>
      <c r="E1172" t="s">
        <v>29</v>
      </c>
      <c r="G1172" t="s">
        <v>136</v>
      </c>
      <c r="H1172" t="s">
        <v>34</v>
      </c>
      <c r="M1172" s="11"/>
      <c r="N1172">
        <v>5</v>
      </c>
      <c r="P1172" s="12">
        <v>43451</v>
      </c>
      <c r="Q1172" s="13">
        <v>30</v>
      </c>
      <c r="R1172" s="13"/>
      <c r="S1172" s="14">
        <v>320</v>
      </c>
      <c r="T1172" s="14">
        <v>0.01</v>
      </c>
      <c r="V1172" t="s">
        <v>134</v>
      </c>
      <c r="W1172" t="s">
        <v>29</v>
      </c>
      <c r="X1172" s="12">
        <v>43451</v>
      </c>
      <c r="Y1172" s="15">
        <v>88.011941818886598</v>
      </c>
      <c r="Z1172" s="16">
        <v>0</v>
      </c>
      <c r="AA1172" s="16">
        <v>0</v>
      </c>
      <c r="AB1172" s="16">
        <v>0</v>
      </c>
      <c r="AC1172" s="16">
        <v>88.011941818886598</v>
      </c>
      <c r="AD1172" s="16">
        <v>88.011941818886598</v>
      </c>
      <c r="AE1172" s="16">
        <v>88.011941818886598</v>
      </c>
      <c r="AF1172" s="12">
        <v>43555</v>
      </c>
      <c r="AG1172" s="15" t="s">
        <v>38</v>
      </c>
      <c r="AH1172" s="15" t="s">
        <v>29</v>
      </c>
      <c r="AI1172" s="15" t="s">
        <v>38</v>
      </c>
      <c r="AL1172" s="47">
        <f t="shared" si="36"/>
        <v>0.27503731818402061</v>
      </c>
      <c r="AM1172" s="47">
        <v>0.83</v>
      </c>
      <c r="AN1172">
        <f t="shared" si="37"/>
        <v>8.3000000000000001E-3</v>
      </c>
      <c r="AO1172" s="18" t="s">
        <v>70</v>
      </c>
      <c r="AP1172" t="s">
        <v>389</v>
      </c>
    </row>
    <row r="1173" spans="1:42" hidden="1" x14ac:dyDescent="0.2">
      <c r="A1173" t="s">
        <v>29</v>
      </c>
      <c r="B1173" t="s">
        <v>131</v>
      </c>
      <c r="C1173" t="s">
        <v>31</v>
      </c>
      <c r="D1173" t="s">
        <v>314</v>
      </c>
      <c r="E1173" t="s">
        <v>29</v>
      </c>
      <c r="G1173" t="s">
        <v>216</v>
      </c>
      <c r="H1173" t="s">
        <v>34</v>
      </c>
      <c r="M1173" s="11"/>
      <c r="N1173">
        <v>2</v>
      </c>
      <c r="P1173" s="12">
        <v>43451</v>
      </c>
      <c r="Q1173" s="13">
        <v>12</v>
      </c>
      <c r="R1173" s="13"/>
      <c r="S1173" s="14">
        <v>318</v>
      </c>
      <c r="T1173" s="14">
        <v>0</v>
      </c>
      <c r="V1173" t="s">
        <v>134</v>
      </c>
      <c r="W1173" t="s">
        <v>29</v>
      </c>
      <c r="X1173" s="12">
        <v>43451</v>
      </c>
      <c r="Y1173" s="15">
        <v>87.46186718251856</v>
      </c>
      <c r="Z1173" s="16">
        <v>0</v>
      </c>
      <c r="AA1173" s="16">
        <v>0</v>
      </c>
      <c r="AB1173" s="16">
        <v>0</v>
      </c>
      <c r="AC1173" s="16">
        <v>87.46186718251856</v>
      </c>
      <c r="AD1173" s="16">
        <v>87.46186718251856</v>
      </c>
      <c r="AE1173" s="16">
        <v>87.46186718251856</v>
      </c>
      <c r="AF1173" s="12">
        <v>43555</v>
      </c>
      <c r="AG1173" s="15" t="s">
        <v>38</v>
      </c>
      <c r="AH1173" s="15" t="s">
        <v>29</v>
      </c>
      <c r="AI1173" s="15" t="s">
        <v>38</v>
      </c>
      <c r="AL1173" s="47">
        <f t="shared" si="36"/>
        <v>0.27503731818402061</v>
      </c>
      <c r="AM1173" s="47">
        <v>0.83</v>
      </c>
      <c r="AN1173">
        <f t="shared" si="37"/>
        <v>0</v>
      </c>
      <c r="AO1173" s="18" t="s">
        <v>70</v>
      </c>
      <c r="AP1173" t="s">
        <v>389</v>
      </c>
    </row>
    <row r="1174" spans="1:42" hidden="1" x14ac:dyDescent="0.2">
      <c r="A1174" t="s">
        <v>29</v>
      </c>
      <c r="B1174" t="s">
        <v>131</v>
      </c>
      <c r="C1174" t="s">
        <v>31</v>
      </c>
      <c r="D1174" t="s">
        <v>314</v>
      </c>
      <c r="E1174" t="s">
        <v>29</v>
      </c>
      <c r="G1174" t="s">
        <v>137</v>
      </c>
      <c r="H1174" t="s">
        <v>34</v>
      </c>
      <c r="M1174" s="11"/>
      <c r="N1174">
        <v>16</v>
      </c>
      <c r="P1174" s="12">
        <v>43451</v>
      </c>
      <c r="Q1174" s="13">
        <v>96</v>
      </c>
      <c r="R1174" s="13"/>
      <c r="S1174" s="14">
        <v>2000</v>
      </c>
      <c r="T1174" s="14">
        <v>6.4000000000000001E-2</v>
      </c>
      <c r="V1174" t="s">
        <v>134</v>
      </c>
      <c r="W1174" t="s">
        <v>29</v>
      </c>
      <c r="X1174" s="12">
        <v>43451</v>
      </c>
      <c r="Y1174" s="15">
        <v>550.07463636804118</v>
      </c>
      <c r="Z1174" s="16">
        <v>0</v>
      </c>
      <c r="AA1174" s="16">
        <v>0</v>
      </c>
      <c r="AB1174" s="16">
        <v>0</v>
      </c>
      <c r="AC1174" s="16">
        <v>550.07463636804118</v>
      </c>
      <c r="AD1174" s="16">
        <v>550.07463636804118</v>
      </c>
      <c r="AE1174" s="16">
        <v>550.07463636804118</v>
      </c>
      <c r="AF1174" s="12">
        <v>43555</v>
      </c>
      <c r="AG1174" s="15" t="s">
        <v>38</v>
      </c>
      <c r="AH1174" s="15" t="s">
        <v>29</v>
      </c>
      <c r="AI1174" s="15" t="s">
        <v>38</v>
      </c>
      <c r="AL1174" s="47">
        <f t="shared" si="36"/>
        <v>0.27503731818402061</v>
      </c>
      <c r="AM1174" s="47">
        <v>0.83</v>
      </c>
      <c r="AN1174">
        <f t="shared" si="37"/>
        <v>5.3120000000000001E-2</v>
      </c>
      <c r="AO1174" s="18" t="s">
        <v>70</v>
      </c>
      <c r="AP1174" t="s">
        <v>389</v>
      </c>
    </row>
    <row r="1175" spans="1:42" hidden="1" x14ac:dyDescent="0.2">
      <c r="A1175" t="s">
        <v>29</v>
      </c>
      <c r="B1175" t="s">
        <v>131</v>
      </c>
      <c r="C1175" t="s">
        <v>31</v>
      </c>
      <c r="D1175" t="s">
        <v>314</v>
      </c>
      <c r="E1175" t="s">
        <v>29</v>
      </c>
      <c r="G1175" t="s">
        <v>138</v>
      </c>
      <c r="H1175" t="s">
        <v>34</v>
      </c>
      <c r="M1175" s="11"/>
      <c r="N1175">
        <v>10</v>
      </c>
      <c r="P1175" s="12">
        <v>43451</v>
      </c>
      <c r="Q1175" s="13">
        <v>200</v>
      </c>
      <c r="R1175" s="13"/>
      <c r="S1175" s="14">
        <v>2510</v>
      </c>
      <c r="T1175" s="14">
        <v>0.08</v>
      </c>
      <c r="V1175" t="s">
        <v>134</v>
      </c>
      <c r="W1175" t="s">
        <v>29</v>
      </c>
      <c r="X1175" s="12">
        <v>43451</v>
      </c>
      <c r="Y1175" s="15">
        <v>690.34366864189167</v>
      </c>
      <c r="Z1175" s="16">
        <v>0</v>
      </c>
      <c r="AA1175" s="16">
        <v>0</v>
      </c>
      <c r="AB1175" s="16">
        <v>0</v>
      </c>
      <c r="AC1175" s="16">
        <v>690.34366864189167</v>
      </c>
      <c r="AD1175" s="16">
        <v>690.34366864189167</v>
      </c>
      <c r="AE1175" s="16">
        <v>690.34366864189167</v>
      </c>
      <c r="AF1175" s="12">
        <v>43555</v>
      </c>
      <c r="AG1175" s="15" t="s">
        <v>38</v>
      </c>
      <c r="AH1175" s="15" t="s">
        <v>29</v>
      </c>
      <c r="AI1175" s="15" t="s">
        <v>38</v>
      </c>
      <c r="AL1175" s="47">
        <f t="shared" si="36"/>
        <v>0.27503731818402061</v>
      </c>
      <c r="AM1175" s="47">
        <v>0.83</v>
      </c>
      <c r="AN1175">
        <f t="shared" si="37"/>
        <v>6.6400000000000001E-2</v>
      </c>
      <c r="AO1175" s="18" t="s">
        <v>70</v>
      </c>
      <c r="AP1175" t="s">
        <v>389</v>
      </c>
    </row>
    <row r="1176" spans="1:42" hidden="1" x14ac:dyDescent="0.2">
      <c r="A1176" t="s">
        <v>29</v>
      </c>
      <c r="B1176" t="s">
        <v>131</v>
      </c>
      <c r="C1176" t="s">
        <v>31</v>
      </c>
      <c r="D1176" t="s">
        <v>314</v>
      </c>
      <c r="E1176" t="s">
        <v>29</v>
      </c>
      <c r="G1176" t="s">
        <v>139</v>
      </c>
      <c r="H1176" t="s">
        <v>34</v>
      </c>
      <c r="M1176" s="11"/>
      <c r="N1176">
        <v>19</v>
      </c>
      <c r="P1176" s="12">
        <v>43451</v>
      </c>
      <c r="Q1176" s="13">
        <v>190</v>
      </c>
      <c r="R1176" s="13"/>
      <c r="S1176" s="14">
        <v>608</v>
      </c>
      <c r="T1176" s="14">
        <v>1.9E-2</v>
      </c>
      <c r="V1176" t="s">
        <v>134</v>
      </c>
      <c r="W1176" t="s">
        <v>29</v>
      </c>
      <c r="X1176" s="12">
        <v>43451</v>
      </c>
      <c r="Y1176" s="15">
        <v>167.22268945588453</v>
      </c>
      <c r="Z1176" s="16">
        <v>0</v>
      </c>
      <c r="AA1176" s="16">
        <v>0</v>
      </c>
      <c r="AB1176" s="16">
        <v>0</v>
      </c>
      <c r="AC1176" s="16">
        <v>167.22268945588453</v>
      </c>
      <c r="AD1176" s="16">
        <v>167.22268945588453</v>
      </c>
      <c r="AE1176" s="16">
        <v>167.22268945588453</v>
      </c>
      <c r="AF1176" s="12">
        <v>43555</v>
      </c>
      <c r="AG1176" s="15" t="s">
        <v>38</v>
      </c>
      <c r="AH1176" s="15" t="s">
        <v>29</v>
      </c>
      <c r="AI1176" s="15" t="s">
        <v>38</v>
      </c>
      <c r="AL1176" s="47">
        <f t="shared" si="36"/>
        <v>0.27503731818402061</v>
      </c>
      <c r="AM1176" s="47">
        <v>0.83</v>
      </c>
      <c r="AN1176">
        <f t="shared" si="37"/>
        <v>1.5769999999999999E-2</v>
      </c>
      <c r="AO1176" s="18" t="s">
        <v>70</v>
      </c>
      <c r="AP1176" t="s">
        <v>389</v>
      </c>
    </row>
    <row r="1177" spans="1:42" hidden="1" x14ac:dyDescent="0.2">
      <c r="A1177" t="s">
        <v>29</v>
      </c>
      <c r="B1177" t="s">
        <v>131</v>
      </c>
      <c r="C1177" t="s">
        <v>31</v>
      </c>
      <c r="D1177" t="s">
        <v>314</v>
      </c>
      <c r="E1177" t="s">
        <v>29</v>
      </c>
      <c r="G1177" t="s">
        <v>140</v>
      </c>
      <c r="H1177" t="s">
        <v>34</v>
      </c>
      <c r="M1177" s="11"/>
      <c r="N1177">
        <v>3</v>
      </c>
      <c r="P1177" s="12">
        <v>43451</v>
      </c>
      <c r="Q1177" s="13">
        <v>30</v>
      </c>
      <c r="R1177" s="13"/>
      <c r="S1177" s="14">
        <v>96</v>
      </c>
      <c r="T1177" s="14">
        <v>3.0000000000000001E-3</v>
      </c>
      <c r="V1177" t="s">
        <v>134</v>
      </c>
      <c r="W1177" t="s">
        <v>29</v>
      </c>
      <c r="X1177" s="12">
        <v>43451</v>
      </c>
      <c r="Y1177" s="15">
        <v>26.403582545665977</v>
      </c>
      <c r="Z1177" s="16">
        <v>0</v>
      </c>
      <c r="AA1177" s="16">
        <v>0</v>
      </c>
      <c r="AB1177" s="16">
        <v>0</v>
      </c>
      <c r="AC1177" s="16">
        <v>26.403582545665977</v>
      </c>
      <c r="AD1177" s="16">
        <v>26.403582545665977</v>
      </c>
      <c r="AE1177" s="16">
        <v>26.403582545665977</v>
      </c>
      <c r="AF1177" s="12">
        <v>43555</v>
      </c>
      <c r="AG1177" s="15" t="s">
        <v>38</v>
      </c>
      <c r="AH1177" s="15" t="s">
        <v>29</v>
      </c>
      <c r="AI1177" s="15" t="s">
        <v>38</v>
      </c>
      <c r="AL1177" s="47">
        <f t="shared" si="36"/>
        <v>0.27503731818402061</v>
      </c>
      <c r="AM1177" s="47">
        <v>0.83</v>
      </c>
      <c r="AN1177">
        <f t="shared" si="37"/>
        <v>2.49E-3</v>
      </c>
      <c r="AO1177" s="18" t="s">
        <v>70</v>
      </c>
      <c r="AP1177" t="s">
        <v>389</v>
      </c>
    </row>
    <row r="1178" spans="1:42" hidden="1" x14ac:dyDescent="0.2">
      <c r="A1178" t="s">
        <v>29</v>
      </c>
      <c r="B1178" t="s">
        <v>131</v>
      </c>
      <c r="C1178" t="s">
        <v>31</v>
      </c>
      <c r="D1178" t="s">
        <v>314</v>
      </c>
      <c r="E1178" t="s">
        <v>29</v>
      </c>
      <c r="G1178" t="s">
        <v>217</v>
      </c>
      <c r="H1178" t="s">
        <v>34</v>
      </c>
      <c r="M1178" s="11"/>
      <c r="N1178">
        <v>8</v>
      </c>
      <c r="P1178" s="12">
        <v>43451</v>
      </c>
      <c r="Q1178" s="13">
        <v>80</v>
      </c>
      <c r="R1178" s="13"/>
      <c r="S1178" s="14">
        <v>256</v>
      </c>
      <c r="T1178" s="14">
        <v>8.0000000000000002E-3</v>
      </c>
      <c r="V1178" t="s">
        <v>134</v>
      </c>
      <c r="W1178" t="s">
        <v>29</v>
      </c>
      <c r="X1178" s="12">
        <v>43451</v>
      </c>
      <c r="Y1178" s="15">
        <v>70.409553455109275</v>
      </c>
      <c r="Z1178" s="16">
        <v>0</v>
      </c>
      <c r="AA1178" s="16">
        <v>0</v>
      </c>
      <c r="AB1178" s="16">
        <v>0</v>
      </c>
      <c r="AC1178" s="16">
        <v>70.409553455109275</v>
      </c>
      <c r="AD1178" s="16">
        <v>70.409553455109275</v>
      </c>
      <c r="AE1178" s="16">
        <v>70.409553455109275</v>
      </c>
      <c r="AF1178" s="12">
        <v>43555</v>
      </c>
      <c r="AG1178" s="15" t="s">
        <v>38</v>
      </c>
      <c r="AH1178" s="15" t="s">
        <v>29</v>
      </c>
      <c r="AI1178" s="15" t="s">
        <v>38</v>
      </c>
      <c r="AL1178" s="47">
        <f t="shared" si="36"/>
        <v>0.27503731818402061</v>
      </c>
      <c r="AM1178" s="47">
        <v>0.83</v>
      </c>
      <c r="AN1178">
        <f t="shared" si="37"/>
        <v>6.6400000000000001E-3</v>
      </c>
      <c r="AO1178" s="18" t="s">
        <v>70</v>
      </c>
      <c r="AP1178" t="s">
        <v>389</v>
      </c>
    </row>
    <row r="1179" spans="1:42" hidden="1" x14ac:dyDescent="0.2">
      <c r="A1179" t="s">
        <v>29</v>
      </c>
      <c r="B1179" t="s">
        <v>131</v>
      </c>
      <c r="C1179" t="s">
        <v>31</v>
      </c>
      <c r="D1179" t="s">
        <v>314</v>
      </c>
      <c r="E1179" t="s">
        <v>29</v>
      </c>
      <c r="G1179" t="s">
        <v>141</v>
      </c>
      <c r="H1179" t="s">
        <v>142</v>
      </c>
      <c r="M1179" s="11"/>
      <c r="N1179">
        <v>1</v>
      </c>
      <c r="P1179" s="12">
        <v>43451</v>
      </c>
      <c r="Q1179" s="13">
        <v>1000</v>
      </c>
      <c r="R1179" s="13"/>
      <c r="S1179" s="14">
        <v>1885</v>
      </c>
      <c r="T1179" s="14">
        <v>8.8999999999999996E-2</v>
      </c>
      <c r="V1179" t="s">
        <v>134</v>
      </c>
      <c r="W1179" t="s">
        <v>29</v>
      </c>
      <c r="X1179" s="12">
        <v>43451</v>
      </c>
      <c r="Y1179" s="15">
        <v>1009.1998356933703</v>
      </c>
      <c r="Z1179" s="16">
        <v>0</v>
      </c>
      <c r="AA1179" s="16">
        <v>0</v>
      </c>
      <c r="AB1179" s="16">
        <v>0</v>
      </c>
      <c r="AC1179" s="16">
        <v>1009.1998356933703</v>
      </c>
      <c r="AD1179" s="16">
        <v>1009.1998356933703</v>
      </c>
      <c r="AE1179" s="16">
        <v>1009.1998356933703</v>
      </c>
      <c r="AF1179" s="12">
        <v>43555</v>
      </c>
      <c r="AG1179" s="15" t="s">
        <v>38</v>
      </c>
      <c r="AH1179" s="15" t="s">
        <v>29</v>
      </c>
      <c r="AI1179" s="15" t="s">
        <v>38</v>
      </c>
      <c r="AL1179" s="47">
        <f t="shared" si="36"/>
        <v>0.53538452821929461</v>
      </c>
      <c r="AM1179" s="47">
        <v>0.83</v>
      </c>
      <c r="AN1179">
        <f t="shared" si="37"/>
        <v>7.3869999999999991E-2</v>
      </c>
      <c r="AO1179" s="18" t="s">
        <v>70</v>
      </c>
      <c r="AP1179" t="s">
        <v>389</v>
      </c>
    </row>
    <row r="1180" spans="1:42" hidden="1" x14ac:dyDescent="0.2">
      <c r="A1180" t="s">
        <v>29</v>
      </c>
      <c r="B1180" t="s">
        <v>209</v>
      </c>
      <c r="C1180" t="s">
        <v>31</v>
      </c>
      <c r="D1180">
        <v>601097</v>
      </c>
      <c r="E1180" t="s">
        <v>29</v>
      </c>
      <c r="F1180" t="s">
        <v>209</v>
      </c>
      <c r="G1180" t="s">
        <v>210</v>
      </c>
      <c r="H1180" t="s">
        <v>211</v>
      </c>
      <c r="M1180" s="11"/>
      <c r="P1180" s="12">
        <v>43211</v>
      </c>
      <c r="Q1180" s="13">
        <v>2466600</v>
      </c>
      <c r="R1180" s="13"/>
      <c r="S1180" s="118">
        <v>7597000</v>
      </c>
      <c r="T1180" s="118">
        <v>1045</v>
      </c>
      <c r="V1180" t="s">
        <v>212</v>
      </c>
      <c r="W1180" t="s">
        <v>29</v>
      </c>
      <c r="X1180" s="12">
        <v>43211</v>
      </c>
      <c r="Y1180" s="15">
        <v>6939624.9029925037</v>
      </c>
      <c r="Z1180" s="16">
        <v>0</v>
      </c>
      <c r="AA1180" s="16">
        <v>0</v>
      </c>
      <c r="AB1180" s="16">
        <v>0</v>
      </c>
      <c r="AC1180" s="16">
        <v>6939624.9029925037</v>
      </c>
      <c r="AD1180" s="16">
        <v>6939624.9029925037</v>
      </c>
      <c r="AE1180" s="16">
        <v>6939624.9029925037</v>
      </c>
      <c r="AF1180" s="12">
        <v>43465</v>
      </c>
      <c r="AG1180" s="15" t="s">
        <v>38</v>
      </c>
      <c r="AH1180" s="15" t="s">
        <v>29</v>
      </c>
      <c r="AI1180" s="15" t="s">
        <v>38</v>
      </c>
      <c r="AL1180" s="47">
        <f t="shared" si="36"/>
        <v>0.91346911978313861</v>
      </c>
      <c r="AM1180" s="119">
        <v>0.91346911978313861</v>
      </c>
      <c r="AN1180" s="119">
        <f t="shared" si="37"/>
        <v>954.57523017337985</v>
      </c>
      <c r="AO1180" s="18" t="s">
        <v>70</v>
      </c>
      <c r="AP1180" t="s">
        <v>391</v>
      </c>
    </row>
    <row r="1181" spans="1:42" hidden="1" x14ac:dyDescent="0.2">
      <c r="A1181" t="s">
        <v>67</v>
      </c>
      <c r="B1181" t="s">
        <v>40</v>
      </c>
      <c r="C1181" t="s">
        <v>31</v>
      </c>
      <c r="D1181">
        <v>169035</v>
      </c>
      <c r="E1181" t="s">
        <v>29</v>
      </c>
      <c r="G1181" t="s">
        <v>68</v>
      </c>
      <c r="H1181" t="s">
        <v>42</v>
      </c>
      <c r="I1181" t="s">
        <v>43</v>
      </c>
      <c r="M1181" s="11">
        <v>13.05797247010084</v>
      </c>
      <c r="N1181">
        <v>1</v>
      </c>
      <c r="P1181" s="12">
        <v>43124</v>
      </c>
      <c r="Q1181" s="13">
        <v>1351.35</v>
      </c>
      <c r="R1181" s="13"/>
      <c r="S1181" s="14">
        <v>3906</v>
      </c>
      <c r="T1181" s="14">
        <v>1.1000000000000001</v>
      </c>
      <c r="V1181" t="s">
        <v>44</v>
      </c>
      <c r="W1181" t="s">
        <v>29</v>
      </c>
      <c r="X1181" s="12">
        <v>43124</v>
      </c>
      <c r="Y1181" s="15">
        <v>3043.5199920377709</v>
      </c>
      <c r="Z1181" s="16">
        <v>0</v>
      </c>
      <c r="AA1181" s="16">
        <v>0</v>
      </c>
      <c r="AB1181" s="16">
        <v>0</v>
      </c>
      <c r="AC1181" s="16">
        <v>3043.5199920377709</v>
      </c>
      <c r="AD1181" s="16">
        <v>3043.5199920377709</v>
      </c>
      <c r="AE1181" s="16">
        <v>3028.4694687306264</v>
      </c>
      <c r="AF1181" s="12">
        <v>43281</v>
      </c>
      <c r="AG1181" s="15" t="s">
        <v>38</v>
      </c>
      <c r="AH1181" s="15" t="s">
        <v>69</v>
      </c>
      <c r="AI1181" s="15" t="s">
        <v>70</v>
      </c>
      <c r="AL1181" s="47">
        <f t="shared" ref="AL1181:AL1212" si="38">Y1181/S1181</f>
        <v>0.77919098618478522</v>
      </c>
      <c r="AM1181" s="47">
        <v>0.94</v>
      </c>
      <c r="AN1181">
        <f t="shared" ref="AN1181:AN1212" si="39">T1181*AM1181</f>
        <v>1.034</v>
      </c>
      <c r="AO1181" s="18" t="s">
        <v>70</v>
      </c>
      <c r="AP1181">
        <v>0</v>
      </c>
    </row>
    <row r="1182" spans="1:42" hidden="1" x14ac:dyDescent="0.2">
      <c r="A1182" t="s">
        <v>67</v>
      </c>
      <c r="B1182" t="s">
        <v>40</v>
      </c>
      <c r="C1182" t="s">
        <v>31</v>
      </c>
      <c r="D1182">
        <v>169035</v>
      </c>
      <c r="E1182" t="s">
        <v>29</v>
      </c>
      <c r="G1182" t="s">
        <v>68</v>
      </c>
      <c r="H1182" t="s">
        <v>42</v>
      </c>
      <c r="I1182" t="s">
        <v>43</v>
      </c>
      <c r="M1182" s="11">
        <v>13.05797247010084</v>
      </c>
      <c r="N1182">
        <v>1</v>
      </c>
      <c r="P1182" s="12">
        <v>43124</v>
      </c>
      <c r="Q1182" s="13">
        <v>772.2</v>
      </c>
      <c r="R1182" s="13"/>
      <c r="S1182" s="14">
        <v>1926</v>
      </c>
      <c r="T1182" s="14">
        <v>0.6</v>
      </c>
      <c r="V1182" t="s">
        <v>44</v>
      </c>
      <c r="W1182" t="s">
        <v>29</v>
      </c>
      <c r="X1182" s="12">
        <v>43124</v>
      </c>
      <c r="Y1182" s="15">
        <v>1500.7218393918999</v>
      </c>
      <c r="Z1182" s="16">
        <v>0</v>
      </c>
      <c r="AA1182" s="16">
        <v>0</v>
      </c>
      <c r="AB1182" s="16">
        <v>0</v>
      </c>
      <c r="AC1182" s="16">
        <v>1500.7218393918963</v>
      </c>
      <c r="AD1182" s="16">
        <v>1500.7218393918963</v>
      </c>
      <c r="AE1182" s="16">
        <v>1493.3006136137192</v>
      </c>
      <c r="AF1182" s="12">
        <v>43281</v>
      </c>
      <c r="AG1182" s="15" t="s">
        <v>38</v>
      </c>
      <c r="AH1182" s="15" t="s">
        <v>69</v>
      </c>
      <c r="AI1182" s="15" t="s">
        <v>70</v>
      </c>
      <c r="AL1182" s="47">
        <f t="shared" si="38"/>
        <v>0.7791909861847871</v>
      </c>
      <c r="AM1182" s="47">
        <v>0.94</v>
      </c>
      <c r="AN1182">
        <f t="shared" si="39"/>
        <v>0.56399999999999995</v>
      </c>
      <c r="AO1182" s="18" t="s">
        <v>70</v>
      </c>
      <c r="AP1182">
        <v>0</v>
      </c>
    </row>
    <row r="1183" spans="1:42" hidden="1" x14ac:dyDescent="0.2">
      <c r="A1183" t="s">
        <v>39</v>
      </c>
      <c r="B1183" t="s">
        <v>40</v>
      </c>
      <c r="C1183" t="s">
        <v>31</v>
      </c>
      <c r="D1183">
        <v>183971</v>
      </c>
      <c r="E1183" t="s">
        <v>29</v>
      </c>
      <c r="G1183" t="s">
        <v>46</v>
      </c>
      <c r="H1183" t="s">
        <v>34</v>
      </c>
      <c r="I1183" t="s">
        <v>47</v>
      </c>
      <c r="M1183" s="11">
        <v>13.083007376942414</v>
      </c>
      <c r="N1183">
        <v>19</v>
      </c>
      <c r="P1183" s="12">
        <v>43125</v>
      </c>
      <c r="Q1183" s="13">
        <v>1322.52</v>
      </c>
      <c r="R1183" s="13"/>
      <c r="S1183" s="14">
        <v>787.55</v>
      </c>
      <c r="T1183" s="14">
        <v>0.2014</v>
      </c>
      <c r="V1183" t="s">
        <v>44</v>
      </c>
      <c r="W1183" t="s">
        <v>29</v>
      </c>
      <c r="X1183" s="12">
        <v>43125</v>
      </c>
      <c r="Y1183" s="15">
        <v>816.74327949545466</v>
      </c>
      <c r="Z1183" s="16">
        <v>0</v>
      </c>
      <c r="AA1183" s="16">
        <v>0</v>
      </c>
      <c r="AB1183" s="16">
        <v>0</v>
      </c>
      <c r="AC1183" s="16">
        <v>816.74327949545466</v>
      </c>
      <c r="AD1183" s="16">
        <v>816.74327949545466</v>
      </c>
      <c r="AE1183" s="16">
        <v>812.70439892422189</v>
      </c>
      <c r="AF1183" s="12">
        <v>43281</v>
      </c>
      <c r="AG1183" s="15" t="s">
        <v>38</v>
      </c>
      <c r="AH1183" s="15" t="s">
        <v>29</v>
      </c>
      <c r="AI1183" s="15" t="s">
        <v>38</v>
      </c>
      <c r="AL1183" s="47">
        <f t="shared" si="38"/>
        <v>1.0370684775512091</v>
      </c>
      <c r="AM1183" s="47">
        <v>0.96499999999999997</v>
      </c>
      <c r="AN1183">
        <f t="shared" si="39"/>
        <v>0.194351</v>
      </c>
      <c r="AO1183" s="18" t="s">
        <v>70</v>
      </c>
      <c r="AP1183">
        <v>0</v>
      </c>
    </row>
    <row r="1184" spans="1:42" hidden="1" x14ac:dyDescent="0.2">
      <c r="A1184" t="s">
        <v>39</v>
      </c>
      <c r="B1184" t="s">
        <v>40</v>
      </c>
      <c r="C1184" t="s">
        <v>31</v>
      </c>
      <c r="D1184">
        <v>183971</v>
      </c>
      <c r="E1184" t="s">
        <v>29</v>
      </c>
      <c r="G1184" t="s">
        <v>48</v>
      </c>
      <c r="H1184" t="s">
        <v>34</v>
      </c>
      <c r="I1184" t="s">
        <v>47</v>
      </c>
      <c r="M1184" s="11">
        <v>13.083007376942414</v>
      </c>
      <c r="N1184">
        <v>13</v>
      </c>
      <c r="P1184" s="12">
        <v>43125</v>
      </c>
      <c r="Q1184" s="13">
        <v>1322.52</v>
      </c>
      <c r="R1184" s="13"/>
      <c r="S1184" s="14">
        <v>1118.546</v>
      </c>
      <c r="T1184" s="14">
        <v>0.28599999999999998</v>
      </c>
      <c r="V1184" t="s">
        <v>44</v>
      </c>
      <c r="W1184" t="s">
        <v>29</v>
      </c>
      <c r="X1184" s="12">
        <v>43125</v>
      </c>
      <c r="Y1184" s="15">
        <v>1160.0087972909948</v>
      </c>
      <c r="Z1184" s="16">
        <v>0</v>
      </c>
      <c r="AA1184" s="16">
        <v>0</v>
      </c>
      <c r="AB1184" s="16">
        <v>0</v>
      </c>
      <c r="AC1184" s="16">
        <v>1160.0087972909948</v>
      </c>
      <c r="AD1184" s="16">
        <v>1160.0087972909948</v>
      </c>
      <c r="AE1184" s="16">
        <v>1154.2724329872299</v>
      </c>
      <c r="AF1184" s="12">
        <v>43281</v>
      </c>
      <c r="AG1184" s="15" t="s">
        <v>38</v>
      </c>
      <c r="AH1184" s="15" t="s">
        <v>29</v>
      </c>
      <c r="AI1184" s="15" t="s">
        <v>38</v>
      </c>
      <c r="AL1184" s="47">
        <f t="shared" si="38"/>
        <v>1.0370684775512091</v>
      </c>
      <c r="AM1184" s="47">
        <v>0.96499999999999997</v>
      </c>
      <c r="AN1184">
        <f t="shared" si="39"/>
        <v>0.27598999999999996</v>
      </c>
      <c r="AO1184" s="18" t="s">
        <v>70</v>
      </c>
      <c r="AP1184">
        <v>0</v>
      </c>
    </row>
    <row r="1185" spans="1:42" hidden="1" x14ac:dyDescent="0.2">
      <c r="A1185" t="s">
        <v>39</v>
      </c>
      <c r="B1185" t="s">
        <v>40</v>
      </c>
      <c r="C1185" t="s">
        <v>31</v>
      </c>
      <c r="D1185">
        <v>183971</v>
      </c>
      <c r="E1185" t="s">
        <v>29</v>
      </c>
      <c r="G1185" t="s">
        <v>49</v>
      </c>
      <c r="H1185" t="s">
        <v>34</v>
      </c>
      <c r="I1185" t="s">
        <v>47</v>
      </c>
      <c r="M1185" s="11">
        <v>13.083007376942414</v>
      </c>
      <c r="N1185">
        <v>9</v>
      </c>
      <c r="P1185" s="12">
        <v>43125</v>
      </c>
      <c r="Q1185" s="13">
        <v>1322.52</v>
      </c>
      <c r="R1185" s="13"/>
      <c r="S1185" s="14">
        <v>1372.761</v>
      </c>
      <c r="T1185" s="14">
        <v>0.35099999999999998</v>
      </c>
      <c r="V1185" t="s">
        <v>44</v>
      </c>
      <c r="W1185" t="s">
        <v>29</v>
      </c>
      <c r="X1185" s="12">
        <v>43125</v>
      </c>
      <c r="Y1185" s="15">
        <v>1423.6471603116754</v>
      </c>
      <c r="Z1185" s="16">
        <v>0</v>
      </c>
      <c r="AA1185" s="16">
        <v>0</v>
      </c>
      <c r="AB1185" s="16">
        <v>0</v>
      </c>
      <c r="AC1185" s="16">
        <v>1423.6471603116754</v>
      </c>
      <c r="AD1185" s="16">
        <v>1423.6471603116754</v>
      </c>
      <c r="AE1185" s="16">
        <v>1416.6070768479638</v>
      </c>
      <c r="AF1185" s="12">
        <v>43281</v>
      </c>
      <c r="AG1185" s="15" t="s">
        <v>38</v>
      </c>
      <c r="AH1185" s="15" t="s">
        <v>29</v>
      </c>
      <c r="AI1185" s="15" t="s">
        <v>38</v>
      </c>
      <c r="AL1185" s="47">
        <f t="shared" si="38"/>
        <v>1.0370684775512091</v>
      </c>
      <c r="AM1185" s="47">
        <v>0.96499999999999997</v>
      </c>
      <c r="AN1185">
        <f t="shared" si="39"/>
        <v>0.33871499999999999</v>
      </c>
      <c r="AO1185" s="18" t="s">
        <v>70</v>
      </c>
      <c r="AP1185">
        <v>0</v>
      </c>
    </row>
    <row r="1186" spans="1:42" hidden="1" x14ac:dyDescent="0.2">
      <c r="A1186" t="s">
        <v>39</v>
      </c>
      <c r="B1186" t="s">
        <v>40</v>
      </c>
      <c r="C1186" t="s">
        <v>31</v>
      </c>
      <c r="D1186">
        <v>183971</v>
      </c>
      <c r="E1186" t="s">
        <v>29</v>
      </c>
      <c r="G1186" t="s">
        <v>50</v>
      </c>
      <c r="H1186" t="s">
        <v>34</v>
      </c>
      <c r="I1186" t="s">
        <v>47</v>
      </c>
      <c r="M1186" s="11">
        <v>13.083007376942414</v>
      </c>
      <c r="N1186">
        <v>42</v>
      </c>
      <c r="P1186" s="12">
        <v>43125</v>
      </c>
      <c r="Q1186" s="13">
        <v>1322.52</v>
      </c>
      <c r="R1186" s="13"/>
      <c r="S1186" s="14">
        <v>1929.48</v>
      </c>
      <c r="T1186" s="14">
        <v>0.42</v>
      </c>
      <c r="V1186" t="s">
        <v>44</v>
      </c>
      <c r="W1186" t="s">
        <v>29</v>
      </c>
      <c r="X1186" s="12">
        <v>43125</v>
      </c>
      <c r="Y1186" s="15">
        <v>2001.002886065507</v>
      </c>
      <c r="Z1186" s="16">
        <v>0</v>
      </c>
      <c r="AA1186" s="16">
        <v>0</v>
      </c>
      <c r="AB1186" s="16">
        <v>0</v>
      </c>
      <c r="AC1186" s="16">
        <v>2001.002886065507</v>
      </c>
      <c r="AD1186" s="16">
        <v>2001.002886065507</v>
      </c>
      <c r="AE1186" s="16">
        <v>1991.10771841319</v>
      </c>
      <c r="AF1186" s="12">
        <v>43281</v>
      </c>
      <c r="AG1186" s="15" t="s">
        <v>38</v>
      </c>
      <c r="AH1186" s="15" t="s">
        <v>29</v>
      </c>
      <c r="AI1186" s="15" t="s">
        <v>38</v>
      </c>
      <c r="AL1186" s="47">
        <f t="shared" si="38"/>
        <v>1.0370684775512091</v>
      </c>
      <c r="AM1186" s="47">
        <v>0.96499999999999997</v>
      </c>
      <c r="AN1186">
        <f t="shared" si="39"/>
        <v>0.40529999999999999</v>
      </c>
      <c r="AO1186" s="18" t="s">
        <v>70</v>
      </c>
      <c r="AP1186" t="s">
        <v>390</v>
      </c>
    </row>
    <row r="1187" spans="1:42" hidden="1" x14ac:dyDescent="0.2">
      <c r="A1187" t="s">
        <v>39</v>
      </c>
      <c r="B1187" t="s">
        <v>40</v>
      </c>
      <c r="C1187" t="s">
        <v>31</v>
      </c>
      <c r="D1187">
        <v>179443</v>
      </c>
      <c r="E1187" t="s">
        <v>29</v>
      </c>
      <c r="G1187" t="s">
        <v>147</v>
      </c>
      <c r="H1187" t="s">
        <v>42</v>
      </c>
      <c r="I1187" t="s">
        <v>43</v>
      </c>
      <c r="M1187" s="11">
        <v>13.05797247010084</v>
      </c>
      <c r="N1187">
        <v>1</v>
      </c>
      <c r="P1187" s="12">
        <v>43131</v>
      </c>
      <c r="Q1187" s="13">
        <v>103991.33</v>
      </c>
      <c r="R1187" s="13"/>
      <c r="S1187" s="14">
        <v>0</v>
      </c>
      <c r="T1187" s="14">
        <v>7.2</v>
      </c>
      <c r="V1187" t="s">
        <v>44</v>
      </c>
      <c r="W1187" t="s">
        <v>29</v>
      </c>
      <c r="X1187" s="12">
        <v>43131</v>
      </c>
      <c r="Y1187" s="15">
        <v>0</v>
      </c>
      <c r="Z1187" s="16">
        <v>0</v>
      </c>
      <c r="AA1187" s="16">
        <v>0</v>
      </c>
      <c r="AB1187" s="16">
        <v>0</v>
      </c>
      <c r="AC1187" s="16">
        <v>0</v>
      </c>
      <c r="AD1187" s="16">
        <v>0</v>
      </c>
      <c r="AE1187" s="16">
        <v>0</v>
      </c>
      <c r="AF1187" s="12">
        <v>43465</v>
      </c>
      <c r="AG1187" s="15" t="s">
        <v>38</v>
      </c>
      <c r="AH1187" s="15" t="s">
        <v>29</v>
      </c>
      <c r="AI1187" s="15" t="s">
        <v>38</v>
      </c>
      <c r="AL1187" s="47" t="e">
        <f t="shared" si="38"/>
        <v>#DIV/0!</v>
      </c>
      <c r="AM1187" s="47">
        <v>0.95299999999999996</v>
      </c>
      <c r="AN1187">
        <f t="shared" si="39"/>
        <v>6.8616000000000001</v>
      </c>
      <c r="AO1187" s="18" t="s">
        <v>70</v>
      </c>
      <c r="AP1187" t="s">
        <v>390</v>
      </c>
    </row>
    <row r="1188" spans="1:42" hidden="1" x14ac:dyDescent="0.2">
      <c r="A1188" t="s">
        <v>39</v>
      </c>
      <c r="B1188" t="s">
        <v>40</v>
      </c>
      <c r="C1188" t="s">
        <v>31</v>
      </c>
      <c r="D1188">
        <v>186436</v>
      </c>
      <c r="E1188" t="s">
        <v>29</v>
      </c>
      <c r="G1188" t="s">
        <v>73</v>
      </c>
      <c r="H1188" t="s">
        <v>34</v>
      </c>
      <c r="I1188" t="s">
        <v>47</v>
      </c>
      <c r="M1188" s="11">
        <v>13.083007376942414</v>
      </c>
      <c r="N1188">
        <v>500</v>
      </c>
      <c r="P1188" s="12">
        <v>43131</v>
      </c>
      <c r="Q1188" s="13">
        <v>6655.5</v>
      </c>
      <c r="R1188" s="13"/>
      <c r="S1188" s="14">
        <v>22970</v>
      </c>
      <c r="T1188" s="14">
        <v>5</v>
      </c>
      <c r="V1188" t="s">
        <v>44</v>
      </c>
      <c r="W1188" t="s">
        <v>29</v>
      </c>
      <c r="X1188" s="12">
        <v>43131</v>
      </c>
      <c r="Y1188" s="15">
        <v>23821.462929351273</v>
      </c>
      <c r="Z1188" s="16">
        <v>0</v>
      </c>
      <c r="AA1188" s="16">
        <v>0</v>
      </c>
      <c r="AB1188" s="16">
        <v>0</v>
      </c>
      <c r="AC1188" s="16">
        <v>23821.462929351273</v>
      </c>
      <c r="AD1188" s="16">
        <v>23821.462929351273</v>
      </c>
      <c r="AE1188" s="16">
        <v>23703.663314442736</v>
      </c>
      <c r="AF1188" s="12">
        <v>43373</v>
      </c>
      <c r="AG1188" s="15" t="s">
        <v>38</v>
      </c>
      <c r="AH1188" s="15" t="s">
        <v>29</v>
      </c>
      <c r="AI1188" s="15" t="s">
        <v>38</v>
      </c>
      <c r="AL1188" s="47">
        <f t="shared" si="38"/>
        <v>1.0370684775512091</v>
      </c>
      <c r="AM1188" s="47">
        <v>0.96499999999999997</v>
      </c>
      <c r="AN1188">
        <f t="shared" si="39"/>
        <v>4.8250000000000002</v>
      </c>
      <c r="AO1188" s="18" t="s">
        <v>70</v>
      </c>
      <c r="AP1188" t="s">
        <v>391</v>
      </c>
    </row>
    <row r="1189" spans="1:42" hidden="1" x14ac:dyDescent="0.2">
      <c r="A1189" t="s">
        <v>39</v>
      </c>
      <c r="B1189" t="s">
        <v>40</v>
      </c>
      <c r="C1189" t="s">
        <v>31</v>
      </c>
      <c r="D1189">
        <v>189071</v>
      </c>
      <c r="E1189" t="s">
        <v>29</v>
      </c>
      <c r="G1189" t="s">
        <v>75</v>
      </c>
      <c r="H1189" t="s">
        <v>34</v>
      </c>
      <c r="I1189" t="s">
        <v>47</v>
      </c>
      <c r="M1189" s="11">
        <v>13.083007376942414</v>
      </c>
      <c r="N1189">
        <v>4</v>
      </c>
      <c r="P1189" s="12">
        <v>43139</v>
      </c>
      <c r="Q1189" s="13">
        <v>1242.5</v>
      </c>
      <c r="R1189" s="13"/>
      <c r="S1189" s="14">
        <v>183.76</v>
      </c>
      <c r="T1189" s="14">
        <v>0.04</v>
      </c>
      <c r="V1189" t="s">
        <v>44</v>
      </c>
      <c r="W1189" t="s">
        <v>29</v>
      </c>
      <c r="X1189" s="12">
        <v>43139</v>
      </c>
      <c r="Y1189" s="15">
        <v>190.57170343481019</v>
      </c>
      <c r="Z1189" s="16">
        <v>0</v>
      </c>
      <c r="AA1189" s="16">
        <v>0</v>
      </c>
      <c r="AB1189" s="16">
        <v>0</v>
      </c>
      <c r="AC1189" s="16">
        <v>190.57170343481019</v>
      </c>
      <c r="AD1189" s="16">
        <v>190.57170343481019</v>
      </c>
      <c r="AE1189" s="16">
        <v>189.62930651554191</v>
      </c>
      <c r="AF1189" s="12">
        <v>43373</v>
      </c>
      <c r="AG1189" s="15" t="s">
        <v>38</v>
      </c>
      <c r="AH1189" s="15" t="s">
        <v>29</v>
      </c>
      <c r="AI1189" s="15" t="s">
        <v>38</v>
      </c>
      <c r="AL1189" s="47">
        <f t="shared" si="38"/>
        <v>1.0370684775512091</v>
      </c>
      <c r="AM1189" s="47">
        <v>0.96499999999999997</v>
      </c>
      <c r="AN1189">
        <f t="shared" si="39"/>
        <v>3.8600000000000002E-2</v>
      </c>
      <c r="AO1189" s="18" t="s">
        <v>70</v>
      </c>
      <c r="AP1189">
        <v>0</v>
      </c>
    </row>
    <row r="1190" spans="1:42" hidden="1" x14ac:dyDescent="0.2">
      <c r="A1190" t="s">
        <v>39</v>
      </c>
      <c r="B1190" t="s">
        <v>40</v>
      </c>
      <c r="C1190" t="s">
        <v>31</v>
      </c>
      <c r="D1190">
        <v>189071</v>
      </c>
      <c r="E1190" t="s">
        <v>29</v>
      </c>
      <c r="G1190" t="s">
        <v>76</v>
      </c>
      <c r="H1190" t="s">
        <v>34</v>
      </c>
      <c r="I1190" t="s">
        <v>47</v>
      </c>
      <c r="M1190" s="11">
        <v>13.083007376942414</v>
      </c>
      <c r="N1190">
        <v>6</v>
      </c>
      <c r="P1190" s="12">
        <v>43139</v>
      </c>
      <c r="Q1190" s="13">
        <v>1242.5</v>
      </c>
      <c r="R1190" s="13"/>
      <c r="S1190" s="14">
        <v>644.99760000000003</v>
      </c>
      <c r="T1190" s="14">
        <v>0.1404</v>
      </c>
      <c r="V1190" t="s">
        <v>44</v>
      </c>
      <c r="W1190" t="s">
        <v>29</v>
      </c>
      <c r="X1190" s="12">
        <v>43139</v>
      </c>
      <c r="Y1190" s="15">
        <v>668.90667905618375</v>
      </c>
      <c r="Z1190" s="16">
        <v>0</v>
      </c>
      <c r="AA1190" s="16">
        <v>0</v>
      </c>
      <c r="AB1190" s="16">
        <v>0</v>
      </c>
      <c r="AC1190" s="16">
        <v>668.90667905618375</v>
      </c>
      <c r="AD1190" s="16">
        <v>668.90667905618375</v>
      </c>
      <c r="AE1190" s="16">
        <v>665.59886586955201</v>
      </c>
      <c r="AF1190" s="12">
        <v>43373</v>
      </c>
      <c r="AG1190" s="15" t="s">
        <v>38</v>
      </c>
      <c r="AH1190" s="15" t="s">
        <v>29</v>
      </c>
      <c r="AI1190" s="15" t="s">
        <v>38</v>
      </c>
      <c r="AL1190" s="47">
        <f t="shared" si="38"/>
        <v>1.0370684775512091</v>
      </c>
      <c r="AM1190" s="47">
        <v>0.96499999999999997</v>
      </c>
      <c r="AN1190">
        <f t="shared" si="39"/>
        <v>0.135486</v>
      </c>
      <c r="AO1190" s="18" t="s">
        <v>70</v>
      </c>
      <c r="AP1190">
        <v>0</v>
      </c>
    </row>
    <row r="1191" spans="1:42" hidden="1" x14ac:dyDescent="0.2">
      <c r="A1191" t="s">
        <v>39</v>
      </c>
      <c r="B1191" t="s">
        <v>40</v>
      </c>
      <c r="C1191" t="s">
        <v>31</v>
      </c>
      <c r="D1191">
        <v>189071</v>
      </c>
      <c r="E1191" t="s">
        <v>29</v>
      </c>
      <c r="G1191" t="s">
        <v>74</v>
      </c>
      <c r="H1191" t="s">
        <v>34</v>
      </c>
      <c r="I1191" t="s">
        <v>47</v>
      </c>
      <c r="M1191" s="11">
        <v>13.083007376942414</v>
      </c>
      <c r="N1191">
        <v>5</v>
      </c>
      <c r="P1191" s="12">
        <v>43139</v>
      </c>
      <c r="Q1191" s="13">
        <v>1242.5</v>
      </c>
      <c r="R1191" s="13"/>
      <c r="S1191" s="14">
        <v>716.66399999999999</v>
      </c>
      <c r="T1191" s="14">
        <v>0.156</v>
      </c>
      <c r="V1191" t="s">
        <v>44</v>
      </c>
      <c r="W1191" t="s">
        <v>29</v>
      </c>
      <c r="X1191" s="12">
        <v>43139</v>
      </c>
      <c r="Y1191" s="15">
        <v>743.22964339575969</v>
      </c>
      <c r="Z1191" s="16">
        <v>0</v>
      </c>
      <c r="AA1191" s="16">
        <v>0</v>
      </c>
      <c r="AB1191" s="16">
        <v>0</v>
      </c>
      <c r="AC1191" s="16">
        <v>743.22964339575969</v>
      </c>
      <c r="AD1191" s="16">
        <v>743.22964339575969</v>
      </c>
      <c r="AE1191" s="16">
        <v>739.55429541061335</v>
      </c>
      <c r="AF1191" s="12">
        <v>43373</v>
      </c>
      <c r="AG1191" s="15" t="s">
        <v>38</v>
      </c>
      <c r="AH1191" s="15" t="s">
        <v>29</v>
      </c>
      <c r="AI1191" s="15" t="s">
        <v>38</v>
      </c>
      <c r="AL1191" s="47">
        <f t="shared" si="38"/>
        <v>1.0370684775512091</v>
      </c>
      <c r="AM1191" s="47">
        <v>0.96499999999999997</v>
      </c>
      <c r="AN1191">
        <f t="shared" si="39"/>
        <v>0.15054000000000001</v>
      </c>
      <c r="AO1191" s="18" t="s">
        <v>70</v>
      </c>
      <c r="AP1191" t="s">
        <v>390</v>
      </c>
    </row>
    <row r="1192" spans="1:42" hidden="1" x14ac:dyDescent="0.2">
      <c r="A1192" t="s">
        <v>39</v>
      </c>
      <c r="B1192" t="s">
        <v>40</v>
      </c>
      <c r="C1192" t="s">
        <v>31</v>
      </c>
      <c r="D1192">
        <v>189537</v>
      </c>
      <c r="E1192" t="s">
        <v>29</v>
      </c>
      <c r="G1192" t="s">
        <v>72</v>
      </c>
      <c r="H1192" t="s">
        <v>34</v>
      </c>
      <c r="I1192" t="s">
        <v>47</v>
      </c>
      <c r="M1192" s="11">
        <v>13.083007376942414</v>
      </c>
      <c r="N1192">
        <v>2</v>
      </c>
      <c r="P1192" s="12">
        <v>43143</v>
      </c>
      <c r="Q1192" s="13">
        <v>650</v>
      </c>
      <c r="R1192" s="13"/>
      <c r="S1192" s="14">
        <v>1680</v>
      </c>
      <c r="T1192" s="14">
        <v>0</v>
      </c>
      <c r="V1192" t="s">
        <v>44</v>
      </c>
      <c r="W1192" t="s">
        <v>29</v>
      </c>
      <c r="X1192" s="12">
        <v>43143</v>
      </c>
      <c r="Y1192" s="15">
        <v>1742.2750422860313</v>
      </c>
      <c r="Z1192" s="16">
        <v>0</v>
      </c>
      <c r="AA1192" s="16">
        <v>0</v>
      </c>
      <c r="AB1192" s="16">
        <v>0</v>
      </c>
      <c r="AC1192" s="16">
        <v>1742.2750422860313</v>
      </c>
      <c r="AD1192" s="16">
        <v>1742.2750422860313</v>
      </c>
      <c r="AE1192" s="16">
        <v>1733.6593107646408</v>
      </c>
      <c r="AF1192" s="12">
        <v>43465</v>
      </c>
      <c r="AG1192" s="15" t="s">
        <v>38</v>
      </c>
      <c r="AH1192" s="15" t="s">
        <v>29</v>
      </c>
      <c r="AI1192" s="15" t="s">
        <v>38</v>
      </c>
      <c r="AL1192" s="47">
        <f t="shared" si="38"/>
        <v>1.0370684775512091</v>
      </c>
      <c r="AM1192" s="47">
        <v>0.96499999999999997</v>
      </c>
      <c r="AN1192">
        <f t="shared" si="39"/>
        <v>0</v>
      </c>
      <c r="AO1192" s="18" t="s">
        <v>70</v>
      </c>
      <c r="AP1192" t="s">
        <v>390</v>
      </c>
    </row>
    <row r="1193" spans="1:42" hidden="1" x14ac:dyDescent="0.2">
      <c r="A1193" t="s">
        <v>39</v>
      </c>
      <c r="B1193" t="s">
        <v>40</v>
      </c>
      <c r="C1193" t="s">
        <v>31</v>
      </c>
      <c r="D1193">
        <v>188526</v>
      </c>
      <c r="E1193" t="s">
        <v>29</v>
      </c>
      <c r="G1193" t="s">
        <v>53</v>
      </c>
      <c r="H1193" t="s">
        <v>34</v>
      </c>
      <c r="I1193" t="s">
        <v>47</v>
      </c>
      <c r="M1193" s="11">
        <v>13.083007376942414</v>
      </c>
      <c r="N1193">
        <v>50</v>
      </c>
      <c r="P1193" s="12">
        <v>43153</v>
      </c>
      <c r="Q1193" s="13">
        <v>6979</v>
      </c>
      <c r="R1193" s="13"/>
      <c r="S1193" s="14">
        <v>7166.64</v>
      </c>
      <c r="T1193" s="14">
        <v>1.56</v>
      </c>
      <c r="V1193" t="s">
        <v>44</v>
      </c>
      <c r="W1193" t="s">
        <v>29</v>
      </c>
      <c r="X1193" s="12">
        <v>43153</v>
      </c>
      <c r="Y1193" s="15">
        <v>7432.2964339575974</v>
      </c>
      <c r="Z1193" s="16">
        <v>0</v>
      </c>
      <c r="AA1193" s="16">
        <v>0</v>
      </c>
      <c r="AB1193" s="16">
        <v>0</v>
      </c>
      <c r="AC1193" s="16">
        <v>7432.2964339575974</v>
      </c>
      <c r="AD1193" s="16">
        <v>7432.2964339575974</v>
      </c>
      <c r="AE1193" s="16">
        <v>7395.5429541061339</v>
      </c>
      <c r="AF1193" s="12">
        <v>43281</v>
      </c>
      <c r="AG1193" s="15" t="s">
        <v>38</v>
      </c>
      <c r="AH1193" s="15" t="s">
        <v>29</v>
      </c>
      <c r="AI1193" s="15" t="s">
        <v>38</v>
      </c>
      <c r="AL1193" s="47">
        <f t="shared" si="38"/>
        <v>1.0370684775512091</v>
      </c>
      <c r="AM1193" s="47">
        <v>0.96499999999999997</v>
      </c>
      <c r="AN1193">
        <f t="shared" si="39"/>
        <v>1.5054000000000001</v>
      </c>
      <c r="AO1193" s="18" t="s">
        <v>70</v>
      </c>
      <c r="AP1193" t="s">
        <v>390</v>
      </c>
    </row>
    <row r="1194" spans="1:42" hidden="1" x14ac:dyDescent="0.2">
      <c r="A1194" t="s">
        <v>29</v>
      </c>
      <c r="B1194" t="s">
        <v>44</v>
      </c>
      <c r="C1194" t="s">
        <v>31</v>
      </c>
      <c r="D1194">
        <v>189210</v>
      </c>
      <c r="E1194" t="s">
        <v>29</v>
      </c>
      <c r="G1194" t="s">
        <v>294</v>
      </c>
      <c r="H1194" t="s">
        <v>34</v>
      </c>
      <c r="I1194">
        <v>657861</v>
      </c>
      <c r="M1194" s="11"/>
      <c r="N1194">
        <v>122</v>
      </c>
      <c r="P1194" s="12">
        <v>43157</v>
      </c>
      <c r="Q1194" s="13">
        <v>1242.25</v>
      </c>
      <c r="R1194" s="13"/>
      <c r="S1194" s="14">
        <v>5604.68</v>
      </c>
      <c r="T1194" s="14">
        <v>1.22</v>
      </c>
      <c r="U1194" t="s">
        <v>291</v>
      </c>
      <c r="V1194" t="s">
        <v>44</v>
      </c>
      <c r="W1194" t="s">
        <v>29</v>
      </c>
      <c r="X1194" s="12">
        <v>43157</v>
      </c>
      <c r="Y1194" s="15">
        <v>5812.4369547617107</v>
      </c>
      <c r="Z1194" s="16">
        <v>0</v>
      </c>
      <c r="AA1194" s="16">
        <v>0</v>
      </c>
      <c r="AB1194" s="16">
        <v>0</v>
      </c>
      <c r="AC1194" s="16">
        <v>5812.4369547617107</v>
      </c>
      <c r="AD1194" s="16">
        <v>5812.4369547617107</v>
      </c>
      <c r="AE1194" s="16">
        <v>5783.6938487240277</v>
      </c>
      <c r="AF1194" s="12">
        <v>43555</v>
      </c>
      <c r="AG1194" s="15"/>
      <c r="AH1194" s="15" t="s">
        <v>29</v>
      </c>
      <c r="AI1194" s="15" t="s">
        <v>38</v>
      </c>
      <c r="AL1194" s="47">
        <f t="shared" si="38"/>
        <v>1.0370684775512091</v>
      </c>
      <c r="AM1194" s="47">
        <v>0.96499999999999997</v>
      </c>
      <c r="AN1194">
        <f t="shared" si="39"/>
        <v>1.1773</v>
      </c>
      <c r="AO1194" s="18" t="s">
        <v>70</v>
      </c>
      <c r="AP1194" t="s">
        <v>390</v>
      </c>
    </row>
    <row r="1195" spans="1:42" hidden="1" x14ac:dyDescent="0.2">
      <c r="A1195" t="s">
        <v>39</v>
      </c>
      <c r="B1195" t="s">
        <v>40</v>
      </c>
      <c r="C1195" t="s">
        <v>31</v>
      </c>
      <c r="D1195">
        <v>189240</v>
      </c>
      <c r="E1195" t="s">
        <v>29</v>
      </c>
      <c r="G1195" t="s">
        <v>74</v>
      </c>
      <c r="H1195" t="s">
        <v>34</v>
      </c>
      <c r="I1195" t="s">
        <v>47</v>
      </c>
      <c r="M1195" s="11">
        <v>13.083007376942414</v>
      </c>
      <c r="N1195">
        <v>36</v>
      </c>
      <c r="P1195" s="12">
        <v>43160</v>
      </c>
      <c r="Q1195" s="13">
        <v>4681</v>
      </c>
      <c r="R1195" s="13"/>
      <c r="S1195" s="14">
        <v>5159.9808000000003</v>
      </c>
      <c r="T1195" s="14">
        <v>1.1232</v>
      </c>
      <c r="V1195" t="s">
        <v>44</v>
      </c>
      <c r="W1195" t="s">
        <v>29</v>
      </c>
      <c r="X1195" s="12">
        <v>43160</v>
      </c>
      <c r="Y1195" s="15">
        <v>5351.25343244947</v>
      </c>
      <c r="Z1195" s="16">
        <v>0</v>
      </c>
      <c r="AA1195" s="16">
        <v>0</v>
      </c>
      <c r="AB1195" s="16">
        <v>0</v>
      </c>
      <c r="AC1195" s="16">
        <v>5351.25343244947</v>
      </c>
      <c r="AD1195" s="16">
        <v>5351.25343244947</v>
      </c>
      <c r="AE1195" s="16">
        <v>5324.7909269564161</v>
      </c>
      <c r="AF1195" s="12">
        <v>43373</v>
      </c>
      <c r="AG1195" s="15" t="s">
        <v>38</v>
      </c>
      <c r="AH1195" s="15" t="s">
        <v>29</v>
      </c>
      <c r="AI1195" s="15" t="s">
        <v>38</v>
      </c>
      <c r="AL1195" s="47">
        <f t="shared" si="38"/>
        <v>1.0370684775512091</v>
      </c>
      <c r="AM1195" s="47">
        <v>0.96499999999999997</v>
      </c>
      <c r="AN1195">
        <f t="shared" si="39"/>
        <v>1.083888</v>
      </c>
      <c r="AO1195" s="18" t="s">
        <v>70</v>
      </c>
      <c r="AP1195" t="s">
        <v>391</v>
      </c>
    </row>
    <row r="1196" spans="1:42" hidden="1" x14ac:dyDescent="0.2">
      <c r="A1196" t="s">
        <v>39</v>
      </c>
      <c r="B1196" t="s">
        <v>40</v>
      </c>
      <c r="C1196" t="s">
        <v>31</v>
      </c>
      <c r="D1196">
        <v>190716</v>
      </c>
      <c r="E1196" t="s">
        <v>29</v>
      </c>
      <c r="G1196" t="s">
        <v>53</v>
      </c>
      <c r="H1196" t="s">
        <v>34</v>
      </c>
      <c r="I1196" t="s">
        <v>47</v>
      </c>
      <c r="M1196" s="11">
        <v>13.083007376942414</v>
      </c>
      <c r="N1196">
        <v>18</v>
      </c>
      <c r="P1196" s="12">
        <v>43168</v>
      </c>
      <c r="Q1196" s="13">
        <v>2515</v>
      </c>
      <c r="R1196" s="13"/>
      <c r="S1196" s="14">
        <v>2579.9904000000001</v>
      </c>
      <c r="T1196" s="14">
        <v>0.56159999999999999</v>
      </c>
      <c r="V1196" t="s">
        <v>44</v>
      </c>
      <c r="W1196" t="s">
        <v>29</v>
      </c>
      <c r="X1196" s="12">
        <v>43168</v>
      </c>
      <c r="Y1196" s="15">
        <v>2675.626716224735</v>
      </c>
      <c r="Z1196" s="16">
        <v>0</v>
      </c>
      <c r="AA1196" s="16">
        <v>0</v>
      </c>
      <c r="AB1196" s="16">
        <v>0</v>
      </c>
      <c r="AC1196" s="16">
        <v>2675.626716224735</v>
      </c>
      <c r="AD1196" s="16">
        <v>2675.626716224735</v>
      </c>
      <c r="AE1196" s="16">
        <v>2662.3954634782081</v>
      </c>
      <c r="AF1196" s="12">
        <v>43281</v>
      </c>
      <c r="AG1196" s="15" t="s">
        <v>38</v>
      </c>
      <c r="AH1196" s="15" t="s">
        <v>29</v>
      </c>
      <c r="AI1196" s="15" t="s">
        <v>38</v>
      </c>
      <c r="AL1196" s="47">
        <f t="shared" si="38"/>
        <v>1.0370684775512091</v>
      </c>
      <c r="AM1196" s="47">
        <v>0.96499999999999997</v>
      </c>
      <c r="AN1196">
        <f t="shared" si="39"/>
        <v>0.54194399999999998</v>
      </c>
      <c r="AO1196" s="18" t="s">
        <v>70</v>
      </c>
      <c r="AP1196" t="s">
        <v>391</v>
      </c>
    </row>
    <row r="1197" spans="1:42" hidden="1" x14ac:dyDescent="0.2">
      <c r="A1197" t="s">
        <v>39</v>
      </c>
      <c r="B1197" t="s">
        <v>40</v>
      </c>
      <c r="C1197" t="s">
        <v>31</v>
      </c>
      <c r="D1197">
        <v>176264</v>
      </c>
      <c r="E1197" t="s">
        <v>29</v>
      </c>
      <c r="G1197" t="s">
        <v>41</v>
      </c>
      <c r="H1197" t="s">
        <v>42</v>
      </c>
      <c r="I1197" t="s">
        <v>43</v>
      </c>
      <c r="M1197" s="11">
        <v>13.05797247010084</v>
      </c>
      <c r="N1197">
        <v>1</v>
      </c>
      <c r="P1197" s="12">
        <v>43169</v>
      </c>
      <c r="Q1197" s="13">
        <v>6684.85</v>
      </c>
      <c r="R1197" s="13"/>
      <c r="S1197" s="14">
        <v>13700</v>
      </c>
      <c r="T1197" s="14">
        <v>0</v>
      </c>
      <c r="V1197" t="s">
        <v>44</v>
      </c>
      <c r="W1197" t="s">
        <v>29</v>
      </c>
      <c r="X1197" s="12">
        <v>43169</v>
      </c>
      <c r="Y1197" s="15">
        <v>10674.916510731557</v>
      </c>
      <c r="Z1197" s="16">
        <v>0</v>
      </c>
      <c r="AA1197" s="16">
        <v>0</v>
      </c>
      <c r="AB1197" s="16">
        <v>0</v>
      </c>
      <c r="AC1197" s="16">
        <v>10674.916510731557</v>
      </c>
      <c r="AD1197" s="16">
        <v>10674.916510731557</v>
      </c>
      <c r="AE1197" s="16">
        <v>10622.127936920015</v>
      </c>
      <c r="AF1197" s="12">
        <v>43281</v>
      </c>
      <c r="AG1197" s="15" t="s">
        <v>38</v>
      </c>
      <c r="AH1197" s="15" t="s">
        <v>29</v>
      </c>
      <c r="AI1197" s="15" t="s">
        <v>38</v>
      </c>
      <c r="AL1197" s="47">
        <f t="shared" si="38"/>
        <v>0.77919098618478511</v>
      </c>
      <c r="AM1197" s="47">
        <v>0.94</v>
      </c>
      <c r="AN1197">
        <f t="shared" si="39"/>
        <v>0</v>
      </c>
      <c r="AO1197" s="18" t="s">
        <v>70</v>
      </c>
      <c r="AP1197" t="s">
        <v>391</v>
      </c>
    </row>
    <row r="1198" spans="1:42" hidden="1" x14ac:dyDescent="0.2">
      <c r="A1198" t="s">
        <v>39</v>
      </c>
      <c r="B1198" t="s">
        <v>40</v>
      </c>
      <c r="C1198" t="s">
        <v>31</v>
      </c>
      <c r="D1198">
        <v>176264</v>
      </c>
      <c r="E1198" t="s">
        <v>29</v>
      </c>
      <c r="G1198" t="s">
        <v>45</v>
      </c>
      <c r="H1198" t="s">
        <v>42</v>
      </c>
      <c r="I1198" t="s">
        <v>43</v>
      </c>
      <c r="M1198" s="11">
        <v>13.05797247010084</v>
      </c>
      <c r="N1198">
        <v>1</v>
      </c>
      <c r="P1198" s="12">
        <v>43169</v>
      </c>
      <c r="Q1198" s="13">
        <v>6684.85</v>
      </c>
      <c r="R1198" s="13"/>
      <c r="S1198" s="14">
        <v>34059</v>
      </c>
      <c r="T1198" s="14">
        <v>3.9</v>
      </c>
      <c r="V1198" t="s">
        <v>44</v>
      </c>
      <c r="W1198" t="s">
        <v>29</v>
      </c>
      <c r="X1198" s="12">
        <v>43169</v>
      </c>
      <c r="Y1198" s="15">
        <v>26538.465798467601</v>
      </c>
      <c r="Z1198" s="16">
        <v>0</v>
      </c>
      <c r="AA1198" s="16">
        <v>0</v>
      </c>
      <c r="AB1198" s="16">
        <v>0</v>
      </c>
      <c r="AC1198" s="16">
        <v>26538.465798467601</v>
      </c>
      <c r="AD1198" s="16">
        <v>26538.465798467601</v>
      </c>
      <c r="AE1198" s="16">
        <v>26407.230321427654</v>
      </c>
      <c r="AF1198" s="12">
        <v>43281</v>
      </c>
      <c r="AG1198" s="15" t="s">
        <v>38</v>
      </c>
      <c r="AH1198" s="15" t="s">
        <v>29</v>
      </c>
      <c r="AI1198" s="15" t="s">
        <v>38</v>
      </c>
      <c r="AL1198" s="47">
        <f t="shared" si="38"/>
        <v>0.77919098618478522</v>
      </c>
      <c r="AM1198" s="47">
        <v>0.94</v>
      </c>
      <c r="AN1198">
        <f t="shared" si="39"/>
        <v>3.6659999999999999</v>
      </c>
      <c r="AO1198" s="18" t="s">
        <v>70</v>
      </c>
      <c r="AP1198" t="s">
        <v>391</v>
      </c>
    </row>
    <row r="1199" spans="1:42" hidden="1" x14ac:dyDescent="0.2">
      <c r="A1199" t="s">
        <v>29</v>
      </c>
      <c r="B1199" t="s">
        <v>44</v>
      </c>
      <c r="C1199" t="s">
        <v>31</v>
      </c>
      <c r="D1199">
        <v>184523</v>
      </c>
      <c r="E1199" t="s">
        <v>29</v>
      </c>
      <c r="G1199" t="s">
        <v>290</v>
      </c>
      <c r="H1199" t="s">
        <v>42</v>
      </c>
      <c r="M1199" s="11"/>
      <c r="P1199" s="12">
        <v>43188</v>
      </c>
      <c r="Q1199" s="13">
        <v>30507.59</v>
      </c>
      <c r="R1199" s="13"/>
      <c r="S1199" s="14">
        <v>41828</v>
      </c>
      <c r="T1199" s="14">
        <v>5.6</v>
      </c>
      <c r="U1199" t="s">
        <v>291</v>
      </c>
      <c r="V1199" t="s">
        <v>44</v>
      </c>
      <c r="W1199" t="s">
        <v>29</v>
      </c>
      <c r="X1199" s="12">
        <v>43188</v>
      </c>
      <c r="Y1199" s="15">
        <v>32592.000570137196</v>
      </c>
      <c r="Z1199" s="16">
        <v>0</v>
      </c>
      <c r="AA1199" s="16">
        <v>0</v>
      </c>
      <c r="AB1199" s="16">
        <v>0</v>
      </c>
      <c r="AC1199" s="16">
        <v>32592.000570137196</v>
      </c>
      <c r="AD1199" s="16">
        <v>32592.000570137196</v>
      </c>
      <c r="AE1199" s="16">
        <v>32430.829733247476</v>
      </c>
      <c r="AF1199" s="12">
        <v>43555</v>
      </c>
      <c r="AG1199" s="15"/>
      <c r="AH1199" s="15" t="s">
        <v>29</v>
      </c>
      <c r="AI1199" s="15" t="s">
        <v>38</v>
      </c>
      <c r="AL1199" s="47">
        <f t="shared" si="38"/>
        <v>0.77919098618478522</v>
      </c>
      <c r="AM1199" s="47">
        <v>0.94</v>
      </c>
      <c r="AN1199">
        <f t="shared" si="39"/>
        <v>5.2639999999999993</v>
      </c>
      <c r="AO1199" s="18" t="s">
        <v>70</v>
      </c>
      <c r="AP1199" t="s">
        <v>391</v>
      </c>
    </row>
    <row r="1200" spans="1:42" hidden="1" x14ac:dyDescent="0.2">
      <c r="A1200" t="s">
        <v>29</v>
      </c>
      <c r="B1200" t="s">
        <v>44</v>
      </c>
      <c r="C1200" t="s">
        <v>31</v>
      </c>
      <c r="D1200">
        <v>184523</v>
      </c>
      <c r="E1200" t="s">
        <v>29</v>
      </c>
      <c r="G1200" t="s">
        <v>292</v>
      </c>
      <c r="H1200" t="s">
        <v>34</v>
      </c>
      <c r="I1200">
        <v>530885</v>
      </c>
      <c r="M1200" s="11"/>
      <c r="N1200">
        <v>126</v>
      </c>
      <c r="P1200" s="12">
        <v>43188</v>
      </c>
      <c r="Q1200" s="13">
        <v>30507.59</v>
      </c>
      <c r="R1200" s="13"/>
      <c r="S1200" s="14">
        <v>290975.81</v>
      </c>
      <c r="T1200" s="14">
        <v>29.4</v>
      </c>
      <c r="U1200" t="s">
        <v>291</v>
      </c>
      <c r="V1200" t="s">
        <v>44</v>
      </c>
      <c r="W1200" t="s">
        <v>29</v>
      </c>
      <c r="X1200" s="12">
        <v>43188</v>
      </c>
      <c r="Y1200" s="15">
        <v>301761.84028092987</v>
      </c>
      <c r="Z1200" s="16">
        <v>0</v>
      </c>
      <c r="AA1200" s="16">
        <v>0</v>
      </c>
      <c r="AB1200" s="16">
        <v>0</v>
      </c>
      <c r="AC1200" s="16">
        <v>301761.84028092987</v>
      </c>
      <c r="AD1200" s="16">
        <v>301761.84028092987</v>
      </c>
      <c r="AE1200" s="16">
        <v>300269.59655582323</v>
      </c>
      <c r="AF1200" s="12">
        <v>43555</v>
      </c>
      <c r="AG1200" s="15"/>
      <c r="AH1200" s="15" t="s">
        <v>29</v>
      </c>
      <c r="AI1200" s="15" t="s">
        <v>38</v>
      </c>
      <c r="AL1200" s="47">
        <f t="shared" si="38"/>
        <v>1.0370684775512091</v>
      </c>
      <c r="AM1200" s="47">
        <v>0.96499999999999997</v>
      </c>
      <c r="AN1200">
        <f t="shared" si="39"/>
        <v>28.370999999999999</v>
      </c>
      <c r="AO1200" s="18" t="s">
        <v>70</v>
      </c>
      <c r="AP1200" t="s">
        <v>391</v>
      </c>
    </row>
    <row r="1201" spans="1:42" hidden="1" x14ac:dyDescent="0.2">
      <c r="A1201" t="s">
        <v>67</v>
      </c>
      <c r="B1201" t="s">
        <v>40</v>
      </c>
      <c r="C1201" t="s">
        <v>31</v>
      </c>
      <c r="D1201">
        <v>182031</v>
      </c>
      <c r="E1201" t="s">
        <v>29</v>
      </c>
      <c r="G1201" t="s">
        <v>71</v>
      </c>
      <c r="H1201" t="s">
        <v>42</v>
      </c>
      <c r="I1201" t="s">
        <v>43</v>
      </c>
      <c r="M1201" s="11">
        <v>13.05797247010084</v>
      </c>
      <c r="N1201">
        <v>1</v>
      </c>
      <c r="P1201" s="12">
        <v>43189</v>
      </c>
      <c r="Q1201" s="13">
        <v>23809.86</v>
      </c>
      <c r="R1201" s="13"/>
      <c r="S1201" s="14">
        <v>23674.49</v>
      </c>
      <c r="T1201" s="14">
        <v>2.7</v>
      </c>
      <c r="V1201" t="s">
        <v>44</v>
      </c>
      <c r="W1201" t="s">
        <v>29</v>
      </c>
      <c r="X1201" s="12">
        <v>43189</v>
      </c>
      <c r="Y1201" s="15">
        <v>18446.949210521838</v>
      </c>
      <c r="Z1201" s="16">
        <v>0</v>
      </c>
      <c r="AA1201" s="16">
        <v>0</v>
      </c>
      <c r="AB1201" s="16">
        <v>0</v>
      </c>
      <c r="AC1201" s="16">
        <v>18446.949210521838</v>
      </c>
      <c r="AD1201" s="16">
        <v>18446.949210521838</v>
      </c>
      <c r="AE1201" s="16">
        <v>18355.727125644786</v>
      </c>
      <c r="AF1201" s="12">
        <v>43281</v>
      </c>
      <c r="AG1201" s="15" t="s">
        <v>38</v>
      </c>
      <c r="AH1201" s="15" t="s">
        <v>69</v>
      </c>
      <c r="AI1201" s="15" t="s">
        <v>70</v>
      </c>
      <c r="AL1201" s="47">
        <f t="shared" si="38"/>
        <v>0.77919098618478522</v>
      </c>
      <c r="AM1201" s="47">
        <v>0.95299999999999996</v>
      </c>
      <c r="AN1201">
        <f t="shared" si="39"/>
        <v>2.5731000000000002</v>
      </c>
      <c r="AO1201" s="18" t="s">
        <v>70</v>
      </c>
      <c r="AP1201" t="s">
        <v>391</v>
      </c>
    </row>
    <row r="1202" spans="1:42" hidden="1" x14ac:dyDescent="0.2">
      <c r="A1202" t="s">
        <v>67</v>
      </c>
      <c r="B1202" t="s">
        <v>40</v>
      </c>
      <c r="C1202" t="s">
        <v>31</v>
      </c>
      <c r="D1202">
        <v>182031</v>
      </c>
      <c r="E1202" t="s">
        <v>29</v>
      </c>
      <c r="G1202" t="s">
        <v>71</v>
      </c>
      <c r="H1202" t="s">
        <v>42</v>
      </c>
      <c r="I1202" t="s">
        <v>43</v>
      </c>
      <c r="M1202" s="11">
        <v>13.05797247010084</v>
      </c>
      <c r="N1202">
        <v>1</v>
      </c>
      <c r="P1202" s="12">
        <v>43189</v>
      </c>
      <c r="Q1202" s="13">
        <v>13152.78</v>
      </c>
      <c r="R1202" s="13"/>
      <c r="S1202" s="14">
        <v>10551.34</v>
      </c>
      <c r="T1202" s="14">
        <v>1.21</v>
      </c>
      <c r="V1202" t="s">
        <v>44</v>
      </c>
      <c r="W1202" t="s">
        <v>29</v>
      </c>
      <c r="X1202" s="12">
        <v>43189</v>
      </c>
      <c r="Y1202" s="15">
        <v>8221.5090201709718</v>
      </c>
      <c r="Z1202" s="16">
        <v>0</v>
      </c>
      <c r="AA1202" s="16">
        <v>0</v>
      </c>
      <c r="AB1202" s="16">
        <v>0</v>
      </c>
      <c r="AC1202" s="16">
        <v>8221.5090201709718</v>
      </c>
      <c r="AD1202" s="16">
        <v>8221.5090201709718</v>
      </c>
      <c r="AE1202" s="16">
        <v>8180.8528018935513</v>
      </c>
      <c r="AF1202" s="12">
        <v>43281</v>
      </c>
      <c r="AG1202" s="15" t="s">
        <v>38</v>
      </c>
      <c r="AH1202" s="15" t="s">
        <v>69</v>
      </c>
      <c r="AI1202" s="15" t="s">
        <v>70</v>
      </c>
      <c r="AL1202" s="47">
        <f t="shared" si="38"/>
        <v>0.77919098618478522</v>
      </c>
      <c r="AM1202" s="47">
        <v>0.95299999999999996</v>
      </c>
      <c r="AN1202">
        <f t="shared" si="39"/>
        <v>1.15313</v>
      </c>
      <c r="AO1202" s="18" t="s">
        <v>70</v>
      </c>
      <c r="AP1202" t="s">
        <v>391</v>
      </c>
    </row>
    <row r="1203" spans="1:42" hidden="1" x14ac:dyDescent="0.2">
      <c r="A1203" t="s">
        <v>39</v>
      </c>
      <c r="B1203" t="s">
        <v>40</v>
      </c>
      <c r="C1203" t="s">
        <v>31</v>
      </c>
      <c r="D1203">
        <v>184011</v>
      </c>
      <c r="E1203" t="s">
        <v>29</v>
      </c>
      <c r="G1203" t="s">
        <v>51</v>
      </c>
      <c r="H1203" t="s">
        <v>42</v>
      </c>
      <c r="I1203" t="s">
        <v>43</v>
      </c>
      <c r="M1203" s="11">
        <v>13.05797247010084</v>
      </c>
      <c r="N1203">
        <v>1</v>
      </c>
      <c r="P1203" s="12">
        <v>43189</v>
      </c>
      <c r="Q1203" s="13">
        <v>178827</v>
      </c>
      <c r="R1203" s="13"/>
      <c r="S1203" s="14">
        <v>70581</v>
      </c>
      <c r="T1203" s="14">
        <v>8.82</v>
      </c>
      <c r="V1203" t="s">
        <v>44</v>
      </c>
      <c r="W1203" t="s">
        <v>29</v>
      </c>
      <c r="X1203" s="12">
        <v>43189</v>
      </c>
      <c r="Y1203" s="15">
        <v>54996.078995908327</v>
      </c>
      <c r="Z1203" s="16">
        <v>0</v>
      </c>
      <c r="AA1203" s="16">
        <v>0</v>
      </c>
      <c r="AB1203" s="16">
        <v>0</v>
      </c>
      <c r="AC1203" s="16">
        <v>54996.078995908327</v>
      </c>
      <c r="AD1203" s="16">
        <v>54996.078995908327</v>
      </c>
      <c r="AE1203" s="16">
        <v>54724.117658084062</v>
      </c>
      <c r="AF1203" s="12">
        <v>43281</v>
      </c>
      <c r="AG1203" s="15" t="s">
        <v>38</v>
      </c>
      <c r="AH1203" s="15" t="s">
        <v>29</v>
      </c>
      <c r="AI1203" s="15" t="s">
        <v>38</v>
      </c>
      <c r="AL1203" s="47">
        <f t="shared" si="38"/>
        <v>0.77919098618478522</v>
      </c>
      <c r="AM1203" s="47">
        <v>0.95299999999999996</v>
      </c>
      <c r="AN1203">
        <f t="shared" si="39"/>
        <v>8.4054599999999997</v>
      </c>
      <c r="AO1203" s="18" t="s">
        <v>70</v>
      </c>
      <c r="AP1203" t="s">
        <v>391</v>
      </c>
    </row>
    <row r="1204" spans="1:42" hidden="1" x14ac:dyDescent="0.2">
      <c r="A1204" t="s">
        <v>39</v>
      </c>
      <c r="B1204" t="s">
        <v>40</v>
      </c>
      <c r="C1204" t="s">
        <v>31</v>
      </c>
      <c r="D1204">
        <v>184011</v>
      </c>
      <c r="E1204" t="s">
        <v>29</v>
      </c>
      <c r="G1204" t="s">
        <v>52</v>
      </c>
      <c r="H1204" t="s">
        <v>42</v>
      </c>
      <c r="I1204" t="s">
        <v>43</v>
      </c>
      <c r="M1204" s="11">
        <v>13.05797247010084</v>
      </c>
      <c r="N1204">
        <v>1</v>
      </c>
      <c r="P1204" s="12">
        <v>43189</v>
      </c>
      <c r="Q1204" s="13">
        <v>178827</v>
      </c>
      <c r="R1204" s="13"/>
      <c r="S1204" s="14">
        <v>228039</v>
      </c>
      <c r="T1204" s="14">
        <v>61.8</v>
      </c>
      <c r="V1204" t="s">
        <v>44</v>
      </c>
      <c r="W1204" t="s">
        <v>29</v>
      </c>
      <c r="X1204" s="12">
        <v>43189</v>
      </c>
      <c r="Y1204" s="15">
        <v>177685.93329859222</v>
      </c>
      <c r="Z1204" s="16">
        <v>0</v>
      </c>
      <c r="AA1204" s="16">
        <v>0</v>
      </c>
      <c r="AB1204" s="16">
        <v>0</v>
      </c>
      <c r="AC1204" s="16">
        <v>177685.93329859222</v>
      </c>
      <c r="AD1204" s="16">
        <v>177685.93329859222</v>
      </c>
      <c r="AE1204" s="16">
        <v>176807.2578545477</v>
      </c>
      <c r="AF1204" s="12">
        <v>43281</v>
      </c>
      <c r="AG1204" s="15" t="s">
        <v>38</v>
      </c>
      <c r="AH1204" s="15" t="s">
        <v>29</v>
      </c>
      <c r="AI1204" s="15" t="s">
        <v>38</v>
      </c>
      <c r="AL1204" s="47">
        <f t="shared" si="38"/>
        <v>0.77919098618478511</v>
      </c>
      <c r="AM1204" s="47">
        <v>0.95299999999999996</v>
      </c>
      <c r="AN1204">
        <f t="shared" si="39"/>
        <v>58.895399999999995</v>
      </c>
      <c r="AO1204" s="18" t="s">
        <v>70</v>
      </c>
      <c r="AP1204" t="s">
        <v>391</v>
      </c>
    </row>
    <row r="1205" spans="1:42" hidden="1" x14ac:dyDescent="0.2">
      <c r="A1205" t="s">
        <v>39</v>
      </c>
      <c r="B1205" t="s">
        <v>40</v>
      </c>
      <c r="C1205" t="s">
        <v>31</v>
      </c>
      <c r="D1205">
        <v>190513</v>
      </c>
      <c r="E1205" t="s">
        <v>29</v>
      </c>
      <c r="G1205" t="s">
        <v>78</v>
      </c>
      <c r="H1205" t="s">
        <v>34</v>
      </c>
      <c r="I1205" t="s">
        <v>47</v>
      </c>
      <c r="M1205" s="11">
        <v>13.083007376942414</v>
      </c>
      <c r="N1205">
        <v>2</v>
      </c>
      <c r="P1205" s="12">
        <v>43190</v>
      </c>
      <c r="Q1205" s="13">
        <v>8003.8</v>
      </c>
      <c r="R1205" s="13"/>
      <c r="S1205" s="14">
        <v>303.20400000000001</v>
      </c>
      <c r="T1205" s="14">
        <v>6.6000000000000003E-2</v>
      </c>
      <c r="V1205" t="s">
        <v>44</v>
      </c>
      <c r="W1205" t="s">
        <v>29</v>
      </c>
      <c r="X1205" s="12">
        <v>43190</v>
      </c>
      <c r="Y1205" s="15">
        <v>314.44331066743683</v>
      </c>
      <c r="Z1205" s="16">
        <v>0</v>
      </c>
      <c r="AA1205" s="16">
        <v>0</v>
      </c>
      <c r="AB1205" s="16">
        <v>0</v>
      </c>
      <c r="AC1205" s="16">
        <v>314.44331066743683</v>
      </c>
      <c r="AD1205" s="16">
        <v>314.44331066743683</v>
      </c>
      <c r="AE1205" s="16">
        <v>312.88835575064417</v>
      </c>
      <c r="AF1205" s="12">
        <v>43373</v>
      </c>
      <c r="AG1205" s="15" t="s">
        <v>38</v>
      </c>
      <c r="AH1205" s="15" t="s">
        <v>29</v>
      </c>
      <c r="AI1205" s="15" t="s">
        <v>38</v>
      </c>
      <c r="AL1205" s="47">
        <f t="shared" si="38"/>
        <v>1.0370684775512091</v>
      </c>
      <c r="AM1205" s="47">
        <v>0.96499999999999997</v>
      </c>
      <c r="AN1205">
        <f t="shared" si="39"/>
        <v>6.3689999999999997E-2</v>
      </c>
      <c r="AO1205" s="18" t="s">
        <v>70</v>
      </c>
      <c r="AP1205" t="s">
        <v>391</v>
      </c>
    </row>
    <row r="1206" spans="1:42" hidden="1" x14ac:dyDescent="0.2">
      <c r="A1206" t="s">
        <v>39</v>
      </c>
      <c r="B1206" t="s">
        <v>40</v>
      </c>
      <c r="C1206" t="s">
        <v>31</v>
      </c>
      <c r="D1206">
        <v>190513</v>
      </c>
      <c r="E1206" t="s">
        <v>29</v>
      </c>
      <c r="G1206" t="s">
        <v>79</v>
      </c>
      <c r="H1206" t="s">
        <v>34</v>
      </c>
      <c r="I1206" t="s">
        <v>47</v>
      </c>
      <c r="M1206" s="11">
        <v>13.083007376942414</v>
      </c>
      <c r="N1206">
        <v>50</v>
      </c>
      <c r="P1206" s="12">
        <v>43190</v>
      </c>
      <c r="Q1206" s="13">
        <v>8003.8</v>
      </c>
      <c r="R1206" s="13"/>
      <c r="S1206" s="14">
        <v>10152.74</v>
      </c>
      <c r="T1206" s="14">
        <v>2.21</v>
      </c>
      <c r="V1206" t="s">
        <v>44</v>
      </c>
      <c r="W1206" t="s">
        <v>29</v>
      </c>
      <c r="X1206" s="12">
        <v>43190</v>
      </c>
      <c r="Y1206" s="15">
        <v>10529.086614773263</v>
      </c>
      <c r="Z1206" s="16">
        <v>0</v>
      </c>
      <c r="AA1206" s="16">
        <v>0</v>
      </c>
      <c r="AB1206" s="16">
        <v>0</v>
      </c>
      <c r="AC1206" s="16">
        <v>10529.086614773263</v>
      </c>
      <c r="AD1206" s="16">
        <v>10529.086614773263</v>
      </c>
      <c r="AE1206" s="16">
        <v>10477.01918498369</v>
      </c>
      <c r="AF1206" s="12">
        <v>43373</v>
      </c>
      <c r="AG1206" s="15" t="s">
        <v>38</v>
      </c>
      <c r="AH1206" s="15" t="s">
        <v>29</v>
      </c>
      <c r="AI1206" s="15" t="s">
        <v>38</v>
      </c>
      <c r="AL1206" s="47">
        <f t="shared" si="38"/>
        <v>1.0370684775512091</v>
      </c>
      <c r="AM1206" s="47">
        <v>0.96499999999999997</v>
      </c>
      <c r="AN1206">
        <f t="shared" si="39"/>
        <v>2.1326499999999999</v>
      </c>
      <c r="AO1206" s="18" t="s">
        <v>70</v>
      </c>
      <c r="AP1206" t="s">
        <v>391</v>
      </c>
    </row>
    <row r="1207" spans="1:42" hidden="1" x14ac:dyDescent="0.2">
      <c r="A1207" t="s">
        <v>39</v>
      </c>
      <c r="B1207" t="s">
        <v>40</v>
      </c>
      <c r="C1207" t="s">
        <v>31</v>
      </c>
      <c r="D1207">
        <v>192130</v>
      </c>
      <c r="E1207" t="s">
        <v>29</v>
      </c>
      <c r="G1207" t="s">
        <v>72</v>
      </c>
      <c r="H1207" t="s">
        <v>34</v>
      </c>
      <c r="I1207" t="s">
        <v>47</v>
      </c>
      <c r="M1207" s="11">
        <v>13.083007376942414</v>
      </c>
      <c r="N1207">
        <v>6</v>
      </c>
      <c r="P1207" s="12">
        <v>43210</v>
      </c>
      <c r="Q1207" s="13">
        <v>1500</v>
      </c>
      <c r="R1207" s="13"/>
      <c r="S1207" s="14">
        <v>5040</v>
      </c>
      <c r="T1207" s="14">
        <v>0</v>
      </c>
      <c r="V1207" t="s">
        <v>44</v>
      </c>
      <c r="W1207" t="s">
        <v>29</v>
      </c>
      <c r="X1207" s="12">
        <v>43210</v>
      </c>
      <c r="Y1207" s="15">
        <v>5226.8251268580943</v>
      </c>
      <c r="Z1207" s="16">
        <v>0</v>
      </c>
      <c r="AA1207" s="16">
        <v>0</v>
      </c>
      <c r="AB1207" s="16">
        <v>0</v>
      </c>
      <c r="AC1207" s="16">
        <v>5226.8251268580943</v>
      </c>
      <c r="AD1207" s="16">
        <v>5226.8251268580943</v>
      </c>
      <c r="AE1207" s="16">
        <v>5200.977932293923</v>
      </c>
      <c r="AF1207" s="12">
        <v>43373</v>
      </c>
      <c r="AG1207" s="15" t="s">
        <v>38</v>
      </c>
      <c r="AH1207" s="15" t="s">
        <v>29</v>
      </c>
      <c r="AI1207" s="15" t="s">
        <v>38</v>
      </c>
      <c r="AL1207" s="47">
        <f t="shared" si="38"/>
        <v>1.0370684775512091</v>
      </c>
      <c r="AM1207" s="47">
        <v>0.96499999999999997</v>
      </c>
      <c r="AN1207">
        <f t="shared" si="39"/>
        <v>0</v>
      </c>
      <c r="AO1207" s="18" t="s">
        <v>70</v>
      </c>
      <c r="AP1207" t="s">
        <v>391</v>
      </c>
    </row>
    <row r="1208" spans="1:42" hidden="1" x14ac:dyDescent="0.2">
      <c r="A1208" t="s">
        <v>143</v>
      </c>
      <c r="B1208" t="s">
        <v>40</v>
      </c>
      <c r="C1208" t="s">
        <v>31</v>
      </c>
      <c r="D1208">
        <v>162028</v>
      </c>
      <c r="E1208" t="s">
        <v>29</v>
      </c>
      <c r="G1208" t="s">
        <v>144</v>
      </c>
      <c r="H1208" t="s">
        <v>34</v>
      </c>
      <c r="I1208" t="s">
        <v>47</v>
      </c>
      <c r="M1208" s="11">
        <v>13.083007376942414</v>
      </c>
      <c r="N1208">
        <v>17</v>
      </c>
      <c r="P1208" s="12">
        <v>43222</v>
      </c>
      <c r="Q1208" s="13">
        <v>32429.8</v>
      </c>
      <c r="R1208" s="13"/>
      <c r="S1208" s="14">
        <v>9928</v>
      </c>
      <c r="T1208" s="14">
        <v>0</v>
      </c>
      <c r="V1208" t="s">
        <v>44</v>
      </c>
      <c r="W1208" t="s">
        <v>29</v>
      </c>
      <c r="X1208" s="12">
        <v>43222</v>
      </c>
      <c r="Y1208" s="15">
        <v>10296.015845128404</v>
      </c>
      <c r="Z1208" s="16">
        <v>0</v>
      </c>
      <c r="AA1208" s="16">
        <v>0</v>
      </c>
      <c r="AB1208" s="16">
        <v>0</v>
      </c>
      <c r="AC1208" s="16">
        <v>10296.015845128404</v>
      </c>
      <c r="AD1208" s="16">
        <v>10296.015845128404</v>
      </c>
      <c r="AE1208" s="16">
        <v>10245.100974566281</v>
      </c>
      <c r="AF1208" s="12">
        <v>43404</v>
      </c>
      <c r="AG1208" s="15" t="s">
        <v>38</v>
      </c>
      <c r="AH1208" s="15" t="s">
        <v>143</v>
      </c>
      <c r="AI1208" s="15" t="s">
        <v>70</v>
      </c>
      <c r="AL1208" s="47">
        <f t="shared" si="38"/>
        <v>1.0370684775512091</v>
      </c>
      <c r="AM1208" s="47">
        <v>0.96499999999999997</v>
      </c>
      <c r="AN1208">
        <f t="shared" si="39"/>
        <v>0</v>
      </c>
      <c r="AO1208" s="18" t="s">
        <v>70</v>
      </c>
      <c r="AP1208" t="s">
        <v>391</v>
      </c>
    </row>
    <row r="1209" spans="1:42" hidden="1" x14ac:dyDescent="0.2">
      <c r="A1209" t="s">
        <v>143</v>
      </c>
      <c r="B1209" t="s">
        <v>40</v>
      </c>
      <c r="C1209" t="s">
        <v>31</v>
      </c>
      <c r="D1209">
        <v>162028</v>
      </c>
      <c r="E1209" t="s">
        <v>29</v>
      </c>
      <c r="G1209" t="s">
        <v>145</v>
      </c>
      <c r="H1209" t="s">
        <v>34</v>
      </c>
      <c r="I1209" t="s">
        <v>47</v>
      </c>
      <c r="M1209" s="11">
        <v>13.083007376942414</v>
      </c>
      <c r="N1209">
        <v>12</v>
      </c>
      <c r="P1209" s="12">
        <v>43222</v>
      </c>
      <c r="Q1209" s="13">
        <v>32429.8</v>
      </c>
      <c r="R1209" s="13"/>
      <c r="S1209" s="14">
        <v>14616</v>
      </c>
      <c r="T1209" s="14">
        <v>0</v>
      </c>
      <c r="V1209" t="s">
        <v>44</v>
      </c>
      <c r="W1209" t="s">
        <v>29</v>
      </c>
      <c r="X1209" s="12">
        <v>43222</v>
      </c>
      <c r="Y1209" s="15">
        <v>15157.792867888473</v>
      </c>
      <c r="Z1209" s="16">
        <v>0</v>
      </c>
      <c r="AA1209" s="16">
        <v>0</v>
      </c>
      <c r="AB1209" s="16">
        <v>0</v>
      </c>
      <c r="AC1209" s="16">
        <v>15157.792867888473</v>
      </c>
      <c r="AD1209" s="16">
        <v>15157.792867888473</v>
      </c>
      <c r="AE1209" s="16">
        <v>15082.836003652375</v>
      </c>
      <c r="AF1209" s="12">
        <v>43404</v>
      </c>
      <c r="AG1209" s="15" t="s">
        <v>38</v>
      </c>
      <c r="AH1209" s="15" t="s">
        <v>143</v>
      </c>
      <c r="AI1209" s="15" t="s">
        <v>70</v>
      </c>
      <c r="AL1209" s="47">
        <f t="shared" si="38"/>
        <v>1.0370684775512091</v>
      </c>
      <c r="AM1209" s="47">
        <v>0.96499999999999997</v>
      </c>
      <c r="AN1209">
        <f t="shared" si="39"/>
        <v>0</v>
      </c>
      <c r="AO1209" s="18" t="s">
        <v>70</v>
      </c>
      <c r="AP1209" t="s">
        <v>391</v>
      </c>
    </row>
    <row r="1210" spans="1:42" hidden="1" x14ac:dyDescent="0.2">
      <c r="A1210" t="s">
        <v>143</v>
      </c>
      <c r="B1210" t="s">
        <v>40</v>
      </c>
      <c r="C1210" t="s">
        <v>31</v>
      </c>
      <c r="D1210">
        <v>162028</v>
      </c>
      <c r="E1210" t="s">
        <v>29</v>
      </c>
      <c r="G1210" t="s">
        <v>146</v>
      </c>
      <c r="H1210" t="s">
        <v>34</v>
      </c>
      <c r="I1210" t="s">
        <v>47</v>
      </c>
      <c r="M1210" s="11">
        <v>13.083007376942414</v>
      </c>
      <c r="N1210">
        <v>18</v>
      </c>
      <c r="P1210" s="12">
        <v>43222</v>
      </c>
      <c r="Q1210" s="13">
        <v>32429.8</v>
      </c>
      <c r="R1210" s="13"/>
      <c r="S1210" s="14">
        <v>55188</v>
      </c>
      <c r="T1210" s="14">
        <v>0</v>
      </c>
      <c r="V1210" t="s">
        <v>44</v>
      </c>
      <c r="W1210" t="s">
        <v>29</v>
      </c>
      <c r="X1210" s="12">
        <v>43222</v>
      </c>
      <c r="Y1210" s="15">
        <v>57233.735139096127</v>
      </c>
      <c r="Z1210" s="16">
        <v>0</v>
      </c>
      <c r="AA1210" s="16">
        <v>0</v>
      </c>
      <c r="AB1210" s="16">
        <v>0</v>
      </c>
      <c r="AC1210" s="16">
        <v>57233.735139096127</v>
      </c>
      <c r="AD1210" s="16">
        <v>57233.735139096127</v>
      </c>
      <c r="AE1210" s="16">
        <v>56950.708358618445</v>
      </c>
      <c r="AF1210" s="12">
        <v>43404</v>
      </c>
      <c r="AG1210" s="15" t="s">
        <v>38</v>
      </c>
      <c r="AH1210" s="15" t="s">
        <v>143</v>
      </c>
      <c r="AI1210" s="15" t="s">
        <v>70</v>
      </c>
      <c r="AL1210" s="47">
        <f t="shared" si="38"/>
        <v>1.0370684775512091</v>
      </c>
      <c r="AM1210" s="47">
        <v>0.96499999999999997</v>
      </c>
      <c r="AN1210">
        <f t="shared" si="39"/>
        <v>0</v>
      </c>
      <c r="AO1210" s="18" t="s">
        <v>70</v>
      </c>
      <c r="AP1210" t="s">
        <v>391</v>
      </c>
    </row>
    <row r="1211" spans="1:42" hidden="1" x14ac:dyDescent="0.2">
      <c r="A1211" t="s">
        <v>29</v>
      </c>
      <c r="B1211" t="s">
        <v>44</v>
      </c>
      <c r="C1211" t="s">
        <v>31</v>
      </c>
      <c r="D1211">
        <v>191778</v>
      </c>
      <c r="E1211" t="s">
        <v>29</v>
      </c>
      <c r="G1211" t="s">
        <v>296</v>
      </c>
      <c r="H1211" t="s">
        <v>34</v>
      </c>
      <c r="I1211">
        <v>626405</v>
      </c>
      <c r="M1211" s="11"/>
      <c r="N1211">
        <v>2</v>
      </c>
      <c r="P1211" s="12">
        <v>43244</v>
      </c>
      <c r="Q1211" s="13">
        <v>3673.76</v>
      </c>
      <c r="R1211" s="13"/>
      <c r="S1211" s="14">
        <v>546</v>
      </c>
      <c r="T1211" s="14">
        <v>0</v>
      </c>
      <c r="U1211" t="s">
        <v>291</v>
      </c>
      <c r="V1211" t="s">
        <v>44</v>
      </c>
      <c r="W1211" t="s">
        <v>29</v>
      </c>
      <c r="X1211" s="12">
        <v>43244</v>
      </c>
      <c r="Y1211" s="15">
        <v>566.23938874296016</v>
      </c>
      <c r="Z1211" s="16">
        <v>0</v>
      </c>
      <c r="AA1211" s="16">
        <v>0</v>
      </c>
      <c r="AB1211" s="16">
        <v>0</v>
      </c>
      <c r="AC1211" s="16">
        <v>566.23938874296016</v>
      </c>
      <c r="AD1211" s="16">
        <v>566.23938874296016</v>
      </c>
      <c r="AE1211" s="16">
        <v>563.43927599850826</v>
      </c>
      <c r="AF1211" s="12">
        <v>43555</v>
      </c>
      <c r="AG1211" s="15"/>
      <c r="AH1211" s="15" t="s">
        <v>29</v>
      </c>
      <c r="AI1211" s="15" t="s">
        <v>38</v>
      </c>
      <c r="AL1211" s="47">
        <f t="shared" si="38"/>
        <v>1.0370684775512091</v>
      </c>
      <c r="AM1211" s="47">
        <v>0.96499999999999997</v>
      </c>
      <c r="AN1211">
        <f t="shared" si="39"/>
        <v>0</v>
      </c>
      <c r="AO1211" s="18" t="s">
        <v>70</v>
      </c>
      <c r="AP1211" t="s">
        <v>391</v>
      </c>
    </row>
    <row r="1212" spans="1:42" hidden="1" x14ac:dyDescent="0.2">
      <c r="A1212" t="s">
        <v>29</v>
      </c>
      <c r="B1212" t="s">
        <v>44</v>
      </c>
      <c r="C1212" t="s">
        <v>31</v>
      </c>
      <c r="D1212">
        <v>191778</v>
      </c>
      <c r="E1212" t="s">
        <v>29</v>
      </c>
      <c r="G1212" t="s">
        <v>296</v>
      </c>
      <c r="H1212" t="s">
        <v>34</v>
      </c>
      <c r="I1212">
        <v>626406</v>
      </c>
      <c r="M1212" s="11"/>
      <c r="N1212">
        <v>2</v>
      </c>
      <c r="P1212" s="12">
        <v>43244</v>
      </c>
      <c r="Q1212" s="13">
        <v>3673.76</v>
      </c>
      <c r="R1212" s="13"/>
      <c r="S1212" s="14">
        <v>1680</v>
      </c>
      <c r="T1212" s="14">
        <v>0</v>
      </c>
      <c r="U1212" t="s">
        <v>291</v>
      </c>
      <c r="V1212" t="s">
        <v>44</v>
      </c>
      <c r="W1212" t="s">
        <v>29</v>
      </c>
      <c r="X1212" s="12">
        <v>43244</v>
      </c>
      <c r="Y1212" s="15">
        <v>1742.2750422860313</v>
      </c>
      <c r="Z1212" s="16">
        <v>0</v>
      </c>
      <c r="AA1212" s="16">
        <v>0</v>
      </c>
      <c r="AB1212" s="16">
        <v>0</v>
      </c>
      <c r="AC1212" s="16">
        <v>1742.2750422860313</v>
      </c>
      <c r="AD1212" s="16">
        <v>1742.2750422860313</v>
      </c>
      <c r="AE1212" s="16">
        <v>1733.6593107646408</v>
      </c>
      <c r="AF1212" s="12">
        <v>43555</v>
      </c>
      <c r="AG1212" s="15"/>
      <c r="AH1212" s="15" t="s">
        <v>29</v>
      </c>
      <c r="AI1212" s="15" t="s">
        <v>38</v>
      </c>
      <c r="AL1212" s="47">
        <f t="shared" si="38"/>
        <v>1.0370684775512091</v>
      </c>
      <c r="AM1212" s="47">
        <v>0.96499999999999997</v>
      </c>
      <c r="AN1212">
        <f t="shared" si="39"/>
        <v>0</v>
      </c>
      <c r="AO1212" s="18" t="s">
        <v>70</v>
      </c>
      <c r="AP1212" t="s">
        <v>390</v>
      </c>
    </row>
    <row r="1213" spans="1:42" hidden="1" x14ac:dyDescent="0.2">
      <c r="A1213" t="s">
        <v>29</v>
      </c>
      <c r="B1213" t="s">
        <v>44</v>
      </c>
      <c r="C1213" t="s">
        <v>31</v>
      </c>
      <c r="D1213">
        <v>191778</v>
      </c>
      <c r="E1213" t="s">
        <v>29</v>
      </c>
      <c r="G1213" t="s">
        <v>296</v>
      </c>
      <c r="H1213" t="s">
        <v>34</v>
      </c>
      <c r="I1213">
        <v>626407</v>
      </c>
      <c r="M1213" s="11"/>
      <c r="N1213">
        <v>6</v>
      </c>
      <c r="P1213" s="12">
        <v>43244</v>
      </c>
      <c r="Q1213" s="13">
        <v>3673.76</v>
      </c>
      <c r="R1213" s="13"/>
      <c r="S1213" s="14">
        <v>7308</v>
      </c>
      <c r="T1213" s="14">
        <v>0</v>
      </c>
      <c r="U1213" t="s">
        <v>291</v>
      </c>
      <c r="V1213" t="s">
        <v>44</v>
      </c>
      <c r="W1213" t="s">
        <v>29</v>
      </c>
      <c r="X1213" s="12">
        <v>43244</v>
      </c>
      <c r="Y1213" s="15">
        <v>7578.8964339442364</v>
      </c>
      <c r="Z1213" s="16">
        <v>0</v>
      </c>
      <c r="AA1213" s="16">
        <v>0</v>
      </c>
      <c r="AB1213" s="16">
        <v>0</v>
      </c>
      <c r="AC1213" s="16">
        <v>7578.8964339442364</v>
      </c>
      <c r="AD1213" s="16">
        <v>7578.8964339442364</v>
      </c>
      <c r="AE1213" s="16">
        <v>7541.4180018261877</v>
      </c>
      <c r="AF1213" s="12">
        <v>43555</v>
      </c>
      <c r="AG1213" s="15"/>
      <c r="AH1213" s="15" t="s">
        <v>29</v>
      </c>
      <c r="AI1213" s="15" t="s">
        <v>38</v>
      </c>
      <c r="AL1213" s="47">
        <f t="shared" ref="AL1213:AL1246" si="40">Y1213/S1213</f>
        <v>1.0370684775512091</v>
      </c>
      <c r="AM1213" s="47">
        <v>0.96499999999999997</v>
      </c>
      <c r="AN1213">
        <f t="shared" ref="AN1213:AN1244" si="41">T1213*AM1213</f>
        <v>0</v>
      </c>
      <c r="AO1213" s="18" t="s">
        <v>70</v>
      </c>
      <c r="AP1213" t="s">
        <v>391</v>
      </c>
    </row>
    <row r="1214" spans="1:42" hidden="1" x14ac:dyDescent="0.2">
      <c r="A1214" t="s">
        <v>39</v>
      </c>
      <c r="B1214" t="s">
        <v>40</v>
      </c>
      <c r="C1214" t="s">
        <v>31</v>
      </c>
      <c r="D1214">
        <v>188107</v>
      </c>
      <c r="E1214" t="s">
        <v>29</v>
      </c>
      <c r="G1214" t="s">
        <v>148</v>
      </c>
      <c r="H1214" t="s">
        <v>42</v>
      </c>
      <c r="I1214" t="s">
        <v>43</v>
      </c>
      <c r="M1214" s="11">
        <v>13.05797247010084</v>
      </c>
      <c r="N1214">
        <v>1</v>
      </c>
      <c r="P1214" s="12">
        <v>43250</v>
      </c>
      <c r="Q1214" s="13">
        <v>1179.78</v>
      </c>
      <c r="R1214" s="13"/>
      <c r="S1214" s="14">
        <v>4957</v>
      </c>
      <c r="T1214" s="14">
        <v>1.6</v>
      </c>
      <c r="V1214" t="s">
        <v>44</v>
      </c>
      <c r="W1214" t="s">
        <v>29</v>
      </c>
      <c r="X1214" s="12">
        <v>43250</v>
      </c>
      <c r="Y1214" s="15">
        <v>3862.4497185179803</v>
      </c>
      <c r="Z1214" s="16">
        <v>0</v>
      </c>
      <c r="AA1214" s="16">
        <v>0</v>
      </c>
      <c r="AB1214" s="16">
        <v>0</v>
      </c>
      <c r="AC1214" s="16">
        <v>3862.4497185179803</v>
      </c>
      <c r="AD1214" s="16">
        <v>3862.4497185179803</v>
      </c>
      <c r="AE1214" s="16">
        <v>3843.3495024315707</v>
      </c>
      <c r="AF1214" s="12">
        <v>43465</v>
      </c>
      <c r="AG1214" s="15" t="s">
        <v>38</v>
      </c>
      <c r="AH1214" s="15" t="s">
        <v>29</v>
      </c>
      <c r="AI1214" s="15" t="s">
        <v>38</v>
      </c>
      <c r="AL1214" s="47">
        <f t="shared" si="40"/>
        <v>0.77919098618478522</v>
      </c>
      <c r="AM1214" s="47">
        <v>0.94</v>
      </c>
      <c r="AN1214">
        <f t="shared" si="41"/>
        <v>1.504</v>
      </c>
      <c r="AO1214" s="18" t="s">
        <v>70</v>
      </c>
      <c r="AP1214" t="s">
        <v>390</v>
      </c>
    </row>
    <row r="1215" spans="1:42" hidden="1" x14ac:dyDescent="0.2">
      <c r="A1215" t="s">
        <v>39</v>
      </c>
      <c r="B1215" t="s">
        <v>40</v>
      </c>
      <c r="C1215" t="s">
        <v>31</v>
      </c>
      <c r="D1215">
        <v>188107</v>
      </c>
      <c r="E1215" t="s">
        <v>29</v>
      </c>
      <c r="G1215" t="s">
        <v>149</v>
      </c>
      <c r="H1215" t="s">
        <v>34</v>
      </c>
      <c r="I1215" t="s">
        <v>47</v>
      </c>
      <c r="M1215" s="11">
        <v>13.083007376942414</v>
      </c>
      <c r="N1215">
        <v>2</v>
      </c>
      <c r="P1215" s="12">
        <v>43250</v>
      </c>
      <c r="Q1215" s="13">
        <v>5205.26</v>
      </c>
      <c r="R1215" s="13"/>
      <c r="S1215" s="14">
        <v>551.28</v>
      </c>
      <c r="T1215" s="14">
        <v>0</v>
      </c>
      <c r="V1215" t="s">
        <v>44</v>
      </c>
      <c r="W1215" t="s">
        <v>29</v>
      </c>
      <c r="X1215" s="12">
        <v>43250</v>
      </c>
      <c r="Y1215" s="15">
        <v>571.71511030443048</v>
      </c>
      <c r="Z1215" s="16">
        <v>0</v>
      </c>
      <c r="AA1215" s="16">
        <v>0</v>
      </c>
      <c r="AB1215" s="16">
        <v>0</v>
      </c>
      <c r="AC1215" s="16">
        <v>571.71511030443048</v>
      </c>
      <c r="AD1215" s="16">
        <v>571.71511030443048</v>
      </c>
      <c r="AE1215" s="16">
        <v>568.88791954662565</v>
      </c>
      <c r="AF1215" s="12">
        <v>43465</v>
      </c>
      <c r="AG1215" s="15" t="s">
        <v>38</v>
      </c>
      <c r="AH1215" s="15" t="s">
        <v>29</v>
      </c>
      <c r="AI1215" s="15" t="s">
        <v>38</v>
      </c>
      <c r="AL1215" s="47">
        <f t="shared" si="40"/>
        <v>1.0370684775512091</v>
      </c>
      <c r="AM1215" s="47">
        <v>0.96499999999999997</v>
      </c>
      <c r="AN1215">
        <f t="shared" si="41"/>
        <v>0</v>
      </c>
      <c r="AO1215" s="18" t="s">
        <v>70</v>
      </c>
      <c r="AP1215" t="s">
        <v>390</v>
      </c>
    </row>
    <row r="1216" spans="1:42" hidden="1" x14ac:dyDescent="0.2">
      <c r="A1216" t="s">
        <v>39</v>
      </c>
      <c r="B1216" t="s">
        <v>40</v>
      </c>
      <c r="C1216" t="s">
        <v>31</v>
      </c>
      <c r="D1216">
        <v>188107</v>
      </c>
      <c r="E1216" t="s">
        <v>29</v>
      </c>
      <c r="G1216" t="s">
        <v>150</v>
      </c>
      <c r="H1216" t="s">
        <v>34</v>
      </c>
      <c r="I1216" t="s">
        <v>47</v>
      </c>
      <c r="M1216" s="11">
        <v>13.083007376942414</v>
      </c>
      <c r="N1216">
        <v>9</v>
      </c>
      <c r="P1216" s="12">
        <v>43250</v>
      </c>
      <c r="Q1216" s="13">
        <v>5205.26</v>
      </c>
      <c r="R1216" s="13"/>
      <c r="S1216" s="14">
        <v>5085.558</v>
      </c>
      <c r="T1216" s="14">
        <v>0</v>
      </c>
      <c r="V1216" t="s">
        <v>44</v>
      </c>
      <c r="W1216" t="s">
        <v>29</v>
      </c>
      <c r="X1216" s="12">
        <v>43250</v>
      </c>
      <c r="Y1216" s="15">
        <v>5274.0718925583724</v>
      </c>
      <c r="Z1216" s="16">
        <v>0</v>
      </c>
      <c r="AA1216" s="16">
        <v>0</v>
      </c>
      <c r="AB1216" s="16">
        <v>0</v>
      </c>
      <c r="AC1216" s="16">
        <v>5274.0718925583724</v>
      </c>
      <c r="AD1216" s="16">
        <v>5274.0718925583724</v>
      </c>
      <c r="AE1216" s="16">
        <v>5247.9910578176223</v>
      </c>
      <c r="AF1216" s="12">
        <v>43465</v>
      </c>
      <c r="AG1216" s="15" t="s">
        <v>38</v>
      </c>
      <c r="AH1216" s="15" t="s">
        <v>29</v>
      </c>
      <c r="AI1216" s="15" t="s">
        <v>38</v>
      </c>
      <c r="AL1216" s="47">
        <f t="shared" si="40"/>
        <v>1.0370684775512091</v>
      </c>
      <c r="AM1216" s="47">
        <v>0.96499999999999997</v>
      </c>
      <c r="AN1216">
        <f t="shared" si="41"/>
        <v>0</v>
      </c>
      <c r="AO1216" s="18" t="s">
        <v>70</v>
      </c>
      <c r="AP1216" t="s">
        <v>390</v>
      </c>
    </row>
    <row r="1217" spans="1:42" hidden="1" x14ac:dyDescent="0.2">
      <c r="A1217" t="s">
        <v>39</v>
      </c>
      <c r="B1217" t="s">
        <v>40</v>
      </c>
      <c r="C1217" t="s">
        <v>31</v>
      </c>
      <c r="D1217">
        <v>188107</v>
      </c>
      <c r="E1217" t="s">
        <v>29</v>
      </c>
      <c r="G1217" t="s">
        <v>73</v>
      </c>
      <c r="H1217" t="s">
        <v>34</v>
      </c>
      <c r="I1217" t="s">
        <v>47</v>
      </c>
      <c r="M1217" s="11">
        <v>13.083007376942414</v>
      </c>
      <c r="N1217">
        <v>14</v>
      </c>
      <c r="P1217" s="12">
        <v>43250</v>
      </c>
      <c r="Q1217" s="13">
        <v>5205.26</v>
      </c>
      <c r="R1217" s="13"/>
      <c r="S1217" s="14">
        <v>643.16</v>
      </c>
      <c r="T1217" s="14">
        <v>0.14000000000000001</v>
      </c>
      <c r="V1217" t="s">
        <v>44</v>
      </c>
      <c r="W1217" t="s">
        <v>29</v>
      </c>
      <c r="X1217" s="12">
        <v>43250</v>
      </c>
      <c r="Y1217" s="15">
        <v>667.00096202183568</v>
      </c>
      <c r="Z1217" s="16">
        <v>0</v>
      </c>
      <c r="AA1217" s="16">
        <v>0</v>
      </c>
      <c r="AB1217" s="16">
        <v>0</v>
      </c>
      <c r="AC1217" s="16">
        <v>667.00096202183568</v>
      </c>
      <c r="AD1217" s="16">
        <v>667.00096202183568</v>
      </c>
      <c r="AE1217" s="16">
        <v>663.70257280439671</v>
      </c>
      <c r="AF1217" s="12">
        <v>43465</v>
      </c>
      <c r="AG1217" s="15" t="s">
        <v>38</v>
      </c>
      <c r="AH1217" s="15" t="s">
        <v>29</v>
      </c>
      <c r="AI1217" s="15" t="s">
        <v>38</v>
      </c>
      <c r="AL1217" s="47">
        <f t="shared" si="40"/>
        <v>1.0370684775512091</v>
      </c>
      <c r="AM1217" s="47">
        <v>0.96499999999999997</v>
      </c>
      <c r="AN1217">
        <f t="shared" si="41"/>
        <v>0.1351</v>
      </c>
      <c r="AO1217" s="18" t="s">
        <v>70</v>
      </c>
      <c r="AP1217" t="s">
        <v>390</v>
      </c>
    </row>
    <row r="1218" spans="1:42" hidden="1" x14ac:dyDescent="0.2">
      <c r="A1218" t="s">
        <v>39</v>
      </c>
      <c r="B1218" t="s">
        <v>40</v>
      </c>
      <c r="C1218" t="s">
        <v>31</v>
      </c>
      <c r="D1218">
        <v>188107</v>
      </c>
      <c r="E1218" t="s">
        <v>29</v>
      </c>
      <c r="G1218" t="s">
        <v>151</v>
      </c>
      <c r="H1218" t="s">
        <v>34</v>
      </c>
      <c r="I1218" t="s">
        <v>47</v>
      </c>
      <c r="M1218" s="11">
        <v>13.083007376942414</v>
      </c>
      <c r="N1218">
        <v>17</v>
      </c>
      <c r="P1218" s="12">
        <v>43250</v>
      </c>
      <c r="Q1218" s="13">
        <v>5205.26</v>
      </c>
      <c r="R1218" s="13"/>
      <c r="S1218" s="14">
        <v>9990.0840000000007</v>
      </c>
      <c r="T1218" s="14">
        <v>2.6520000000000001</v>
      </c>
      <c r="V1218" t="s">
        <v>44</v>
      </c>
      <c r="W1218" t="s">
        <v>29</v>
      </c>
      <c r="X1218" s="12">
        <v>43250</v>
      </c>
      <c r="Y1218" s="15">
        <v>10360.401204488695</v>
      </c>
      <c r="Z1218" s="16">
        <v>0</v>
      </c>
      <c r="AA1218" s="16">
        <v>0</v>
      </c>
      <c r="AB1218" s="16">
        <v>0</v>
      </c>
      <c r="AC1218" s="16">
        <v>10360.401204488695</v>
      </c>
      <c r="AD1218" s="16">
        <v>10360.401204488695</v>
      </c>
      <c r="AE1218" s="16">
        <v>10309.167941619564</v>
      </c>
      <c r="AF1218" s="12">
        <v>43465</v>
      </c>
      <c r="AG1218" s="15" t="s">
        <v>38</v>
      </c>
      <c r="AH1218" s="15" t="s">
        <v>29</v>
      </c>
      <c r="AI1218" s="15" t="s">
        <v>38</v>
      </c>
      <c r="AL1218" s="47">
        <f t="shared" si="40"/>
        <v>1.0370684775512091</v>
      </c>
      <c r="AM1218" s="47">
        <v>0.96499999999999997</v>
      </c>
      <c r="AN1218">
        <f t="shared" si="41"/>
        <v>2.55918</v>
      </c>
      <c r="AO1218" s="18" t="s">
        <v>70</v>
      </c>
      <c r="AP1218" t="s">
        <v>390</v>
      </c>
    </row>
    <row r="1219" spans="1:42" hidden="1" x14ac:dyDescent="0.2">
      <c r="A1219" t="s">
        <v>29</v>
      </c>
      <c r="B1219" t="s">
        <v>44</v>
      </c>
      <c r="C1219" t="s">
        <v>31</v>
      </c>
      <c r="D1219">
        <v>191690</v>
      </c>
      <c r="E1219" t="s">
        <v>29</v>
      </c>
      <c r="G1219" t="s">
        <v>295</v>
      </c>
      <c r="H1219" t="s">
        <v>34</v>
      </c>
      <c r="I1219">
        <v>660238</v>
      </c>
      <c r="M1219" s="11"/>
      <c r="N1219">
        <v>18</v>
      </c>
      <c r="P1219" s="12">
        <v>43251</v>
      </c>
      <c r="Q1219" s="13">
        <v>35500</v>
      </c>
      <c r="R1219" s="13"/>
      <c r="S1219" s="14">
        <v>318135.74</v>
      </c>
      <c r="T1219" s="14">
        <v>38.81</v>
      </c>
      <c r="U1219" t="s">
        <v>291</v>
      </c>
      <c r="V1219" t="s">
        <v>44</v>
      </c>
      <c r="W1219" t="s">
        <v>29</v>
      </c>
      <c r="X1219" s="12">
        <v>43251</v>
      </c>
      <c r="Y1219" s="15">
        <v>329928.54753642727</v>
      </c>
      <c r="Z1219" s="16">
        <v>0</v>
      </c>
      <c r="AA1219" s="16">
        <v>0</v>
      </c>
      <c r="AB1219" s="16">
        <v>0</v>
      </c>
      <c r="AC1219" s="16">
        <v>329928.54753642727</v>
      </c>
      <c r="AD1219" s="16">
        <v>329928.54753642727</v>
      </c>
      <c r="AE1219" s="16">
        <v>328297.01651071361</v>
      </c>
      <c r="AF1219" s="12">
        <v>43555</v>
      </c>
      <c r="AG1219" s="15"/>
      <c r="AH1219" s="15" t="s">
        <v>29</v>
      </c>
      <c r="AI1219" s="15" t="s">
        <v>38</v>
      </c>
      <c r="AL1219" s="47">
        <f t="shared" si="40"/>
        <v>1.0370684775512091</v>
      </c>
      <c r="AM1219" s="47">
        <v>0.96499999999999997</v>
      </c>
      <c r="AN1219">
        <f t="shared" si="41"/>
        <v>37.451650000000001</v>
      </c>
      <c r="AO1219" s="18" t="s">
        <v>70</v>
      </c>
      <c r="AP1219" t="s">
        <v>390</v>
      </c>
    </row>
    <row r="1220" spans="1:42" hidden="1" x14ac:dyDescent="0.2">
      <c r="A1220" t="s">
        <v>39</v>
      </c>
      <c r="B1220" t="s">
        <v>40</v>
      </c>
      <c r="C1220" t="s">
        <v>31</v>
      </c>
      <c r="D1220">
        <v>191911</v>
      </c>
      <c r="E1220" t="s">
        <v>29</v>
      </c>
      <c r="G1220" t="s">
        <v>77</v>
      </c>
      <c r="H1220" t="s">
        <v>42</v>
      </c>
      <c r="I1220" t="s">
        <v>43</v>
      </c>
      <c r="M1220" s="11">
        <v>13.05797247010084</v>
      </c>
      <c r="N1220">
        <v>1</v>
      </c>
      <c r="P1220" s="12">
        <v>43251</v>
      </c>
      <c r="Q1220" s="13">
        <v>19315</v>
      </c>
      <c r="R1220" s="13"/>
      <c r="S1220" s="14">
        <v>150533</v>
      </c>
      <c r="T1220" s="14">
        <v>20.3</v>
      </c>
      <c r="V1220" t="s">
        <v>44</v>
      </c>
      <c r="W1220" t="s">
        <v>29</v>
      </c>
      <c r="X1220" s="12">
        <v>43251</v>
      </c>
      <c r="Y1220" s="15">
        <v>117293.95672335428</v>
      </c>
      <c r="Z1220" s="16">
        <v>0</v>
      </c>
      <c r="AA1220" s="16">
        <v>0</v>
      </c>
      <c r="AB1220" s="16">
        <v>0</v>
      </c>
      <c r="AC1220" s="16">
        <v>117293.95672335428</v>
      </c>
      <c r="AD1220" s="16">
        <v>117293.95672335428</v>
      </c>
      <c r="AE1220" s="16">
        <v>116713.92589258254</v>
      </c>
      <c r="AF1220" s="12">
        <v>43373</v>
      </c>
      <c r="AG1220" s="15" t="s">
        <v>38</v>
      </c>
      <c r="AH1220" s="15" t="s">
        <v>29</v>
      </c>
      <c r="AI1220" s="15" t="s">
        <v>38</v>
      </c>
      <c r="AL1220" s="47">
        <f t="shared" si="40"/>
        <v>0.77919098618478522</v>
      </c>
      <c r="AM1220" s="47">
        <v>0.94</v>
      </c>
      <c r="AN1220">
        <f t="shared" si="41"/>
        <v>19.082000000000001</v>
      </c>
      <c r="AO1220" s="18" t="s">
        <v>70</v>
      </c>
      <c r="AP1220" t="s">
        <v>391</v>
      </c>
    </row>
    <row r="1221" spans="1:42" hidden="1" x14ac:dyDescent="0.2">
      <c r="A1221" t="s">
        <v>39</v>
      </c>
      <c r="B1221" t="s">
        <v>40</v>
      </c>
      <c r="C1221" t="s">
        <v>31</v>
      </c>
      <c r="D1221">
        <v>194268</v>
      </c>
      <c r="E1221" t="s">
        <v>29</v>
      </c>
      <c r="G1221" t="s">
        <v>80</v>
      </c>
      <c r="H1221" t="s">
        <v>34</v>
      </c>
      <c r="I1221" t="s">
        <v>47</v>
      </c>
      <c r="M1221" s="11">
        <v>13.083007376942414</v>
      </c>
      <c r="N1221">
        <v>1</v>
      </c>
      <c r="P1221" s="12">
        <v>43251</v>
      </c>
      <c r="Q1221" s="13">
        <v>15925</v>
      </c>
      <c r="R1221" s="13"/>
      <c r="S1221" s="14">
        <v>833.75</v>
      </c>
      <c r="T1221" s="14">
        <v>1.3875</v>
      </c>
      <c r="V1221" t="s">
        <v>44</v>
      </c>
      <c r="W1221" t="s">
        <v>29</v>
      </c>
      <c r="X1221" s="12">
        <v>43251</v>
      </c>
      <c r="Y1221" s="15">
        <v>864.65584315832064</v>
      </c>
      <c r="Z1221" s="16">
        <v>0</v>
      </c>
      <c r="AA1221" s="16">
        <v>0</v>
      </c>
      <c r="AB1221" s="16">
        <v>0</v>
      </c>
      <c r="AC1221" s="16">
        <v>864.65584315832064</v>
      </c>
      <c r="AD1221" s="16">
        <v>864.65584315832064</v>
      </c>
      <c r="AE1221" s="16">
        <v>860.38002997024955</v>
      </c>
      <c r="AF1221" s="12">
        <v>43373</v>
      </c>
      <c r="AG1221" s="15" t="s">
        <v>38</v>
      </c>
      <c r="AH1221" s="15" t="s">
        <v>29</v>
      </c>
      <c r="AI1221" s="15" t="s">
        <v>38</v>
      </c>
      <c r="AL1221" s="47">
        <f t="shared" si="40"/>
        <v>1.0370684775512091</v>
      </c>
      <c r="AM1221" s="47">
        <v>0.96799999999999997</v>
      </c>
      <c r="AN1221">
        <f t="shared" si="41"/>
        <v>1.3431</v>
      </c>
      <c r="AO1221" s="18" t="s">
        <v>70</v>
      </c>
      <c r="AP1221" t="s">
        <v>391</v>
      </c>
    </row>
    <row r="1222" spans="1:42" hidden="1" x14ac:dyDescent="0.2">
      <c r="A1222" t="s">
        <v>39</v>
      </c>
      <c r="B1222" t="s">
        <v>40</v>
      </c>
      <c r="C1222" t="s">
        <v>31</v>
      </c>
      <c r="D1222">
        <v>195282</v>
      </c>
      <c r="E1222" t="s">
        <v>29</v>
      </c>
      <c r="G1222" t="s">
        <v>72</v>
      </c>
      <c r="H1222" t="s">
        <v>34</v>
      </c>
      <c r="I1222" t="s">
        <v>47</v>
      </c>
      <c r="M1222" s="11">
        <v>13.083007376942414</v>
      </c>
      <c r="N1222">
        <v>3</v>
      </c>
      <c r="P1222" s="12">
        <v>43276</v>
      </c>
      <c r="Q1222" s="13">
        <v>2025</v>
      </c>
      <c r="R1222" s="13"/>
      <c r="S1222" s="14">
        <v>2520</v>
      </c>
      <c r="T1222" s="14">
        <v>0</v>
      </c>
      <c r="V1222" t="s">
        <v>44</v>
      </c>
      <c r="W1222" t="s">
        <v>29</v>
      </c>
      <c r="X1222" s="12">
        <v>43276</v>
      </c>
      <c r="Y1222" s="15">
        <v>2613.4125634290472</v>
      </c>
      <c r="Z1222" s="16">
        <v>0</v>
      </c>
      <c r="AA1222" s="16">
        <v>0</v>
      </c>
      <c r="AB1222" s="16">
        <v>0</v>
      </c>
      <c r="AC1222" s="16">
        <v>2613.4125634290472</v>
      </c>
      <c r="AD1222" s="16">
        <v>2613.4125634290472</v>
      </c>
      <c r="AE1222" s="16">
        <v>2600.4889661469615</v>
      </c>
      <c r="AF1222" s="12">
        <v>43465</v>
      </c>
      <c r="AG1222" s="15" t="s">
        <v>38</v>
      </c>
      <c r="AH1222" s="15" t="s">
        <v>29</v>
      </c>
      <c r="AI1222" s="15" t="s">
        <v>38</v>
      </c>
      <c r="AL1222" s="47">
        <f t="shared" si="40"/>
        <v>1.0370684775512091</v>
      </c>
      <c r="AM1222" s="47">
        <v>0.96499999999999997</v>
      </c>
      <c r="AN1222">
        <f t="shared" si="41"/>
        <v>0</v>
      </c>
      <c r="AO1222" s="18" t="s">
        <v>70</v>
      </c>
      <c r="AP1222" t="s">
        <v>390</v>
      </c>
    </row>
    <row r="1223" spans="1:42" hidden="1" x14ac:dyDescent="0.2">
      <c r="A1223" t="s">
        <v>39</v>
      </c>
      <c r="B1223" t="s">
        <v>40</v>
      </c>
      <c r="C1223" t="s">
        <v>31</v>
      </c>
      <c r="D1223">
        <v>192701</v>
      </c>
      <c r="E1223" t="s">
        <v>29</v>
      </c>
      <c r="G1223" t="s">
        <v>51</v>
      </c>
      <c r="H1223" t="s">
        <v>42</v>
      </c>
      <c r="I1223" t="s">
        <v>43</v>
      </c>
      <c r="M1223" s="11">
        <v>13.05797247010084</v>
      </c>
      <c r="N1223">
        <v>1</v>
      </c>
      <c r="P1223" s="12">
        <v>43280</v>
      </c>
      <c r="Q1223" s="13">
        <v>23207</v>
      </c>
      <c r="R1223" s="13"/>
      <c r="S1223" s="14">
        <v>34134</v>
      </c>
      <c r="T1223" s="14">
        <v>11.4</v>
      </c>
      <c r="V1223" t="s">
        <v>44</v>
      </c>
      <c r="W1223" t="s">
        <v>29</v>
      </c>
      <c r="X1223" s="12">
        <v>43280</v>
      </c>
      <c r="Y1223" s="15">
        <v>26596.905122431457</v>
      </c>
      <c r="Z1223" s="16">
        <v>0</v>
      </c>
      <c r="AA1223" s="16">
        <v>0</v>
      </c>
      <c r="AB1223" s="16">
        <v>0</v>
      </c>
      <c r="AC1223" s="16">
        <v>26596.905122431457</v>
      </c>
      <c r="AD1223" s="16">
        <v>26596.905122431457</v>
      </c>
      <c r="AE1223" s="16">
        <v>26465.380656848745</v>
      </c>
      <c r="AF1223" s="12">
        <v>43373</v>
      </c>
      <c r="AG1223" s="15" t="s">
        <v>38</v>
      </c>
      <c r="AH1223" s="15" t="s">
        <v>29</v>
      </c>
      <c r="AI1223" s="15" t="s">
        <v>38</v>
      </c>
      <c r="AL1223" s="47">
        <f t="shared" si="40"/>
        <v>0.77919098618478522</v>
      </c>
      <c r="AM1223" s="47">
        <v>0.95299999999999996</v>
      </c>
      <c r="AN1223">
        <f t="shared" si="41"/>
        <v>10.8642</v>
      </c>
      <c r="AO1223" s="18" t="s">
        <v>70</v>
      </c>
      <c r="AP1223" t="s">
        <v>390</v>
      </c>
    </row>
    <row r="1224" spans="1:42" hidden="1" x14ac:dyDescent="0.2">
      <c r="A1224" t="s">
        <v>67</v>
      </c>
      <c r="B1224" t="s">
        <v>40</v>
      </c>
      <c r="C1224" t="s">
        <v>31</v>
      </c>
      <c r="D1224">
        <v>191529</v>
      </c>
      <c r="E1224" t="s">
        <v>29</v>
      </c>
      <c r="G1224" t="s">
        <v>71</v>
      </c>
      <c r="H1224" t="s">
        <v>42</v>
      </c>
      <c r="I1224" t="s">
        <v>43</v>
      </c>
      <c r="M1224" s="11">
        <v>13.05797247010084</v>
      </c>
      <c r="N1224">
        <v>1</v>
      </c>
      <c r="P1224" s="12">
        <v>43281</v>
      </c>
      <c r="Q1224" s="13">
        <v>27729.37</v>
      </c>
      <c r="R1224" s="13"/>
      <c r="S1224" s="14">
        <v>55615.02</v>
      </c>
      <c r="T1224" s="14">
        <v>6.35</v>
      </c>
      <c r="V1224" t="s">
        <v>44</v>
      </c>
      <c r="W1224" t="s">
        <v>29</v>
      </c>
      <c r="X1224" s="12">
        <v>43281</v>
      </c>
      <c r="Y1224" s="15">
        <v>43334.722280486552</v>
      </c>
      <c r="Z1224" s="16">
        <v>0</v>
      </c>
      <c r="AA1224" s="16">
        <v>0</v>
      </c>
      <c r="AB1224" s="16">
        <v>0</v>
      </c>
      <c r="AC1224" s="16">
        <v>43334.722280486552</v>
      </c>
      <c r="AD1224" s="16">
        <v>43334.722280486552</v>
      </c>
      <c r="AE1224" s="16">
        <v>43120.427566012077</v>
      </c>
      <c r="AF1224" s="12">
        <v>43312</v>
      </c>
      <c r="AG1224" s="15" t="s">
        <v>38</v>
      </c>
      <c r="AH1224" s="15" t="s">
        <v>69</v>
      </c>
      <c r="AI1224" s="15" t="s">
        <v>70</v>
      </c>
      <c r="AL1224" s="47">
        <f t="shared" si="40"/>
        <v>0.77919098618478522</v>
      </c>
      <c r="AM1224" s="47">
        <v>0.95299999999999996</v>
      </c>
      <c r="AN1224">
        <f t="shared" si="41"/>
        <v>6.0515499999999998</v>
      </c>
      <c r="AO1224" s="18" t="s">
        <v>70</v>
      </c>
      <c r="AP1224" t="s">
        <v>392</v>
      </c>
    </row>
    <row r="1225" spans="1:42" hidden="1" x14ac:dyDescent="0.2">
      <c r="A1225" t="s">
        <v>39</v>
      </c>
      <c r="B1225" t="s">
        <v>40</v>
      </c>
      <c r="C1225" t="s">
        <v>31</v>
      </c>
      <c r="D1225">
        <v>193073</v>
      </c>
      <c r="E1225" t="s">
        <v>29</v>
      </c>
      <c r="G1225" t="s">
        <v>152</v>
      </c>
      <c r="H1225" t="s">
        <v>34</v>
      </c>
      <c r="I1225" t="s">
        <v>47</v>
      </c>
      <c r="M1225" s="11">
        <v>13.083007376942414</v>
      </c>
      <c r="N1225">
        <v>1</v>
      </c>
      <c r="P1225" s="12">
        <v>43304</v>
      </c>
      <c r="Q1225" s="13">
        <v>6601</v>
      </c>
      <c r="R1225" s="13"/>
      <c r="S1225" s="14">
        <v>26856</v>
      </c>
      <c r="T1225" s="14">
        <v>6.7140000000000004</v>
      </c>
      <c r="V1225" t="s">
        <v>44</v>
      </c>
      <c r="W1225" t="s">
        <v>29</v>
      </c>
      <c r="X1225" s="12">
        <v>43304</v>
      </c>
      <c r="Y1225" s="15">
        <v>27851.511033115272</v>
      </c>
      <c r="Z1225" s="16">
        <v>0</v>
      </c>
      <c r="AA1225" s="16">
        <v>0</v>
      </c>
      <c r="AB1225" s="16">
        <v>0</v>
      </c>
      <c r="AC1225" s="16">
        <v>27851.511033115272</v>
      </c>
      <c r="AD1225" s="16">
        <v>27851.511033115272</v>
      </c>
      <c r="AE1225" s="16">
        <v>27713.7824106519</v>
      </c>
      <c r="AF1225" s="12">
        <v>43465</v>
      </c>
      <c r="AG1225" s="15" t="s">
        <v>38</v>
      </c>
      <c r="AH1225" s="15" t="s">
        <v>29</v>
      </c>
      <c r="AI1225" s="15" t="s">
        <v>38</v>
      </c>
      <c r="AL1225" s="47">
        <f t="shared" si="40"/>
        <v>1.0370684775512091</v>
      </c>
      <c r="AM1225" s="47">
        <v>0.96499999999999997</v>
      </c>
      <c r="AN1225">
        <f t="shared" si="41"/>
        <v>6.4790100000000006</v>
      </c>
      <c r="AO1225" s="18" t="s">
        <v>70</v>
      </c>
      <c r="AP1225" t="s">
        <v>390</v>
      </c>
    </row>
    <row r="1226" spans="1:42" hidden="1" x14ac:dyDescent="0.2">
      <c r="A1226" t="s">
        <v>39</v>
      </c>
      <c r="B1226" t="s">
        <v>40</v>
      </c>
      <c r="C1226" t="s">
        <v>31</v>
      </c>
      <c r="D1226">
        <v>196652</v>
      </c>
      <c r="E1226" t="s">
        <v>29</v>
      </c>
      <c r="G1226" t="s">
        <v>75</v>
      </c>
      <c r="H1226" t="s">
        <v>34</v>
      </c>
      <c r="I1226" t="s">
        <v>47</v>
      </c>
      <c r="M1226" s="11">
        <v>13.083007376942414</v>
      </c>
      <c r="N1226">
        <v>510</v>
      </c>
      <c r="P1226" s="12">
        <v>43306</v>
      </c>
      <c r="Q1226" s="13">
        <v>3743.4</v>
      </c>
      <c r="R1226" s="13"/>
      <c r="S1226" s="14">
        <v>23429.4</v>
      </c>
      <c r="T1226" s="14">
        <v>5.0999999999999996</v>
      </c>
      <c r="V1226" t="s">
        <v>44</v>
      </c>
      <c r="W1226" t="s">
        <v>29</v>
      </c>
      <c r="X1226" s="12">
        <v>43306</v>
      </c>
      <c r="Y1226" s="15">
        <v>24297.892187938302</v>
      </c>
      <c r="Z1226" s="16">
        <v>0</v>
      </c>
      <c r="AA1226" s="16">
        <v>0</v>
      </c>
      <c r="AB1226" s="16">
        <v>0</v>
      </c>
      <c r="AC1226" s="16">
        <v>24297.892187938302</v>
      </c>
      <c r="AD1226" s="16">
        <v>24297.892187938302</v>
      </c>
      <c r="AE1226" s="16">
        <v>24177.736580731595</v>
      </c>
      <c r="AF1226" s="12">
        <v>43465</v>
      </c>
      <c r="AG1226" s="15" t="s">
        <v>38</v>
      </c>
      <c r="AH1226" s="15" t="s">
        <v>29</v>
      </c>
      <c r="AI1226" s="15" t="s">
        <v>38</v>
      </c>
      <c r="AL1226" s="47">
        <f t="shared" si="40"/>
        <v>1.0370684775512091</v>
      </c>
      <c r="AM1226" s="47">
        <v>0.96499999999999997</v>
      </c>
      <c r="AN1226">
        <f t="shared" si="41"/>
        <v>4.9214999999999991</v>
      </c>
      <c r="AO1226" s="18" t="s">
        <v>70</v>
      </c>
      <c r="AP1226" t="s">
        <v>390</v>
      </c>
    </row>
    <row r="1227" spans="1:42" hidden="1" x14ac:dyDescent="0.2">
      <c r="A1227" t="s">
        <v>39</v>
      </c>
      <c r="B1227" t="s">
        <v>40</v>
      </c>
      <c r="C1227" t="s">
        <v>31</v>
      </c>
      <c r="D1227">
        <v>197186</v>
      </c>
      <c r="E1227" t="s">
        <v>29</v>
      </c>
      <c r="G1227" t="s">
        <v>158</v>
      </c>
      <c r="H1227" t="s">
        <v>34</v>
      </c>
      <c r="I1227" t="s">
        <v>47</v>
      </c>
      <c r="M1227" s="11">
        <v>13.083007376942414</v>
      </c>
      <c r="N1227">
        <v>1</v>
      </c>
      <c r="P1227" s="12">
        <v>43306</v>
      </c>
      <c r="Q1227" s="13">
        <v>13330</v>
      </c>
      <c r="R1227" s="13"/>
      <c r="S1227" s="14">
        <v>543</v>
      </c>
      <c r="T1227" s="14">
        <v>0.54600000000000004</v>
      </c>
      <c r="V1227" t="s">
        <v>44</v>
      </c>
      <c r="W1227" t="s">
        <v>29</v>
      </c>
      <c r="X1227" s="12">
        <v>43306</v>
      </c>
      <c r="Y1227" s="15">
        <v>563.12818331030655</v>
      </c>
      <c r="Z1227" s="16">
        <v>0</v>
      </c>
      <c r="AA1227" s="16">
        <v>0</v>
      </c>
      <c r="AB1227" s="16">
        <v>0</v>
      </c>
      <c r="AC1227" s="16">
        <v>563.12818331030655</v>
      </c>
      <c r="AD1227" s="16">
        <v>563.12818331030655</v>
      </c>
      <c r="AE1227" s="16">
        <v>560.34345580071431</v>
      </c>
      <c r="AF1227" s="12">
        <v>43465</v>
      </c>
      <c r="AG1227" s="15" t="s">
        <v>38</v>
      </c>
      <c r="AH1227" s="15" t="s">
        <v>29</v>
      </c>
      <c r="AI1227" s="15" t="s">
        <v>38</v>
      </c>
      <c r="AL1227" s="47">
        <f t="shared" si="40"/>
        <v>1.0370684775512091</v>
      </c>
      <c r="AM1227" s="47">
        <v>0.96799999999999997</v>
      </c>
      <c r="AN1227">
        <f t="shared" si="41"/>
        <v>0.528528</v>
      </c>
      <c r="AO1227" s="18" t="s">
        <v>70</v>
      </c>
      <c r="AP1227" t="s">
        <v>390</v>
      </c>
    </row>
    <row r="1228" spans="1:42" hidden="1" x14ac:dyDescent="0.2">
      <c r="A1228" t="s">
        <v>39</v>
      </c>
      <c r="B1228" t="s">
        <v>40</v>
      </c>
      <c r="C1228" t="s">
        <v>31</v>
      </c>
      <c r="D1228">
        <v>197186</v>
      </c>
      <c r="E1228" t="s">
        <v>29</v>
      </c>
      <c r="G1228" t="s">
        <v>159</v>
      </c>
      <c r="H1228" t="s">
        <v>34</v>
      </c>
      <c r="I1228" t="s">
        <v>47</v>
      </c>
      <c r="M1228" s="11">
        <v>13.083007376942414</v>
      </c>
      <c r="N1228">
        <v>1</v>
      </c>
      <c r="P1228" s="12">
        <v>43306</v>
      </c>
      <c r="Q1228" s="13">
        <v>13330</v>
      </c>
      <c r="R1228" s="13"/>
      <c r="S1228" s="14">
        <v>524.5</v>
      </c>
      <c r="T1228" s="14">
        <v>0.58499999999999996</v>
      </c>
      <c r="V1228" t="s">
        <v>44</v>
      </c>
      <c r="W1228" t="s">
        <v>29</v>
      </c>
      <c r="X1228" s="12">
        <v>43306</v>
      </c>
      <c r="Y1228" s="15">
        <v>543.94241647560921</v>
      </c>
      <c r="Z1228" s="16">
        <v>0</v>
      </c>
      <c r="AA1228" s="16">
        <v>0</v>
      </c>
      <c r="AB1228" s="16">
        <v>0</v>
      </c>
      <c r="AC1228" s="16">
        <v>543.94241647560921</v>
      </c>
      <c r="AD1228" s="16">
        <v>543.94241647560921</v>
      </c>
      <c r="AE1228" s="16">
        <v>541.25256458098465</v>
      </c>
      <c r="AF1228" s="12">
        <v>43465</v>
      </c>
      <c r="AG1228" s="15" t="s">
        <v>38</v>
      </c>
      <c r="AH1228" s="15" t="s">
        <v>29</v>
      </c>
      <c r="AI1228" s="15" t="s">
        <v>38</v>
      </c>
      <c r="AL1228" s="47">
        <f t="shared" si="40"/>
        <v>1.0370684775512091</v>
      </c>
      <c r="AM1228" s="47">
        <v>0.96799999999999997</v>
      </c>
      <c r="AN1228">
        <f t="shared" si="41"/>
        <v>0.56627999999999989</v>
      </c>
      <c r="AO1228" s="18" t="s">
        <v>70</v>
      </c>
      <c r="AP1228" t="s">
        <v>391</v>
      </c>
    </row>
    <row r="1229" spans="1:42" hidden="1" x14ac:dyDescent="0.2">
      <c r="A1229" t="s">
        <v>29</v>
      </c>
      <c r="B1229" t="s">
        <v>44</v>
      </c>
      <c r="C1229" t="s">
        <v>31</v>
      </c>
      <c r="D1229">
        <v>193357</v>
      </c>
      <c r="E1229" t="s">
        <v>29</v>
      </c>
      <c r="G1229" t="s">
        <v>297</v>
      </c>
      <c r="H1229" t="s">
        <v>34</v>
      </c>
      <c r="I1229">
        <v>627254</v>
      </c>
      <c r="M1229" s="11"/>
      <c r="N1229">
        <v>3</v>
      </c>
      <c r="P1229" s="12">
        <v>43308</v>
      </c>
      <c r="Q1229" s="13">
        <v>2787</v>
      </c>
      <c r="R1229" s="13"/>
      <c r="S1229" s="14">
        <v>4487.3599999999997</v>
      </c>
      <c r="T1229" s="14">
        <v>0.52</v>
      </c>
      <c r="U1229" t="s">
        <v>291</v>
      </c>
      <c r="V1229" t="s">
        <v>44</v>
      </c>
      <c r="W1229" t="s">
        <v>29</v>
      </c>
      <c r="X1229" s="12">
        <v>43308</v>
      </c>
      <c r="Y1229" s="15">
        <v>4653.6996034241938</v>
      </c>
      <c r="Z1229" s="16">
        <v>0</v>
      </c>
      <c r="AA1229" s="16">
        <v>0</v>
      </c>
      <c r="AB1229" s="16">
        <v>0</v>
      </c>
      <c r="AC1229" s="16">
        <v>4653.6996034241938</v>
      </c>
      <c r="AD1229" s="16">
        <v>4653.6996034241938</v>
      </c>
      <c r="AE1229" s="16">
        <v>4630.6865742576301</v>
      </c>
      <c r="AF1229" s="12">
        <v>43555</v>
      </c>
      <c r="AG1229" s="15"/>
      <c r="AH1229" s="15" t="s">
        <v>29</v>
      </c>
      <c r="AI1229" s="15" t="s">
        <v>38</v>
      </c>
      <c r="AL1229" s="47">
        <f t="shared" si="40"/>
        <v>1.0370684775512091</v>
      </c>
      <c r="AM1229" s="47">
        <v>0.96499999999999997</v>
      </c>
      <c r="AN1229">
        <f t="shared" si="41"/>
        <v>0.50180000000000002</v>
      </c>
      <c r="AO1229" s="18" t="s">
        <v>70</v>
      </c>
      <c r="AP1229" t="s">
        <v>390</v>
      </c>
    </row>
    <row r="1230" spans="1:42" hidden="1" x14ac:dyDescent="0.2">
      <c r="A1230" t="s">
        <v>29</v>
      </c>
      <c r="B1230" t="s">
        <v>44</v>
      </c>
      <c r="C1230" t="s">
        <v>31</v>
      </c>
      <c r="D1230">
        <v>193357</v>
      </c>
      <c r="E1230" t="s">
        <v>29</v>
      </c>
      <c r="G1230" t="s">
        <v>298</v>
      </c>
      <c r="H1230" t="s">
        <v>34</v>
      </c>
      <c r="I1230">
        <v>627253</v>
      </c>
      <c r="M1230" s="11"/>
      <c r="N1230">
        <v>13</v>
      </c>
      <c r="P1230" s="12">
        <v>43308</v>
      </c>
      <c r="Q1230" s="13">
        <v>2787</v>
      </c>
      <c r="R1230" s="13"/>
      <c r="S1230" s="14">
        <v>7658.1900000000005</v>
      </c>
      <c r="T1230" s="14">
        <v>0.87</v>
      </c>
      <c r="U1230" t="s">
        <v>291</v>
      </c>
      <c r="V1230" t="s">
        <v>44</v>
      </c>
      <c r="W1230" t="s">
        <v>29</v>
      </c>
      <c r="X1230" s="12">
        <v>43308</v>
      </c>
      <c r="Y1230" s="15">
        <v>7942.0674440978946</v>
      </c>
      <c r="Z1230" s="16">
        <v>0</v>
      </c>
      <c r="AA1230" s="16">
        <v>0</v>
      </c>
      <c r="AB1230" s="16">
        <v>0</v>
      </c>
      <c r="AC1230" s="16">
        <v>7942.0674440978946</v>
      </c>
      <c r="AD1230" s="16">
        <v>7942.0674440978946</v>
      </c>
      <c r="AE1230" s="16">
        <v>7902.7930935146815</v>
      </c>
      <c r="AF1230" s="12">
        <v>43555</v>
      </c>
      <c r="AG1230" s="15"/>
      <c r="AH1230" s="15" t="s">
        <v>29</v>
      </c>
      <c r="AI1230" s="15" t="s">
        <v>38</v>
      </c>
      <c r="AL1230" s="47">
        <f t="shared" si="40"/>
        <v>1.0370684775512091</v>
      </c>
      <c r="AM1230" s="47">
        <v>0.96499999999999997</v>
      </c>
      <c r="AN1230">
        <f t="shared" si="41"/>
        <v>0.83955000000000002</v>
      </c>
      <c r="AO1230" s="18" t="s">
        <v>70</v>
      </c>
      <c r="AP1230" t="s">
        <v>391</v>
      </c>
    </row>
    <row r="1231" spans="1:42" hidden="1" x14ac:dyDescent="0.2">
      <c r="A1231" t="s">
        <v>39</v>
      </c>
      <c r="B1231" t="s">
        <v>40</v>
      </c>
      <c r="C1231" t="s">
        <v>31</v>
      </c>
      <c r="D1231">
        <v>197294</v>
      </c>
      <c r="E1231" t="s">
        <v>29</v>
      </c>
      <c r="G1231" t="s">
        <v>160</v>
      </c>
      <c r="H1231" t="s">
        <v>42</v>
      </c>
      <c r="I1231" t="s">
        <v>43</v>
      </c>
      <c r="M1231" s="11">
        <v>13.05797247010084</v>
      </c>
      <c r="N1231">
        <v>1</v>
      </c>
      <c r="P1231" s="12">
        <v>43312</v>
      </c>
      <c r="Q1231" s="13">
        <v>10494.66</v>
      </c>
      <c r="R1231" s="13"/>
      <c r="S1231" s="14">
        <v>43358.98</v>
      </c>
      <c r="T1231" s="14">
        <v>4.32</v>
      </c>
      <c r="V1231" t="s">
        <v>44</v>
      </c>
      <c r="W1231" t="s">
        <v>29</v>
      </c>
      <c r="X1231" s="12">
        <v>43312</v>
      </c>
      <c r="Y1231" s="15">
        <v>33784.926386166379</v>
      </c>
      <c r="Z1231" s="16">
        <v>0</v>
      </c>
      <c r="AA1231" s="16">
        <v>0</v>
      </c>
      <c r="AB1231" s="16">
        <v>0</v>
      </c>
      <c r="AC1231" s="16">
        <v>33784.926386166379</v>
      </c>
      <c r="AD1231" s="16">
        <v>33784.926386166379</v>
      </c>
      <c r="AE1231" s="16">
        <v>33617.856406887317</v>
      </c>
      <c r="AF1231" s="12">
        <v>43465</v>
      </c>
      <c r="AG1231" s="15" t="s">
        <v>38</v>
      </c>
      <c r="AH1231" s="15" t="s">
        <v>29</v>
      </c>
      <c r="AI1231" s="15" t="s">
        <v>38</v>
      </c>
      <c r="AL1231" s="47">
        <f t="shared" si="40"/>
        <v>0.77919098618478511</v>
      </c>
      <c r="AM1231" s="47">
        <v>0.94</v>
      </c>
      <c r="AN1231">
        <f t="shared" si="41"/>
        <v>4.0608000000000004</v>
      </c>
      <c r="AO1231" s="18" t="s">
        <v>70</v>
      </c>
      <c r="AP1231" t="s">
        <v>391</v>
      </c>
    </row>
    <row r="1232" spans="1:42" hidden="1" x14ac:dyDescent="0.2">
      <c r="A1232" t="s">
        <v>39</v>
      </c>
      <c r="B1232" t="s">
        <v>40</v>
      </c>
      <c r="C1232" t="s">
        <v>31</v>
      </c>
      <c r="D1232">
        <v>184233</v>
      </c>
      <c r="E1232" t="s">
        <v>29</v>
      </c>
      <c r="G1232" t="s">
        <v>75</v>
      </c>
      <c r="H1232" t="s">
        <v>34</v>
      </c>
      <c r="I1232" t="s">
        <v>47</v>
      </c>
      <c r="M1232" s="11">
        <v>13.083007376942414</v>
      </c>
      <c r="N1232">
        <v>0</v>
      </c>
      <c r="P1232" s="12">
        <v>43327</v>
      </c>
      <c r="Q1232" s="13">
        <v>9010</v>
      </c>
      <c r="R1232" s="13"/>
      <c r="S1232" s="14">
        <v>0</v>
      </c>
      <c r="T1232" s="14">
        <v>0</v>
      </c>
      <c r="V1232" t="s">
        <v>44</v>
      </c>
      <c r="W1232" t="s">
        <v>29</v>
      </c>
      <c r="X1232" s="12">
        <v>43327</v>
      </c>
      <c r="Y1232" s="15">
        <v>0</v>
      </c>
      <c r="Z1232" s="16">
        <v>0</v>
      </c>
      <c r="AA1232" s="16">
        <v>0</v>
      </c>
      <c r="AB1232" s="16">
        <v>0</v>
      </c>
      <c r="AC1232" s="16">
        <v>0</v>
      </c>
      <c r="AD1232" s="16">
        <v>0</v>
      </c>
      <c r="AE1232" s="16">
        <v>0</v>
      </c>
      <c r="AF1232" s="12">
        <v>43465</v>
      </c>
      <c r="AG1232" s="15" t="s">
        <v>38</v>
      </c>
      <c r="AH1232" s="15" t="s">
        <v>29</v>
      </c>
      <c r="AI1232" s="15" t="s">
        <v>38</v>
      </c>
      <c r="AL1232" s="47" t="e">
        <f t="shared" si="40"/>
        <v>#DIV/0!</v>
      </c>
      <c r="AM1232" s="47">
        <v>0.96499999999999997</v>
      </c>
      <c r="AN1232">
        <f t="shared" si="41"/>
        <v>0</v>
      </c>
      <c r="AO1232" s="18" t="s">
        <v>70</v>
      </c>
      <c r="AP1232" t="s">
        <v>390</v>
      </c>
    </row>
    <row r="1233" spans="1:42" hidden="1" x14ac:dyDescent="0.2">
      <c r="A1233" t="s">
        <v>39</v>
      </c>
      <c r="B1233" t="s">
        <v>40</v>
      </c>
      <c r="C1233" t="s">
        <v>31</v>
      </c>
      <c r="D1233">
        <v>184233</v>
      </c>
      <c r="E1233" t="s">
        <v>29</v>
      </c>
      <c r="G1233" t="s">
        <v>73</v>
      </c>
      <c r="H1233" t="s">
        <v>34</v>
      </c>
      <c r="I1233" t="s">
        <v>47</v>
      </c>
      <c r="M1233" s="11">
        <v>13.083007376942414</v>
      </c>
      <c r="N1233">
        <v>20</v>
      </c>
      <c r="P1233" s="12">
        <v>43327</v>
      </c>
      <c r="Q1233" s="13">
        <v>9010</v>
      </c>
      <c r="R1233" s="13"/>
      <c r="S1233" s="14">
        <v>918.8</v>
      </c>
      <c r="T1233" s="14">
        <v>0.2</v>
      </c>
      <c r="V1233" t="s">
        <v>44</v>
      </c>
      <c r="W1233" t="s">
        <v>29</v>
      </c>
      <c r="X1233" s="12">
        <v>43327</v>
      </c>
      <c r="Y1233" s="15">
        <v>952.85851717405092</v>
      </c>
      <c r="Z1233" s="16">
        <v>0</v>
      </c>
      <c r="AA1233" s="16">
        <v>0</v>
      </c>
      <c r="AB1233" s="16">
        <v>0</v>
      </c>
      <c r="AC1233" s="16">
        <v>952.85851717405092</v>
      </c>
      <c r="AD1233" s="16">
        <v>952.85851717405092</v>
      </c>
      <c r="AE1233" s="16">
        <v>948.14653257770954</v>
      </c>
      <c r="AF1233" s="12">
        <v>43465</v>
      </c>
      <c r="AG1233" s="15" t="s">
        <v>38</v>
      </c>
      <c r="AH1233" s="15" t="s">
        <v>29</v>
      </c>
      <c r="AI1233" s="15" t="s">
        <v>38</v>
      </c>
      <c r="AL1233" s="47">
        <f t="shared" si="40"/>
        <v>1.0370684775512091</v>
      </c>
      <c r="AM1233" s="47">
        <v>0.96499999999999997</v>
      </c>
      <c r="AN1233">
        <f t="shared" si="41"/>
        <v>0.193</v>
      </c>
      <c r="AO1233" s="18" t="s">
        <v>70</v>
      </c>
      <c r="AP1233" t="s">
        <v>390</v>
      </c>
    </row>
    <row r="1234" spans="1:42" hidden="1" x14ac:dyDescent="0.2">
      <c r="A1234" t="s">
        <v>39</v>
      </c>
      <c r="B1234" t="s">
        <v>40</v>
      </c>
      <c r="C1234" t="s">
        <v>31</v>
      </c>
      <c r="D1234">
        <v>184233</v>
      </c>
      <c r="E1234" t="s">
        <v>29</v>
      </c>
      <c r="G1234" t="s">
        <v>73</v>
      </c>
      <c r="H1234" t="s">
        <v>34</v>
      </c>
      <c r="I1234" t="s">
        <v>47</v>
      </c>
      <c r="M1234" s="11">
        <v>13.083007376942414</v>
      </c>
      <c r="N1234">
        <v>1250</v>
      </c>
      <c r="P1234" s="12">
        <v>43327</v>
      </c>
      <c r="Q1234" s="13">
        <v>9010</v>
      </c>
      <c r="R1234" s="13"/>
      <c r="S1234" s="14">
        <v>57425</v>
      </c>
      <c r="T1234" s="14">
        <v>12.5</v>
      </c>
      <c r="V1234" t="s">
        <v>44</v>
      </c>
      <c r="W1234" t="s">
        <v>29</v>
      </c>
      <c r="X1234" s="12">
        <v>43327</v>
      </c>
      <c r="Y1234" s="15">
        <v>59553.657323378182</v>
      </c>
      <c r="Z1234" s="16">
        <v>0</v>
      </c>
      <c r="AA1234" s="16">
        <v>0</v>
      </c>
      <c r="AB1234" s="16">
        <v>0</v>
      </c>
      <c r="AC1234" s="16">
        <v>59553.657323378182</v>
      </c>
      <c r="AD1234" s="16">
        <v>59553.657323378182</v>
      </c>
      <c r="AE1234" s="16">
        <v>59259.158286106845</v>
      </c>
      <c r="AF1234" s="12">
        <v>43465</v>
      </c>
      <c r="AG1234" s="15" t="s">
        <v>38</v>
      </c>
      <c r="AH1234" s="15" t="s">
        <v>29</v>
      </c>
      <c r="AI1234" s="15" t="s">
        <v>38</v>
      </c>
      <c r="AL1234" s="47">
        <f t="shared" si="40"/>
        <v>1.0370684775512091</v>
      </c>
      <c r="AM1234" s="47">
        <v>0.96499999999999997</v>
      </c>
      <c r="AN1234">
        <f t="shared" si="41"/>
        <v>12.0625</v>
      </c>
      <c r="AO1234" s="18" t="s">
        <v>70</v>
      </c>
      <c r="AP1234" t="s">
        <v>391</v>
      </c>
    </row>
    <row r="1235" spans="1:42" hidden="1" x14ac:dyDescent="0.2">
      <c r="A1235" t="s">
        <v>29</v>
      </c>
      <c r="B1235" t="s">
        <v>44</v>
      </c>
      <c r="C1235" t="s">
        <v>31</v>
      </c>
      <c r="D1235">
        <v>197228</v>
      </c>
      <c r="E1235" t="s">
        <v>29</v>
      </c>
      <c r="G1235" t="s">
        <v>294</v>
      </c>
      <c r="H1235" t="s">
        <v>34</v>
      </c>
      <c r="I1235">
        <v>613160</v>
      </c>
      <c r="M1235" s="11"/>
      <c r="N1235">
        <v>870</v>
      </c>
      <c r="P1235" s="12">
        <v>43329</v>
      </c>
      <c r="Q1235" s="13">
        <v>6502.14</v>
      </c>
      <c r="R1235" s="13"/>
      <c r="S1235" s="14">
        <v>39967.800000000003</v>
      </c>
      <c r="T1235" s="14">
        <v>8.6999999999999993</v>
      </c>
      <c r="U1235" t="s">
        <v>291</v>
      </c>
      <c r="V1235" t="s">
        <v>44</v>
      </c>
      <c r="W1235" t="s">
        <v>29</v>
      </c>
      <c r="X1235" s="12">
        <v>43329</v>
      </c>
      <c r="Y1235" s="15">
        <v>41449.345497071219</v>
      </c>
      <c r="Z1235" s="16">
        <v>0</v>
      </c>
      <c r="AA1235" s="16">
        <v>0</v>
      </c>
      <c r="AB1235" s="16">
        <v>0</v>
      </c>
      <c r="AC1235" s="16">
        <v>41449.345497071219</v>
      </c>
      <c r="AD1235" s="16">
        <v>41449.345497071219</v>
      </c>
      <c r="AE1235" s="16">
        <v>41244.374167130365</v>
      </c>
      <c r="AF1235" s="12">
        <v>43555</v>
      </c>
      <c r="AG1235" s="15"/>
      <c r="AH1235" s="15" t="s">
        <v>29</v>
      </c>
      <c r="AI1235" s="15" t="s">
        <v>38</v>
      </c>
      <c r="AL1235" s="47">
        <f t="shared" si="40"/>
        <v>1.0370684775512091</v>
      </c>
      <c r="AM1235" s="47">
        <v>0.96499999999999997</v>
      </c>
      <c r="AN1235">
        <f t="shared" si="41"/>
        <v>8.3954999999999984</v>
      </c>
      <c r="AO1235" s="18" t="s">
        <v>70</v>
      </c>
      <c r="AP1235" t="s">
        <v>390</v>
      </c>
    </row>
    <row r="1236" spans="1:42" hidden="1" x14ac:dyDescent="0.2">
      <c r="A1236" t="s">
        <v>39</v>
      </c>
      <c r="B1236" t="s">
        <v>40</v>
      </c>
      <c r="C1236" t="s">
        <v>31</v>
      </c>
      <c r="D1236">
        <v>184234</v>
      </c>
      <c r="E1236" t="s">
        <v>29</v>
      </c>
      <c r="G1236" t="s">
        <v>73</v>
      </c>
      <c r="H1236" t="s">
        <v>34</v>
      </c>
      <c r="I1236" t="s">
        <v>47</v>
      </c>
      <c r="M1236" s="11">
        <v>13.083007376942414</v>
      </c>
      <c r="N1236">
        <v>721</v>
      </c>
      <c r="P1236" s="12">
        <v>43334</v>
      </c>
      <c r="Q1236" s="13">
        <v>5047</v>
      </c>
      <c r="R1236" s="13"/>
      <c r="S1236" s="14">
        <v>33122.74</v>
      </c>
      <c r="T1236" s="14">
        <v>7.21</v>
      </c>
      <c r="V1236" t="s">
        <v>44</v>
      </c>
      <c r="W1236" t="s">
        <v>29</v>
      </c>
      <c r="X1236" s="12">
        <v>43334</v>
      </c>
      <c r="Y1236" s="15">
        <v>34350.549544124537</v>
      </c>
      <c r="Z1236" s="16">
        <v>0</v>
      </c>
      <c r="AA1236" s="16">
        <v>0</v>
      </c>
      <c r="AB1236" s="16">
        <v>0</v>
      </c>
      <c r="AC1236" s="16">
        <v>34350.549544124537</v>
      </c>
      <c r="AD1236" s="16">
        <v>34350.549544124537</v>
      </c>
      <c r="AE1236" s="16">
        <v>34180.682499426424</v>
      </c>
      <c r="AF1236" s="12">
        <v>43465</v>
      </c>
      <c r="AG1236" s="15" t="s">
        <v>38</v>
      </c>
      <c r="AH1236" s="15" t="s">
        <v>29</v>
      </c>
      <c r="AI1236" s="15" t="s">
        <v>38</v>
      </c>
      <c r="AL1236" s="47">
        <f t="shared" si="40"/>
        <v>1.0370684775512091</v>
      </c>
      <c r="AM1236" s="47">
        <v>0.96499999999999997</v>
      </c>
      <c r="AN1236">
        <f t="shared" si="41"/>
        <v>6.9576500000000001</v>
      </c>
      <c r="AO1236" s="18" t="s">
        <v>70</v>
      </c>
      <c r="AP1236" t="s">
        <v>391</v>
      </c>
    </row>
    <row r="1237" spans="1:42" hidden="1" x14ac:dyDescent="0.2">
      <c r="A1237" t="s">
        <v>39</v>
      </c>
      <c r="B1237" t="s">
        <v>40</v>
      </c>
      <c r="C1237" t="s">
        <v>31</v>
      </c>
      <c r="D1237">
        <v>184253</v>
      </c>
      <c r="E1237" t="s">
        <v>29</v>
      </c>
      <c r="G1237" t="s">
        <v>73</v>
      </c>
      <c r="H1237" t="s">
        <v>34</v>
      </c>
      <c r="I1237" t="s">
        <v>47</v>
      </c>
      <c r="M1237" s="11">
        <v>13.083007376942414</v>
      </c>
      <c r="N1237">
        <v>375</v>
      </c>
      <c r="P1237" s="12">
        <v>43350</v>
      </c>
      <c r="Q1237" s="13">
        <v>2625</v>
      </c>
      <c r="R1237" s="13"/>
      <c r="S1237" s="14">
        <v>17227.5</v>
      </c>
      <c r="T1237" s="14">
        <v>3.75</v>
      </c>
      <c r="V1237" t="s">
        <v>44</v>
      </c>
      <c r="W1237" t="s">
        <v>29</v>
      </c>
      <c r="X1237" s="12">
        <v>43350</v>
      </c>
      <c r="Y1237" s="15">
        <v>17866.097197013456</v>
      </c>
      <c r="Z1237" s="16">
        <v>0</v>
      </c>
      <c r="AA1237" s="16">
        <v>0</v>
      </c>
      <c r="AB1237" s="16">
        <v>0</v>
      </c>
      <c r="AC1237" s="16">
        <v>17866.097197013456</v>
      </c>
      <c r="AD1237" s="16">
        <v>17866.097197013456</v>
      </c>
      <c r="AE1237" s="16">
        <v>17777.747485832053</v>
      </c>
      <c r="AF1237" s="12">
        <v>43465</v>
      </c>
      <c r="AG1237" s="15" t="s">
        <v>38</v>
      </c>
      <c r="AH1237" s="15" t="s">
        <v>29</v>
      </c>
      <c r="AI1237" s="15" t="s">
        <v>38</v>
      </c>
      <c r="AL1237" s="47">
        <f t="shared" si="40"/>
        <v>1.0370684775512091</v>
      </c>
      <c r="AM1237" s="47">
        <v>0.96499999999999997</v>
      </c>
      <c r="AN1237">
        <f t="shared" si="41"/>
        <v>3.6187499999999999</v>
      </c>
      <c r="AO1237" s="18" t="s">
        <v>70</v>
      </c>
      <c r="AP1237" t="s">
        <v>391</v>
      </c>
    </row>
    <row r="1238" spans="1:42" hidden="1" x14ac:dyDescent="0.2">
      <c r="A1238" t="s">
        <v>39</v>
      </c>
      <c r="B1238" t="s">
        <v>40</v>
      </c>
      <c r="C1238" t="s">
        <v>31</v>
      </c>
      <c r="D1238">
        <v>196533</v>
      </c>
      <c r="E1238" t="s">
        <v>29</v>
      </c>
      <c r="G1238" t="s">
        <v>157</v>
      </c>
      <c r="H1238" t="s">
        <v>42</v>
      </c>
      <c r="I1238" t="s">
        <v>43</v>
      </c>
      <c r="M1238" s="11">
        <v>13.05797247010084</v>
      </c>
      <c r="N1238">
        <v>1</v>
      </c>
      <c r="P1238" s="12">
        <v>43357</v>
      </c>
      <c r="Q1238" s="13">
        <v>37950</v>
      </c>
      <c r="R1238" s="13"/>
      <c r="S1238" s="14">
        <v>70773</v>
      </c>
      <c r="T1238" s="14">
        <v>10.9</v>
      </c>
      <c r="V1238" t="s">
        <v>44</v>
      </c>
      <c r="W1238" t="s">
        <v>29</v>
      </c>
      <c r="X1238" s="12">
        <v>43357</v>
      </c>
      <c r="Y1238" s="15">
        <v>55145.683665255805</v>
      </c>
      <c r="Z1238" s="16">
        <v>0</v>
      </c>
      <c r="AA1238" s="16">
        <v>0</v>
      </c>
      <c r="AB1238" s="16">
        <v>0</v>
      </c>
      <c r="AC1238" s="16">
        <v>55145.683665255805</v>
      </c>
      <c r="AD1238" s="16">
        <v>55145.683665255805</v>
      </c>
      <c r="AE1238" s="16">
        <v>54872.982516762066</v>
      </c>
      <c r="AF1238" s="12">
        <v>43465</v>
      </c>
      <c r="AG1238" s="15" t="s">
        <v>38</v>
      </c>
      <c r="AH1238" s="15" t="s">
        <v>29</v>
      </c>
      <c r="AI1238" s="15" t="s">
        <v>38</v>
      </c>
      <c r="AL1238" s="47">
        <f t="shared" si="40"/>
        <v>0.77919098618478522</v>
      </c>
      <c r="AM1238" s="47">
        <v>0.95299999999999996</v>
      </c>
      <c r="AN1238">
        <f t="shared" si="41"/>
        <v>10.387700000000001</v>
      </c>
      <c r="AO1238" s="18" t="s">
        <v>70</v>
      </c>
      <c r="AP1238" t="s">
        <v>391</v>
      </c>
    </row>
    <row r="1239" spans="1:42" hidden="1" x14ac:dyDescent="0.2">
      <c r="A1239" t="s">
        <v>39</v>
      </c>
      <c r="B1239" t="s">
        <v>40</v>
      </c>
      <c r="C1239" t="s">
        <v>31</v>
      </c>
      <c r="D1239">
        <v>184252</v>
      </c>
      <c r="E1239" t="s">
        <v>29</v>
      </c>
      <c r="G1239" t="s">
        <v>75</v>
      </c>
      <c r="H1239" t="s">
        <v>34</v>
      </c>
      <c r="I1239" t="s">
        <v>47</v>
      </c>
      <c r="M1239" s="11">
        <v>13.083007376942414</v>
      </c>
      <c r="N1239">
        <v>280</v>
      </c>
      <c r="P1239" s="12">
        <v>43363</v>
      </c>
      <c r="Q1239" s="13">
        <v>10430</v>
      </c>
      <c r="R1239" s="13"/>
      <c r="S1239" s="14">
        <v>12863.2</v>
      </c>
      <c r="T1239" s="14">
        <v>2.8</v>
      </c>
      <c r="V1239" t="s">
        <v>44</v>
      </c>
      <c r="W1239" t="s">
        <v>29</v>
      </c>
      <c r="X1239" s="12">
        <v>43363</v>
      </c>
      <c r="Y1239" s="15">
        <v>13340.019240436714</v>
      </c>
      <c r="Z1239" s="16">
        <v>0</v>
      </c>
      <c r="AA1239" s="16">
        <v>0</v>
      </c>
      <c r="AB1239" s="16">
        <v>0</v>
      </c>
      <c r="AC1239" s="16">
        <v>13340.019240436714</v>
      </c>
      <c r="AD1239" s="16">
        <v>13340.019240436714</v>
      </c>
      <c r="AE1239" s="16">
        <v>13274.051456087933</v>
      </c>
      <c r="AF1239" s="12">
        <v>43465</v>
      </c>
      <c r="AG1239" s="15" t="s">
        <v>38</v>
      </c>
      <c r="AH1239" s="15" t="s">
        <v>29</v>
      </c>
      <c r="AI1239" s="15" t="s">
        <v>38</v>
      </c>
      <c r="AL1239" s="47">
        <f t="shared" si="40"/>
        <v>1.0370684775512091</v>
      </c>
      <c r="AM1239" s="47">
        <v>0.96499999999999997</v>
      </c>
      <c r="AN1239">
        <f t="shared" si="41"/>
        <v>2.702</v>
      </c>
      <c r="AO1239" s="18" t="s">
        <v>70</v>
      </c>
      <c r="AP1239" t="s">
        <v>391</v>
      </c>
    </row>
    <row r="1240" spans="1:42" hidden="1" x14ac:dyDescent="0.2">
      <c r="A1240" t="s">
        <v>39</v>
      </c>
      <c r="B1240" t="s">
        <v>40</v>
      </c>
      <c r="C1240" t="s">
        <v>31</v>
      </c>
      <c r="D1240">
        <v>184252</v>
      </c>
      <c r="E1240" t="s">
        <v>29</v>
      </c>
      <c r="G1240" t="s">
        <v>73</v>
      </c>
      <c r="H1240" t="s">
        <v>34</v>
      </c>
      <c r="I1240" t="s">
        <v>47</v>
      </c>
      <c r="M1240" s="11">
        <v>13.083007376942414</v>
      </c>
      <c r="N1240">
        <v>1070</v>
      </c>
      <c r="P1240" s="12">
        <v>43363</v>
      </c>
      <c r="Q1240" s="13">
        <v>10430</v>
      </c>
      <c r="R1240" s="13"/>
      <c r="S1240" s="14">
        <v>49155.8</v>
      </c>
      <c r="T1240" s="14">
        <v>10.7</v>
      </c>
      <c r="V1240" t="s">
        <v>44</v>
      </c>
      <c r="W1240" t="s">
        <v>29</v>
      </c>
      <c r="X1240" s="12">
        <v>43363</v>
      </c>
      <c r="Y1240" s="15">
        <v>50977.930668811729</v>
      </c>
      <c r="Z1240" s="16">
        <v>0</v>
      </c>
      <c r="AA1240" s="16">
        <v>0</v>
      </c>
      <c r="AB1240" s="16">
        <v>0</v>
      </c>
      <c r="AC1240" s="16">
        <v>50977.930668811729</v>
      </c>
      <c r="AD1240" s="16">
        <v>50977.930668811729</v>
      </c>
      <c r="AE1240" s="16">
        <v>50725.839492907464</v>
      </c>
      <c r="AF1240" s="12">
        <v>43465</v>
      </c>
      <c r="AG1240" s="15" t="s">
        <v>38</v>
      </c>
      <c r="AH1240" s="15" t="s">
        <v>29</v>
      </c>
      <c r="AI1240" s="15" t="s">
        <v>38</v>
      </c>
      <c r="AL1240" s="47">
        <f t="shared" si="40"/>
        <v>1.0370684775512091</v>
      </c>
      <c r="AM1240" s="47">
        <v>0.96499999999999997</v>
      </c>
      <c r="AN1240">
        <f t="shared" si="41"/>
        <v>10.325499999999998</v>
      </c>
      <c r="AO1240" s="18" t="s">
        <v>70</v>
      </c>
      <c r="AP1240" t="s">
        <v>390</v>
      </c>
    </row>
    <row r="1241" spans="1:42" hidden="1" x14ac:dyDescent="0.2">
      <c r="A1241" t="s">
        <v>29</v>
      </c>
      <c r="B1241" t="s">
        <v>44</v>
      </c>
      <c r="C1241" t="s">
        <v>31</v>
      </c>
      <c r="D1241">
        <v>198897</v>
      </c>
      <c r="E1241" t="s">
        <v>29</v>
      </c>
      <c r="G1241" t="s">
        <v>300</v>
      </c>
      <c r="H1241" t="s">
        <v>42</v>
      </c>
      <c r="M1241" s="11"/>
      <c r="P1241" s="12">
        <v>43371</v>
      </c>
      <c r="Q1241" s="13">
        <v>36447</v>
      </c>
      <c r="R1241" s="13"/>
      <c r="S1241" s="14">
        <v>184136</v>
      </c>
      <c r="T1241" s="14">
        <v>30.6</v>
      </c>
      <c r="U1241" t="s">
        <v>291</v>
      </c>
      <c r="V1241" t="s">
        <v>44</v>
      </c>
      <c r="W1241" t="s">
        <v>29</v>
      </c>
      <c r="X1241" s="12">
        <v>43371</v>
      </c>
      <c r="Y1241" s="15">
        <v>143477.1114321216</v>
      </c>
      <c r="Z1241" s="16">
        <v>0</v>
      </c>
      <c r="AA1241" s="16">
        <v>0</v>
      </c>
      <c r="AB1241" s="16">
        <v>0</v>
      </c>
      <c r="AC1241" s="16">
        <v>143477.1114321216</v>
      </c>
      <c r="AD1241" s="16">
        <v>143477.1114321216</v>
      </c>
      <c r="AE1241" s="16">
        <v>142767.60217464992</v>
      </c>
      <c r="AF1241" s="12">
        <v>43555</v>
      </c>
      <c r="AG1241" s="15"/>
      <c r="AH1241" s="15" t="s">
        <v>29</v>
      </c>
      <c r="AI1241" s="15" t="s">
        <v>38</v>
      </c>
      <c r="AL1241" s="47">
        <f t="shared" si="40"/>
        <v>0.77919098618478522</v>
      </c>
      <c r="AM1241" s="47">
        <v>0.94</v>
      </c>
      <c r="AN1241">
        <f t="shared" si="41"/>
        <v>28.763999999999999</v>
      </c>
      <c r="AO1241" s="18" t="s">
        <v>70</v>
      </c>
      <c r="AP1241" t="s">
        <v>391</v>
      </c>
    </row>
    <row r="1242" spans="1:42" hidden="1" x14ac:dyDescent="0.2">
      <c r="A1242" t="s">
        <v>29</v>
      </c>
      <c r="B1242" t="s">
        <v>44</v>
      </c>
      <c r="C1242" t="s">
        <v>31</v>
      </c>
      <c r="D1242">
        <v>188121</v>
      </c>
      <c r="E1242" t="s">
        <v>29</v>
      </c>
      <c r="G1242" t="s">
        <v>293</v>
      </c>
      <c r="H1242" t="s">
        <v>42</v>
      </c>
      <c r="M1242" s="11"/>
      <c r="P1242" s="12">
        <v>43373</v>
      </c>
      <c r="Q1242" s="13">
        <v>48035.78</v>
      </c>
      <c r="R1242" s="13"/>
      <c r="S1242" s="14">
        <v>48746.61</v>
      </c>
      <c r="T1242" s="14">
        <v>19.82</v>
      </c>
      <c r="U1242" t="s">
        <v>291</v>
      </c>
      <c r="V1242" t="s">
        <v>44</v>
      </c>
      <c r="W1242" t="s">
        <v>29</v>
      </c>
      <c r="X1242" s="12">
        <v>43373</v>
      </c>
      <c r="Y1242" s="15">
        <v>37982.919119065111</v>
      </c>
      <c r="Z1242" s="16">
        <v>0</v>
      </c>
      <c r="AA1242" s="16">
        <v>0</v>
      </c>
      <c r="AB1242" s="16">
        <v>0</v>
      </c>
      <c r="AC1242" s="16">
        <v>37982.919119065111</v>
      </c>
      <c r="AD1242" s="16">
        <v>37982.919119065111</v>
      </c>
      <c r="AE1242" s="16">
        <v>37795.089628550704</v>
      </c>
      <c r="AF1242" s="12">
        <v>43555</v>
      </c>
      <c r="AG1242" s="15"/>
      <c r="AH1242" s="15" t="s">
        <v>29</v>
      </c>
      <c r="AI1242" s="15" t="s">
        <v>38</v>
      </c>
      <c r="AL1242" s="47">
        <f t="shared" si="40"/>
        <v>0.77919098618478522</v>
      </c>
      <c r="AM1242" s="47">
        <v>0.95299999999999996</v>
      </c>
      <c r="AN1242">
        <f t="shared" si="41"/>
        <v>18.888459999999998</v>
      </c>
      <c r="AO1242" s="18" t="s">
        <v>70</v>
      </c>
      <c r="AP1242" t="s">
        <v>390</v>
      </c>
    </row>
    <row r="1243" spans="1:42" hidden="1" x14ac:dyDescent="0.2">
      <c r="A1243" t="s">
        <v>39</v>
      </c>
      <c r="B1243" t="s">
        <v>40</v>
      </c>
      <c r="C1243" t="s">
        <v>31</v>
      </c>
      <c r="D1243">
        <v>195108</v>
      </c>
      <c r="E1243" t="s">
        <v>29</v>
      </c>
      <c r="G1243" t="s">
        <v>153</v>
      </c>
      <c r="H1243" t="s">
        <v>34</v>
      </c>
      <c r="I1243" t="s">
        <v>47</v>
      </c>
      <c r="M1243" s="11">
        <v>13.083007376942414</v>
      </c>
      <c r="N1243">
        <v>12</v>
      </c>
      <c r="P1243" s="12">
        <v>43385</v>
      </c>
      <c r="Q1243" s="13">
        <v>11574.64</v>
      </c>
      <c r="R1243" s="13"/>
      <c r="S1243" s="14">
        <v>3276</v>
      </c>
      <c r="T1243" s="14">
        <v>0</v>
      </c>
      <c r="V1243" t="s">
        <v>44</v>
      </c>
      <c r="W1243" t="s">
        <v>29</v>
      </c>
      <c r="X1243" s="12">
        <v>43385</v>
      </c>
      <c r="Y1243" s="15">
        <v>3397.4363324577612</v>
      </c>
      <c r="Z1243" s="16">
        <v>0</v>
      </c>
      <c r="AA1243" s="16">
        <v>0</v>
      </c>
      <c r="AB1243" s="16">
        <v>0</v>
      </c>
      <c r="AC1243" s="16">
        <v>3397.4363324577612</v>
      </c>
      <c r="AD1243" s="16">
        <v>3397.4363324577612</v>
      </c>
      <c r="AE1243" s="16">
        <v>3380.6356559910496</v>
      </c>
      <c r="AF1243" s="12">
        <v>43465</v>
      </c>
      <c r="AG1243" s="15" t="s">
        <v>38</v>
      </c>
      <c r="AH1243" s="15" t="s">
        <v>29</v>
      </c>
      <c r="AI1243" s="15" t="s">
        <v>38</v>
      </c>
      <c r="AL1243" s="47">
        <f t="shared" si="40"/>
        <v>1.0370684775512091</v>
      </c>
      <c r="AM1243" s="47">
        <v>0.96499999999999997</v>
      </c>
      <c r="AN1243">
        <f t="shared" si="41"/>
        <v>0</v>
      </c>
      <c r="AO1243" s="18" t="s">
        <v>70</v>
      </c>
      <c r="AP1243" t="s">
        <v>391</v>
      </c>
    </row>
    <row r="1244" spans="1:42" hidden="1" x14ac:dyDescent="0.2">
      <c r="A1244" t="s">
        <v>39</v>
      </c>
      <c r="B1244" t="s">
        <v>40</v>
      </c>
      <c r="C1244" t="s">
        <v>31</v>
      </c>
      <c r="D1244">
        <v>195108</v>
      </c>
      <c r="E1244" t="s">
        <v>29</v>
      </c>
      <c r="G1244" t="s">
        <v>154</v>
      </c>
      <c r="H1244" t="s">
        <v>34</v>
      </c>
      <c r="I1244" t="s">
        <v>47</v>
      </c>
      <c r="M1244" s="11">
        <v>13.083007376942414</v>
      </c>
      <c r="N1244">
        <v>12</v>
      </c>
      <c r="P1244" s="12">
        <v>43385</v>
      </c>
      <c r="Q1244" s="13">
        <v>11574.64</v>
      </c>
      <c r="R1244" s="13"/>
      <c r="S1244" s="14">
        <v>9576</v>
      </c>
      <c r="T1244" s="14">
        <v>0</v>
      </c>
      <c r="V1244" t="s">
        <v>44</v>
      </c>
      <c r="W1244" t="s">
        <v>29</v>
      </c>
      <c r="X1244" s="12">
        <v>43385</v>
      </c>
      <c r="Y1244" s="15">
        <v>9930.9677410303793</v>
      </c>
      <c r="Z1244" s="16">
        <v>0</v>
      </c>
      <c r="AA1244" s="16">
        <v>0</v>
      </c>
      <c r="AB1244" s="16">
        <v>0</v>
      </c>
      <c r="AC1244" s="16">
        <v>9930.9677410303793</v>
      </c>
      <c r="AD1244" s="16">
        <v>9930.9677410303793</v>
      </c>
      <c r="AE1244" s="16">
        <v>9881.8580713584524</v>
      </c>
      <c r="AF1244" s="12">
        <v>43465</v>
      </c>
      <c r="AG1244" s="15" t="s">
        <v>38</v>
      </c>
      <c r="AH1244" s="15" t="s">
        <v>29</v>
      </c>
      <c r="AI1244" s="15" t="s">
        <v>38</v>
      </c>
      <c r="AL1244" s="47">
        <f t="shared" si="40"/>
        <v>1.0370684775512091</v>
      </c>
      <c r="AM1244" s="47">
        <v>0.96499999999999997</v>
      </c>
      <c r="AN1244">
        <f t="shared" si="41"/>
        <v>0</v>
      </c>
      <c r="AO1244" s="18" t="s">
        <v>70</v>
      </c>
      <c r="AP1244" t="s">
        <v>391</v>
      </c>
    </row>
    <row r="1245" spans="1:42" hidden="1" x14ac:dyDescent="0.2">
      <c r="A1245" t="s">
        <v>39</v>
      </c>
      <c r="B1245" t="s">
        <v>40</v>
      </c>
      <c r="C1245" t="s">
        <v>31</v>
      </c>
      <c r="D1245">
        <v>195108</v>
      </c>
      <c r="E1245" t="s">
        <v>29</v>
      </c>
      <c r="G1245" t="s">
        <v>155</v>
      </c>
      <c r="H1245" t="s">
        <v>34</v>
      </c>
      <c r="I1245" t="s">
        <v>47</v>
      </c>
      <c r="M1245" s="11">
        <v>13.083007376942414</v>
      </c>
      <c r="N1245">
        <v>10</v>
      </c>
      <c r="P1245" s="12">
        <v>43385</v>
      </c>
      <c r="Q1245" s="13">
        <v>11574.64</v>
      </c>
      <c r="R1245" s="13"/>
      <c r="S1245" s="14">
        <v>12180</v>
      </c>
      <c r="T1245" s="14">
        <v>0</v>
      </c>
      <c r="V1245" t="s">
        <v>44</v>
      </c>
      <c r="W1245" t="s">
        <v>29</v>
      </c>
      <c r="X1245" s="12">
        <v>43385</v>
      </c>
      <c r="Y1245" s="15">
        <v>12631.494056573727</v>
      </c>
      <c r="Z1245" s="16">
        <v>0</v>
      </c>
      <c r="AA1245" s="16">
        <v>0</v>
      </c>
      <c r="AB1245" s="16">
        <v>0</v>
      </c>
      <c r="AC1245" s="16">
        <v>12631.494056573727</v>
      </c>
      <c r="AD1245" s="16">
        <v>12631.494056573727</v>
      </c>
      <c r="AE1245" s="16">
        <v>12569.030003043647</v>
      </c>
      <c r="AF1245" s="12">
        <v>43465</v>
      </c>
      <c r="AG1245" s="15" t="s">
        <v>38</v>
      </c>
      <c r="AH1245" s="15" t="s">
        <v>29</v>
      </c>
      <c r="AI1245" s="15" t="s">
        <v>38</v>
      </c>
      <c r="AL1245" s="47">
        <f t="shared" si="40"/>
        <v>1.0370684775512091</v>
      </c>
      <c r="AM1245" s="47">
        <v>0.96499999999999997</v>
      </c>
      <c r="AN1245">
        <f t="shared" ref="AN1245:AN1246" si="42">T1245*AM1245</f>
        <v>0</v>
      </c>
      <c r="AO1245" s="18" t="s">
        <v>70</v>
      </c>
      <c r="AP1245" t="s">
        <v>390</v>
      </c>
    </row>
    <row r="1246" spans="1:42" hidden="1" x14ac:dyDescent="0.2">
      <c r="A1246" t="s">
        <v>39</v>
      </c>
      <c r="B1246" t="s">
        <v>40</v>
      </c>
      <c r="C1246" t="s">
        <v>31</v>
      </c>
      <c r="D1246">
        <v>195108</v>
      </c>
      <c r="E1246" t="s">
        <v>29</v>
      </c>
      <c r="G1246" t="s">
        <v>156</v>
      </c>
      <c r="H1246" t="s">
        <v>34</v>
      </c>
      <c r="I1246" t="s">
        <v>47</v>
      </c>
      <c r="M1246" s="11">
        <v>13.083007376942414</v>
      </c>
      <c r="N1246">
        <v>22</v>
      </c>
      <c r="P1246" s="12">
        <v>43385</v>
      </c>
      <c r="Q1246" s="13">
        <v>11574.64</v>
      </c>
      <c r="R1246" s="13"/>
      <c r="S1246" s="14">
        <v>12843.6</v>
      </c>
      <c r="T1246" s="14">
        <v>0</v>
      </c>
      <c r="V1246" t="s">
        <v>44</v>
      </c>
      <c r="W1246" t="s">
        <v>29</v>
      </c>
      <c r="X1246" s="12">
        <v>43385</v>
      </c>
      <c r="Y1246" s="15">
        <v>13319.692698276709</v>
      </c>
      <c r="Z1246" s="16">
        <v>0</v>
      </c>
      <c r="AA1246" s="16">
        <v>0</v>
      </c>
      <c r="AB1246" s="16">
        <v>0</v>
      </c>
      <c r="AC1246" s="16">
        <v>13319.692698276709</v>
      </c>
      <c r="AD1246" s="16">
        <v>13319.692698276709</v>
      </c>
      <c r="AE1246" s="16">
        <v>13253.825430795678</v>
      </c>
      <c r="AF1246" s="12">
        <v>43465</v>
      </c>
      <c r="AG1246" s="15" t="s">
        <v>38</v>
      </c>
      <c r="AH1246" s="15" t="s">
        <v>29</v>
      </c>
      <c r="AI1246" s="15" t="s">
        <v>38</v>
      </c>
      <c r="AL1246" s="47">
        <f t="shared" si="40"/>
        <v>1.0370684775512091</v>
      </c>
      <c r="AM1246" s="47">
        <v>0.96499999999999997</v>
      </c>
      <c r="AN1246">
        <f t="shared" si="42"/>
        <v>0</v>
      </c>
      <c r="AO1246" s="18" t="s">
        <v>70</v>
      </c>
      <c r="AP1246" t="s">
        <v>391</v>
      </c>
    </row>
    <row r="1247" spans="1:42" hidden="1" x14ac:dyDescent="0.2">
      <c r="A1247" t="s">
        <v>29</v>
      </c>
      <c r="B1247" t="s">
        <v>44</v>
      </c>
      <c r="C1247" t="s">
        <v>31</v>
      </c>
      <c r="D1247">
        <v>200752</v>
      </c>
      <c r="E1247" t="s">
        <v>29</v>
      </c>
      <c r="G1247" t="s">
        <v>302</v>
      </c>
      <c r="H1247" t="s">
        <v>34</v>
      </c>
      <c r="I1247">
        <v>655341</v>
      </c>
      <c r="M1247" s="11"/>
      <c r="N1247">
        <v>5</v>
      </c>
      <c r="P1247" s="12">
        <v>43391</v>
      </c>
      <c r="Q1247" s="13">
        <v>507.16</v>
      </c>
      <c r="R1247" s="13"/>
      <c r="S1247" s="14">
        <v>716.66</v>
      </c>
      <c r="T1247" s="14">
        <v>0.16</v>
      </c>
      <c r="U1247" t="s">
        <v>291</v>
      </c>
      <c r="V1247" t="s">
        <v>44</v>
      </c>
      <c r="W1247" t="s">
        <v>29</v>
      </c>
      <c r="X1247" s="12">
        <v>43391</v>
      </c>
      <c r="Y1247" s="15">
        <v>743.22549512184946</v>
      </c>
      <c r="Z1247" s="16">
        <v>0</v>
      </c>
      <c r="AA1247" s="16">
        <v>0</v>
      </c>
      <c r="AB1247" s="16">
        <v>0</v>
      </c>
      <c r="AC1247" s="16">
        <v>743.22549512184946</v>
      </c>
      <c r="AD1247" s="16">
        <v>743.22549512184946</v>
      </c>
      <c r="AE1247" s="16">
        <v>739.55016765034964</v>
      </c>
      <c r="AF1247" s="12">
        <v>43555</v>
      </c>
      <c r="AG1247" s="15"/>
      <c r="AH1247" s="15" t="s">
        <v>29</v>
      </c>
      <c r="AI1247" s="15" t="s">
        <v>38</v>
      </c>
      <c r="AL1247" s="47">
        <f t="shared" ref="AL1247:AL1255" si="43">Y1247/S1247</f>
        <v>1.0370684775512091</v>
      </c>
      <c r="AM1247" s="47">
        <v>0.96499999999999997</v>
      </c>
      <c r="AN1247">
        <f t="shared" ref="AN1247:AN1255" si="44">T1247*AM1247</f>
        <v>0.15440000000000001</v>
      </c>
      <c r="AO1247" s="18" t="s">
        <v>70</v>
      </c>
      <c r="AP1247" t="s">
        <v>391</v>
      </c>
    </row>
    <row r="1248" spans="1:42" hidden="1" x14ac:dyDescent="0.2">
      <c r="A1248" t="s">
        <v>29</v>
      </c>
      <c r="B1248" t="s">
        <v>44</v>
      </c>
      <c r="C1248" t="s">
        <v>31</v>
      </c>
      <c r="D1248">
        <v>199104</v>
      </c>
      <c r="E1248" t="s">
        <v>29</v>
      </c>
      <c r="G1248" t="s">
        <v>294</v>
      </c>
      <c r="H1248" t="s">
        <v>34</v>
      </c>
      <c r="I1248">
        <v>641284</v>
      </c>
      <c r="M1248" s="11"/>
      <c r="N1248">
        <v>172</v>
      </c>
      <c r="P1248" s="12">
        <v>43392</v>
      </c>
      <c r="Q1248" s="13">
        <v>1707.96</v>
      </c>
      <c r="R1248" s="13"/>
      <c r="S1248" s="14">
        <v>7901.68</v>
      </c>
      <c r="T1248" s="14">
        <v>1.72</v>
      </c>
      <c r="U1248" t="s">
        <v>291</v>
      </c>
      <c r="V1248" t="s">
        <v>44</v>
      </c>
      <c r="W1248" t="s">
        <v>29</v>
      </c>
      <c r="X1248" s="12">
        <v>43392</v>
      </c>
      <c r="Y1248" s="15">
        <v>8194.583247696839</v>
      </c>
      <c r="Z1248" s="16">
        <v>0</v>
      </c>
      <c r="AA1248" s="16">
        <v>0</v>
      </c>
      <c r="AB1248" s="16">
        <v>0</v>
      </c>
      <c r="AC1248" s="16">
        <v>8194.583247696839</v>
      </c>
      <c r="AD1248" s="16">
        <v>8194.583247696839</v>
      </c>
      <c r="AE1248" s="16">
        <v>8154.0601801683024</v>
      </c>
      <c r="AF1248" s="12">
        <v>43555</v>
      </c>
      <c r="AG1248" s="15"/>
      <c r="AH1248" s="15" t="s">
        <v>29</v>
      </c>
      <c r="AI1248" s="15" t="s">
        <v>38</v>
      </c>
      <c r="AL1248" s="47">
        <f t="shared" si="43"/>
        <v>1.0370684775512091</v>
      </c>
      <c r="AM1248" s="47">
        <v>0.96499999999999997</v>
      </c>
      <c r="AN1248">
        <f t="shared" si="44"/>
        <v>1.6597999999999999</v>
      </c>
      <c r="AO1248" s="18" t="s">
        <v>70</v>
      </c>
      <c r="AP1248" t="s">
        <v>391</v>
      </c>
    </row>
    <row r="1249" spans="1:42" hidden="1" x14ac:dyDescent="0.2">
      <c r="A1249" t="s">
        <v>29</v>
      </c>
      <c r="B1249" t="s">
        <v>44</v>
      </c>
      <c r="C1249" t="s">
        <v>31</v>
      </c>
      <c r="D1249">
        <v>202014</v>
      </c>
      <c r="E1249" t="s">
        <v>29</v>
      </c>
      <c r="G1249" t="s">
        <v>296</v>
      </c>
      <c r="H1249" t="s">
        <v>34</v>
      </c>
      <c r="I1249">
        <v>644019</v>
      </c>
      <c r="M1249" s="11"/>
      <c r="N1249">
        <v>11</v>
      </c>
      <c r="P1249" s="12">
        <v>43406</v>
      </c>
      <c r="Q1249" s="13">
        <v>3067.47</v>
      </c>
      <c r="R1249" s="13"/>
      <c r="S1249" s="14">
        <v>9240</v>
      </c>
      <c r="T1249" s="14">
        <v>0</v>
      </c>
      <c r="U1249" t="s">
        <v>291</v>
      </c>
      <c r="V1249" t="s">
        <v>44</v>
      </c>
      <c r="W1249" t="s">
        <v>29</v>
      </c>
      <c r="X1249" s="12">
        <v>43406</v>
      </c>
      <c r="Y1249" s="15">
        <v>9582.5127325731719</v>
      </c>
      <c r="Z1249" s="16">
        <v>0</v>
      </c>
      <c r="AA1249" s="16">
        <v>0</v>
      </c>
      <c r="AB1249" s="16">
        <v>0</v>
      </c>
      <c r="AC1249" s="16">
        <v>9582.5127325731719</v>
      </c>
      <c r="AD1249" s="16">
        <v>9582.5127325731719</v>
      </c>
      <c r="AE1249" s="16">
        <v>9535.126209205524</v>
      </c>
      <c r="AF1249" s="12">
        <v>43555</v>
      </c>
      <c r="AG1249" s="15"/>
      <c r="AH1249" s="15" t="s">
        <v>29</v>
      </c>
      <c r="AI1249" s="15" t="s">
        <v>38</v>
      </c>
      <c r="AL1249" s="47">
        <f t="shared" si="43"/>
        <v>1.0370684775512091</v>
      </c>
      <c r="AM1249" s="47">
        <v>0.96499999999999997</v>
      </c>
      <c r="AN1249">
        <f t="shared" si="44"/>
        <v>0</v>
      </c>
      <c r="AO1249" s="18" t="s">
        <v>70</v>
      </c>
      <c r="AP1249" t="s">
        <v>390</v>
      </c>
    </row>
    <row r="1250" spans="1:42" hidden="1" x14ac:dyDescent="0.2">
      <c r="A1250" t="s">
        <v>29</v>
      </c>
      <c r="B1250" t="s">
        <v>44</v>
      </c>
      <c r="C1250" t="s">
        <v>31</v>
      </c>
      <c r="D1250">
        <v>200835</v>
      </c>
      <c r="E1250" t="s">
        <v>29</v>
      </c>
      <c r="G1250" t="s">
        <v>303</v>
      </c>
      <c r="H1250" t="s">
        <v>34</v>
      </c>
      <c r="I1250">
        <v>622797</v>
      </c>
      <c r="M1250" s="11"/>
      <c r="N1250">
        <v>1</v>
      </c>
      <c r="P1250" s="12">
        <v>43409</v>
      </c>
      <c r="Q1250" s="13">
        <v>2210</v>
      </c>
      <c r="R1250" s="13"/>
      <c r="S1250" s="14">
        <v>30437</v>
      </c>
      <c r="T1250" s="14">
        <v>4.1500000000000004</v>
      </c>
      <c r="U1250" t="s">
        <v>291</v>
      </c>
      <c r="V1250" t="s">
        <v>44</v>
      </c>
      <c r="W1250" t="s">
        <v>29</v>
      </c>
      <c r="X1250" s="12">
        <v>43409</v>
      </c>
      <c r="Y1250" s="15">
        <v>31565.253251226153</v>
      </c>
      <c r="Z1250" s="16">
        <v>0</v>
      </c>
      <c r="AA1250" s="16">
        <v>0</v>
      </c>
      <c r="AB1250" s="16">
        <v>0</v>
      </c>
      <c r="AC1250" s="16">
        <v>31565.253251226153</v>
      </c>
      <c r="AD1250" s="16">
        <v>31565.253251226153</v>
      </c>
      <c r="AE1250" s="16">
        <v>31409.159786752007</v>
      </c>
      <c r="AF1250" s="12">
        <v>43555</v>
      </c>
      <c r="AG1250" s="15"/>
      <c r="AH1250" s="15" t="s">
        <v>29</v>
      </c>
      <c r="AI1250" s="15" t="s">
        <v>38</v>
      </c>
      <c r="AL1250" s="47">
        <f t="shared" si="43"/>
        <v>1.0370684775512091</v>
      </c>
      <c r="AM1250" s="47">
        <v>0.95299999999999996</v>
      </c>
      <c r="AN1250">
        <f t="shared" si="44"/>
        <v>3.9549500000000002</v>
      </c>
      <c r="AO1250" s="18" t="s">
        <v>70</v>
      </c>
      <c r="AP1250" t="s">
        <v>391</v>
      </c>
    </row>
    <row r="1251" spans="1:42" hidden="1" x14ac:dyDescent="0.2">
      <c r="A1251" t="s">
        <v>29</v>
      </c>
      <c r="B1251" t="s">
        <v>44</v>
      </c>
      <c r="C1251" t="s">
        <v>31</v>
      </c>
      <c r="D1251">
        <v>194569</v>
      </c>
      <c r="E1251" t="s">
        <v>29</v>
      </c>
      <c r="G1251" t="s">
        <v>299</v>
      </c>
      <c r="H1251" t="s">
        <v>34</v>
      </c>
      <c r="I1251">
        <v>628349</v>
      </c>
      <c r="M1251" s="11"/>
      <c r="N1251">
        <v>2</v>
      </c>
      <c r="P1251" s="12">
        <v>43413</v>
      </c>
      <c r="Q1251" s="13">
        <v>12714</v>
      </c>
      <c r="R1251" s="13"/>
      <c r="S1251" s="14">
        <v>1100.48</v>
      </c>
      <c r="T1251" s="14">
        <v>1.1100000000000001</v>
      </c>
      <c r="U1251" t="s">
        <v>291</v>
      </c>
      <c r="V1251" t="s">
        <v>44</v>
      </c>
      <c r="W1251" t="s">
        <v>29</v>
      </c>
      <c r="X1251" s="12">
        <v>43413</v>
      </c>
      <c r="Y1251" s="15">
        <v>1141.2731181755546</v>
      </c>
      <c r="Z1251" s="16">
        <v>0</v>
      </c>
      <c r="AA1251" s="16">
        <v>0</v>
      </c>
      <c r="AB1251" s="16">
        <v>0</v>
      </c>
      <c r="AC1251" s="16">
        <v>1141.2731181755546</v>
      </c>
      <c r="AD1251" s="16">
        <v>1141.2731181755546</v>
      </c>
      <c r="AE1251" s="16">
        <v>1135.6294037561142</v>
      </c>
      <c r="AF1251" s="12">
        <v>43555</v>
      </c>
      <c r="AG1251" s="15"/>
      <c r="AH1251" s="15" t="s">
        <v>29</v>
      </c>
      <c r="AI1251" s="15" t="s">
        <v>38</v>
      </c>
      <c r="AL1251" s="47">
        <f t="shared" si="43"/>
        <v>1.0370684775512091</v>
      </c>
      <c r="AM1251" s="47">
        <v>0.96799999999999997</v>
      </c>
      <c r="AN1251">
        <f t="shared" si="44"/>
        <v>1.0744800000000001</v>
      </c>
      <c r="AO1251" s="18" t="s">
        <v>70</v>
      </c>
      <c r="AP1251" t="s">
        <v>391</v>
      </c>
    </row>
    <row r="1252" spans="1:42" hidden="1" x14ac:dyDescent="0.2">
      <c r="A1252" t="s">
        <v>29</v>
      </c>
      <c r="B1252" t="s">
        <v>44</v>
      </c>
      <c r="C1252" t="s">
        <v>31</v>
      </c>
      <c r="D1252">
        <v>202370</v>
      </c>
      <c r="E1252" t="s">
        <v>29</v>
      </c>
      <c r="G1252" t="s">
        <v>304</v>
      </c>
      <c r="H1252" t="s">
        <v>34</v>
      </c>
      <c r="I1252">
        <v>656611</v>
      </c>
      <c r="M1252" s="11"/>
      <c r="N1252">
        <v>27</v>
      </c>
      <c r="P1252" s="12">
        <v>43428</v>
      </c>
      <c r="Q1252" s="13">
        <v>9544.56</v>
      </c>
      <c r="R1252" s="13"/>
      <c r="S1252" s="14">
        <v>3062.31</v>
      </c>
      <c r="T1252" s="14">
        <v>0.78</v>
      </c>
      <c r="U1252" t="s">
        <v>291</v>
      </c>
      <c r="V1252" t="s">
        <v>44</v>
      </c>
      <c r="W1252" t="s">
        <v>29</v>
      </c>
      <c r="X1252" s="12">
        <v>43428</v>
      </c>
      <c r="Y1252" s="15">
        <v>3175.8251694898431</v>
      </c>
      <c r="Z1252" s="16">
        <v>0</v>
      </c>
      <c r="AA1252" s="16">
        <v>0</v>
      </c>
      <c r="AB1252" s="16">
        <v>0</v>
      </c>
      <c r="AC1252" s="16">
        <v>3175.8251694898431</v>
      </c>
      <c r="AD1252" s="16">
        <v>3175.8251694898431</v>
      </c>
      <c r="AE1252" s="16">
        <v>3160.1203833021827</v>
      </c>
      <c r="AF1252" s="12">
        <v>43555</v>
      </c>
      <c r="AG1252" s="15"/>
      <c r="AH1252" s="15" t="s">
        <v>29</v>
      </c>
      <c r="AI1252" s="15" t="s">
        <v>38</v>
      </c>
      <c r="AL1252" s="47">
        <f t="shared" si="43"/>
        <v>1.0370684775512091</v>
      </c>
      <c r="AM1252" s="47">
        <v>0.96499999999999997</v>
      </c>
      <c r="AN1252">
        <f t="shared" si="44"/>
        <v>0.75270000000000004</v>
      </c>
      <c r="AO1252" s="18" t="s">
        <v>70</v>
      </c>
      <c r="AP1252" t="s">
        <v>391</v>
      </c>
    </row>
    <row r="1253" spans="1:42" hidden="1" x14ac:dyDescent="0.2">
      <c r="A1253" t="s">
        <v>29</v>
      </c>
      <c r="B1253" t="s">
        <v>44</v>
      </c>
      <c r="C1253" t="s">
        <v>31</v>
      </c>
      <c r="D1253">
        <v>202370</v>
      </c>
      <c r="E1253" t="s">
        <v>29</v>
      </c>
      <c r="G1253" t="s">
        <v>294</v>
      </c>
      <c r="H1253" t="s">
        <v>34</v>
      </c>
      <c r="I1253">
        <v>656609</v>
      </c>
      <c r="M1253" s="11"/>
      <c r="N1253">
        <v>904</v>
      </c>
      <c r="P1253" s="12">
        <v>43428</v>
      </c>
      <c r="Q1253" s="13">
        <v>9544.56</v>
      </c>
      <c r="R1253" s="13"/>
      <c r="S1253" s="14">
        <v>41529.760000000002</v>
      </c>
      <c r="T1253" s="14">
        <v>9.0399999999999991</v>
      </c>
      <c r="U1253" t="s">
        <v>291</v>
      </c>
      <c r="V1253" t="s">
        <v>44</v>
      </c>
      <c r="W1253" t="s">
        <v>29</v>
      </c>
      <c r="X1253" s="12">
        <v>43428</v>
      </c>
      <c r="Y1253" s="15">
        <v>43069.204976267101</v>
      </c>
      <c r="Z1253" s="16">
        <v>0</v>
      </c>
      <c r="AA1253" s="16">
        <v>0</v>
      </c>
      <c r="AB1253" s="16">
        <v>0</v>
      </c>
      <c r="AC1253" s="16">
        <v>43069.204976267101</v>
      </c>
      <c r="AD1253" s="16">
        <v>43069.204976267101</v>
      </c>
      <c r="AE1253" s="16">
        <v>42856.22327251247</v>
      </c>
      <c r="AF1253" s="12">
        <v>43555</v>
      </c>
      <c r="AG1253" s="15"/>
      <c r="AH1253" s="15" t="s">
        <v>29</v>
      </c>
      <c r="AI1253" s="15" t="s">
        <v>38</v>
      </c>
      <c r="AL1253" s="47">
        <f t="shared" si="43"/>
        <v>1.0370684775512091</v>
      </c>
      <c r="AM1253" s="47">
        <v>0.96499999999999997</v>
      </c>
      <c r="AN1253">
        <f t="shared" si="44"/>
        <v>8.7235999999999994</v>
      </c>
      <c r="AO1253" s="18" t="s">
        <v>70</v>
      </c>
      <c r="AP1253" t="s">
        <v>391</v>
      </c>
    </row>
    <row r="1254" spans="1:42" hidden="1" x14ac:dyDescent="0.2">
      <c r="A1254" t="s">
        <v>29</v>
      </c>
      <c r="B1254" t="s">
        <v>44</v>
      </c>
      <c r="C1254" t="s">
        <v>31</v>
      </c>
      <c r="D1254">
        <v>202370</v>
      </c>
      <c r="E1254" t="s">
        <v>29</v>
      </c>
      <c r="G1254" t="s">
        <v>305</v>
      </c>
      <c r="H1254" t="s">
        <v>34</v>
      </c>
      <c r="I1254">
        <v>656610</v>
      </c>
      <c r="M1254" s="11"/>
      <c r="N1254">
        <v>4</v>
      </c>
      <c r="P1254" s="12">
        <v>43428</v>
      </c>
      <c r="Q1254" s="13">
        <v>9544.56</v>
      </c>
      <c r="R1254" s="13"/>
      <c r="S1254" s="14">
        <v>2260.25</v>
      </c>
      <c r="T1254" s="14">
        <v>0</v>
      </c>
      <c r="U1254" t="s">
        <v>291</v>
      </c>
      <c r="V1254" t="s">
        <v>44</v>
      </c>
      <c r="W1254" t="s">
        <v>29</v>
      </c>
      <c r="X1254" s="12">
        <v>43428</v>
      </c>
      <c r="Y1254" s="15">
        <v>2344.0340263851203</v>
      </c>
      <c r="Z1254" s="16">
        <v>0</v>
      </c>
      <c r="AA1254" s="16">
        <v>0</v>
      </c>
      <c r="AB1254" s="16">
        <v>0</v>
      </c>
      <c r="AC1254" s="16">
        <v>2344.0340263851203</v>
      </c>
      <c r="AD1254" s="16">
        <v>2344.0340263851203</v>
      </c>
      <c r="AE1254" s="16">
        <v>2332.442534021297</v>
      </c>
      <c r="AF1254" s="12">
        <v>43555</v>
      </c>
      <c r="AG1254" s="15"/>
      <c r="AH1254" s="15" t="s">
        <v>29</v>
      </c>
      <c r="AI1254" s="15" t="s">
        <v>38</v>
      </c>
      <c r="AL1254" s="47">
        <f t="shared" si="43"/>
        <v>1.0370684775512091</v>
      </c>
      <c r="AM1254" s="47">
        <v>0.96499999999999997</v>
      </c>
      <c r="AN1254">
        <f t="shared" si="44"/>
        <v>0</v>
      </c>
      <c r="AO1254" s="18" t="s">
        <v>70</v>
      </c>
      <c r="AP1254" t="s">
        <v>391</v>
      </c>
    </row>
    <row r="1255" spans="1:42" hidden="1" x14ac:dyDescent="0.2">
      <c r="A1255" t="s">
        <v>29</v>
      </c>
      <c r="B1255" t="s">
        <v>44</v>
      </c>
      <c r="C1255" t="s">
        <v>31</v>
      </c>
      <c r="D1255">
        <v>199719</v>
      </c>
      <c r="E1255" t="s">
        <v>29</v>
      </c>
      <c r="G1255" t="s">
        <v>301</v>
      </c>
      <c r="H1255" t="s">
        <v>42</v>
      </c>
      <c r="M1255" s="11"/>
      <c r="P1255" s="12">
        <v>43434</v>
      </c>
      <c r="Q1255" s="13">
        <v>1541</v>
      </c>
      <c r="R1255" s="13"/>
      <c r="S1255" s="14">
        <v>5194</v>
      </c>
      <c r="T1255" s="14">
        <v>1.9</v>
      </c>
      <c r="U1255" t="s">
        <v>291</v>
      </c>
      <c r="V1255" t="s">
        <v>44</v>
      </c>
      <c r="W1255" t="s">
        <v>29</v>
      </c>
      <c r="X1255" s="12">
        <v>43434</v>
      </c>
      <c r="Y1255" s="15">
        <v>4047.1179822437743</v>
      </c>
      <c r="Z1255" s="16">
        <v>0</v>
      </c>
      <c r="AA1255" s="16">
        <v>0</v>
      </c>
      <c r="AB1255" s="16">
        <v>0</v>
      </c>
      <c r="AC1255" s="16">
        <v>4047.1179822437743</v>
      </c>
      <c r="AD1255" s="16">
        <v>4047.1179822437743</v>
      </c>
      <c r="AE1255" s="16">
        <v>4027.1045623622308</v>
      </c>
      <c r="AF1255" s="12">
        <v>43555</v>
      </c>
      <c r="AG1255" s="15"/>
      <c r="AH1255" s="15" t="s">
        <v>29</v>
      </c>
      <c r="AI1255" s="15" t="s">
        <v>38</v>
      </c>
      <c r="AL1255" s="47">
        <f t="shared" si="43"/>
        <v>0.77919098618478522</v>
      </c>
      <c r="AM1255" s="47">
        <v>0.94</v>
      </c>
      <c r="AN1255">
        <f t="shared" si="44"/>
        <v>1.7859999999999998</v>
      </c>
      <c r="AO1255" s="18" t="s">
        <v>70</v>
      </c>
      <c r="AP1255" t="s">
        <v>391</v>
      </c>
    </row>
    <row r="1256" spans="1:42" hidden="1" x14ac:dyDescent="0.2">
      <c r="A1256" t="s">
        <v>29</v>
      </c>
      <c r="B1256" t="s">
        <v>54</v>
      </c>
      <c r="C1256" t="s">
        <v>31</v>
      </c>
      <c r="D1256" t="s">
        <v>101</v>
      </c>
      <c r="E1256" t="s">
        <v>29</v>
      </c>
      <c r="G1256" t="s">
        <v>56</v>
      </c>
      <c r="H1256" t="s">
        <v>34</v>
      </c>
      <c r="I1256" t="s">
        <v>57</v>
      </c>
      <c r="J1256" t="s">
        <v>58</v>
      </c>
      <c r="K1256" t="s">
        <v>102</v>
      </c>
      <c r="M1256" s="11">
        <v>6.3051702395964604</v>
      </c>
      <c r="N1256">
        <v>3</v>
      </c>
      <c r="O1256" t="s">
        <v>103</v>
      </c>
      <c r="P1256" s="12">
        <v>43175</v>
      </c>
      <c r="Q1256" s="13">
        <v>2319</v>
      </c>
      <c r="R1256" s="13"/>
      <c r="S1256" s="14">
        <v>570.96</v>
      </c>
      <c r="T1256" s="14">
        <v>0.14000000000000001</v>
      </c>
      <c r="V1256" t="s">
        <v>61</v>
      </c>
      <c r="W1256" t="s">
        <v>29</v>
      </c>
      <c r="X1256" s="12">
        <v>43175</v>
      </c>
      <c r="Y1256" s="15">
        <v>394.45033924392385</v>
      </c>
      <c r="Z1256" s="16">
        <v>0</v>
      </c>
      <c r="AA1256" s="16">
        <v>0</v>
      </c>
      <c r="AB1256" s="16">
        <v>0</v>
      </c>
      <c r="AC1256" s="16">
        <v>394.45033924392385</v>
      </c>
      <c r="AD1256" s="16">
        <v>347.3140470785915</v>
      </c>
      <c r="AE1256" s="16">
        <v>253.62700387648655</v>
      </c>
      <c r="AF1256" s="12">
        <v>43373</v>
      </c>
      <c r="AG1256" s="15" t="s">
        <v>38</v>
      </c>
      <c r="AH1256" s="15" t="s">
        <v>29</v>
      </c>
      <c r="AI1256" s="15" t="s">
        <v>38</v>
      </c>
      <c r="AL1256" s="47">
        <f t="shared" ref="AL1256:AL1282" si="45">Y1256/S1256</f>
        <v>0.69085459444431108</v>
      </c>
      <c r="AM1256" s="47">
        <v>0.94</v>
      </c>
      <c r="AN1256">
        <f t="shared" ref="AN1256:AN1282" si="46">T1256*AM1256</f>
        <v>0.13159999999999999</v>
      </c>
      <c r="AO1256" s="18" t="s">
        <v>70</v>
      </c>
      <c r="AP1256" t="s">
        <v>390</v>
      </c>
    </row>
    <row r="1257" spans="1:42" hidden="1" x14ac:dyDescent="0.2">
      <c r="A1257" t="s">
        <v>29</v>
      </c>
      <c r="B1257" t="s">
        <v>54</v>
      </c>
      <c r="C1257" t="s">
        <v>31</v>
      </c>
      <c r="D1257" t="s">
        <v>101</v>
      </c>
      <c r="E1257" t="s">
        <v>29</v>
      </c>
      <c r="G1257" t="s">
        <v>104</v>
      </c>
      <c r="H1257" t="s">
        <v>34</v>
      </c>
      <c r="I1257" t="s">
        <v>105</v>
      </c>
      <c r="J1257" t="s">
        <v>58</v>
      </c>
      <c r="K1257" t="s">
        <v>62</v>
      </c>
      <c r="M1257" s="11">
        <v>6.3051702395964604</v>
      </c>
      <c r="N1257">
        <v>60</v>
      </c>
      <c r="O1257" t="s">
        <v>106</v>
      </c>
      <c r="P1257" s="12">
        <v>43175</v>
      </c>
      <c r="Q1257" s="13">
        <v>2319</v>
      </c>
      <c r="R1257" s="13"/>
      <c r="S1257" s="14">
        <v>10467.6</v>
      </c>
      <c r="T1257" s="14">
        <v>2.64</v>
      </c>
      <c r="V1257" t="s">
        <v>61</v>
      </c>
      <c r="W1257" t="s">
        <v>29</v>
      </c>
      <c r="X1257" s="12">
        <v>43175</v>
      </c>
      <c r="Y1257" s="15">
        <v>7231.5895528052706</v>
      </c>
      <c r="Z1257" s="16">
        <v>0</v>
      </c>
      <c r="AA1257" s="16">
        <v>0</v>
      </c>
      <c r="AB1257" s="16">
        <v>0</v>
      </c>
      <c r="AC1257" s="16">
        <v>7231.5895528052706</v>
      </c>
      <c r="AD1257" s="16">
        <v>6367.4241964408448</v>
      </c>
      <c r="AE1257" s="16">
        <v>4649.828404402253</v>
      </c>
      <c r="AF1257" s="12">
        <v>43373</v>
      </c>
      <c r="AG1257" s="15" t="s">
        <v>38</v>
      </c>
      <c r="AH1257" s="15" t="s">
        <v>29</v>
      </c>
      <c r="AI1257" s="15" t="s">
        <v>38</v>
      </c>
      <c r="AL1257" s="47">
        <f t="shared" si="45"/>
        <v>0.69085459444431108</v>
      </c>
      <c r="AM1257" s="47">
        <v>0.94</v>
      </c>
      <c r="AN1257">
        <f t="shared" si="46"/>
        <v>2.4815999999999998</v>
      </c>
      <c r="AO1257" s="18" t="s">
        <v>70</v>
      </c>
      <c r="AP1257" t="s">
        <v>390</v>
      </c>
    </row>
    <row r="1258" spans="1:42" hidden="1" x14ac:dyDescent="0.2">
      <c r="A1258" t="s">
        <v>29</v>
      </c>
      <c r="B1258" t="s">
        <v>54</v>
      </c>
      <c r="C1258" t="s">
        <v>31</v>
      </c>
      <c r="D1258" t="s">
        <v>101</v>
      </c>
      <c r="E1258" t="s">
        <v>29</v>
      </c>
      <c r="G1258" t="s">
        <v>107</v>
      </c>
      <c r="H1258" t="s">
        <v>34</v>
      </c>
      <c r="I1258" t="s">
        <v>108</v>
      </c>
      <c r="J1258" t="s">
        <v>58</v>
      </c>
      <c r="K1258" t="s">
        <v>109</v>
      </c>
      <c r="M1258" s="11">
        <v>6.3051702395964604</v>
      </c>
      <c r="N1258">
        <v>13</v>
      </c>
      <c r="O1258" t="s">
        <v>110</v>
      </c>
      <c r="P1258" s="12">
        <v>43175</v>
      </c>
      <c r="Q1258" s="13">
        <v>2319</v>
      </c>
      <c r="R1258" s="13"/>
      <c r="S1258" s="14">
        <v>1958.71</v>
      </c>
      <c r="T1258" s="14">
        <v>0.49</v>
      </c>
      <c r="V1258" t="s">
        <v>61</v>
      </c>
      <c r="W1258" t="s">
        <v>29</v>
      </c>
      <c r="X1258" s="12">
        <v>43175</v>
      </c>
      <c r="Y1258" s="15">
        <v>1353.1838026840167</v>
      </c>
      <c r="Z1258" s="16">
        <v>0</v>
      </c>
      <c r="AA1258" s="16">
        <v>0</v>
      </c>
      <c r="AB1258" s="16">
        <v>0</v>
      </c>
      <c r="AC1258" s="16">
        <v>1353.1838026840167</v>
      </c>
      <c r="AD1258" s="16">
        <v>1191.4801337279459</v>
      </c>
      <c r="AE1258" s="16">
        <v>870.08152718739143</v>
      </c>
      <c r="AF1258" s="12">
        <v>43373</v>
      </c>
      <c r="AG1258" s="15" t="s">
        <v>38</v>
      </c>
      <c r="AH1258" s="15" t="s">
        <v>29</v>
      </c>
      <c r="AI1258" s="15" t="s">
        <v>38</v>
      </c>
      <c r="AL1258" s="47">
        <f t="shared" si="45"/>
        <v>0.69085459444431108</v>
      </c>
      <c r="AM1258" s="47">
        <v>0.94</v>
      </c>
      <c r="AN1258">
        <f t="shared" si="46"/>
        <v>0.46059999999999995</v>
      </c>
      <c r="AO1258" s="18" t="s">
        <v>70</v>
      </c>
      <c r="AP1258" t="s">
        <v>390</v>
      </c>
    </row>
    <row r="1259" spans="1:42" hidden="1" x14ac:dyDescent="0.2">
      <c r="A1259" t="s">
        <v>29</v>
      </c>
      <c r="B1259" t="s">
        <v>54</v>
      </c>
      <c r="C1259" t="s">
        <v>31</v>
      </c>
      <c r="D1259" t="s">
        <v>101</v>
      </c>
      <c r="E1259" t="s">
        <v>29</v>
      </c>
      <c r="G1259" t="s">
        <v>111</v>
      </c>
      <c r="H1259" t="s">
        <v>34</v>
      </c>
      <c r="I1259" t="s">
        <v>112</v>
      </c>
      <c r="J1259" t="s">
        <v>58</v>
      </c>
      <c r="K1259" t="s">
        <v>62</v>
      </c>
      <c r="M1259" s="11">
        <v>6.3051702395964604</v>
      </c>
      <c r="N1259">
        <v>10</v>
      </c>
      <c r="O1259" t="s">
        <v>106</v>
      </c>
      <c r="P1259" s="12">
        <v>43175</v>
      </c>
      <c r="Q1259" s="13">
        <v>2319</v>
      </c>
      <c r="R1259" s="13"/>
      <c r="S1259" s="14">
        <v>1625.65</v>
      </c>
      <c r="T1259" s="14">
        <v>0.41</v>
      </c>
      <c r="V1259" t="s">
        <v>61</v>
      </c>
      <c r="W1259" t="s">
        <v>29</v>
      </c>
      <c r="X1259" s="12">
        <v>43175</v>
      </c>
      <c r="Y1259" s="15">
        <v>1123.0877714583944</v>
      </c>
      <c r="Z1259" s="16">
        <v>0</v>
      </c>
      <c r="AA1259" s="16">
        <v>0</v>
      </c>
      <c r="AB1259" s="16">
        <v>0</v>
      </c>
      <c r="AC1259" s="16">
        <v>1123.0877714583944</v>
      </c>
      <c r="AD1259" s="16">
        <v>988.88027293210098</v>
      </c>
      <c r="AE1259" s="16">
        <v>722.13244159277428</v>
      </c>
      <c r="AF1259" s="12">
        <v>43373</v>
      </c>
      <c r="AG1259" s="15" t="s">
        <v>38</v>
      </c>
      <c r="AH1259" s="15" t="s">
        <v>29</v>
      </c>
      <c r="AI1259" s="15" t="s">
        <v>38</v>
      </c>
      <c r="AL1259" s="47">
        <f t="shared" si="45"/>
        <v>0.69085459444431108</v>
      </c>
      <c r="AM1259" s="47">
        <v>0.94</v>
      </c>
      <c r="AN1259">
        <f t="shared" si="46"/>
        <v>0.38539999999999996</v>
      </c>
      <c r="AO1259" s="18" t="s">
        <v>70</v>
      </c>
      <c r="AP1259" t="s">
        <v>390</v>
      </c>
    </row>
    <row r="1260" spans="1:42" hidden="1" x14ac:dyDescent="0.2">
      <c r="A1260" t="s">
        <v>29</v>
      </c>
      <c r="B1260" t="s">
        <v>54</v>
      </c>
      <c r="C1260" t="s">
        <v>31</v>
      </c>
      <c r="D1260" t="s">
        <v>101</v>
      </c>
      <c r="E1260" t="s">
        <v>29</v>
      </c>
      <c r="G1260" t="s">
        <v>113</v>
      </c>
      <c r="H1260" t="s">
        <v>34</v>
      </c>
      <c r="I1260" t="s">
        <v>114</v>
      </c>
      <c r="J1260" t="s">
        <v>58</v>
      </c>
      <c r="K1260" t="s">
        <v>115</v>
      </c>
      <c r="M1260" s="11">
        <v>12.610340479192899</v>
      </c>
      <c r="N1260">
        <v>16</v>
      </c>
      <c r="O1260" t="s">
        <v>116</v>
      </c>
      <c r="P1260" s="12">
        <v>43175</v>
      </c>
      <c r="Q1260" s="13">
        <v>2319</v>
      </c>
      <c r="R1260" s="13"/>
      <c r="S1260" s="14">
        <v>824.72</v>
      </c>
      <c r="T1260" s="14">
        <v>0.21</v>
      </c>
      <c r="V1260" t="s">
        <v>61</v>
      </c>
      <c r="W1260" t="s">
        <v>29</v>
      </c>
      <c r="X1260" s="12">
        <v>43175</v>
      </c>
      <c r="Y1260" s="15">
        <v>569.76160113011224</v>
      </c>
      <c r="Z1260" s="16">
        <v>0</v>
      </c>
      <c r="AA1260" s="16">
        <v>0</v>
      </c>
      <c r="AB1260" s="16">
        <v>0</v>
      </c>
      <c r="AC1260" s="16">
        <v>569.76160113011224</v>
      </c>
      <c r="AD1260" s="16">
        <v>501.67584578018779</v>
      </c>
      <c r="AE1260" s="16">
        <v>366.35011671048056</v>
      </c>
      <c r="AF1260" s="12">
        <v>43373</v>
      </c>
      <c r="AG1260" s="15" t="s">
        <v>38</v>
      </c>
      <c r="AH1260" s="15" t="s">
        <v>29</v>
      </c>
      <c r="AI1260" s="15" t="s">
        <v>38</v>
      </c>
      <c r="AL1260" s="47">
        <f t="shared" si="45"/>
        <v>0.69085459444431108</v>
      </c>
      <c r="AM1260" s="47">
        <v>0.94</v>
      </c>
      <c r="AN1260">
        <f t="shared" si="46"/>
        <v>0.19739999999999999</v>
      </c>
      <c r="AO1260" s="18" t="s">
        <v>70</v>
      </c>
      <c r="AP1260" t="s">
        <v>390</v>
      </c>
    </row>
    <row r="1261" spans="1:42" hidden="1" x14ac:dyDescent="0.2">
      <c r="A1261" t="s">
        <v>29</v>
      </c>
      <c r="B1261" t="s">
        <v>54</v>
      </c>
      <c r="C1261" t="s">
        <v>31</v>
      </c>
      <c r="D1261" t="s">
        <v>55</v>
      </c>
      <c r="E1261" t="s">
        <v>29</v>
      </c>
      <c r="G1261" t="s">
        <v>56</v>
      </c>
      <c r="H1261" t="s">
        <v>34</v>
      </c>
      <c r="I1261" t="s">
        <v>57</v>
      </c>
      <c r="J1261" t="s">
        <v>58</v>
      </c>
      <c r="K1261" t="s">
        <v>59</v>
      </c>
      <c r="M1261" s="11">
        <v>7.9239302694136198</v>
      </c>
      <c r="N1261">
        <v>10</v>
      </c>
      <c r="O1261" t="s">
        <v>60</v>
      </c>
      <c r="P1261" s="12">
        <v>43159</v>
      </c>
      <c r="Q1261" s="13">
        <v>240</v>
      </c>
      <c r="R1261" s="13"/>
      <c r="S1261" s="14">
        <v>2776.4</v>
      </c>
      <c r="T1261" s="14">
        <v>0.88</v>
      </c>
      <c r="V1261" t="s">
        <v>61</v>
      </c>
      <c r="W1261" t="s">
        <v>29</v>
      </c>
      <c r="X1261" s="12">
        <v>43159</v>
      </c>
      <c r="Y1261" s="15">
        <v>1918.0886960151854</v>
      </c>
      <c r="Z1261" s="16">
        <v>0</v>
      </c>
      <c r="AA1261" s="16">
        <v>0</v>
      </c>
      <c r="AB1261" s="16">
        <v>0</v>
      </c>
      <c r="AC1261" s="16">
        <v>1918.0886960151854</v>
      </c>
      <c r="AD1261" s="16">
        <v>1688.8796418470674</v>
      </c>
      <c r="AE1261" s="16">
        <v>1233.3088369810098</v>
      </c>
      <c r="AF1261" s="12">
        <v>43281</v>
      </c>
      <c r="AG1261" s="15" t="s">
        <v>38</v>
      </c>
      <c r="AH1261" s="15" t="s">
        <v>29</v>
      </c>
      <c r="AI1261" s="15" t="s">
        <v>38</v>
      </c>
      <c r="AL1261" s="47">
        <f t="shared" si="45"/>
        <v>0.69085459444431108</v>
      </c>
      <c r="AM1261" s="47">
        <v>0.94</v>
      </c>
      <c r="AN1261">
        <f t="shared" si="46"/>
        <v>0.82719999999999994</v>
      </c>
      <c r="AO1261" s="18" t="s">
        <v>70</v>
      </c>
      <c r="AP1261" t="s">
        <v>390</v>
      </c>
    </row>
    <row r="1262" spans="1:42" hidden="1" x14ac:dyDescent="0.2">
      <c r="A1262" t="s">
        <v>29</v>
      </c>
      <c r="B1262" t="s">
        <v>54</v>
      </c>
      <c r="C1262" t="s">
        <v>31</v>
      </c>
      <c r="D1262" t="s">
        <v>55</v>
      </c>
      <c r="E1262" t="s">
        <v>29</v>
      </c>
      <c r="G1262" t="s">
        <v>56</v>
      </c>
      <c r="H1262" t="s">
        <v>34</v>
      </c>
      <c r="I1262" t="s">
        <v>57</v>
      </c>
      <c r="J1262" t="s">
        <v>58</v>
      </c>
      <c r="K1262" t="s">
        <v>62</v>
      </c>
      <c r="M1262" s="11">
        <v>2.8519279032626002</v>
      </c>
      <c r="N1262">
        <v>2</v>
      </c>
      <c r="O1262" t="s">
        <v>63</v>
      </c>
      <c r="P1262" s="12">
        <v>43159</v>
      </c>
      <c r="Q1262" s="13">
        <v>240</v>
      </c>
      <c r="R1262" s="13"/>
      <c r="S1262" s="14">
        <v>192.85</v>
      </c>
      <c r="T1262" s="14">
        <v>0.02</v>
      </c>
      <c r="V1262" t="s">
        <v>61</v>
      </c>
      <c r="W1262" t="s">
        <v>29</v>
      </c>
      <c r="X1262" s="12">
        <v>43159</v>
      </c>
      <c r="Y1262" s="15">
        <v>133.23130853858538</v>
      </c>
      <c r="Z1262" s="16">
        <v>0</v>
      </c>
      <c r="AA1262" s="16">
        <v>0</v>
      </c>
      <c r="AB1262" s="16">
        <v>0</v>
      </c>
      <c r="AC1262" s="16">
        <v>133.23130853858538</v>
      </c>
      <c r="AD1262" s="16">
        <v>117.31034394547143</v>
      </c>
      <c r="AE1262" s="16">
        <v>85.666189746357759</v>
      </c>
      <c r="AF1262" s="12">
        <v>43281</v>
      </c>
      <c r="AG1262" s="15" t="s">
        <v>38</v>
      </c>
      <c r="AH1262" s="15" t="s">
        <v>29</v>
      </c>
      <c r="AI1262" s="15" t="s">
        <v>38</v>
      </c>
      <c r="AL1262" s="47">
        <f t="shared" si="45"/>
        <v>0.69085459444431108</v>
      </c>
      <c r="AM1262" s="47">
        <v>0.94</v>
      </c>
      <c r="AN1262">
        <f t="shared" si="46"/>
        <v>1.8800000000000001E-2</v>
      </c>
      <c r="AO1262" s="18" t="s">
        <v>70</v>
      </c>
      <c r="AP1262" t="s">
        <v>390</v>
      </c>
    </row>
    <row r="1263" spans="1:42" hidden="1" x14ac:dyDescent="0.2">
      <c r="A1263" t="s">
        <v>29</v>
      </c>
      <c r="B1263" t="s">
        <v>54</v>
      </c>
      <c r="C1263" t="s">
        <v>31</v>
      </c>
      <c r="D1263" t="s">
        <v>117</v>
      </c>
      <c r="E1263" t="s">
        <v>29</v>
      </c>
      <c r="G1263" t="s">
        <v>118</v>
      </c>
      <c r="H1263" t="s">
        <v>34</v>
      </c>
      <c r="I1263" t="s">
        <v>119</v>
      </c>
      <c r="J1263" t="s">
        <v>58</v>
      </c>
      <c r="K1263" t="s">
        <v>120</v>
      </c>
      <c r="M1263" s="11">
        <v>14.974543276429999</v>
      </c>
      <c r="N1263">
        <v>24</v>
      </c>
      <c r="O1263" t="s">
        <v>121</v>
      </c>
      <c r="P1263" s="12">
        <v>43238</v>
      </c>
      <c r="Q1263" s="13">
        <v>2043</v>
      </c>
      <c r="R1263" s="13"/>
      <c r="S1263" s="14">
        <v>1843.13</v>
      </c>
      <c r="T1263" s="14">
        <v>0.55000000000000004</v>
      </c>
      <c r="V1263" t="s">
        <v>61</v>
      </c>
      <c r="W1263" t="s">
        <v>29</v>
      </c>
      <c r="X1263" s="12">
        <v>43238</v>
      </c>
      <c r="Y1263" s="15">
        <v>1273.3348286581431</v>
      </c>
      <c r="Z1263" s="16">
        <v>0</v>
      </c>
      <c r="AA1263" s="16">
        <v>0</v>
      </c>
      <c r="AB1263" s="16">
        <v>0</v>
      </c>
      <c r="AC1263" s="16">
        <v>1273.3348286581431</v>
      </c>
      <c r="AD1263" s="16">
        <v>1121.1730061509816</v>
      </c>
      <c r="AE1263" s="16">
        <v>818.73956083590565</v>
      </c>
      <c r="AF1263" s="12">
        <v>43373</v>
      </c>
      <c r="AG1263" s="15" t="s">
        <v>38</v>
      </c>
      <c r="AH1263" s="15" t="s">
        <v>29</v>
      </c>
      <c r="AI1263" s="15" t="s">
        <v>38</v>
      </c>
      <c r="AL1263" s="47">
        <f t="shared" si="45"/>
        <v>0.69085459444431108</v>
      </c>
      <c r="AM1263" s="47">
        <v>0.94</v>
      </c>
      <c r="AN1263">
        <f t="shared" si="46"/>
        <v>0.51700000000000002</v>
      </c>
      <c r="AO1263" s="18" t="s">
        <v>70</v>
      </c>
      <c r="AP1263" t="s">
        <v>390</v>
      </c>
    </row>
    <row r="1264" spans="1:42" hidden="1" x14ac:dyDescent="0.2">
      <c r="A1264" t="s">
        <v>29</v>
      </c>
      <c r="B1264" t="s">
        <v>54</v>
      </c>
      <c r="C1264" t="s">
        <v>31</v>
      </c>
      <c r="D1264" t="s">
        <v>117</v>
      </c>
      <c r="E1264" t="s">
        <v>29</v>
      </c>
      <c r="G1264" t="s">
        <v>107</v>
      </c>
      <c r="H1264" t="s">
        <v>34</v>
      </c>
      <c r="I1264" t="s">
        <v>108</v>
      </c>
      <c r="J1264" t="s">
        <v>58</v>
      </c>
      <c r="K1264" t="s">
        <v>122</v>
      </c>
      <c r="M1264" s="11">
        <v>8.5616438356164295</v>
      </c>
      <c r="N1264">
        <v>15</v>
      </c>
      <c r="O1264" t="s">
        <v>123</v>
      </c>
      <c r="P1264" s="12">
        <v>43238</v>
      </c>
      <c r="Q1264" s="13">
        <v>2043</v>
      </c>
      <c r="R1264" s="13"/>
      <c r="S1264" s="14">
        <v>1664.4</v>
      </c>
      <c r="T1264" s="14">
        <v>0.56999999999999995</v>
      </c>
      <c r="V1264" t="s">
        <v>61</v>
      </c>
      <c r="W1264" t="s">
        <v>29</v>
      </c>
      <c r="X1264" s="12">
        <v>43238</v>
      </c>
      <c r="Y1264" s="15">
        <v>1149.8583869931115</v>
      </c>
      <c r="Z1264" s="16">
        <v>0</v>
      </c>
      <c r="AA1264" s="16">
        <v>0</v>
      </c>
      <c r="AB1264" s="16">
        <v>0</v>
      </c>
      <c r="AC1264" s="16">
        <v>1149.8583869931115</v>
      </c>
      <c r="AD1264" s="16">
        <v>1012.4518354308669</v>
      </c>
      <c r="AE1264" s="16">
        <v>739.34563761388586</v>
      </c>
      <c r="AF1264" s="12">
        <v>43373</v>
      </c>
      <c r="AG1264" s="15" t="s">
        <v>38</v>
      </c>
      <c r="AH1264" s="15" t="s">
        <v>29</v>
      </c>
      <c r="AI1264" s="15" t="s">
        <v>38</v>
      </c>
      <c r="AL1264" s="47">
        <f t="shared" si="45"/>
        <v>0.69085459444431108</v>
      </c>
      <c r="AM1264" s="47">
        <v>0.94</v>
      </c>
      <c r="AN1264">
        <f t="shared" si="46"/>
        <v>0.53579999999999994</v>
      </c>
      <c r="AO1264" s="18" t="s">
        <v>70</v>
      </c>
      <c r="AP1264" t="s">
        <v>390</v>
      </c>
    </row>
    <row r="1265" spans="1:42" hidden="1" x14ac:dyDescent="0.2">
      <c r="A1265" t="s">
        <v>29</v>
      </c>
      <c r="B1265" t="s">
        <v>54</v>
      </c>
      <c r="C1265" t="s">
        <v>31</v>
      </c>
      <c r="D1265" t="s">
        <v>117</v>
      </c>
      <c r="E1265" t="s">
        <v>29</v>
      </c>
      <c r="G1265" t="s">
        <v>104</v>
      </c>
      <c r="H1265" t="s">
        <v>34</v>
      </c>
      <c r="I1265" t="s">
        <v>105</v>
      </c>
      <c r="J1265" t="s">
        <v>58</v>
      </c>
      <c r="K1265" t="s">
        <v>62</v>
      </c>
      <c r="M1265" s="11">
        <v>5.7077625570776203</v>
      </c>
      <c r="N1265">
        <v>5</v>
      </c>
      <c r="O1265" t="s">
        <v>124</v>
      </c>
      <c r="P1265" s="12">
        <v>43238</v>
      </c>
      <c r="Q1265" s="13">
        <v>2043</v>
      </c>
      <c r="R1265" s="13"/>
      <c r="S1265" s="14">
        <v>1292.0999999999999</v>
      </c>
      <c r="T1265" s="14">
        <v>0.3</v>
      </c>
      <c r="V1265" t="s">
        <v>61</v>
      </c>
      <c r="W1265" t="s">
        <v>29</v>
      </c>
      <c r="X1265" s="12">
        <v>43238</v>
      </c>
      <c r="Y1265" s="15">
        <v>892.65322148149426</v>
      </c>
      <c r="Z1265" s="16">
        <v>0</v>
      </c>
      <c r="AA1265" s="16">
        <v>0</v>
      </c>
      <c r="AB1265" s="16">
        <v>0</v>
      </c>
      <c r="AC1265" s="16">
        <v>892.65322148149426</v>
      </c>
      <c r="AD1265" s="16">
        <v>785.98234592659389</v>
      </c>
      <c r="AE1265" s="16">
        <v>573.96569235814809</v>
      </c>
      <c r="AF1265" s="12">
        <v>43373</v>
      </c>
      <c r="AG1265" s="15" t="s">
        <v>38</v>
      </c>
      <c r="AH1265" s="15" t="s">
        <v>29</v>
      </c>
      <c r="AI1265" s="15" t="s">
        <v>38</v>
      </c>
      <c r="AL1265" s="47">
        <f t="shared" si="45"/>
        <v>0.69085459444431108</v>
      </c>
      <c r="AM1265" s="47">
        <v>0.94</v>
      </c>
      <c r="AN1265">
        <f t="shared" si="46"/>
        <v>0.28199999999999997</v>
      </c>
      <c r="AO1265" s="18" t="s">
        <v>70</v>
      </c>
      <c r="AP1265" t="s">
        <v>390</v>
      </c>
    </row>
    <row r="1266" spans="1:42" hidden="1" x14ac:dyDescent="0.2">
      <c r="A1266" t="s">
        <v>29</v>
      </c>
      <c r="B1266" t="s">
        <v>54</v>
      </c>
      <c r="C1266" t="s">
        <v>31</v>
      </c>
      <c r="D1266" t="s">
        <v>117</v>
      </c>
      <c r="E1266" t="s">
        <v>29</v>
      </c>
      <c r="G1266" t="s">
        <v>125</v>
      </c>
      <c r="H1266" t="s">
        <v>34</v>
      </c>
      <c r="I1266" t="s">
        <v>126</v>
      </c>
      <c r="J1266" t="s">
        <v>58</v>
      </c>
      <c r="K1266" t="s">
        <v>109</v>
      </c>
      <c r="M1266" s="11">
        <v>7.4872716382150299</v>
      </c>
      <c r="N1266">
        <v>1</v>
      </c>
      <c r="O1266" t="s">
        <v>110</v>
      </c>
      <c r="P1266" s="12">
        <v>43238</v>
      </c>
      <c r="Q1266" s="13">
        <v>2043</v>
      </c>
      <c r="R1266" s="13"/>
      <c r="S1266" s="14">
        <v>140.24</v>
      </c>
      <c r="T1266" s="14">
        <v>0.04</v>
      </c>
      <c r="V1266" t="s">
        <v>61</v>
      </c>
      <c r="W1266" t="s">
        <v>29</v>
      </c>
      <c r="X1266" s="12">
        <v>43238</v>
      </c>
      <c r="Y1266" s="15">
        <v>96.885448324870197</v>
      </c>
      <c r="Z1266" s="16">
        <v>0</v>
      </c>
      <c r="AA1266" s="16">
        <v>0</v>
      </c>
      <c r="AB1266" s="16">
        <v>0</v>
      </c>
      <c r="AC1266" s="16">
        <v>96.885448324870197</v>
      </c>
      <c r="AD1266" s="16">
        <v>85.307765801985568</v>
      </c>
      <c r="AE1266" s="16">
        <v>62.296222193566059</v>
      </c>
      <c r="AF1266" s="12">
        <v>43373</v>
      </c>
      <c r="AG1266" s="15" t="s">
        <v>38</v>
      </c>
      <c r="AH1266" s="15" t="s">
        <v>29</v>
      </c>
      <c r="AI1266" s="15" t="s">
        <v>38</v>
      </c>
      <c r="AL1266" s="47">
        <f t="shared" si="45"/>
        <v>0.69085459444431108</v>
      </c>
      <c r="AM1266" s="47">
        <v>0.94</v>
      </c>
      <c r="AN1266">
        <f t="shared" si="46"/>
        <v>3.7600000000000001E-2</v>
      </c>
      <c r="AO1266" s="18" t="s">
        <v>70</v>
      </c>
      <c r="AP1266" t="s">
        <v>390</v>
      </c>
    </row>
    <row r="1267" spans="1:42" hidden="1" x14ac:dyDescent="0.2">
      <c r="A1267" t="s">
        <v>29</v>
      </c>
      <c r="B1267" t="s">
        <v>54</v>
      </c>
      <c r="C1267" t="s">
        <v>31</v>
      </c>
      <c r="D1267" t="s">
        <v>117</v>
      </c>
      <c r="E1267" t="s">
        <v>29</v>
      </c>
      <c r="G1267" t="s">
        <v>56</v>
      </c>
      <c r="H1267" t="s">
        <v>34</v>
      </c>
      <c r="I1267" t="s">
        <v>57</v>
      </c>
      <c r="J1267" t="s">
        <v>58</v>
      </c>
      <c r="K1267" t="s">
        <v>102</v>
      </c>
      <c r="M1267" s="11">
        <v>8.5616438356164295</v>
      </c>
      <c r="N1267">
        <v>4</v>
      </c>
      <c r="O1267" t="s">
        <v>103</v>
      </c>
      <c r="P1267" s="12">
        <v>43238</v>
      </c>
      <c r="Q1267" s="13">
        <v>2043</v>
      </c>
      <c r="R1267" s="13"/>
      <c r="S1267" s="14">
        <v>560.64</v>
      </c>
      <c r="T1267" s="14">
        <v>0.19</v>
      </c>
      <c r="V1267" t="s">
        <v>61</v>
      </c>
      <c r="W1267" t="s">
        <v>29</v>
      </c>
      <c r="X1267" s="12">
        <v>43238</v>
      </c>
      <c r="Y1267" s="15">
        <v>387.32071982925856</v>
      </c>
      <c r="Z1267" s="16">
        <v>0</v>
      </c>
      <c r="AA1267" s="16">
        <v>0</v>
      </c>
      <c r="AB1267" s="16">
        <v>0</v>
      </c>
      <c r="AC1267" s="16">
        <v>387.32071982925856</v>
      </c>
      <c r="AD1267" s="16">
        <v>341.03640772408147</v>
      </c>
      <c r="AE1267" s="16">
        <v>249.0427410909931</v>
      </c>
      <c r="AF1267" s="12">
        <v>43373</v>
      </c>
      <c r="AG1267" s="15" t="s">
        <v>38</v>
      </c>
      <c r="AH1267" s="15" t="s">
        <v>29</v>
      </c>
      <c r="AI1267" s="15" t="s">
        <v>38</v>
      </c>
      <c r="AL1267" s="47">
        <f t="shared" si="45"/>
        <v>0.69085459444431108</v>
      </c>
      <c r="AM1267" s="47">
        <v>0.94</v>
      </c>
      <c r="AN1267">
        <f t="shared" si="46"/>
        <v>0.17859999999999998</v>
      </c>
      <c r="AO1267" s="18" t="s">
        <v>70</v>
      </c>
      <c r="AP1267" t="s">
        <v>390</v>
      </c>
    </row>
    <row r="1268" spans="1:42" hidden="1" x14ac:dyDescent="0.2">
      <c r="A1268" t="s">
        <v>29</v>
      </c>
      <c r="B1268" t="s">
        <v>54</v>
      </c>
      <c r="C1268" t="s">
        <v>31</v>
      </c>
      <c r="D1268" t="s">
        <v>117</v>
      </c>
      <c r="E1268" t="s">
        <v>29</v>
      </c>
      <c r="G1268" t="s">
        <v>56</v>
      </c>
      <c r="H1268" t="s">
        <v>34</v>
      </c>
      <c r="I1268" t="s">
        <v>57</v>
      </c>
      <c r="J1268" t="s">
        <v>58</v>
      </c>
      <c r="K1268" t="s">
        <v>102</v>
      </c>
      <c r="M1268" s="11">
        <v>8.5616438356164295</v>
      </c>
      <c r="N1268">
        <v>4</v>
      </c>
      <c r="O1268" t="s">
        <v>103</v>
      </c>
      <c r="P1268" s="12">
        <v>43238</v>
      </c>
      <c r="Q1268" s="13">
        <v>2043</v>
      </c>
      <c r="R1268" s="13"/>
      <c r="S1268" s="14">
        <v>560.64</v>
      </c>
      <c r="T1268" s="14">
        <v>0.19</v>
      </c>
      <c r="V1268" t="s">
        <v>61</v>
      </c>
      <c r="W1268" t="s">
        <v>29</v>
      </c>
      <c r="X1268" s="12">
        <v>43238</v>
      </c>
      <c r="Y1268" s="15">
        <v>387.32071982925856</v>
      </c>
      <c r="Z1268" s="16">
        <v>0</v>
      </c>
      <c r="AA1268" s="16">
        <v>0</v>
      </c>
      <c r="AB1268" s="16">
        <v>0</v>
      </c>
      <c r="AC1268" s="16">
        <v>387.32071982925856</v>
      </c>
      <c r="AD1268" s="16">
        <v>341.03640772408147</v>
      </c>
      <c r="AE1268" s="16">
        <v>249.0427410909931</v>
      </c>
      <c r="AF1268" s="12">
        <v>43373</v>
      </c>
      <c r="AG1268" s="15" t="s">
        <v>38</v>
      </c>
      <c r="AH1268" s="15" t="s">
        <v>29</v>
      </c>
      <c r="AI1268" s="15" t="s">
        <v>38</v>
      </c>
      <c r="AL1268" s="47">
        <f t="shared" si="45"/>
        <v>0.69085459444431108</v>
      </c>
      <c r="AM1268" s="47">
        <v>0.94</v>
      </c>
      <c r="AN1268">
        <f t="shared" si="46"/>
        <v>0.17859999999999998</v>
      </c>
      <c r="AO1268" s="18" t="s">
        <v>70</v>
      </c>
      <c r="AP1268" t="s">
        <v>390</v>
      </c>
    </row>
    <row r="1269" spans="1:42" hidden="1" x14ac:dyDescent="0.2">
      <c r="A1269" t="s">
        <v>29</v>
      </c>
      <c r="B1269" t="s">
        <v>54</v>
      </c>
      <c r="C1269" t="s">
        <v>31</v>
      </c>
      <c r="D1269" t="s">
        <v>117</v>
      </c>
      <c r="E1269" t="s">
        <v>29</v>
      </c>
      <c r="G1269" t="s">
        <v>127</v>
      </c>
      <c r="H1269" t="s">
        <v>34</v>
      </c>
      <c r="I1269" t="s">
        <v>128</v>
      </c>
      <c r="J1269" t="s">
        <v>58</v>
      </c>
      <c r="K1269" t="s">
        <v>129</v>
      </c>
      <c r="M1269" s="11">
        <v>14.974543276429999</v>
      </c>
      <c r="N1269">
        <v>1</v>
      </c>
      <c r="O1269" t="s">
        <v>130</v>
      </c>
      <c r="P1269" s="12">
        <v>43238</v>
      </c>
      <c r="Q1269" s="13">
        <v>2043</v>
      </c>
      <c r="R1269" s="13"/>
      <c r="S1269" s="14">
        <v>133.56</v>
      </c>
      <c r="T1269" s="14">
        <v>0.04</v>
      </c>
      <c r="V1269" t="s">
        <v>61</v>
      </c>
      <c r="W1269" t="s">
        <v>29</v>
      </c>
      <c r="X1269" s="12">
        <v>43238</v>
      </c>
      <c r="Y1269" s="15">
        <v>92.270539633982196</v>
      </c>
      <c r="Z1269" s="16">
        <v>0</v>
      </c>
      <c r="AA1269" s="16">
        <v>0</v>
      </c>
      <c r="AB1269" s="16">
        <v>0</v>
      </c>
      <c r="AC1269" s="16">
        <v>92.270539633982196</v>
      </c>
      <c r="AD1269" s="16">
        <v>81.244332576391841</v>
      </c>
      <c r="AE1269" s="16">
        <v>59.328889305281535</v>
      </c>
      <c r="AF1269" s="12">
        <v>43373</v>
      </c>
      <c r="AG1269" s="15" t="s">
        <v>38</v>
      </c>
      <c r="AH1269" s="15" t="s">
        <v>29</v>
      </c>
      <c r="AI1269" s="15" t="s">
        <v>38</v>
      </c>
      <c r="AL1269" s="47">
        <f t="shared" si="45"/>
        <v>0.69085459444431108</v>
      </c>
      <c r="AM1269" s="47">
        <v>0.94</v>
      </c>
      <c r="AN1269">
        <f t="shared" si="46"/>
        <v>3.7600000000000001E-2</v>
      </c>
      <c r="AO1269" s="18" t="s">
        <v>70</v>
      </c>
      <c r="AP1269" t="s">
        <v>390</v>
      </c>
    </row>
    <row r="1270" spans="1:42" hidden="1" x14ac:dyDescent="0.2">
      <c r="A1270" t="s">
        <v>29</v>
      </c>
      <c r="B1270" t="s">
        <v>54</v>
      </c>
      <c r="C1270" t="s">
        <v>31</v>
      </c>
      <c r="D1270" t="s">
        <v>117</v>
      </c>
      <c r="E1270" t="s">
        <v>29</v>
      </c>
      <c r="G1270" t="s">
        <v>118</v>
      </c>
      <c r="H1270" t="s">
        <v>34</v>
      </c>
      <c r="I1270" t="s">
        <v>119</v>
      </c>
      <c r="J1270" t="s">
        <v>58</v>
      </c>
      <c r="K1270" t="s">
        <v>120</v>
      </c>
      <c r="M1270" s="11">
        <v>5.7077625570776203</v>
      </c>
      <c r="N1270">
        <v>4</v>
      </c>
      <c r="O1270" t="s">
        <v>121</v>
      </c>
      <c r="P1270" s="12">
        <v>43238</v>
      </c>
      <c r="Q1270" s="13">
        <v>2043</v>
      </c>
      <c r="R1270" s="13"/>
      <c r="S1270" s="14">
        <v>805.92</v>
      </c>
      <c r="T1270" s="14">
        <v>0.09</v>
      </c>
      <c r="V1270" t="s">
        <v>61</v>
      </c>
      <c r="W1270" t="s">
        <v>29</v>
      </c>
      <c r="X1270" s="12">
        <v>43238</v>
      </c>
      <c r="Y1270" s="15">
        <v>556.77353475455914</v>
      </c>
      <c r="Z1270" s="16">
        <v>0</v>
      </c>
      <c r="AA1270" s="16">
        <v>0</v>
      </c>
      <c r="AB1270" s="16">
        <v>0</v>
      </c>
      <c r="AC1270" s="16">
        <v>556.77353475455914</v>
      </c>
      <c r="AD1270" s="16">
        <v>490.23983610336705</v>
      </c>
      <c r="AE1270" s="16">
        <v>357.99894031830257</v>
      </c>
      <c r="AF1270" s="12">
        <v>43373</v>
      </c>
      <c r="AG1270" s="15" t="s">
        <v>38</v>
      </c>
      <c r="AH1270" s="15" t="s">
        <v>29</v>
      </c>
      <c r="AI1270" s="15" t="s">
        <v>38</v>
      </c>
      <c r="AL1270" s="47">
        <f t="shared" si="45"/>
        <v>0.69085459444431108</v>
      </c>
      <c r="AM1270" s="47">
        <v>0.94</v>
      </c>
      <c r="AN1270">
        <f t="shared" si="46"/>
        <v>8.4599999999999995E-2</v>
      </c>
      <c r="AO1270" s="18" t="s">
        <v>70</v>
      </c>
      <c r="AP1270" t="s">
        <v>390</v>
      </c>
    </row>
    <row r="1271" spans="1:42" hidden="1" x14ac:dyDescent="0.2">
      <c r="A1271" t="s">
        <v>29</v>
      </c>
      <c r="B1271" t="s">
        <v>54</v>
      </c>
      <c r="C1271" t="s">
        <v>31</v>
      </c>
      <c r="D1271" t="s">
        <v>117</v>
      </c>
      <c r="E1271" t="s">
        <v>29</v>
      </c>
      <c r="G1271" t="s">
        <v>118</v>
      </c>
      <c r="H1271" t="s">
        <v>34</v>
      </c>
      <c r="I1271" t="s">
        <v>119</v>
      </c>
      <c r="J1271" t="s">
        <v>58</v>
      </c>
      <c r="K1271" t="s">
        <v>120</v>
      </c>
      <c r="M1271" s="11">
        <v>5.7077625570776203</v>
      </c>
      <c r="N1271">
        <v>1</v>
      </c>
      <c r="O1271" t="s">
        <v>121</v>
      </c>
      <c r="P1271" s="12">
        <v>43238</v>
      </c>
      <c r="Q1271" s="13">
        <v>2043</v>
      </c>
      <c r="R1271" s="13"/>
      <c r="S1271" s="14">
        <v>201.48</v>
      </c>
      <c r="T1271" s="14">
        <v>0.02</v>
      </c>
      <c r="V1271" t="s">
        <v>61</v>
      </c>
      <c r="W1271" t="s">
        <v>29</v>
      </c>
      <c r="X1271" s="12">
        <v>43238</v>
      </c>
      <c r="Y1271" s="15">
        <v>139.19338368863978</v>
      </c>
      <c r="Z1271" s="16">
        <v>0</v>
      </c>
      <c r="AA1271" s="16">
        <v>0</v>
      </c>
      <c r="AB1271" s="16">
        <v>0</v>
      </c>
      <c r="AC1271" s="16">
        <v>139.19338368863978</v>
      </c>
      <c r="AD1271" s="16">
        <v>122.55995902584176</v>
      </c>
      <c r="AE1271" s="16">
        <v>89.499735079575643</v>
      </c>
      <c r="AF1271" s="12">
        <v>43373</v>
      </c>
      <c r="AG1271" s="15" t="s">
        <v>38</v>
      </c>
      <c r="AH1271" s="15" t="s">
        <v>29</v>
      </c>
      <c r="AI1271" s="15" t="s">
        <v>38</v>
      </c>
      <c r="AL1271" s="47">
        <f t="shared" si="45"/>
        <v>0.69085459444431108</v>
      </c>
      <c r="AM1271" s="47">
        <v>0.94</v>
      </c>
      <c r="AN1271">
        <f t="shared" si="46"/>
        <v>1.8800000000000001E-2</v>
      </c>
      <c r="AO1271" s="18" t="s">
        <v>70</v>
      </c>
      <c r="AP1271" t="s">
        <v>390</v>
      </c>
    </row>
    <row r="1272" spans="1:42" hidden="1" x14ac:dyDescent="0.2">
      <c r="A1272" t="s">
        <v>29</v>
      </c>
      <c r="B1272" t="s">
        <v>54</v>
      </c>
      <c r="C1272" t="s">
        <v>31</v>
      </c>
      <c r="D1272" t="s">
        <v>117</v>
      </c>
      <c r="E1272" t="s">
        <v>29</v>
      </c>
      <c r="G1272" t="s">
        <v>104</v>
      </c>
      <c r="H1272" t="s">
        <v>34</v>
      </c>
      <c r="I1272" t="s">
        <v>105</v>
      </c>
      <c r="J1272" t="s">
        <v>58</v>
      </c>
      <c r="K1272" t="s">
        <v>62</v>
      </c>
      <c r="M1272" s="11">
        <v>7.4872716382150299</v>
      </c>
      <c r="N1272">
        <v>7</v>
      </c>
      <c r="O1272" t="s">
        <v>124</v>
      </c>
      <c r="P1272" s="12">
        <v>43238</v>
      </c>
      <c r="Q1272" s="13">
        <v>2043</v>
      </c>
      <c r="R1272" s="13"/>
      <c r="S1272" s="14">
        <v>1379.01</v>
      </c>
      <c r="T1272" s="14">
        <v>0.41</v>
      </c>
      <c r="V1272" t="s">
        <v>61</v>
      </c>
      <c r="W1272" t="s">
        <v>29</v>
      </c>
      <c r="X1272" s="12">
        <v>43238</v>
      </c>
      <c r="Y1272" s="15">
        <v>952.69539428464941</v>
      </c>
      <c r="Z1272" s="16">
        <v>0</v>
      </c>
      <c r="AA1272" s="16">
        <v>0</v>
      </c>
      <c r="AB1272" s="16">
        <v>0</v>
      </c>
      <c r="AC1272" s="16">
        <v>952.69539428464941</v>
      </c>
      <c r="AD1272" s="16">
        <v>838.84955874640696</v>
      </c>
      <c r="AE1272" s="16">
        <v>612.57211471156245</v>
      </c>
      <c r="AF1272" s="12">
        <v>43373</v>
      </c>
      <c r="AG1272" s="15" t="s">
        <v>38</v>
      </c>
      <c r="AH1272" s="15" t="s">
        <v>29</v>
      </c>
      <c r="AI1272" s="15" t="s">
        <v>38</v>
      </c>
      <c r="AL1272" s="47">
        <f t="shared" si="45"/>
        <v>0.69085459444431108</v>
      </c>
      <c r="AM1272" s="47">
        <v>0.94</v>
      </c>
      <c r="AN1272">
        <f t="shared" si="46"/>
        <v>0.38539999999999996</v>
      </c>
      <c r="AO1272" s="18" t="s">
        <v>70</v>
      </c>
      <c r="AP1272" t="s">
        <v>390</v>
      </c>
    </row>
    <row r="1273" spans="1:42" hidden="1" x14ac:dyDescent="0.2">
      <c r="A1273" t="s">
        <v>29</v>
      </c>
      <c r="B1273" t="s">
        <v>54</v>
      </c>
      <c r="C1273" t="s">
        <v>31</v>
      </c>
      <c r="D1273" t="s">
        <v>219</v>
      </c>
      <c r="E1273" t="s">
        <v>29</v>
      </c>
      <c r="G1273" t="s">
        <v>220</v>
      </c>
      <c r="H1273" t="s">
        <v>34</v>
      </c>
      <c r="I1273" t="s">
        <v>221</v>
      </c>
      <c r="J1273" t="s">
        <v>58</v>
      </c>
      <c r="K1273" t="s">
        <v>120</v>
      </c>
      <c r="M1273" s="11">
        <v>22.232103156958601</v>
      </c>
      <c r="N1273">
        <v>28</v>
      </c>
      <c r="O1273" t="s">
        <v>121</v>
      </c>
      <c r="P1273" s="12">
        <v>43368</v>
      </c>
      <c r="Q1273" s="13">
        <v>1556</v>
      </c>
      <c r="R1273" s="13"/>
      <c r="S1273" s="14">
        <v>1448.36</v>
      </c>
      <c r="T1273" s="14">
        <v>0.64</v>
      </c>
      <c r="V1273" t="s">
        <v>61</v>
      </c>
      <c r="W1273" t="s">
        <v>29</v>
      </c>
      <c r="X1273" s="12">
        <v>43368</v>
      </c>
      <c r="Y1273" s="15">
        <v>1000.6061604093624</v>
      </c>
      <c r="Z1273" s="16">
        <v>0</v>
      </c>
      <c r="AA1273" s="16">
        <v>0</v>
      </c>
      <c r="AB1273" s="16">
        <v>0</v>
      </c>
      <c r="AC1273" s="16">
        <v>1000.6061604093624</v>
      </c>
      <c r="AD1273" s="16">
        <v>881.03505188935969</v>
      </c>
      <c r="AE1273" s="16">
        <v>643.37818294547435</v>
      </c>
      <c r="AF1273" s="12">
        <v>43465</v>
      </c>
      <c r="AG1273" s="15" t="s">
        <v>38</v>
      </c>
      <c r="AH1273" s="15" t="s">
        <v>29</v>
      </c>
      <c r="AI1273" s="15" t="s">
        <v>38</v>
      </c>
      <c r="AL1273" s="47">
        <f t="shared" si="45"/>
        <v>0.69085459444431108</v>
      </c>
      <c r="AM1273" s="47">
        <v>0.94</v>
      </c>
      <c r="AN1273">
        <f t="shared" si="46"/>
        <v>0.60160000000000002</v>
      </c>
      <c r="AO1273" s="18" t="s">
        <v>70</v>
      </c>
      <c r="AP1273" t="s">
        <v>390</v>
      </c>
    </row>
    <row r="1274" spans="1:42" hidden="1" x14ac:dyDescent="0.2">
      <c r="A1274" t="s">
        <v>29</v>
      </c>
      <c r="B1274" t="s">
        <v>54</v>
      </c>
      <c r="C1274" t="s">
        <v>31</v>
      </c>
      <c r="D1274" t="s">
        <v>219</v>
      </c>
      <c r="E1274" t="s">
        <v>29</v>
      </c>
      <c r="G1274" t="s">
        <v>222</v>
      </c>
      <c r="H1274" t="s">
        <v>34</v>
      </c>
      <c r="I1274" t="s">
        <v>223</v>
      </c>
      <c r="J1274" t="s">
        <v>58</v>
      </c>
      <c r="K1274" t="s">
        <v>62</v>
      </c>
      <c r="M1274" s="11">
        <v>11.116051578479301</v>
      </c>
      <c r="N1274">
        <v>12</v>
      </c>
      <c r="O1274" t="s">
        <v>224</v>
      </c>
      <c r="P1274" s="12">
        <v>43368</v>
      </c>
      <c r="Q1274" s="13">
        <v>1556</v>
      </c>
      <c r="R1274" s="13"/>
      <c r="S1274" s="14">
        <v>1700.24</v>
      </c>
      <c r="T1274" s="14">
        <v>0.76</v>
      </c>
      <c r="V1274" t="s">
        <v>61</v>
      </c>
      <c r="W1274" t="s">
        <v>29</v>
      </c>
      <c r="X1274" s="12">
        <v>43368</v>
      </c>
      <c r="Y1274" s="15">
        <v>1174.6186156579954</v>
      </c>
      <c r="Z1274" s="16">
        <v>0</v>
      </c>
      <c r="AA1274" s="16">
        <v>0</v>
      </c>
      <c r="AB1274" s="16">
        <v>0</v>
      </c>
      <c r="AC1274" s="16">
        <v>1174.6186156579954</v>
      </c>
      <c r="AD1274" s="16">
        <v>1034.2532496232739</v>
      </c>
      <c r="AE1274" s="16">
        <v>755.26617814025053</v>
      </c>
      <c r="AF1274" s="12">
        <v>43465</v>
      </c>
      <c r="AG1274" s="15" t="s">
        <v>38</v>
      </c>
      <c r="AH1274" s="15" t="s">
        <v>29</v>
      </c>
      <c r="AI1274" s="15" t="s">
        <v>38</v>
      </c>
      <c r="AL1274" s="47">
        <f t="shared" si="45"/>
        <v>0.69085459444431108</v>
      </c>
      <c r="AM1274" s="47">
        <v>0.94</v>
      </c>
      <c r="AN1274">
        <f t="shared" si="46"/>
        <v>0.71439999999999992</v>
      </c>
      <c r="AO1274" s="18" t="s">
        <v>70</v>
      </c>
      <c r="AP1274" t="s">
        <v>390</v>
      </c>
    </row>
    <row r="1275" spans="1:42" hidden="1" x14ac:dyDescent="0.2">
      <c r="A1275" t="s">
        <v>29</v>
      </c>
      <c r="B1275" t="s">
        <v>54</v>
      </c>
      <c r="C1275" t="s">
        <v>31</v>
      </c>
      <c r="D1275" t="s">
        <v>219</v>
      </c>
      <c r="E1275" t="s">
        <v>29</v>
      </c>
      <c r="G1275" t="s">
        <v>225</v>
      </c>
      <c r="H1275" t="s">
        <v>34</v>
      </c>
      <c r="I1275" t="s">
        <v>226</v>
      </c>
      <c r="J1275" t="s">
        <v>58</v>
      </c>
      <c r="K1275" t="s">
        <v>102</v>
      </c>
      <c r="M1275" s="11">
        <v>11.116051578479301</v>
      </c>
      <c r="N1275">
        <v>8</v>
      </c>
      <c r="O1275" t="s">
        <v>103</v>
      </c>
      <c r="P1275" s="12">
        <v>43368</v>
      </c>
      <c r="Q1275" s="13">
        <v>1556</v>
      </c>
      <c r="R1275" s="13"/>
      <c r="S1275" s="14">
        <v>989.56</v>
      </c>
      <c r="T1275" s="14">
        <v>0.44</v>
      </c>
      <c r="V1275" t="s">
        <v>61</v>
      </c>
      <c r="W1275" t="s">
        <v>29</v>
      </c>
      <c r="X1275" s="12">
        <v>43368</v>
      </c>
      <c r="Y1275" s="15">
        <v>683.64207247831246</v>
      </c>
      <c r="Z1275" s="16">
        <v>0</v>
      </c>
      <c r="AA1275" s="16">
        <v>0</v>
      </c>
      <c r="AB1275" s="16">
        <v>0</v>
      </c>
      <c r="AC1275" s="16">
        <v>683.64207247831246</v>
      </c>
      <c r="AD1275" s="16">
        <v>601.94775190397058</v>
      </c>
      <c r="AE1275" s="16">
        <v>439.57394205551356</v>
      </c>
      <c r="AF1275" s="12">
        <v>43465</v>
      </c>
      <c r="AG1275" s="15" t="s">
        <v>38</v>
      </c>
      <c r="AH1275" s="15" t="s">
        <v>29</v>
      </c>
      <c r="AI1275" s="15" t="s">
        <v>38</v>
      </c>
      <c r="AL1275" s="47">
        <f t="shared" si="45"/>
        <v>0.69085459444431108</v>
      </c>
      <c r="AM1275" s="47">
        <v>0.94</v>
      </c>
      <c r="AN1275">
        <f t="shared" si="46"/>
        <v>0.41359999999999997</v>
      </c>
      <c r="AO1275" s="18" t="s">
        <v>70</v>
      </c>
      <c r="AP1275" t="s">
        <v>390</v>
      </c>
    </row>
    <row r="1276" spans="1:42" hidden="1" x14ac:dyDescent="0.2">
      <c r="A1276" t="s">
        <v>29</v>
      </c>
      <c r="B1276" t="s">
        <v>54</v>
      </c>
      <c r="C1276" t="s">
        <v>31</v>
      </c>
      <c r="D1276" t="s">
        <v>227</v>
      </c>
      <c r="E1276" t="s">
        <v>29</v>
      </c>
      <c r="G1276" t="s">
        <v>228</v>
      </c>
      <c r="H1276" t="s">
        <v>34</v>
      </c>
      <c r="I1276" t="s">
        <v>229</v>
      </c>
      <c r="J1276" t="s">
        <v>58</v>
      </c>
      <c r="K1276" t="s">
        <v>129</v>
      </c>
      <c r="M1276" s="11">
        <v>22.232103156958601</v>
      </c>
      <c r="N1276">
        <v>16</v>
      </c>
      <c r="O1276" t="s">
        <v>130</v>
      </c>
      <c r="P1276" s="12">
        <v>43367</v>
      </c>
      <c r="Q1276" s="13">
        <v>1438</v>
      </c>
      <c r="R1276" s="13"/>
      <c r="S1276" s="14">
        <v>1439.36</v>
      </c>
      <c r="T1276" s="14">
        <v>0.64</v>
      </c>
      <c r="V1276" t="s">
        <v>61</v>
      </c>
      <c r="W1276" t="s">
        <v>29</v>
      </c>
      <c r="X1276" s="12">
        <v>43367</v>
      </c>
      <c r="Y1276" s="15">
        <v>994.3884690593635</v>
      </c>
      <c r="Z1276" s="16">
        <v>0</v>
      </c>
      <c r="AA1276" s="16">
        <v>0</v>
      </c>
      <c r="AB1276" s="16">
        <v>0</v>
      </c>
      <c r="AC1276" s="16">
        <v>994.3884690593635</v>
      </c>
      <c r="AD1276" s="16">
        <v>875.56036640577531</v>
      </c>
      <c r="AE1276" s="16">
        <v>639.38027935347418</v>
      </c>
      <c r="AF1276" s="12">
        <v>43465</v>
      </c>
      <c r="AG1276" s="15" t="s">
        <v>38</v>
      </c>
      <c r="AH1276" s="15" t="s">
        <v>29</v>
      </c>
      <c r="AI1276" s="15" t="s">
        <v>38</v>
      </c>
      <c r="AL1276" s="47">
        <f t="shared" si="45"/>
        <v>0.69085459444431108</v>
      </c>
      <c r="AM1276" s="47">
        <v>0.94</v>
      </c>
      <c r="AN1276">
        <f t="shared" si="46"/>
        <v>0.60160000000000002</v>
      </c>
      <c r="AO1276" s="18" t="s">
        <v>70</v>
      </c>
      <c r="AP1276" t="s">
        <v>390</v>
      </c>
    </row>
    <row r="1277" spans="1:42" hidden="1" x14ac:dyDescent="0.2">
      <c r="A1277" t="s">
        <v>29</v>
      </c>
      <c r="B1277" t="s">
        <v>54</v>
      </c>
      <c r="C1277" t="s">
        <v>31</v>
      </c>
      <c r="D1277" t="s">
        <v>227</v>
      </c>
      <c r="E1277" t="s">
        <v>29</v>
      </c>
      <c r="G1277" t="s">
        <v>230</v>
      </c>
      <c r="H1277" t="s">
        <v>34</v>
      </c>
      <c r="I1277" t="s">
        <v>231</v>
      </c>
      <c r="J1277" t="s">
        <v>58</v>
      </c>
      <c r="K1277" t="s">
        <v>59</v>
      </c>
      <c r="M1277" s="11">
        <v>11.116051578479301</v>
      </c>
      <c r="N1277">
        <v>4</v>
      </c>
      <c r="O1277" t="s">
        <v>60</v>
      </c>
      <c r="P1277" s="12">
        <v>43367</v>
      </c>
      <c r="Q1277" s="13">
        <v>1438</v>
      </c>
      <c r="R1277" s="13"/>
      <c r="S1277" s="14">
        <v>800.64</v>
      </c>
      <c r="T1277" s="14">
        <v>0.36</v>
      </c>
      <c r="V1277" t="s">
        <v>61</v>
      </c>
      <c r="W1277" t="s">
        <v>29</v>
      </c>
      <c r="X1277" s="12">
        <v>43367</v>
      </c>
      <c r="Y1277" s="15">
        <v>553.1258224958932</v>
      </c>
      <c r="Z1277" s="16">
        <v>0</v>
      </c>
      <c r="AA1277" s="16">
        <v>0</v>
      </c>
      <c r="AB1277" s="16">
        <v>0</v>
      </c>
      <c r="AC1277" s="16">
        <v>553.1258224958932</v>
      </c>
      <c r="AD1277" s="16">
        <v>487.02802061966429</v>
      </c>
      <c r="AE1277" s="16">
        <v>355.65350354432917</v>
      </c>
      <c r="AF1277" s="12">
        <v>43465</v>
      </c>
      <c r="AG1277" s="15" t="s">
        <v>38</v>
      </c>
      <c r="AH1277" s="15" t="s">
        <v>29</v>
      </c>
      <c r="AI1277" s="15" t="s">
        <v>38</v>
      </c>
      <c r="AL1277" s="47">
        <f t="shared" si="45"/>
        <v>0.69085459444431108</v>
      </c>
      <c r="AM1277" s="47">
        <v>0.94</v>
      </c>
      <c r="AN1277">
        <f t="shared" si="46"/>
        <v>0.33839999999999998</v>
      </c>
      <c r="AO1277" s="18" t="s">
        <v>70</v>
      </c>
      <c r="AP1277" t="s">
        <v>390</v>
      </c>
    </row>
    <row r="1278" spans="1:42" hidden="1" x14ac:dyDescent="0.2">
      <c r="A1278" t="s">
        <v>29</v>
      </c>
      <c r="B1278" t="s">
        <v>54</v>
      </c>
      <c r="C1278" t="s">
        <v>31</v>
      </c>
      <c r="D1278" t="s">
        <v>227</v>
      </c>
      <c r="E1278" t="s">
        <v>29</v>
      </c>
      <c r="G1278" t="s">
        <v>232</v>
      </c>
      <c r="H1278" t="s">
        <v>34</v>
      </c>
      <c r="I1278" t="s">
        <v>233</v>
      </c>
      <c r="J1278" t="s">
        <v>58</v>
      </c>
      <c r="M1278" s="11">
        <v>22.232103156958601</v>
      </c>
      <c r="N1278">
        <v>1</v>
      </c>
      <c r="P1278" s="12">
        <v>43367</v>
      </c>
      <c r="Q1278" s="13">
        <v>1438</v>
      </c>
      <c r="R1278" s="13"/>
      <c r="S1278" s="14">
        <v>60.72</v>
      </c>
      <c r="T1278" s="14">
        <v>0.03</v>
      </c>
      <c r="V1278" t="s">
        <v>61</v>
      </c>
      <c r="W1278" t="s">
        <v>29</v>
      </c>
      <c r="X1278" s="12">
        <v>43367</v>
      </c>
      <c r="Y1278" s="15">
        <v>41.948690974658568</v>
      </c>
      <c r="Z1278" s="16">
        <v>0</v>
      </c>
      <c r="AA1278" s="16">
        <v>0</v>
      </c>
      <c r="AB1278" s="16">
        <v>0</v>
      </c>
      <c r="AC1278" s="16">
        <v>41.948690974658568</v>
      </c>
      <c r="AD1278" s="16">
        <v>36.935878062582454</v>
      </c>
      <c r="AE1278" s="16">
        <v>26.972522900694031</v>
      </c>
      <c r="AF1278" s="12">
        <v>43465</v>
      </c>
      <c r="AG1278" s="15" t="s">
        <v>38</v>
      </c>
      <c r="AH1278" s="15" t="s">
        <v>29</v>
      </c>
      <c r="AI1278" s="15" t="s">
        <v>38</v>
      </c>
      <c r="AL1278" s="47">
        <f t="shared" si="45"/>
        <v>0.69085459444431108</v>
      </c>
      <c r="AM1278" s="47">
        <v>0.94</v>
      </c>
      <c r="AN1278">
        <f t="shared" si="46"/>
        <v>2.8199999999999996E-2</v>
      </c>
      <c r="AO1278" s="18" t="s">
        <v>70</v>
      </c>
      <c r="AP1278" t="s">
        <v>390</v>
      </c>
    </row>
    <row r="1279" spans="1:42" hidden="1" x14ac:dyDescent="0.2">
      <c r="A1279" t="s">
        <v>29</v>
      </c>
      <c r="B1279" t="s">
        <v>54</v>
      </c>
      <c r="C1279" t="s">
        <v>31</v>
      </c>
      <c r="D1279" t="s">
        <v>234</v>
      </c>
      <c r="E1279" t="s">
        <v>29</v>
      </c>
      <c r="G1279" t="s">
        <v>228</v>
      </c>
      <c r="H1279" t="s">
        <v>34</v>
      </c>
      <c r="I1279" t="s">
        <v>229</v>
      </c>
      <c r="J1279" t="s">
        <v>58</v>
      </c>
      <c r="K1279" t="s">
        <v>129</v>
      </c>
      <c r="M1279" s="11">
        <v>22.232103156958601</v>
      </c>
      <c r="N1279">
        <v>17</v>
      </c>
      <c r="O1279" t="s">
        <v>130</v>
      </c>
      <c r="P1279" s="12">
        <v>43368</v>
      </c>
      <c r="Q1279" s="13">
        <v>1660</v>
      </c>
      <c r="R1279" s="13"/>
      <c r="S1279" s="14">
        <v>1529.32</v>
      </c>
      <c r="T1279" s="14">
        <v>0.68</v>
      </c>
      <c r="V1279" t="s">
        <v>61</v>
      </c>
      <c r="W1279" t="s">
        <v>29</v>
      </c>
      <c r="X1279" s="12">
        <v>43368</v>
      </c>
      <c r="Y1279" s="15">
        <v>1056.5377483755738</v>
      </c>
      <c r="Z1279" s="16">
        <v>0</v>
      </c>
      <c r="AA1279" s="16">
        <v>0</v>
      </c>
      <c r="AB1279" s="16">
        <v>0</v>
      </c>
      <c r="AC1279" s="16">
        <v>1056.5377483755738</v>
      </c>
      <c r="AD1279" s="16">
        <v>930.28288930613633</v>
      </c>
      <c r="AE1279" s="16">
        <v>679.34154681306643</v>
      </c>
      <c r="AF1279" s="12">
        <v>43465</v>
      </c>
      <c r="AG1279" s="15" t="s">
        <v>38</v>
      </c>
      <c r="AH1279" s="15" t="s">
        <v>29</v>
      </c>
      <c r="AI1279" s="15" t="s">
        <v>38</v>
      </c>
      <c r="AL1279" s="47">
        <f t="shared" si="45"/>
        <v>0.69085459444431108</v>
      </c>
      <c r="AM1279" s="47">
        <v>0.94</v>
      </c>
      <c r="AN1279">
        <f t="shared" si="46"/>
        <v>0.63919999999999999</v>
      </c>
      <c r="AO1279" s="18" t="s">
        <v>70</v>
      </c>
      <c r="AP1279" t="s">
        <v>390</v>
      </c>
    </row>
    <row r="1280" spans="1:42" hidden="1" x14ac:dyDescent="0.2">
      <c r="A1280" t="s">
        <v>29</v>
      </c>
      <c r="B1280" t="s">
        <v>54</v>
      </c>
      <c r="C1280" t="s">
        <v>31</v>
      </c>
      <c r="D1280" t="s">
        <v>234</v>
      </c>
      <c r="E1280" t="s">
        <v>29</v>
      </c>
      <c r="G1280" t="s">
        <v>220</v>
      </c>
      <c r="H1280" t="s">
        <v>34</v>
      </c>
      <c r="I1280" t="s">
        <v>221</v>
      </c>
      <c r="J1280" t="s">
        <v>58</v>
      </c>
      <c r="K1280" t="s">
        <v>120</v>
      </c>
      <c r="M1280" s="11">
        <v>22.232103156958601</v>
      </c>
      <c r="N1280">
        <v>5</v>
      </c>
      <c r="O1280" t="s">
        <v>121</v>
      </c>
      <c r="P1280" s="12">
        <v>43368</v>
      </c>
      <c r="Q1280" s="13">
        <v>1660</v>
      </c>
      <c r="R1280" s="13"/>
      <c r="S1280" s="14">
        <v>258.64</v>
      </c>
      <c r="T1280" s="14">
        <v>0.12</v>
      </c>
      <c r="V1280" t="s">
        <v>61</v>
      </c>
      <c r="W1280" t="s">
        <v>29</v>
      </c>
      <c r="X1280" s="12">
        <v>43368</v>
      </c>
      <c r="Y1280" s="15">
        <v>178.6826323070766</v>
      </c>
      <c r="Z1280" s="16">
        <v>0</v>
      </c>
      <c r="AA1280" s="16">
        <v>0</v>
      </c>
      <c r="AB1280" s="16">
        <v>0</v>
      </c>
      <c r="AC1280" s="16">
        <v>178.6826323070766</v>
      </c>
      <c r="AD1280" s="16">
        <v>157.33029483047306</v>
      </c>
      <c r="AE1280" s="16">
        <v>114.89086500387852</v>
      </c>
      <c r="AF1280" s="12">
        <v>43465</v>
      </c>
      <c r="AG1280" s="15" t="s">
        <v>38</v>
      </c>
      <c r="AH1280" s="15" t="s">
        <v>29</v>
      </c>
      <c r="AI1280" s="15" t="s">
        <v>38</v>
      </c>
      <c r="AL1280" s="47">
        <f t="shared" si="45"/>
        <v>0.69085459444431108</v>
      </c>
      <c r="AM1280" s="47">
        <v>0.94</v>
      </c>
      <c r="AN1280">
        <f t="shared" si="46"/>
        <v>0.11279999999999998</v>
      </c>
      <c r="AO1280" s="18" t="s">
        <v>70</v>
      </c>
      <c r="AP1280" t="s">
        <v>390</v>
      </c>
    </row>
    <row r="1281" spans="1:42" hidden="1" x14ac:dyDescent="0.2">
      <c r="A1281" t="s">
        <v>29</v>
      </c>
      <c r="B1281" t="s">
        <v>54</v>
      </c>
      <c r="C1281" t="s">
        <v>31</v>
      </c>
      <c r="D1281" t="s">
        <v>235</v>
      </c>
      <c r="E1281" t="s">
        <v>29</v>
      </c>
      <c r="G1281" t="s">
        <v>220</v>
      </c>
      <c r="H1281" t="s">
        <v>34</v>
      </c>
      <c r="I1281" t="s">
        <v>221</v>
      </c>
      <c r="J1281" t="s">
        <v>58</v>
      </c>
      <c r="K1281" t="s">
        <v>120</v>
      </c>
      <c r="M1281" s="11">
        <v>8.1766148814390807</v>
      </c>
      <c r="N1281">
        <v>23</v>
      </c>
      <c r="O1281" t="s">
        <v>121</v>
      </c>
      <c r="P1281" s="12">
        <v>43370</v>
      </c>
      <c r="Q1281" s="13">
        <v>1141</v>
      </c>
      <c r="R1281" s="13"/>
      <c r="S1281" s="14">
        <v>3234.84</v>
      </c>
      <c r="T1281" s="14">
        <v>0.53</v>
      </c>
      <c r="V1281" t="s">
        <v>61</v>
      </c>
      <c r="W1281" t="s">
        <v>29</v>
      </c>
      <c r="X1281" s="12">
        <v>43370</v>
      </c>
      <c r="Y1281" s="15">
        <v>2234.8040762922355</v>
      </c>
      <c r="Z1281" s="16">
        <v>0</v>
      </c>
      <c r="AA1281" s="16">
        <v>0</v>
      </c>
      <c r="AB1281" s="16">
        <v>0</v>
      </c>
      <c r="AC1281" s="16">
        <v>2234.8040762922355</v>
      </c>
      <c r="AD1281" s="16">
        <v>1967.7479544131133</v>
      </c>
      <c r="AE1281" s="16">
        <v>1436.9531617272905</v>
      </c>
      <c r="AF1281" s="12">
        <v>43465</v>
      </c>
      <c r="AG1281" s="15" t="s">
        <v>38</v>
      </c>
      <c r="AH1281" s="15" t="s">
        <v>29</v>
      </c>
      <c r="AI1281" s="15" t="s">
        <v>38</v>
      </c>
      <c r="AL1281" s="47">
        <f t="shared" si="45"/>
        <v>0.69085459444431119</v>
      </c>
      <c r="AM1281" s="47">
        <v>0.94</v>
      </c>
      <c r="AN1281">
        <f t="shared" si="46"/>
        <v>0.49819999999999998</v>
      </c>
      <c r="AO1281" s="18" t="s">
        <v>70</v>
      </c>
      <c r="AP1281" t="s">
        <v>390</v>
      </c>
    </row>
    <row r="1282" spans="1:42" hidden="1" x14ac:dyDescent="0.2">
      <c r="A1282" t="s">
        <v>29</v>
      </c>
      <c r="B1282" t="s">
        <v>54</v>
      </c>
      <c r="C1282" t="s">
        <v>31</v>
      </c>
      <c r="D1282" t="s">
        <v>235</v>
      </c>
      <c r="E1282" t="s">
        <v>29</v>
      </c>
      <c r="G1282" t="s">
        <v>230</v>
      </c>
      <c r="H1282" t="s">
        <v>34</v>
      </c>
      <c r="I1282" t="s">
        <v>231</v>
      </c>
      <c r="J1282" t="s">
        <v>58</v>
      </c>
      <c r="K1282" t="s">
        <v>62</v>
      </c>
      <c r="M1282" s="11">
        <v>4.0883074407195403</v>
      </c>
      <c r="N1282">
        <v>1</v>
      </c>
      <c r="O1282" t="s">
        <v>63</v>
      </c>
      <c r="P1282" s="12">
        <v>43370</v>
      </c>
      <c r="Q1282" s="13">
        <v>1141</v>
      </c>
      <c r="R1282" s="13"/>
      <c r="S1282" s="14">
        <v>73.38</v>
      </c>
      <c r="T1282" s="14">
        <v>0.01</v>
      </c>
      <c r="V1282" t="s">
        <v>61</v>
      </c>
      <c r="W1282" t="s">
        <v>29</v>
      </c>
      <c r="X1282" s="12">
        <v>43370</v>
      </c>
      <c r="Y1282" s="15">
        <v>50.694910140323543</v>
      </c>
      <c r="Z1282" s="16">
        <v>0</v>
      </c>
      <c r="AA1282" s="16">
        <v>0</v>
      </c>
      <c r="AB1282" s="16">
        <v>0</v>
      </c>
      <c r="AC1282" s="16">
        <v>50.694910140323543</v>
      </c>
      <c r="AD1282" s="16">
        <v>44.636935642824447</v>
      </c>
      <c r="AE1282" s="16">
        <v>32.596240620107508</v>
      </c>
      <c r="AF1282" s="12">
        <v>43465</v>
      </c>
      <c r="AG1282" s="15" t="s">
        <v>38</v>
      </c>
      <c r="AH1282" s="15" t="s">
        <v>29</v>
      </c>
      <c r="AI1282" s="15" t="s">
        <v>38</v>
      </c>
      <c r="AL1282" s="47">
        <f t="shared" si="45"/>
        <v>0.69085459444431108</v>
      </c>
      <c r="AM1282" s="47">
        <v>0.94</v>
      </c>
      <c r="AN1282">
        <f t="shared" si="46"/>
        <v>9.4000000000000004E-3</v>
      </c>
      <c r="AO1282" s="18" t="s">
        <v>70</v>
      </c>
      <c r="AP1282" t="s">
        <v>390</v>
      </c>
    </row>
    <row r="1283" spans="1:42" hidden="1" x14ac:dyDescent="0.2">
      <c r="A1283" t="s">
        <v>29</v>
      </c>
      <c r="B1283" t="s">
        <v>54</v>
      </c>
      <c r="C1283" t="s">
        <v>31</v>
      </c>
      <c r="D1283" t="s">
        <v>235</v>
      </c>
      <c r="E1283" t="s">
        <v>29</v>
      </c>
      <c r="G1283" t="s">
        <v>230</v>
      </c>
      <c r="H1283" t="s">
        <v>34</v>
      </c>
      <c r="I1283" t="s">
        <v>231</v>
      </c>
      <c r="J1283" t="s">
        <v>58</v>
      </c>
      <c r="K1283" t="s">
        <v>59</v>
      </c>
      <c r="M1283" s="11">
        <v>4.0883074407195403</v>
      </c>
      <c r="N1283">
        <v>3</v>
      </c>
      <c r="O1283" t="s">
        <v>60</v>
      </c>
      <c r="P1283" s="12">
        <v>43370</v>
      </c>
      <c r="Q1283" s="13">
        <v>1141</v>
      </c>
      <c r="R1283" s="13"/>
      <c r="S1283" s="14">
        <v>1632.71</v>
      </c>
      <c r="T1283" s="14">
        <v>0.27</v>
      </c>
      <c r="V1283" t="s">
        <v>61</v>
      </c>
      <c r="W1283" t="s">
        <v>29</v>
      </c>
      <c r="X1283" s="12">
        <v>43370</v>
      </c>
      <c r="Y1283" s="15">
        <v>1127.9652048951712</v>
      </c>
      <c r="Z1283" s="16">
        <v>0</v>
      </c>
      <c r="AA1283" s="16">
        <v>0</v>
      </c>
      <c r="AB1283" s="16">
        <v>0</v>
      </c>
      <c r="AC1283" s="16">
        <v>1127.9652048951712</v>
      </c>
      <c r="AD1283" s="16">
        <v>993.17485954477934</v>
      </c>
      <c r="AE1283" s="16">
        <v>725.26857485494315</v>
      </c>
      <c r="AF1283" s="12">
        <v>43465</v>
      </c>
      <c r="AG1283" s="15" t="s">
        <v>38</v>
      </c>
      <c r="AH1283" s="15" t="s">
        <v>29</v>
      </c>
      <c r="AI1283" s="15" t="s">
        <v>38</v>
      </c>
      <c r="AL1283" s="47">
        <f t="shared" ref="AL1283:AL1346" si="47">Y1283/S1283</f>
        <v>0.69085459444431108</v>
      </c>
      <c r="AM1283" s="47">
        <v>0.94</v>
      </c>
      <c r="AN1283">
        <f t="shared" ref="AN1283:AN1346" si="48">T1283*AM1283</f>
        <v>0.25380000000000003</v>
      </c>
      <c r="AO1283" s="18" t="s">
        <v>70</v>
      </c>
      <c r="AP1283" t="s">
        <v>390</v>
      </c>
    </row>
    <row r="1284" spans="1:42" hidden="1" x14ac:dyDescent="0.2">
      <c r="A1284" t="s">
        <v>29</v>
      </c>
      <c r="B1284" t="s">
        <v>54</v>
      </c>
      <c r="C1284" t="s">
        <v>31</v>
      </c>
      <c r="D1284" t="s">
        <v>235</v>
      </c>
      <c r="E1284" t="s">
        <v>29</v>
      </c>
      <c r="G1284" t="s">
        <v>111</v>
      </c>
      <c r="H1284" t="s">
        <v>34</v>
      </c>
      <c r="I1284" t="s">
        <v>236</v>
      </c>
      <c r="J1284" t="s">
        <v>58</v>
      </c>
      <c r="K1284" t="s">
        <v>59</v>
      </c>
      <c r="M1284" s="11">
        <v>4.0883074407195403</v>
      </c>
      <c r="N1284">
        <v>4</v>
      </c>
      <c r="O1284" t="s">
        <v>237</v>
      </c>
      <c r="P1284" s="12">
        <v>43370</v>
      </c>
      <c r="Q1284" s="13">
        <v>1141</v>
      </c>
      <c r="R1284" s="13"/>
      <c r="S1284" s="14">
        <v>1736.66</v>
      </c>
      <c r="T1284" s="14">
        <v>0.28000000000000003</v>
      </c>
      <c r="V1284" t="s">
        <v>61</v>
      </c>
      <c r="W1284" t="s">
        <v>29</v>
      </c>
      <c r="X1284" s="12">
        <v>43370</v>
      </c>
      <c r="Y1284" s="15">
        <v>1199.7795399876572</v>
      </c>
      <c r="Z1284" s="16">
        <v>0</v>
      </c>
      <c r="AA1284" s="16">
        <v>0</v>
      </c>
      <c r="AB1284" s="16">
        <v>0</v>
      </c>
      <c r="AC1284" s="16">
        <v>1199.7795399876572</v>
      </c>
      <c r="AD1284" s="16">
        <v>1056.4074768801786</v>
      </c>
      <c r="AE1284" s="16">
        <v>771.44436134254431</v>
      </c>
      <c r="AF1284" s="12">
        <v>43465</v>
      </c>
      <c r="AG1284" s="15" t="s">
        <v>38</v>
      </c>
      <c r="AH1284" s="15" t="s">
        <v>29</v>
      </c>
      <c r="AI1284" s="15" t="s">
        <v>38</v>
      </c>
      <c r="AL1284" s="47">
        <f t="shared" si="47"/>
        <v>0.69085459444431108</v>
      </c>
      <c r="AM1284" s="47">
        <v>0.94</v>
      </c>
      <c r="AN1284">
        <f t="shared" si="48"/>
        <v>0.26319999999999999</v>
      </c>
      <c r="AO1284" s="18" t="s">
        <v>70</v>
      </c>
      <c r="AP1284" t="s">
        <v>390</v>
      </c>
    </row>
    <row r="1285" spans="1:42" hidden="1" x14ac:dyDescent="0.2">
      <c r="A1285" t="s">
        <v>29</v>
      </c>
      <c r="B1285" t="s">
        <v>54</v>
      </c>
      <c r="C1285" t="s">
        <v>31</v>
      </c>
      <c r="D1285" t="s">
        <v>238</v>
      </c>
      <c r="E1285" t="s">
        <v>29</v>
      </c>
      <c r="G1285" t="s">
        <v>239</v>
      </c>
      <c r="H1285" t="s">
        <v>34</v>
      </c>
      <c r="I1285" t="s">
        <v>240</v>
      </c>
      <c r="J1285" t="s">
        <v>58</v>
      </c>
      <c r="K1285" t="s">
        <v>241</v>
      </c>
      <c r="M1285" s="11">
        <v>22.232103156958601</v>
      </c>
      <c r="N1285">
        <v>3</v>
      </c>
      <c r="O1285" t="s">
        <v>242</v>
      </c>
      <c r="P1285" s="12">
        <v>43367</v>
      </c>
      <c r="Q1285" s="13">
        <v>243</v>
      </c>
      <c r="R1285" s="13"/>
      <c r="S1285" s="14">
        <v>215.9</v>
      </c>
      <c r="T1285" s="14">
        <v>0.1</v>
      </c>
      <c r="V1285" t="s">
        <v>61</v>
      </c>
      <c r="W1285" t="s">
        <v>29</v>
      </c>
      <c r="X1285" s="12">
        <v>43367</v>
      </c>
      <c r="Y1285" s="15">
        <v>149.15550694052678</v>
      </c>
      <c r="Z1285" s="16">
        <v>0</v>
      </c>
      <c r="AA1285" s="16">
        <v>0</v>
      </c>
      <c r="AB1285" s="16">
        <v>0</v>
      </c>
      <c r="AC1285" s="16">
        <v>149.15550694052678</v>
      </c>
      <c r="AD1285" s="16">
        <v>131.33162176731807</v>
      </c>
      <c r="AE1285" s="16">
        <v>95.905265056980269</v>
      </c>
      <c r="AF1285" s="12">
        <v>43465</v>
      </c>
      <c r="AG1285" s="15" t="s">
        <v>38</v>
      </c>
      <c r="AH1285" s="15" t="s">
        <v>29</v>
      </c>
      <c r="AI1285" s="15" t="s">
        <v>38</v>
      </c>
      <c r="AL1285" s="47">
        <f t="shared" si="47"/>
        <v>0.69085459444431108</v>
      </c>
      <c r="AM1285" s="47">
        <v>0.94</v>
      </c>
      <c r="AN1285">
        <f t="shared" si="48"/>
        <v>9.4E-2</v>
      </c>
      <c r="AO1285" s="18" t="s">
        <v>70</v>
      </c>
      <c r="AP1285" t="s">
        <v>390</v>
      </c>
    </row>
    <row r="1286" spans="1:42" hidden="1" x14ac:dyDescent="0.2">
      <c r="A1286" t="s">
        <v>29</v>
      </c>
      <c r="B1286" t="s">
        <v>54</v>
      </c>
      <c r="C1286" t="s">
        <v>31</v>
      </c>
      <c r="D1286" t="s">
        <v>238</v>
      </c>
      <c r="E1286" t="s">
        <v>29</v>
      </c>
      <c r="G1286" t="s">
        <v>230</v>
      </c>
      <c r="H1286" t="s">
        <v>34</v>
      </c>
      <c r="I1286" t="s">
        <v>231</v>
      </c>
      <c r="J1286" t="s">
        <v>58</v>
      </c>
      <c r="K1286" t="s">
        <v>62</v>
      </c>
      <c r="M1286" s="11">
        <v>11.116051578479301</v>
      </c>
      <c r="N1286">
        <v>1</v>
      </c>
      <c r="O1286" t="s">
        <v>63</v>
      </c>
      <c r="P1286" s="12">
        <v>43367</v>
      </c>
      <c r="Q1286" s="13">
        <v>243</v>
      </c>
      <c r="R1286" s="13"/>
      <c r="S1286" s="14">
        <v>26.99</v>
      </c>
      <c r="T1286" s="14">
        <v>0.01</v>
      </c>
      <c r="V1286" t="s">
        <v>61</v>
      </c>
      <c r="W1286" t="s">
        <v>29</v>
      </c>
      <c r="X1286" s="12">
        <v>43367</v>
      </c>
      <c r="Y1286" s="15">
        <v>18.646165504051954</v>
      </c>
      <c r="Z1286" s="16">
        <v>0</v>
      </c>
      <c r="AA1286" s="16">
        <v>0</v>
      </c>
      <c r="AB1286" s="16">
        <v>0</v>
      </c>
      <c r="AC1286" s="16">
        <v>18.646165504051954</v>
      </c>
      <c r="AD1286" s="16">
        <v>16.417973466882415</v>
      </c>
      <c r="AE1286" s="16">
        <v>11.989268660898086</v>
      </c>
      <c r="AF1286" s="12">
        <v>43465</v>
      </c>
      <c r="AG1286" s="15" t="s">
        <v>38</v>
      </c>
      <c r="AH1286" s="15" t="s">
        <v>29</v>
      </c>
      <c r="AI1286" s="15" t="s">
        <v>38</v>
      </c>
      <c r="AL1286" s="47">
        <f t="shared" si="47"/>
        <v>0.69085459444431108</v>
      </c>
      <c r="AM1286" s="47">
        <v>0.94</v>
      </c>
      <c r="AN1286">
        <f t="shared" si="48"/>
        <v>9.4000000000000004E-3</v>
      </c>
      <c r="AO1286" s="18" t="s">
        <v>70</v>
      </c>
      <c r="AP1286" t="s">
        <v>390</v>
      </c>
    </row>
    <row r="1287" spans="1:42" hidden="1" x14ac:dyDescent="0.2">
      <c r="A1287" t="s">
        <v>29</v>
      </c>
      <c r="B1287" t="s">
        <v>54</v>
      </c>
      <c r="C1287" t="s">
        <v>31</v>
      </c>
      <c r="D1287" t="s">
        <v>238</v>
      </c>
      <c r="E1287" t="s">
        <v>29</v>
      </c>
      <c r="G1287" t="s">
        <v>111</v>
      </c>
      <c r="H1287" t="s">
        <v>34</v>
      </c>
      <c r="I1287" t="s">
        <v>236</v>
      </c>
      <c r="J1287" t="s">
        <v>58</v>
      </c>
      <c r="K1287" t="s">
        <v>59</v>
      </c>
      <c r="M1287" s="11">
        <v>11.116051578479301</v>
      </c>
      <c r="N1287">
        <v>2</v>
      </c>
      <c r="O1287" t="s">
        <v>237</v>
      </c>
      <c r="P1287" s="12">
        <v>43367</v>
      </c>
      <c r="Q1287" s="13">
        <v>243</v>
      </c>
      <c r="R1287" s="13"/>
      <c r="S1287" s="14">
        <v>319.36</v>
      </c>
      <c r="T1287" s="14">
        <v>0.14000000000000001</v>
      </c>
      <c r="V1287" t="s">
        <v>61</v>
      </c>
      <c r="W1287" t="s">
        <v>29</v>
      </c>
      <c r="X1287" s="12">
        <v>43367</v>
      </c>
      <c r="Y1287" s="15">
        <v>220.63132328173521</v>
      </c>
      <c r="Z1287" s="16">
        <v>0</v>
      </c>
      <c r="AA1287" s="16">
        <v>0</v>
      </c>
      <c r="AB1287" s="16">
        <v>0</v>
      </c>
      <c r="AC1287" s="16">
        <v>220.63132328173521</v>
      </c>
      <c r="AD1287" s="16">
        <v>194.26617289305557</v>
      </c>
      <c r="AE1287" s="16">
        <v>141.86338790457256</v>
      </c>
      <c r="AF1287" s="12">
        <v>43465</v>
      </c>
      <c r="AG1287" s="15" t="s">
        <v>38</v>
      </c>
      <c r="AH1287" s="15" t="s">
        <v>29</v>
      </c>
      <c r="AI1287" s="15" t="s">
        <v>38</v>
      </c>
      <c r="AL1287" s="47">
        <f t="shared" si="47"/>
        <v>0.69085459444431108</v>
      </c>
      <c r="AM1287" s="47">
        <v>0.94</v>
      </c>
      <c r="AN1287">
        <f t="shared" si="48"/>
        <v>0.13159999999999999</v>
      </c>
      <c r="AO1287" s="18" t="s">
        <v>70</v>
      </c>
      <c r="AP1287" t="s">
        <v>390</v>
      </c>
    </row>
    <row r="1288" spans="1:42" hidden="1" x14ac:dyDescent="0.2">
      <c r="A1288" t="s">
        <v>29</v>
      </c>
      <c r="B1288" t="s">
        <v>54</v>
      </c>
      <c r="C1288" t="s">
        <v>31</v>
      </c>
      <c r="D1288" t="s">
        <v>243</v>
      </c>
      <c r="E1288" t="s">
        <v>29</v>
      </c>
      <c r="G1288" t="s">
        <v>220</v>
      </c>
      <c r="H1288" t="s">
        <v>34</v>
      </c>
      <c r="I1288" t="s">
        <v>221</v>
      </c>
      <c r="J1288" t="s">
        <v>58</v>
      </c>
      <c r="K1288" t="s">
        <v>120</v>
      </c>
      <c r="M1288" s="11">
        <v>16.616816218012598</v>
      </c>
      <c r="N1288">
        <v>14</v>
      </c>
      <c r="O1288" t="s">
        <v>121</v>
      </c>
      <c r="P1288" s="12">
        <v>43368</v>
      </c>
      <c r="Q1288" s="13">
        <v>772</v>
      </c>
      <c r="R1288" s="13"/>
      <c r="S1288" s="14">
        <v>968.9</v>
      </c>
      <c r="T1288" s="14">
        <v>0.32</v>
      </c>
      <c r="V1288" t="s">
        <v>61</v>
      </c>
      <c r="W1288" t="s">
        <v>29</v>
      </c>
      <c r="X1288" s="12">
        <v>43368</v>
      </c>
      <c r="Y1288" s="15">
        <v>669.369016557093</v>
      </c>
      <c r="Z1288" s="16">
        <v>0</v>
      </c>
      <c r="AA1288" s="16">
        <v>0</v>
      </c>
      <c r="AB1288" s="16">
        <v>0</v>
      </c>
      <c r="AC1288" s="16">
        <v>669.369016557093</v>
      </c>
      <c r="AD1288" s="16">
        <v>589.38030722720919</v>
      </c>
      <c r="AE1288" s="16">
        <v>430.39653225432221</v>
      </c>
      <c r="AF1288" s="12">
        <v>43465</v>
      </c>
      <c r="AG1288" s="15" t="s">
        <v>38</v>
      </c>
      <c r="AH1288" s="15" t="s">
        <v>29</v>
      </c>
      <c r="AI1288" s="15" t="s">
        <v>38</v>
      </c>
      <c r="AL1288" s="47">
        <f t="shared" si="47"/>
        <v>0.69085459444431108</v>
      </c>
      <c r="AM1288" s="47">
        <v>0.94</v>
      </c>
      <c r="AN1288">
        <f t="shared" si="48"/>
        <v>0.30080000000000001</v>
      </c>
      <c r="AO1288" s="18" t="s">
        <v>70</v>
      </c>
      <c r="AP1288" t="s">
        <v>390</v>
      </c>
    </row>
    <row r="1289" spans="1:42" hidden="1" x14ac:dyDescent="0.2">
      <c r="A1289" t="s">
        <v>29</v>
      </c>
      <c r="B1289" t="s">
        <v>54</v>
      </c>
      <c r="C1289" t="s">
        <v>31</v>
      </c>
      <c r="D1289" t="s">
        <v>243</v>
      </c>
      <c r="E1289" t="s">
        <v>29</v>
      </c>
      <c r="G1289" t="s">
        <v>228</v>
      </c>
      <c r="H1289" t="s">
        <v>34</v>
      </c>
      <c r="I1289" t="s">
        <v>229</v>
      </c>
      <c r="J1289" t="s">
        <v>58</v>
      </c>
      <c r="K1289" t="s">
        <v>129</v>
      </c>
      <c r="M1289" s="11">
        <v>16.616816218012598</v>
      </c>
      <c r="N1289">
        <v>2</v>
      </c>
      <c r="O1289" t="s">
        <v>130</v>
      </c>
      <c r="P1289" s="12">
        <v>43368</v>
      </c>
      <c r="Q1289" s="13">
        <v>772</v>
      </c>
      <c r="R1289" s="13"/>
      <c r="S1289" s="14">
        <v>240.72</v>
      </c>
      <c r="T1289" s="14">
        <v>0.08</v>
      </c>
      <c r="V1289" t="s">
        <v>61</v>
      </c>
      <c r="W1289" t="s">
        <v>29</v>
      </c>
      <c r="X1289" s="12">
        <v>43368</v>
      </c>
      <c r="Y1289" s="15">
        <v>166.30251797463455</v>
      </c>
      <c r="Z1289" s="16">
        <v>0</v>
      </c>
      <c r="AA1289" s="16">
        <v>0</v>
      </c>
      <c r="AB1289" s="16">
        <v>0</v>
      </c>
      <c r="AC1289" s="16">
        <v>166.30251797463455</v>
      </c>
      <c r="AD1289" s="16">
        <v>146.42958773426957</v>
      </c>
      <c r="AE1289" s="16">
        <v>106.93059474069609</v>
      </c>
      <c r="AF1289" s="12">
        <v>43465</v>
      </c>
      <c r="AG1289" s="15" t="s">
        <v>38</v>
      </c>
      <c r="AH1289" s="15" t="s">
        <v>29</v>
      </c>
      <c r="AI1289" s="15" t="s">
        <v>38</v>
      </c>
      <c r="AL1289" s="47">
        <f t="shared" si="47"/>
        <v>0.69085459444431108</v>
      </c>
      <c r="AM1289" s="47">
        <v>0.94</v>
      </c>
      <c r="AN1289">
        <f t="shared" si="48"/>
        <v>7.5200000000000003E-2</v>
      </c>
      <c r="AO1289" s="18" t="s">
        <v>70</v>
      </c>
      <c r="AP1289" t="s">
        <v>390</v>
      </c>
    </row>
    <row r="1290" spans="1:42" hidden="1" x14ac:dyDescent="0.2">
      <c r="A1290" t="s">
        <v>29</v>
      </c>
      <c r="B1290" t="s">
        <v>54</v>
      </c>
      <c r="C1290" t="s">
        <v>31</v>
      </c>
      <c r="D1290" t="s">
        <v>247</v>
      </c>
      <c r="E1290" t="s">
        <v>29</v>
      </c>
      <c r="G1290" t="s">
        <v>220</v>
      </c>
      <c r="H1290" t="s">
        <v>34</v>
      </c>
      <c r="I1290" t="s">
        <v>221</v>
      </c>
      <c r="J1290" t="s">
        <v>58</v>
      </c>
      <c r="K1290" t="s">
        <v>120</v>
      </c>
      <c r="M1290" s="11">
        <v>22.232103156958601</v>
      </c>
      <c r="N1290">
        <v>34</v>
      </c>
      <c r="O1290" t="s">
        <v>121</v>
      </c>
      <c r="P1290" s="12">
        <v>43384</v>
      </c>
      <c r="Q1290" s="13">
        <v>1462</v>
      </c>
      <c r="R1290" s="13"/>
      <c r="S1290" s="14">
        <v>1758.72</v>
      </c>
      <c r="T1290" s="14">
        <v>0.78</v>
      </c>
      <c r="V1290" t="s">
        <v>61</v>
      </c>
      <c r="W1290" t="s">
        <v>29</v>
      </c>
      <c r="X1290" s="12">
        <v>43384</v>
      </c>
      <c r="Y1290" s="15">
        <v>1215.0197923410988</v>
      </c>
      <c r="Z1290" s="16">
        <v>0</v>
      </c>
      <c r="AA1290" s="16">
        <v>0</v>
      </c>
      <c r="AB1290" s="16">
        <v>0</v>
      </c>
      <c r="AC1290" s="16">
        <v>1215.0197923410988</v>
      </c>
      <c r="AD1290" s="16">
        <v>1069.826539298831</v>
      </c>
      <c r="AE1290" s="16">
        <v>781.2436672580468</v>
      </c>
      <c r="AF1290" s="12">
        <v>43465</v>
      </c>
      <c r="AG1290" s="15" t="s">
        <v>38</v>
      </c>
      <c r="AH1290" s="15" t="s">
        <v>29</v>
      </c>
      <c r="AI1290" s="15" t="s">
        <v>38</v>
      </c>
      <c r="AL1290" s="47">
        <f t="shared" si="47"/>
        <v>0.69085459444431108</v>
      </c>
      <c r="AM1290" s="47">
        <v>0.94</v>
      </c>
      <c r="AN1290">
        <f t="shared" si="48"/>
        <v>0.73319999999999996</v>
      </c>
      <c r="AO1290" s="18" t="s">
        <v>70</v>
      </c>
      <c r="AP1290" t="s">
        <v>390</v>
      </c>
    </row>
    <row r="1291" spans="1:42" hidden="1" x14ac:dyDescent="0.2">
      <c r="A1291" t="s">
        <v>29</v>
      </c>
      <c r="B1291" t="s">
        <v>54</v>
      </c>
      <c r="C1291" t="s">
        <v>31</v>
      </c>
      <c r="D1291" t="s">
        <v>254</v>
      </c>
      <c r="E1291" t="s">
        <v>29</v>
      </c>
      <c r="G1291" t="s">
        <v>228</v>
      </c>
      <c r="H1291" t="s">
        <v>34</v>
      </c>
      <c r="I1291" t="s">
        <v>229</v>
      </c>
      <c r="J1291" t="s">
        <v>58</v>
      </c>
      <c r="K1291" t="s">
        <v>129</v>
      </c>
      <c r="M1291" s="11">
        <v>22.232103156958601</v>
      </c>
      <c r="N1291">
        <v>17</v>
      </c>
      <c r="O1291" t="s">
        <v>130</v>
      </c>
      <c r="P1291" s="12">
        <v>43406</v>
      </c>
      <c r="Q1291" s="13">
        <v>1557</v>
      </c>
      <c r="R1291" s="13"/>
      <c r="S1291" s="14">
        <v>1529.32</v>
      </c>
      <c r="T1291" s="14">
        <v>0.68</v>
      </c>
      <c r="V1291" t="s">
        <v>61</v>
      </c>
      <c r="W1291" t="s">
        <v>29</v>
      </c>
      <c r="X1291" s="12">
        <v>43406</v>
      </c>
      <c r="Y1291" s="15">
        <v>1056.5377483755738</v>
      </c>
      <c r="Z1291" s="16">
        <v>0</v>
      </c>
      <c r="AA1291" s="16">
        <v>0</v>
      </c>
      <c r="AB1291" s="16">
        <v>0</v>
      </c>
      <c r="AC1291" s="16">
        <v>1056.5377483755738</v>
      </c>
      <c r="AD1291" s="16">
        <v>930.28288930613633</v>
      </c>
      <c r="AE1291" s="16">
        <v>679.34154681306643</v>
      </c>
      <c r="AF1291" s="12">
        <v>43465</v>
      </c>
      <c r="AG1291" s="15" t="s">
        <v>38</v>
      </c>
      <c r="AH1291" s="15" t="s">
        <v>29</v>
      </c>
      <c r="AI1291" s="15" t="s">
        <v>38</v>
      </c>
      <c r="AL1291" s="47">
        <f t="shared" si="47"/>
        <v>0.69085459444431108</v>
      </c>
      <c r="AM1291" s="47">
        <v>0.94</v>
      </c>
      <c r="AN1291">
        <f t="shared" si="48"/>
        <v>0.63919999999999999</v>
      </c>
      <c r="AO1291" s="18" t="s">
        <v>70</v>
      </c>
      <c r="AP1291" t="s">
        <v>390</v>
      </c>
    </row>
    <row r="1292" spans="1:42" hidden="1" x14ac:dyDescent="0.2">
      <c r="A1292" t="s">
        <v>29</v>
      </c>
      <c r="B1292" t="s">
        <v>54</v>
      </c>
      <c r="C1292" t="s">
        <v>31</v>
      </c>
      <c r="D1292" t="s">
        <v>254</v>
      </c>
      <c r="E1292" t="s">
        <v>29</v>
      </c>
      <c r="G1292" t="s">
        <v>220</v>
      </c>
      <c r="H1292" t="s">
        <v>34</v>
      </c>
      <c r="I1292" t="s">
        <v>221</v>
      </c>
      <c r="J1292" t="s">
        <v>58</v>
      </c>
      <c r="K1292" t="s">
        <v>120</v>
      </c>
      <c r="M1292" s="11">
        <v>22.232103156958601</v>
      </c>
      <c r="N1292">
        <v>2</v>
      </c>
      <c r="O1292" t="s">
        <v>121</v>
      </c>
      <c r="P1292" s="12">
        <v>43406</v>
      </c>
      <c r="Q1292" s="13">
        <v>1557</v>
      </c>
      <c r="R1292" s="13"/>
      <c r="S1292" s="14">
        <v>103.45</v>
      </c>
      <c r="T1292" s="14">
        <v>0.05</v>
      </c>
      <c r="V1292" t="s">
        <v>61</v>
      </c>
      <c r="W1292" t="s">
        <v>29</v>
      </c>
      <c r="X1292" s="12">
        <v>43406</v>
      </c>
      <c r="Y1292" s="15">
        <v>71.468907795263988</v>
      </c>
      <c r="Z1292" s="16">
        <v>0</v>
      </c>
      <c r="AA1292" s="16">
        <v>0</v>
      </c>
      <c r="AB1292" s="16">
        <v>0</v>
      </c>
      <c r="AC1292" s="16">
        <v>71.468907795263988</v>
      </c>
      <c r="AD1292" s="16">
        <v>62.928468141866851</v>
      </c>
      <c r="AE1292" s="16">
        <v>45.953680732490078</v>
      </c>
      <c r="AF1292" s="12">
        <v>43465</v>
      </c>
      <c r="AG1292" s="15" t="s">
        <v>38</v>
      </c>
      <c r="AH1292" s="15" t="s">
        <v>29</v>
      </c>
      <c r="AI1292" s="15" t="s">
        <v>38</v>
      </c>
      <c r="AL1292" s="47">
        <f t="shared" si="47"/>
        <v>0.69085459444431108</v>
      </c>
      <c r="AM1292" s="47">
        <v>0.94</v>
      </c>
      <c r="AN1292">
        <f t="shared" si="48"/>
        <v>4.7E-2</v>
      </c>
      <c r="AO1292" s="18" t="s">
        <v>70</v>
      </c>
      <c r="AP1292" t="s">
        <v>390</v>
      </c>
    </row>
    <row r="1293" spans="1:42" hidden="1" x14ac:dyDescent="0.2">
      <c r="A1293" t="s">
        <v>29</v>
      </c>
      <c r="B1293" t="s">
        <v>54</v>
      </c>
      <c r="C1293" t="s">
        <v>31</v>
      </c>
      <c r="D1293" t="s">
        <v>254</v>
      </c>
      <c r="E1293" t="s">
        <v>29</v>
      </c>
      <c r="G1293" t="s">
        <v>230</v>
      </c>
      <c r="H1293" t="s">
        <v>34</v>
      </c>
      <c r="I1293" t="s">
        <v>231</v>
      </c>
      <c r="J1293" t="s">
        <v>58</v>
      </c>
      <c r="K1293" t="s">
        <v>102</v>
      </c>
      <c r="M1293" s="11">
        <v>11.116051578479301</v>
      </c>
      <c r="N1293">
        <v>2</v>
      </c>
      <c r="O1293" t="s">
        <v>255</v>
      </c>
      <c r="P1293" s="12">
        <v>43406</v>
      </c>
      <c r="Q1293" s="13">
        <v>1557</v>
      </c>
      <c r="R1293" s="13"/>
      <c r="S1293" s="14">
        <v>130.44</v>
      </c>
      <c r="T1293" s="14">
        <v>0.06</v>
      </c>
      <c r="V1293" t="s">
        <v>61</v>
      </c>
      <c r="W1293" t="s">
        <v>29</v>
      </c>
      <c r="X1293" s="12">
        <v>43406</v>
      </c>
      <c r="Y1293" s="15">
        <v>90.115073299315938</v>
      </c>
      <c r="Z1293" s="16">
        <v>0</v>
      </c>
      <c r="AA1293" s="16">
        <v>0</v>
      </c>
      <c r="AB1293" s="16">
        <v>0</v>
      </c>
      <c r="AC1293" s="16">
        <v>90.115073299315938</v>
      </c>
      <c r="AD1293" s="16">
        <v>79.346441608749259</v>
      </c>
      <c r="AE1293" s="16">
        <v>57.942949393388162</v>
      </c>
      <c r="AF1293" s="12">
        <v>43465</v>
      </c>
      <c r="AG1293" s="15" t="s">
        <v>38</v>
      </c>
      <c r="AH1293" s="15" t="s">
        <v>29</v>
      </c>
      <c r="AI1293" s="15" t="s">
        <v>38</v>
      </c>
      <c r="AL1293" s="47">
        <f t="shared" si="47"/>
        <v>0.69085459444431108</v>
      </c>
      <c r="AM1293" s="47">
        <v>0.94</v>
      </c>
      <c r="AN1293">
        <f t="shared" si="48"/>
        <v>5.6399999999999992E-2</v>
      </c>
      <c r="AO1293" s="18" t="s">
        <v>70</v>
      </c>
      <c r="AP1293" t="s">
        <v>390</v>
      </c>
    </row>
    <row r="1294" spans="1:42" hidden="1" x14ac:dyDescent="0.2">
      <c r="A1294" t="s">
        <v>29</v>
      </c>
      <c r="B1294" t="s">
        <v>54</v>
      </c>
      <c r="C1294" t="s">
        <v>31</v>
      </c>
      <c r="D1294" t="s">
        <v>256</v>
      </c>
      <c r="E1294" t="s">
        <v>29</v>
      </c>
      <c r="G1294" t="s">
        <v>230</v>
      </c>
      <c r="H1294" t="s">
        <v>34</v>
      </c>
      <c r="I1294" t="s">
        <v>231</v>
      </c>
      <c r="J1294" t="s">
        <v>58</v>
      </c>
      <c r="K1294" t="s">
        <v>59</v>
      </c>
      <c r="M1294" s="11">
        <v>12.5062531265632</v>
      </c>
      <c r="N1294">
        <v>7</v>
      </c>
      <c r="O1294" t="s">
        <v>60</v>
      </c>
      <c r="P1294" s="12">
        <v>43384</v>
      </c>
      <c r="Q1294" s="13">
        <v>1889</v>
      </c>
      <c r="R1294" s="13"/>
      <c r="S1294" s="14">
        <v>1245.3800000000001</v>
      </c>
      <c r="T1294" s="14">
        <v>0.62</v>
      </c>
      <c r="V1294" t="s">
        <v>61</v>
      </c>
      <c r="W1294" t="s">
        <v>29</v>
      </c>
      <c r="X1294" s="12">
        <v>43384</v>
      </c>
      <c r="Y1294" s="15">
        <v>860.37649482905624</v>
      </c>
      <c r="Z1294" s="16">
        <v>0</v>
      </c>
      <c r="AA1294" s="16">
        <v>0</v>
      </c>
      <c r="AB1294" s="16">
        <v>0</v>
      </c>
      <c r="AC1294" s="16">
        <v>860.37649482905624</v>
      </c>
      <c r="AD1294" s="16">
        <v>757.5626452829207</v>
      </c>
      <c r="AE1294" s="16">
        <v>553.2121306005655</v>
      </c>
      <c r="AF1294" s="12">
        <v>43465</v>
      </c>
      <c r="AG1294" s="15" t="s">
        <v>38</v>
      </c>
      <c r="AH1294" s="15" t="s">
        <v>29</v>
      </c>
      <c r="AI1294" s="15" t="s">
        <v>38</v>
      </c>
      <c r="AL1294" s="47">
        <f t="shared" si="47"/>
        <v>0.69085459444431108</v>
      </c>
      <c r="AM1294" s="47">
        <v>0.94</v>
      </c>
      <c r="AN1294">
        <f t="shared" si="48"/>
        <v>0.58279999999999998</v>
      </c>
      <c r="AO1294" s="18" t="s">
        <v>70</v>
      </c>
      <c r="AP1294" t="s">
        <v>390</v>
      </c>
    </row>
    <row r="1295" spans="1:42" hidden="1" x14ac:dyDescent="0.2">
      <c r="A1295" t="s">
        <v>29</v>
      </c>
      <c r="B1295" t="s">
        <v>54</v>
      </c>
      <c r="C1295" t="s">
        <v>31</v>
      </c>
      <c r="D1295" t="s">
        <v>256</v>
      </c>
      <c r="E1295" t="s">
        <v>29</v>
      </c>
      <c r="G1295" t="s">
        <v>228</v>
      </c>
      <c r="H1295" t="s">
        <v>34</v>
      </c>
      <c r="I1295" t="s">
        <v>229</v>
      </c>
      <c r="J1295" t="s">
        <v>58</v>
      </c>
      <c r="K1295" t="s">
        <v>129</v>
      </c>
      <c r="M1295" s="11">
        <v>25.012506253126499</v>
      </c>
      <c r="N1295">
        <v>21</v>
      </c>
      <c r="O1295" t="s">
        <v>130</v>
      </c>
      <c r="P1295" s="12">
        <v>43384</v>
      </c>
      <c r="Q1295" s="13">
        <v>1889</v>
      </c>
      <c r="R1295" s="13"/>
      <c r="S1295" s="14">
        <v>1679.16</v>
      </c>
      <c r="T1295" s="14">
        <v>0.84</v>
      </c>
      <c r="V1295" t="s">
        <v>61</v>
      </c>
      <c r="W1295" t="s">
        <v>29</v>
      </c>
      <c r="X1295" s="12">
        <v>43384</v>
      </c>
      <c r="Y1295" s="15">
        <v>1160.0554008071094</v>
      </c>
      <c r="Z1295" s="16">
        <v>0</v>
      </c>
      <c r="AA1295" s="16">
        <v>0</v>
      </c>
      <c r="AB1295" s="16">
        <v>0</v>
      </c>
      <c r="AC1295" s="16">
        <v>1160.0554008071094</v>
      </c>
      <c r="AD1295" s="16">
        <v>1021.4303196239453</v>
      </c>
      <c r="AE1295" s="16">
        <v>745.90219950476592</v>
      </c>
      <c r="AF1295" s="12">
        <v>43465</v>
      </c>
      <c r="AG1295" s="15" t="s">
        <v>38</v>
      </c>
      <c r="AH1295" s="15" t="s">
        <v>29</v>
      </c>
      <c r="AI1295" s="15" t="s">
        <v>38</v>
      </c>
      <c r="AL1295" s="47">
        <f t="shared" si="47"/>
        <v>0.69085459444431108</v>
      </c>
      <c r="AM1295" s="47">
        <v>0.94</v>
      </c>
      <c r="AN1295">
        <f t="shared" si="48"/>
        <v>0.78959999999999997</v>
      </c>
      <c r="AO1295" s="18" t="s">
        <v>70</v>
      </c>
      <c r="AP1295" t="s">
        <v>390</v>
      </c>
    </row>
    <row r="1296" spans="1:42" hidden="1" x14ac:dyDescent="0.2">
      <c r="A1296" t="s">
        <v>29</v>
      </c>
      <c r="B1296" t="s">
        <v>54</v>
      </c>
      <c r="C1296" t="s">
        <v>31</v>
      </c>
      <c r="D1296" t="s">
        <v>256</v>
      </c>
      <c r="E1296" t="s">
        <v>29</v>
      </c>
      <c r="G1296" t="s">
        <v>230</v>
      </c>
      <c r="H1296" t="s">
        <v>34</v>
      </c>
      <c r="I1296" t="s">
        <v>231</v>
      </c>
      <c r="J1296" t="s">
        <v>58</v>
      </c>
      <c r="K1296" t="s">
        <v>102</v>
      </c>
      <c r="M1296" s="11">
        <v>12.5062531265632</v>
      </c>
      <c r="N1296">
        <v>1</v>
      </c>
      <c r="O1296" t="s">
        <v>103</v>
      </c>
      <c r="P1296" s="12">
        <v>43384</v>
      </c>
      <c r="Q1296" s="13">
        <v>1889</v>
      </c>
      <c r="R1296" s="13"/>
      <c r="S1296" s="14">
        <v>97.95</v>
      </c>
      <c r="T1296" s="14">
        <v>0.05</v>
      </c>
      <c r="V1296" t="s">
        <v>61</v>
      </c>
      <c r="W1296" t="s">
        <v>29</v>
      </c>
      <c r="X1296" s="12">
        <v>43384</v>
      </c>
      <c r="Y1296" s="15">
        <v>67.669207525820269</v>
      </c>
      <c r="Z1296" s="16">
        <v>0</v>
      </c>
      <c r="AA1296" s="16">
        <v>0</v>
      </c>
      <c r="AB1296" s="16">
        <v>0</v>
      </c>
      <c r="AC1296" s="16">
        <v>67.669207525820269</v>
      </c>
      <c r="AD1296" s="16">
        <v>59.582827013009741</v>
      </c>
      <c r="AE1296" s="16">
        <v>43.510517426267789</v>
      </c>
      <c r="AF1296" s="12">
        <v>43465</v>
      </c>
      <c r="AG1296" s="15" t="s">
        <v>38</v>
      </c>
      <c r="AH1296" s="15" t="s">
        <v>29</v>
      </c>
      <c r="AI1296" s="15" t="s">
        <v>38</v>
      </c>
      <c r="AL1296" s="47">
        <f t="shared" si="47"/>
        <v>0.69085459444431108</v>
      </c>
      <c r="AM1296" s="47">
        <v>0.94</v>
      </c>
      <c r="AN1296">
        <f t="shared" si="48"/>
        <v>4.7E-2</v>
      </c>
      <c r="AO1296" s="18" t="s">
        <v>70</v>
      </c>
      <c r="AP1296" t="s">
        <v>390</v>
      </c>
    </row>
    <row r="1297" spans="1:42" hidden="1" x14ac:dyDescent="0.2">
      <c r="A1297" t="s">
        <v>29</v>
      </c>
      <c r="B1297" t="s">
        <v>54</v>
      </c>
      <c r="C1297" t="s">
        <v>31</v>
      </c>
      <c r="D1297" t="s">
        <v>282</v>
      </c>
      <c r="E1297" t="s">
        <v>29</v>
      </c>
      <c r="G1297" t="s">
        <v>228</v>
      </c>
      <c r="H1297" t="s">
        <v>34</v>
      </c>
      <c r="I1297" t="s">
        <v>229</v>
      </c>
      <c r="J1297" t="s">
        <v>58</v>
      </c>
      <c r="K1297" t="s">
        <v>129</v>
      </c>
      <c r="M1297" s="11">
        <v>25.012506253126499</v>
      </c>
      <c r="N1297">
        <v>24</v>
      </c>
      <c r="O1297" t="s">
        <v>130</v>
      </c>
      <c r="P1297" s="12">
        <v>43433</v>
      </c>
      <c r="Q1297" s="13">
        <v>2040</v>
      </c>
      <c r="R1297" s="13"/>
      <c r="S1297" s="14">
        <v>1919.04</v>
      </c>
      <c r="T1297" s="14">
        <v>0.96</v>
      </c>
      <c r="V1297" t="s">
        <v>61</v>
      </c>
      <c r="W1297" t="s">
        <v>29</v>
      </c>
      <c r="X1297" s="12">
        <v>43433</v>
      </c>
      <c r="Y1297" s="15">
        <v>1325.7776009224108</v>
      </c>
      <c r="Z1297" s="16">
        <v>0</v>
      </c>
      <c r="AA1297" s="16">
        <v>0</v>
      </c>
      <c r="AB1297" s="16">
        <v>0</v>
      </c>
      <c r="AC1297" s="16">
        <v>1325.7776009224108</v>
      </c>
      <c r="AD1297" s="16">
        <v>1167.3489367130803</v>
      </c>
      <c r="AE1297" s="16">
        <v>852.45965657687532</v>
      </c>
      <c r="AF1297" s="12">
        <v>43465</v>
      </c>
      <c r="AG1297" s="15" t="s">
        <v>38</v>
      </c>
      <c r="AH1297" s="15" t="s">
        <v>29</v>
      </c>
      <c r="AI1297" s="15" t="s">
        <v>38</v>
      </c>
      <c r="AL1297" s="47">
        <f t="shared" si="47"/>
        <v>0.69085459444431108</v>
      </c>
      <c r="AM1297" s="47">
        <v>0.94</v>
      </c>
      <c r="AN1297">
        <f t="shared" si="48"/>
        <v>0.90239999999999987</v>
      </c>
      <c r="AO1297" s="18" t="s">
        <v>70</v>
      </c>
      <c r="AP1297" t="s">
        <v>390</v>
      </c>
    </row>
    <row r="1298" spans="1:42" hidden="1" x14ac:dyDescent="0.2">
      <c r="A1298" t="s">
        <v>29</v>
      </c>
      <c r="B1298" t="s">
        <v>54</v>
      </c>
      <c r="C1298" t="s">
        <v>31</v>
      </c>
      <c r="D1298" t="s">
        <v>244</v>
      </c>
      <c r="E1298" t="s">
        <v>29</v>
      </c>
      <c r="G1298" t="s">
        <v>228</v>
      </c>
      <c r="H1298" t="s">
        <v>34</v>
      </c>
      <c r="I1298" t="s">
        <v>229</v>
      </c>
      <c r="J1298" t="s">
        <v>58</v>
      </c>
      <c r="K1298" t="s">
        <v>129</v>
      </c>
      <c r="M1298" s="11">
        <v>25.012506253126499</v>
      </c>
      <c r="N1298">
        <v>16</v>
      </c>
      <c r="O1298" t="s">
        <v>130</v>
      </c>
      <c r="P1298" s="12">
        <v>43369</v>
      </c>
      <c r="Q1298" s="13">
        <v>1489</v>
      </c>
      <c r="R1298" s="13"/>
      <c r="S1298" s="14">
        <v>1279.3599999999999</v>
      </c>
      <c r="T1298" s="14">
        <v>0.64</v>
      </c>
      <c r="V1298" t="s">
        <v>61</v>
      </c>
      <c r="W1298" t="s">
        <v>29</v>
      </c>
      <c r="X1298" s="12">
        <v>43369</v>
      </c>
      <c r="Y1298" s="15">
        <v>883.8517339482737</v>
      </c>
      <c r="Z1298" s="16">
        <v>0</v>
      </c>
      <c r="AA1298" s="16">
        <v>0</v>
      </c>
      <c r="AB1298" s="16">
        <v>0</v>
      </c>
      <c r="AC1298" s="16">
        <v>883.8517339482737</v>
      </c>
      <c r="AD1298" s="16">
        <v>778.23262447538673</v>
      </c>
      <c r="AE1298" s="16">
        <v>568.30643771791676</v>
      </c>
      <c r="AF1298" s="12">
        <v>43465</v>
      </c>
      <c r="AG1298" s="15" t="s">
        <v>38</v>
      </c>
      <c r="AH1298" s="15" t="s">
        <v>29</v>
      </c>
      <c r="AI1298" s="15" t="s">
        <v>38</v>
      </c>
      <c r="AL1298" s="47">
        <f t="shared" si="47"/>
        <v>0.69085459444431108</v>
      </c>
      <c r="AM1298" s="47">
        <v>0.94</v>
      </c>
      <c r="AN1298">
        <f t="shared" si="48"/>
        <v>0.60160000000000002</v>
      </c>
      <c r="AO1298" s="18" t="s">
        <v>70</v>
      </c>
      <c r="AP1298" t="s">
        <v>390</v>
      </c>
    </row>
    <row r="1299" spans="1:42" hidden="1" x14ac:dyDescent="0.2">
      <c r="A1299" t="s">
        <v>29</v>
      </c>
      <c r="B1299" t="s">
        <v>54</v>
      </c>
      <c r="C1299" t="s">
        <v>31</v>
      </c>
      <c r="D1299" t="s">
        <v>244</v>
      </c>
      <c r="E1299" t="s">
        <v>29</v>
      </c>
      <c r="G1299" t="s">
        <v>220</v>
      </c>
      <c r="H1299" t="s">
        <v>34</v>
      </c>
      <c r="I1299" t="s">
        <v>221</v>
      </c>
      <c r="J1299" t="s">
        <v>58</v>
      </c>
      <c r="K1299" t="s">
        <v>120</v>
      </c>
      <c r="M1299" s="11">
        <v>25.012506253126499</v>
      </c>
      <c r="N1299">
        <v>3</v>
      </c>
      <c r="O1299" t="s">
        <v>121</v>
      </c>
      <c r="P1299" s="12">
        <v>43369</v>
      </c>
      <c r="Q1299" s="13">
        <v>1489</v>
      </c>
      <c r="R1299" s="13"/>
      <c r="S1299" s="14">
        <v>137.93</v>
      </c>
      <c r="T1299" s="14">
        <v>7.0000000000000007E-2</v>
      </c>
      <c r="V1299" t="s">
        <v>61</v>
      </c>
      <c r="W1299" t="s">
        <v>29</v>
      </c>
      <c r="X1299" s="12">
        <v>43369</v>
      </c>
      <c r="Y1299" s="15">
        <v>95.289574211703837</v>
      </c>
      <c r="Z1299" s="16">
        <v>0</v>
      </c>
      <c r="AA1299" s="16">
        <v>0</v>
      </c>
      <c r="AB1299" s="16">
        <v>0</v>
      </c>
      <c r="AC1299" s="16">
        <v>95.289574211703837</v>
      </c>
      <c r="AD1299" s="16">
        <v>83.902596527865583</v>
      </c>
      <c r="AE1299" s="16">
        <v>61.270093604952699</v>
      </c>
      <c r="AF1299" s="12">
        <v>43465</v>
      </c>
      <c r="AG1299" s="15" t="s">
        <v>38</v>
      </c>
      <c r="AH1299" s="15" t="s">
        <v>29</v>
      </c>
      <c r="AI1299" s="15" t="s">
        <v>38</v>
      </c>
      <c r="AL1299" s="47">
        <f t="shared" si="47"/>
        <v>0.69085459444431108</v>
      </c>
      <c r="AM1299" s="47">
        <v>0.94</v>
      </c>
      <c r="AN1299">
        <f t="shared" si="48"/>
        <v>6.5799999999999997E-2</v>
      </c>
      <c r="AO1299" s="18" t="s">
        <v>70</v>
      </c>
      <c r="AP1299" t="s">
        <v>390</v>
      </c>
    </row>
    <row r="1300" spans="1:42" hidden="1" x14ac:dyDescent="0.2">
      <c r="A1300" t="s">
        <v>29</v>
      </c>
      <c r="B1300" t="s">
        <v>54</v>
      </c>
      <c r="C1300" t="s">
        <v>31</v>
      </c>
      <c r="D1300" t="s">
        <v>245</v>
      </c>
      <c r="E1300" t="s">
        <v>29</v>
      </c>
      <c r="G1300" t="s">
        <v>228</v>
      </c>
      <c r="H1300" t="s">
        <v>34</v>
      </c>
      <c r="I1300" t="s">
        <v>229</v>
      </c>
      <c r="J1300" t="s">
        <v>58</v>
      </c>
      <c r="K1300" t="s">
        <v>129</v>
      </c>
      <c r="M1300" s="11">
        <v>20.2593192868719</v>
      </c>
      <c r="N1300">
        <v>12</v>
      </c>
      <c r="O1300" t="s">
        <v>130</v>
      </c>
      <c r="P1300" s="12">
        <v>43369</v>
      </c>
      <c r="Q1300" s="13">
        <v>1046</v>
      </c>
      <c r="R1300" s="13"/>
      <c r="S1300" s="14">
        <v>1184.6400000000001</v>
      </c>
      <c r="T1300" s="14">
        <v>0.48</v>
      </c>
      <c r="V1300" t="s">
        <v>61</v>
      </c>
      <c r="W1300" t="s">
        <v>29</v>
      </c>
      <c r="X1300" s="12">
        <v>43369</v>
      </c>
      <c r="Y1300" s="15">
        <v>818.41398676250878</v>
      </c>
      <c r="Z1300" s="16">
        <v>0</v>
      </c>
      <c r="AA1300" s="16">
        <v>0</v>
      </c>
      <c r="AB1300" s="16">
        <v>0</v>
      </c>
      <c r="AC1300" s="16">
        <v>818.41398676250878</v>
      </c>
      <c r="AD1300" s="16">
        <v>720.61460125259691</v>
      </c>
      <c r="AE1300" s="16">
        <v>526.23072346966694</v>
      </c>
      <c r="AF1300" s="12">
        <v>43465</v>
      </c>
      <c r="AG1300" s="15" t="s">
        <v>38</v>
      </c>
      <c r="AH1300" s="15" t="s">
        <v>29</v>
      </c>
      <c r="AI1300" s="15" t="s">
        <v>38</v>
      </c>
      <c r="AL1300" s="47">
        <f t="shared" si="47"/>
        <v>0.69085459444431108</v>
      </c>
      <c r="AM1300" s="47">
        <v>0.94</v>
      </c>
      <c r="AN1300">
        <f t="shared" si="48"/>
        <v>0.45119999999999993</v>
      </c>
      <c r="AO1300" s="18" t="s">
        <v>70</v>
      </c>
      <c r="AP1300" t="s">
        <v>390</v>
      </c>
    </row>
    <row r="1301" spans="1:42" hidden="1" x14ac:dyDescent="0.2">
      <c r="A1301" t="s">
        <v>29</v>
      </c>
      <c r="B1301" t="s">
        <v>54</v>
      </c>
      <c r="C1301" t="s">
        <v>31</v>
      </c>
      <c r="D1301" t="s">
        <v>245</v>
      </c>
      <c r="E1301" t="s">
        <v>29</v>
      </c>
      <c r="G1301" t="s">
        <v>230</v>
      </c>
      <c r="H1301" t="s">
        <v>34</v>
      </c>
      <c r="I1301" t="s">
        <v>231</v>
      </c>
      <c r="J1301" t="s">
        <v>58</v>
      </c>
      <c r="K1301" t="s">
        <v>102</v>
      </c>
      <c r="M1301" s="11">
        <v>10.1296596434359</v>
      </c>
      <c r="N1301">
        <v>2</v>
      </c>
      <c r="O1301" t="s">
        <v>103</v>
      </c>
      <c r="P1301" s="12">
        <v>43369</v>
      </c>
      <c r="Q1301" s="13">
        <v>1046</v>
      </c>
      <c r="R1301" s="13"/>
      <c r="S1301" s="14">
        <v>241.86</v>
      </c>
      <c r="T1301" s="14">
        <v>0.1</v>
      </c>
      <c r="V1301" t="s">
        <v>61</v>
      </c>
      <c r="W1301" t="s">
        <v>29</v>
      </c>
      <c r="X1301" s="12">
        <v>43369</v>
      </c>
      <c r="Y1301" s="15">
        <v>167.09009221230107</v>
      </c>
      <c r="Z1301" s="16">
        <v>0</v>
      </c>
      <c r="AA1301" s="16">
        <v>0</v>
      </c>
      <c r="AB1301" s="16">
        <v>0</v>
      </c>
      <c r="AC1301" s="16">
        <v>167.09009221230107</v>
      </c>
      <c r="AD1301" s="16">
        <v>147.12304789552357</v>
      </c>
      <c r="AE1301" s="16">
        <v>107.43699586234943</v>
      </c>
      <c r="AF1301" s="12">
        <v>43465</v>
      </c>
      <c r="AG1301" s="15" t="s">
        <v>38</v>
      </c>
      <c r="AH1301" s="15" t="s">
        <v>29</v>
      </c>
      <c r="AI1301" s="15" t="s">
        <v>38</v>
      </c>
      <c r="AL1301" s="47">
        <f t="shared" si="47"/>
        <v>0.69085459444431108</v>
      </c>
      <c r="AM1301" s="47">
        <v>0.94</v>
      </c>
      <c r="AN1301">
        <f t="shared" si="48"/>
        <v>9.4E-2</v>
      </c>
      <c r="AO1301" s="18" t="s">
        <v>70</v>
      </c>
      <c r="AP1301" t="s">
        <v>390</v>
      </c>
    </row>
    <row r="1302" spans="1:42" hidden="1" x14ac:dyDescent="0.2">
      <c r="A1302" t="s">
        <v>29</v>
      </c>
      <c r="B1302" t="s">
        <v>54</v>
      </c>
      <c r="C1302" t="s">
        <v>31</v>
      </c>
      <c r="D1302" t="s">
        <v>246</v>
      </c>
      <c r="E1302" t="s">
        <v>29</v>
      </c>
      <c r="G1302" t="s">
        <v>228</v>
      </c>
      <c r="H1302" t="s">
        <v>34</v>
      </c>
      <c r="I1302" t="s">
        <v>229</v>
      </c>
      <c r="J1302" t="s">
        <v>58</v>
      </c>
      <c r="K1302" t="s">
        <v>129</v>
      </c>
      <c r="M1302" s="11">
        <v>18.1225081551286</v>
      </c>
      <c r="N1302">
        <v>5</v>
      </c>
      <c r="O1302" t="s">
        <v>130</v>
      </c>
      <c r="P1302" s="12">
        <v>43370</v>
      </c>
      <c r="Q1302" s="13">
        <v>1285</v>
      </c>
      <c r="R1302" s="13"/>
      <c r="S1302" s="14">
        <v>551.79999999999995</v>
      </c>
      <c r="T1302" s="14">
        <v>0.2</v>
      </c>
      <c r="V1302" t="s">
        <v>61</v>
      </c>
      <c r="W1302" t="s">
        <v>29</v>
      </c>
      <c r="X1302" s="12">
        <v>43370</v>
      </c>
      <c r="Y1302" s="15">
        <v>381.21356521437082</v>
      </c>
      <c r="Z1302" s="16">
        <v>0</v>
      </c>
      <c r="AA1302" s="16">
        <v>0</v>
      </c>
      <c r="AB1302" s="16">
        <v>0</v>
      </c>
      <c r="AC1302" s="16">
        <v>381.21356521437082</v>
      </c>
      <c r="AD1302" s="16">
        <v>335.65904998242746</v>
      </c>
      <c r="AE1302" s="16">
        <v>245.11591134062851</v>
      </c>
      <c r="AF1302" s="12">
        <v>43465</v>
      </c>
      <c r="AG1302" s="15" t="s">
        <v>38</v>
      </c>
      <c r="AH1302" s="15" t="s">
        <v>29</v>
      </c>
      <c r="AI1302" s="15" t="s">
        <v>38</v>
      </c>
      <c r="AL1302" s="47">
        <f t="shared" si="47"/>
        <v>0.69085459444431108</v>
      </c>
      <c r="AM1302" s="47">
        <v>0.94</v>
      </c>
      <c r="AN1302">
        <f t="shared" si="48"/>
        <v>0.188</v>
      </c>
      <c r="AO1302" s="18" t="s">
        <v>70</v>
      </c>
      <c r="AP1302" t="s">
        <v>390</v>
      </c>
    </row>
    <row r="1303" spans="1:42" hidden="1" x14ac:dyDescent="0.2">
      <c r="A1303" t="s">
        <v>29</v>
      </c>
      <c r="B1303" t="s">
        <v>54</v>
      </c>
      <c r="C1303" t="s">
        <v>31</v>
      </c>
      <c r="D1303" t="s">
        <v>246</v>
      </c>
      <c r="E1303" t="s">
        <v>29</v>
      </c>
      <c r="G1303" t="s">
        <v>220</v>
      </c>
      <c r="H1303" t="s">
        <v>34</v>
      </c>
      <c r="I1303" t="s">
        <v>221</v>
      </c>
      <c r="J1303" t="s">
        <v>58</v>
      </c>
      <c r="K1303" t="s">
        <v>120</v>
      </c>
      <c r="M1303" s="11">
        <v>18.1225081551286</v>
      </c>
      <c r="N1303">
        <v>20</v>
      </c>
      <c r="O1303" t="s">
        <v>121</v>
      </c>
      <c r="P1303" s="12">
        <v>43370</v>
      </c>
      <c r="Q1303" s="13">
        <v>1285</v>
      </c>
      <c r="R1303" s="13"/>
      <c r="S1303" s="14">
        <v>1269.1400000000001</v>
      </c>
      <c r="T1303" s="14">
        <v>0.46</v>
      </c>
      <c r="V1303" t="s">
        <v>61</v>
      </c>
      <c r="W1303" t="s">
        <v>29</v>
      </c>
      <c r="X1303" s="12">
        <v>43370</v>
      </c>
      <c r="Y1303" s="15">
        <v>876.79119999305306</v>
      </c>
      <c r="Z1303" s="16">
        <v>0</v>
      </c>
      <c r="AA1303" s="16">
        <v>0</v>
      </c>
      <c r="AB1303" s="16">
        <v>0</v>
      </c>
      <c r="AC1303" s="16">
        <v>876.79119999305306</v>
      </c>
      <c r="AD1303" s="16">
        <v>772.01581495958328</v>
      </c>
      <c r="AE1303" s="16">
        <v>563.76659608344573</v>
      </c>
      <c r="AF1303" s="12">
        <v>43465</v>
      </c>
      <c r="AG1303" s="15" t="s">
        <v>38</v>
      </c>
      <c r="AH1303" s="15" t="s">
        <v>29</v>
      </c>
      <c r="AI1303" s="15" t="s">
        <v>38</v>
      </c>
      <c r="AL1303" s="47">
        <f t="shared" si="47"/>
        <v>0.69085459444431108</v>
      </c>
      <c r="AM1303" s="47">
        <v>0.94</v>
      </c>
      <c r="AN1303">
        <f t="shared" si="48"/>
        <v>0.43240000000000001</v>
      </c>
      <c r="AO1303" s="18" t="s">
        <v>70</v>
      </c>
      <c r="AP1303" t="s">
        <v>390</v>
      </c>
    </row>
    <row r="1304" spans="1:42" hidden="1" x14ac:dyDescent="0.2">
      <c r="A1304" t="s">
        <v>29</v>
      </c>
      <c r="B1304" t="s">
        <v>54</v>
      </c>
      <c r="C1304" t="s">
        <v>31</v>
      </c>
      <c r="D1304" t="s">
        <v>257</v>
      </c>
      <c r="E1304" t="s">
        <v>29</v>
      </c>
      <c r="G1304" t="s">
        <v>220</v>
      </c>
      <c r="H1304" t="s">
        <v>34</v>
      </c>
      <c r="I1304" t="s">
        <v>221</v>
      </c>
      <c r="J1304" t="s">
        <v>58</v>
      </c>
      <c r="K1304" t="s">
        <v>120</v>
      </c>
      <c r="M1304" s="11">
        <v>22.232103156958601</v>
      </c>
      <c r="N1304">
        <v>22</v>
      </c>
      <c r="O1304" t="s">
        <v>121</v>
      </c>
      <c r="P1304" s="12">
        <v>43406</v>
      </c>
      <c r="Q1304" s="13">
        <v>1024</v>
      </c>
      <c r="R1304" s="13"/>
      <c r="S1304" s="14">
        <v>1137.99</v>
      </c>
      <c r="T1304" s="14">
        <v>0.51</v>
      </c>
      <c r="V1304" t="s">
        <v>61</v>
      </c>
      <c r="W1304" t="s">
        <v>29</v>
      </c>
      <c r="X1304" s="12">
        <v>43406</v>
      </c>
      <c r="Y1304" s="15">
        <v>786.18561993168157</v>
      </c>
      <c r="Z1304" s="16">
        <v>0</v>
      </c>
      <c r="AA1304" s="16">
        <v>0</v>
      </c>
      <c r="AB1304" s="16">
        <v>0</v>
      </c>
      <c r="AC1304" s="16">
        <v>786.18561993168157</v>
      </c>
      <c r="AD1304" s="16">
        <v>692.23748149601795</v>
      </c>
      <c r="AE1304" s="16">
        <v>505.50825651779974</v>
      </c>
      <c r="AF1304" s="12">
        <v>43465</v>
      </c>
      <c r="AG1304" s="15" t="s">
        <v>38</v>
      </c>
      <c r="AH1304" s="15" t="s">
        <v>29</v>
      </c>
      <c r="AI1304" s="15" t="s">
        <v>38</v>
      </c>
      <c r="AL1304" s="47">
        <f t="shared" si="47"/>
        <v>0.69085459444431108</v>
      </c>
      <c r="AM1304" s="47">
        <v>0.94</v>
      </c>
      <c r="AN1304">
        <f t="shared" si="48"/>
        <v>0.47939999999999999</v>
      </c>
      <c r="AO1304" s="18" t="s">
        <v>70</v>
      </c>
      <c r="AP1304" t="s">
        <v>390</v>
      </c>
    </row>
    <row r="1305" spans="1:42" hidden="1" x14ac:dyDescent="0.2">
      <c r="A1305" t="s">
        <v>29</v>
      </c>
      <c r="B1305" t="s">
        <v>54</v>
      </c>
      <c r="C1305" t="s">
        <v>31</v>
      </c>
      <c r="D1305" t="s">
        <v>257</v>
      </c>
      <c r="E1305" t="s">
        <v>29</v>
      </c>
      <c r="G1305" t="s">
        <v>230</v>
      </c>
      <c r="H1305" t="s">
        <v>34</v>
      </c>
      <c r="I1305" t="s">
        <v>231</v>
      </c>
      <c r="J1305" t="s">
        <v>58</v>
      </c>
      <c r="K1305" t="s">
        <v>102</v>
      </c>
      <c r="M1305" s="11">
        <v>11.116051578479301</v>
      </c>
      <c r="N1305">
        <v>6</v>
      </c>
      <c r="O1305" t="s">
        <v>103</v>
      </c>
      <c r="P1305" s="12">
        <v>43406</v>
      </c>
      <c r="Q1305" s="13">
        <v>1024</v>
      </c>
      <c r="R1305" s="13"/>
      <c r="S1305" s="14">
        <v>661.21</v>
      </c>
      <c r="T1305" s="14">
        <v>0.28999999999999998</v>
      </c>
      <c r="V1305" t="s">
        <v>61</v>
      </c>
      <c r="W1305" t="s">
        <v>29</v>
      </c>
      <c r="X1305" s="12">
        <v>43406</v>
      </c>
      <c r="Y1305" s="15">
        <v>456.79996639252295</v>
      </c>
      <c r="Z1305" s="16">
        <v>0</v>
      </c>
      <c r="AA1305" s="16">
        <v>0</v>
      </c>
      <c r="AB1305" s="16">
        <v>0</v>
      </c>
      <c r="AC1305" s="16">
        <v>456.79996639252295</v>
      </c>
      <c r="AD1305" s="16">
        <v>402.21297651120136</v>
      </c>
      <c r="AE1305" s="16">
        <v>293.71709267404316</v>
      </c>
      <c r="AF1305" s="12">
        <v>43465</v>
      </c>
      <c r="AG1305" s="15" t="s">
        <v>38</v>
      </c>
      <c r="AH1305" s="15" t="s">
        <v>29</v>
      </c>
      <c r="AI1305" s="15" t="s">
        <v>38</v>
      </c>
      <c r="AL1305" s="47">
        <f t="shared" si="47"/>
        <v>0.69085459444431108</v>
      </c>
      <c r="AM1305" s="47">
        <v>0.94</v>
      </c>
      <c r="AN1305">
        <f t="shared" si="48"/>
        <v>0.27259999999999995</v>
      </c>
      <c r="AO1305" s="18" t="s">
        <v>70</v>
      </c>
      <c r="AP1305" t="s">
        <v>390</v>
      </c>
    </row>
    <row r="1306" spans="1:42" hidden="1" x14ac:dyDescent="0.2">
      <c r="A1306" t="s">
        <v>29</v>
      </c>
      <c r="B1306" t="s">
        <v>54</v>
      </c>
      <c r="C1306" t="s">
        <v>31</v>
      </c>
      <c r="D1306" t="s">
        <v>258</v>
      </c>
      <c r="E1306" t="s">
        <v>29</v>
      </c>
      <c r="G1306" t="s">
        <v>220</v>
      </c>
      <c r="H1306" t="s">
        <v>34</v>
      </c>
      <c r="I1306" t="s">
        <v>221</v>
      </c>
      <c r="J1306" t="s">
        <v>58</v>
      </c>
      <c r="K1306" t="s">
        <v>120</v>
      </c>
      <c r="M1306" s="11">
        <v>29.958058717795002</v>
      </c>
      <c r="N1306">
        <v>21</v>
      </c>
      <c r="O1306" t="s">
        <v>121</v>
      </c>
      <c r="P1306" s="12">
        <v>43417</v>
      </c>
      <c r="Q1306" s="13">
        <v>1007</v>
      </c>
      <c r="R1306" s="13"/>
      <c r="S1306" s="14">
        <v>806.13</v>
      </c>
      <c r="T1306" s="14">
        <v>0.48</v>
      </c>
      <c r="V1306" t="s">
        <v>61</v>
      </c>
      <c r="W1306" t="s">
        <v>29</v>
      </c>
      <c r="X1306" s="12">
        <v>43417</v>
      </c>
      <c r="Y1306" s="15">
        <v>556.91861421939245</v>
      </c>
      <c r="Z1306" s="16">
        <v>0</v>
      </c>
      <c r="AA1306" s="16">
        <v>0</v>
      </c>
      <c r="AB1306" s="16">
        <v>0</v>
      </c>
      <c r="AC1306" s="16">
        <v>556.91861421939245</v>
      </c>
      <c r="AD1306" s="16">
        <v>490.36757876465072</v>
      </c>
      <c r="AE1306" s="16">
        <v>358.09222473544924</v>
      </c>
      <c r="AF1306" s="12">
        <v>43465</v>
      </c>
      <c r="AG1306" s="15" t="s">
        <v>38</v>
      </c>
      <c r="AH1306" s="15" t="s">
        <v>29</v>
      </c>
      <c r="AI1306" s="15" t="s">
        <v>38</v>
      </c>
      <c r="AL1306" s="47">
        <f t="shared" si="47"/>
        <v>0.69085459444431108</v>
      </c>
      <c r="AM1306" s="47">
        <v>0.94</v>
      </c>
      <c r="AN1306">
        <f t="shared" si="48"/>
        <v>0.45119999999999993</v>
      </c>
      <c r="AO1306" s="18" t="s">
        <v>70</v>
      </c>
      <c r="AP1306" t="s">
        <v>390</v>
      </c>
    </row>
    <row r="1307" spans="1:42" hidden="1" x14ac:dyDescent="0.2">
      <c r="A1307" t="s">
        <v>29</v>
      </c>
      <c r="B1307" t="s">
        <v>54</v>
      </c>
      <c r="C1307" t="s">
        <v>31</v>
      </c>
      <c r="D1307" t="s">
        <v>258</v>
      </c>
      <c r="E1307" t="s">
        <v>29</v>
      </c>
      <c r="G1307" t="s">
        <v>230</v>
      </c>
      <c r="H1307" t="s">
        <v>34</v>
      </c>
      <c r="I1307" t="s">
        <v>231</v>
      </c>
      <c r="J1307" t="s">
        <v>58</v>
      </c>
      <c r="K1307" t="s">
        <v>59</v>
      </c>
      <c r="M1307" s="11">
        <v>14.979029358897501</v>
      </c>
      <c r="N1307">
        <v>8</v>
      </c>
      <c r="O1307" t="s">
        <v>60</v>
      </c>
      <c r="P1307" s="12">
        <v>43417</v>
      </c>
      <c r="Q1307" s="13">
        <v>1007</v>
      </c>
      <c r="R1307" s="13"/>
      <c r="S1307" s="14">
        <v>1188.33</v>
      </c>
      <c r="T1307" s="14">
        <v>0.71</v>
      </c>
      <c r="V1307" t="s">
        <v>61</v>
      </c>
      <c r="W1307" t="s">
        <v>29</v>
      </c>
      <c r="X1307" s="12">
        <v>43417</v>
      </c>
      <c r="Y1307" s="15">
        <v>820.9632402160081</v>
      </c>
      <c r="Z1307" s="16">
        <v>0</v>
      </c>
      <c r="AA1307" s="16">
        <v>0</v>
      </c>
      <c r="AB1307" s="16">
        <v>0</v>
      </c>
      <c r="AC1307" s="16">
        <v>820.9632402160081</v>
      </c>
      <c r="AD1307" s="16">
        <v>722.85922230086635</v>
      </c>
      <c r="AE1307" s="16">
        <v>527.86986394238693</v>
      </c>
      <c r="AF1307" s="12">
        <v>43465</v>
      </c>
      <c r="AG1307" s="15" t="s">
        <v>38</v>
      </c>
      <c r="AH1307" s="15" t="s">
        <v>29</v>
      </c>
      <c r="AI1307" s="15" t="s">
        <v>38</v>
      </c>
      <c r="AL1307" s="47">
        <f t="shared" si="47"/>
        <v>0.69085459444431108</v>
      </c>
      <c r="AM1307" s="47">
        <v>0.94</v>
      </c>
      <c r="AN1307">
        <f t="shared" si="48"/>
        <v>0.66739999999999988</v>
      </c>
      <c r="AO1307" s="18" t="s">
        <v>70</v>
      </c>
      <c r="AP1307" t="s">
        <v>390</v>
      </c>
    </row>
    <row r="1308" spans="1:42" hidden="1" x14ac:dyDescent="0.2">
      <c r="A1308" t="s">
        <v>29</v>
      </c>
      <c r="B1308" t="s">
        <v>54</v>
      </c>
      <c r="C1308" t="s">
        <v>31</v>
      </c>
      <c r="D1308" t="s">
        <v>259</v>
      </c>
      <c r="E1308" t="s">
        <v>29</v>
      </c>
      <c r="G1308" t="s">
        <v>228</v>
      </c>
      <c r="H1308" t="s">
        <v>34</v>
      </c>
      <c r="I1308" t="s">
        <v>229</v>
      </c>
      <c r="J1308" t="s">
        <v>58</v>
      </c>
      <c r="K1308" t="s">
        <v>129</v>
      </c>
      <c r="M1308" s="11">
        <v>13.954786491766599</v>
      </c>
      <c r="N1308">
        <v>24</v>
      </c>
      <c r="O1308" t="s">
        <v>130</v>
      </c>
      <c r="P1308" s="12">
        <v>43382</v>
      </c>
      <c r="Q1308" s="13">
        <v>2380</v>
      </c>
      <c r="R1308" s="13"/>
      <c r="S1308" s="14">
        <v>3439.68</v>
      </c>
      <c r="T1308" s="14">
        <v>0.96</v>
      </c>
      <c r="V1308" t="s">
        <v>61</v>
      </c>
      <c r="W1308" t="s">
        <v>29</v>
      </c>
      <c r="X1308" s="12">
        <v>43382</v>
      </c>
      <c r="Y1308" s="15">
        <v>2376.3187314182078</v>
      </c>
      <c r="Z1308" s="16">
        <v>0</v>
      </c>
      <c r="AA1308" s="16">
        <v>0</v>
      </c>
      <c r="AB1308" s="16">
        <v>0</v>
      </c>
      <c r="AC1308" s="16">
        <v>2376.3187314182078</v>
      </c>
      <c r="AD1308" s="16">
        <v>2092.3517960194927</v>
      </c>
      <c r="AE1308" s="16">
        <v>1527.9454474812128</v>
      </c>
      <c r="AF1308" s="12">
        <v>43465</v>
      </c>
      <c r="AG1308" s="15" t="s">
        <v>38</v>
      </c>
      <c r="AH1308" s="15" t="s">
        <v>29</v>
      </c>
      <c r="AI1308" s="15" t="s">
        <v>38</v>
      </c>
      <c r="AL1308" s="47">
        <f t="shared" si="47"/>
        <v>0.69085459444431108</v>
      </c>
      <c r="AM1308" s="47">
        <v>0.94</v>
      </c>
      <c r="AN1308">
        <f t="shared" si="48"/>
        <v>0.90239999999999987</v>
      </c>
      <c r="AO1308" s="18" t="s">
        <v>70</v>
      </c>
      <c r="AP1308" t="s">
        <v>390</v>
      </c>
    </row>
    <row r="1309" spans="1:42" hidden="1" x14ac:dyDescent="0.2">
      <c r="A1309" t="s">
        <v>29</v>
      </c>
      <c r="B1309" t="s">
        <v>54</v>
      </c>
      <c r="C1309" t="s">
        <v>31</v>
      </c>
      <c r="D1309" t="s">
        <v>259</v>
      </c>
      <c r="E1309" t="s">
        <v>29</v>
      </c>
      <c r="G1309" t="s">
        <v>228</v>
      </c>
      <c r="H1309" t="s">
        <v>34</v>
      </c>
      <c r="I1309" t="s">
        <v>229</v>
      </c>
      <c r="J1309" t="s">
        <v>58</v>
      </c>
      <c r="K1309" t="s">
        <v>129</v>
      </c>
      <c r="M1309" s="11">
        <v>13.954786491766599</v>
      </c>
      <c r="N1309">
        <v>4</v>
      </c>
      <c r="O1309" t="s">
        <v>130</v>
      </c>
      <c r="P1309" s="12">
        <v>43382</v>
      </c>
      <c r="Q1309" s="13">
        <v>2380</v>
      </c>
      <c r="R1309" s="13"/>
      <c r="S1309" s="14">
        <v>573.28</v>
      </c>
      <c r="T1309" s="14">
        <v>0.16</v>
      </c>
      <c r="V1309" t="s">
        <v>61</v>
      </c>
      <c r="W1309" t="s">
        <v>29</v>
      </c>
      <c r="X1309" s="12">
        <v>43382</v>
      </c>
      <c r="Y1309" s="15">
        <v>396.05312190303465</v>
      </c>
      <c r="Z1309" s="16">
        <v>0</v>
      </c>
      <c r="AA1309" s="16">
        <v>0</v>
      </c>
      <c r="AB1309" s="16">
        <v>0</v>
      </c>
      <c r="AC1309" s="16">
        <v>396.05312190303465</v>
      </c>
      <c r="AD1309" s="16">
        <v>348.72529933658217</v>
      </c>
      <c r="AE1309" s="16">
        <v>254.65757458020212</v>
      </c>
      <c r="AF1309" s="12">
        <v>43465</v>
      </c>
      <c r="AG1309" s="15" t="s">
        <v>38</v>
      </c>
      <c r="AH1309" s="15" t="s">
        <v>29</v>
      </c>
      <c r="AI1309" s="15" t="s">
        <v>38</v>
      </c>
      <c r="AL1309" s="47">
        <f t="shared" si="47"/>
        <v>0.69085459444431108</v>
      </c>
      <c r="AM1309" s="47">
        <v>0.94</v>
      </c>
      <c r="AN1309">
        <f t="shared" si="48"/>
        <v>0.15040000000000001</v>
      </c>
      <c r="AO1309" s="18" t="s">
        <v>70</v>
      </c>
      <c r="AP1309" t="s">
        <v>390</v>
      </c>
    </row>
    <row r="1310" spans="1:42" hidden="1" x14ac:dyDescent="0.2">
      <c r="A1310" t="s">
        <v>29</v>
      </c>
      <c r="B1310" t="s">
        <v>54</v>
      </c>
      <c r="C1310" t="s">
        <v>31</v>
      </c>
      <c r="D1310" t="s">
        <v>283</v>
      </c>
      <c r="E1310" t="s">
        <v>29</v>
      </c>
      <c r="G1310" t="s">
        <v>228</v>
      </c>
      <c r="H1310" t="s">
        <v>34</v>
      </c>
      <c r="I1310" t="s">
        <v>229</v>
      </c>
      <c r="J1310" t="s">
        <v>58</v>
      </c>
      <c r="K1310" t="s">
        <v>129</v>
      </c>
      <c r="M1310" s="11">
        <v>16.846361185983799</v>
      </c>
      <c r="N1310">
        <v>11</v>
      </c>
      <c r="O1310" t="s">
        <v>130</v>
      </c>
      <c r="P1310" s="12">
        <v>43433</v>
      </c>
      <c r="Q1310" s="13">
        <v>935</v>
      </c>
      <c r="R1310" s="13"/>
      <c r="S1310" s="14">
        <v>1305.92</v>
      </c>
      <c r="T1310" s="14">
        <v>0.44</v>
      </c>
      <c r="V1310" t="s">
        <v>61</v>
      </c>
      <c r="W1310" t="s">
        <v>29</v>
      </c>
      <c r="X1310" s="12">
        <v>43433</v>
      </c>
      <c r="Y1310" s="15">
        <v>902.20083197671477</v>
      </c>
      <c r="Z1310" s="16">
        <v>0</v>
      </c>
      <c r="AA1310" s="16">
        <v>0</v>
      </c>
      <c r="AB1310" s="16">
        <v>0</v>
      </c>
      <c r="AC1310" s="16">
        <v>902.20083197671477</v>
      </c>
      <c r="AD1310" s="16">
        <v>794.38902963583132</v>
      </c>
      <c r="AE1310" s="16">
        <v>580.10469542941939</v>
      </c>
      <c r="AF1310" s="12">
        <v>43465</v>
      </c>
      <c r="AG1310" s="15" t="s">
        <v>38</v>
      </c>
      <c r="AH1310" s="15" t="s">
        <v>29</v>
      </c>
      <c r="AI1310" s="15" t="s">
        <v>38</v>
      </c>
      <c r="AL1310" s="47">
        <f t="shared" si="47"/>
        <v>0.69085459444431108</v>
      </c>
      <c r="AM1310" s="47">
        <v>0.94</v>
      </c>
      <c r="AN1310">
        <f t="shared" si="48"/>
        <v>0.41359999999999997</v>
      </c>
      <c r="AO1310" s="18" t="s">
        <v>70</v>
      </c>
      <c r="AP1310" t="s">
        <v>390</v>
      </c>
    </row>
    <row r="1311" spans="1:42" hidden="1" x14ac:dyDescent="0.2">
      <c r="A1311" t="s">
        <v>29</v>
      </c>
      <c r="B1311" t="s">
        <v>54</v>
      </c>
      <c r="C1311" t="s">
        <v>31</v>
      </c>
      <c r="D1311" t="s">
        <v>248</v>
      </c>
      <c r="E1311" t="s">
        <v>29</v>
      </c>
      <c r="G1311" t="s">
        <v>220</v>
      </c>
      <c r="H1311" t="s">
        <v>34</v>
      </c>
      <c r="I1311" t="s">
        <v>221</v>
      </c>
      <c r="J1311" t="s">
        <v>58</v>
      </c>
      <c r="K1311" t="s">
        <v>120</v>
      </c>
      <c r="M1311" s="11">
        <v>9.1591866642242099</v>
      </c>
      <c r="N1311">
        <v>24</v>
      </c>
      <c r="O1311" t="s">
        <v>121</v>
      </c>
      <c r="P1311" s="12">
        <v>43383</v>
      </c>
      <c r="Q1311" s="13">
        <v>1052</v>
      </c>
      <c r="R1311" s="13"/>
      <c r="S1311" s="14">
        <v>3013.37</v>
      </c>
      <c r="T1311" s="14">
        <v>0.55000000000000004</v>
      </c>
      <c r="V1311" t="s">
        <v>61</v>
      </c>
      <c r="W1311" t="s">
        <v>29</v>
      </c>
      <c r="X1311" s="12">
        <v>43383</v>
      </c>
      <c r="Y1311" s="15">
        <v>2081.8005092606536</v>
      </c>
      <c r="Z1311" s="16">
        <v>0</v>
      </c>
      <c r="AA1311" s="16">
        <v>0</v>
      </c>
      <c r="AB1311" s="16">
        <v>0</v>
      </c>
      <c r="AC1311" s="16">
        <v>2081.8005092606536</v>
      </c>
      <c r="AD1311" s="16">
        <v>1833.0281106298432</v>
      </c>
      <c r="AE1311" s="16">
        <v>1338.5736385583723</v>
      </c>
      <c r="AF1311" s="12">
        <v>43465</v>
      </c>
      <c r="AG1311" s="15" t="s">
        <v>38</v>
      </c>
      <c r="AH1311" s="15" t="s">
        <v>29</v>
      </c>
      <c r="AI1311" s="15" t="s">
        <v>38</v>
      </c>
      <c r="AL1311" s="47">
        <f t="shared" si="47"/>
        <v>0.69085459444431108</v>
      </c>
      <c r="AM1311" s="47">
        <v>0.94</v>
      </c>
      <c r="AN1311">
        <f t="shared" si="48"/>
        <v>0.51700000000000002</v>
      </c>
      <c r="AO1311" s="18" t="s">
        <v>70</v>
      </c>
      <c r="AP1311" t="s">
        <v>390</v>
      </c>
    </row>
    <row r="1312" spans="1:42" hidden="1" x14ac:dyDescent="0.2">
      <c r="A1312" t="s">
        <v>29</v>
      </c>
      <c r="B1312" t="s">
        <v>54</v>
      </c>
      <c r="C1312" t="s">
        <v>31</v>
      </c>
      <c r="D1312" t="s">
        <v>248</v>
      </c>
      <c r="E1312" t="s">
        <v>29</v>
      </c>
      <c r="G1312" t="s">
        <v>249</v>
      </c>
      <c r="H1312" t="s">
        <v>34</v>
      </c>
      <c r="I1312" t="s">
        <v>250</v>
      </c>
      <c r="J1312" t="s">
        <v>58</v>
      </c>
      <c r="K1312" t="s">
        <v>102</v>
      </c>
      <c r="M1312" s="11">
        <v>4.5795933321120996</v>
      </c>
      <c r="N1312">
        <v>1</v>
      </c>
      <c r="O1312" t="s">
        <v>103</v>
      </c>
      <c r="P1312" s="12">
        <v>43383</v>
      </c>
      <c r="Q1312" s="13">
        <v>1052</v>
      </c>
      <c r="R1312" s="13"/>
      <c r="S1312" s="14">
        <v>240.2</v>
      </c>
      <c r="T1312" s="14">
        <v>0.04</v>
      </c>
      <c r="V1312" t="s">
        <v>61</v>
      </c>
      <c r="W1312" t="s">
        <v>29</v>
      </c>
      <c r="X1312" s="12">
        <v>43383</v>
      </c>
      <c r="Y1312" s="15">
        <v>165.94327358552351</v>
      </c>
      <c r="Z1312" s="16">
        <v>0</v>
      </c>
      <c r="AA1312" s="16">
        <v>0</v>
      </c>
      <c r="AB1312" s="16">
        <v>0</v>
      </c>
      <c r="AC1312" s="16">
        <v>165.94327358552351</v>
      </c>
      <c r="AD1312" s="16">
        <v>146.11327257299581</v>
      </c>
      <c r="AE1312" s="16">
        <v>106.69960475538053</v>
      </c>
      <c r="AF1312" s="12">
        <v>43465</v>
      </c>
      <c r="AG1312" s="15" t="s">
        <v>38</v>
      </c>
      <c r="AH1312" s="15" t="s">
        <v>29</v>
      </c>
      <c r="AI1312" s="15" t="s">
        <v>38</v>
      </c>
      <c r="AL1312" s="47">
        <f t="shared" si="47"/>
        <v>0.69085459444431108</v>
      </c>
      <c r="AM1312" s="47">
        <v>0.94</v>
      </c>
      <c r="AN1312">
        <f t="shared" si="48"/>
        <v>3.7600000000000001E-2</v>
      </c>
      <c r="AO1312" s="18" t="s">
        <v>70</v>
      </c>
      <c r="AP1312" t="s">
        <v>390</v>
      </c>
    </row>
    <row r="1313" spans="1:42" hidden="1" x14ac:dyDescent="0.2">
      <c r="A1313" t="s">
        <v>29</v>
      </c>
      <c r="B1313" t="s">
        <v>54</v>
      </c>
      <c r="C1313" t="s">
        <v>31</v>
      </c>
      <c r="D1313" t="s">
        <v>284</v>
      </c>
      <c r="E1313" t="s">
        <v>29</v>
      </c>
      <c r="G1313" t="s">
        <v>252</v>
      </c>
      <c r="H1313" t="s">
        <v>34</v>
      </c>
      <c r="I1313" t="s">
        <v>253</v>
      </c>
      <c r="J1313" t="s">
        <v>58</v>
      </c>
      <c r="K1313" t="s">
        <v>115</v>
      </c>
      <c r="M1313" s="11">
        <v>15.2905198776758</v>
      </c>
      <c r="N1313">
        <v>73</v>
      </c>
      <c r="O1313" t="s">
        <v>116</v>
      </c>
      <c r="P1313" s="12">
        <v>43432</v>
      </c>
      <c r="Q1313" s="13">
        <v>2036</v>
      </c>
      <c r="R1313" s="13"/>
      <c r="S1313" s="14">
        <v>3103.23</v>
      </c>
      <c r="T1313" s="14">
        <v>0.95</v>
      </c>
      <c r="V1313" t="s">
        <v>61</v>
      </c>
      <c r="W1313" t="s">
        <v>29</v>
      </c>
      <c r="X1313" s="12">
        <v>43432</v>
      </c>
      <c r="Y1313" s="15">
        <v>2143.8807031174197</v>
      </c>
      <c r="Z1313" s="16">
        <v>0</v>
      </c>
      <c r="AA1313" s="16">
        <v>0</v>
      </c>
      <c r="AB1313" s="16">
        <v>0</v>
      </c>
      <c r="AC1313" s="16">
        <v>2143.8807031174197</v>
      </c>
      <c r="AD1313" s="16">
        <v>1887.6898036914979</v>
      </c>
      <c r="AE1313" s="16">
        <v>1378.4904848669423</v>
      </c>
      <c r="AF1313" s="12">
        <v>43465</v>
      </c>
      <c r="AG1313" s="15" t="s">
        <v>38</v>
      </c>
      <c r="AH1313" s="15" t="s">
        <v>29</v>
      </c>
      <c r="AI1313" s="15" t="s">
        <v>38</v>
      </c>
      <c r="AL1313" s="47">
        <f t="shared" si="47"/>
        <v>0.69085459444431119</v>
      </c>
      <c r="AM1313" s="47">
        <v>0.94</v>
      </c>
      <c r="AN1313">
        <f t="shared" si="48"/>
        <v>0.8929999999999999</v>
      </c>
      <c r="AO1313" s="18" t="s">
        <v>70</v>
      </c>
      <c r="AP1313" t="s">
        <v>390</v>
      </c>
    </row>
    <row r="1314" spans="1:42" hidden="1" x14ac:dyDescent="0.2">
      <c r="A1314" t="s">
        <v>29</v>
      </c>
      <c r="B1314" t="s">
        <v>54</v>
      </c>
      <c r="C1314" t="s">
        <v>31</v>
      </c>
      <c r="D1314" t="s">
        <v>284</v>
      </c>
      <c r="E1314" t="s">
        <v>29</v>
      </c>
      <c r="G1314" t="s">
        <v>220</v>
      </c>
      <c r="H1314" t="s">
        <v>34</v>
      </c>
      <c r="I1314" t="s">
        <v>221</v>
      </c>
      <c r="J1314" t="s">
        <v>58</v>
      </c>
      <c r="K1314" t="s">
        <v>120</v>
      </c>
      <c r="M1314" s="11">
        <v>15.2905198776758</v>
      </c>
      <c r="N1314">
        <v>12</v>
      </c>
      <c r="O1314" t="s">
        <v>121</v>
      </c>
      <c r="P1314" s="12">
        <v>43432</v>
      </c>
      <c r="Q1314" s="13">
        <v>2036</v>
      </c>
      <c r="R1314" s="13"/>
      <c r="S1314" s="14">
        <v>902.52</v>
      </c>
      <c r="T1314" s="14">
        <v>0.28000000000000003</v>
      </c>
      <c r="V1314" t="s">
        <v>61</v>
      </c>
      <c r="W1314" t="s">
        <v>29</v>
      </c>
      <c r="X1314" s="12">
        <v>43432</v>
      </c>
      <c r="Y1314" s="15">
        <v>623.51008857787963</v>
      </c>
      <c r="Z1314" s="16">
        <v>0</v>
      </c>
      <c r="AA1314" s="16">
        <v>0</v>
      </c>
      <c r="AB1314" s="16">
        <v>0</v>
      </c>
      <c r="AC1314" s="16">
        <v>623.51008857787963</v>
      </c>
      <c r="AD1314" s="16">
        <v>549.00146029383916</v>
      </c>
      <c r="AE1314" s="16">
        <v>400.90977220577037</v>
      </c>
      <c r="AF1314" s="12">
        <v>43465</v>
      </c>
      <c r="AG1314" s="15" t="s">
        <v>38</v>
      </c>
      <c r="AH1314" s="15" t="s">
        <v>29</v>
      </c>
      <c r="AI1314" s="15" t="s">
        <v>38</v>
      </c>
      <c r="AL1314" s="47">
        <f t="shared" si="47"/>
        <v>0.69085459444431108</v>
      </c>
      <c r="AM1314" s="47">
        <v>0.94</v>
      </c>
      <c r="AN1314">
        <f t="shared" si="48"/>
        <v>0.26319999999999999</v>
      </c>
      <c r="AO1314" s="18" t="s">
        <v>70</v>
      </c>
      <c r="AP1314" t="s">
        <v>390</v>
      </c>
    </row>
    <row r="1315" spans="1:42" hidden="1" x14ac:dyDescent="0.2">
      <c r="A1315" t="s">
        <v>29</v>
      </c>
      <c r="B1315" t="s">
        <v>54</v>
      </c>
      <c r="C1315" t="s">
        <v>31</v>
      </c>
      <c r="D1315" t="s">
        <v>284</v>
      </c>
      <c r="E1315" t="s">
        <v>29</v>
      </c>
      <c r="G1315" t="s">
        <v>252</v>
      </c>
      <c r="H1315" t="s">
        <v>34</v>
      </c>
      <c r="I1315" t="s">
        <v>253</v>
      </c>
      <c r="J1315" t="s">
        <v>58</v>
      </c>
      <c r="K1315" t="s">
        <v>115</v>
      </c>
      <c r="M1315" s="11">
        <v>15.2905198776758</v>
      </c>
      <c r="N1315">
        <v>3</v>
      </c>
      <c r="O1315" t="s">
        <v>116</v>
      </c>
      <c r="P1315" s="12">
        <v>43432</v>
      </c>
      <c r="Q1315" s="13">
        <v>2036</v>
      </c>
      <c r="R1315" s="13"/>
      <c r="S1315" s="14">
        <v>127.53</v>
      </c>
      <c r="T1315" s="14">
        <v>0.04</v>
      </c>
      <c r="V1315" t="s">
        <v>61</v>
      </c>
      <c r="W1315" t="s">
        <v>29</v>
      </c>
      <c r="X1315" s="12">
        <v>43432</v>
      </c>
      <c r="Y1315" s="15">
        <v>88.104686429482996</v>
      </c>
      <c r="Z1315" s="16">
        <v>0</v>
      </c>
      <c r="AA1315" s="16">
        <v>0</v>
      </c>
      <c r="AB1315" s="16">
        <v>0</v>
      </c>
      <c r="AC1315" s="16">
        <v>88.104686429482996</v>
      </c>
      <c r="AD1315" s="16">
        <v>77.576293302390326</v>
      </c>
      <c r="AE1315" s="16">
        <v>56.650293898641465</v>
      </c>
      <c r="AF1315" s="12">
        <v>43465</v>
      </c>
      <c r="AG1315" s="15" t="s">
        <v>38</v>
      </c>
      <c r="AH1315" s="15" t="s">
        <v>29</v>
      </c>
      <c r="AI1315" s="15" t="s">
        <v>38</v>
      </c>
      <c r="AL1315" s="47">
        <f t="shared" si="47"/>
        <v>0.69085459444431108</v>
      </c>
      <c r="AM1315" s="47">
        <v>0.94</v>
      </c>
      <c r="AN1315">
        <f t="shared" si="48"/>
        <v>3.7600000000000001E-2</v>
      </c>
      <c r="AO1315" s="18" t="s">
        <v>70</v>
      </c>
      <c r="AP1315" t="s">
        <v>390</v>
      </c>
    </row>
    <row r="1316" spans="1:42" hidden="1" x14ac:dyDescent="0.2">
      <c r="A1316" t="s">
        <v>29</v>
      </c>
      <c r="B1316" t="s">
        <v>54</v>
      </c>
      <c r="C1316" t="s">
        <v>31</v>
      </c>
      <c r="D1316" t="s">
        <v>260</v>
      </c>
      <c r="E1316" t="s">
        <v>29</v>
      </c>
      <c r="G1316" t="s">
        <v>228</v>
      </c>
      <c r="H1316" t="s">
        <v>34</v>
      </c>
      <c r="I1316" t="s">
        <v>229</v>
      </c>
      <c r="J1316" t="s">
        <v>58</v>
      </c>
      <c r="K1316" t="s">
        <v>129</v>
      </c>
      <c r="M1316" s="11">
        <v>22.232103156958601</v>
      </c>
      <c r="N1316">
        <v>19</v>
      </c>
      <c r="O1316" t="s">
        <v>130</v>
      </c>
      <c r="P1316" s="12">
        <v>43383</v>
      </c>
      <c r="Q1316" s="13">
        <v>1717</v>
      </c>
      <c r="R1316" s="13"/>
      <c r="S1316" s="14">
        <v>1709.24</v>
      </c>
      <c r="T1316" s="14">
        <v>0.76</v>
      </c>
      <c r="V1316" t="s">
        <v>61</v>
      </c>
      <c r="W1316" t="s">
        <v>29</v>
      </c>
      <c r="X1316" s="12">
        <v>43383</v>
      </c>
      <c r="Y1316" s="15">
        <v>1180.8363070079943</v>
      </c>
      <c r="Z1316" s="16">
        <v>0</v>
      </c>
      <c r="AA1316" s="16">
        <v>0</v>
      </c>
      <c r="AB1316" s="16">
        <v>0</v>
      </c>
      <c r="AC1316" s="16">
        <v>1180.8363070079943</v>
      </c>
      <c r="AD1316" s="16">
        <v>1039.7279351068582</v>
      </c>
      <c r="AE1316" s="16">
        <v>759.2640817322507</v>
      </c>
      <c r="AF1316" s="12">
        <v>43465</v>
      </c>
      <c r="AG1316" s="15" t="s">
        <v>38</v>
      </c>
      <c r="AH1316" s="15" t="s">
        <v>29</v>
      </c>
      <c r="AI1316" s="15" t="s">
        <v>38</v>
      </c>
      <c r="AL1316" s="47">
        <f t="shared" si="47"/>
        <v>0.69085459444431108</v>
      </c>
      <c r="AM1316" s="47">
        <v>0.94</v>
      </c>
      <c r="AN1316">
        <f t="shared" si="48"/>
        <v>0.71439999999999992</v>
      </c>
      <c r="AO1316" s="18" t="s">
        <v>70</v>
      </c>
      <c r="AP1316" t="s">
        <v>390</v>
      </c>
    </row>
    <row r="1317" spans="1:42" hidden="1" x14ac:dyDescent="0.2">
      <c r="A1317" t="s">
        <v>29</v>
      </c>
      <c r="B1317" t="s">
        <v>54</v>
      </c>
      <c r="C1317" t="s">
        <v>31</v>
      </c>
      <c r="D1317" t="s">
        <v>260</v>
      </c>
      <c r="E1317" t="s">
        <v>29</v>
      </c>
      <c r="G1317" t="s">
        <v>230</v>
      </c>
      <c r="H1317" t="s">
        <v>34</v>
      </c>
      <c r="I1317" t="s">
        <v>231</v>
      </c>
      <c r="J1317" t="s">
        <v>58</v>
      </c>
      <c r="K1317" t="s">
        <v>102</v>
      </c>
      <c r="M1317" s="11">
        <v>11.116051578479301</v>
      </c>
      <c r="N1317">
        <v>3</v>
      </c>
      <c r="O1317" t="s">
        <v>103</v>
      </c>
      <c r="P1317" s="12">
        <v>43383</v>
      </c>
      <c r="Q1317" s="13">
        <v>1717</v>
      </c>
      <c r="R1317" s="13"/>
      <c r="S1317" s="14">
        <v>330.6</v>
      </c>
      <c r="T1317" s="14">
        <v>0.15</v>
      </c>
      <c r="V1317" t="s">
        <v>61</v>
      </c>
      <c r="W1317" t="s">
        <v>29</v>
      </c>
      <c r="X1317" s="12">
        <v>43383</v>
      </c>
      <c r="Y1317" s="15">
        <v>228.39652892328925</v>
      </c>
      <c r="Z1317" s="16">
        <v>0</v>
      </c>
      <c r="AA1317" s="16">
        <v>0</v>
      </c>
      <c r="AB1317" s="16">
        <v>0</v>
      </c>
      <c r="AC1317" s="16">
        <v>228.39652892328925</v>
      </c>
      <c r="AD1317" s="16">
        <v>201.10344676366535</v>
      </c>
      <c r="AE1317" s="16">
        <v>146.85632527947047</v>
      </c>
      <c r="AF1317" s="12">
        <v>43465</v>
      </c>
      <c r="AG1317" s="15" t="s">
        <v>38</v>
      </c>
      <c r="AH1317" s="15" t="s">
        <v>29</v>
      </c>
      <c r="AI1317" s="15" t="s">
        <v>38</v>
      </c>
      <c r="AL1317" s="47">
        <f t="shared" si="47"/>
        <v>0.69085459444431108</v>
      </c>
      <c r="AM1317" s="47">
        <v>0.94</v>
      </c>
      <c r="AN1317">
        <f t="shared" si="48"/>
        <v>0.14099999999999999</v>
      </c>
      <c r="AO1317" s="18" t="s">
        <v>70</v>
      </c>
      <c r="AP1317" t="s">
        <v>390</v>
      </c>
    </row>
    <row r="1318" spans="1:42" hidden="1" x14ac:dyDescent="0.2">
      <c r="A1318" t="s">
        <v>29</v>
      </c>
      <c r="B1318" t="s">
        <v>54</v>
      </c>
      <c r="C1318" t="s">
        <v>31</v>
      </c>
      <c r="D1318" t="s">
        <v>260</v>
      </c>
      <c r="E1318" t="s">
        <v>29</v>
      </c>
      <c r="G1318" t="s">
        <v>220</v>
      </c>
      <c r="H1318" t="s">
        <v>34</v>
      </c>
      <c r="I1318" t="s">
        <v>221</v>
      </c>
      <c r="J1318" t="s">
        <v>58</v>
      </c>
      <c r="K1318" t="s">
        <v>120</v>
      </c>
      <c r="M1318" s="11">
        <v>22.232103156958601</v>
      </c>
      <c r="N1318">
        <v>1</v>
      </c>
      <c r="O1318" t="s">
        <v>121</v>
      </c>
      <c r="P1318" s="12">
        <v>43383</v>
      </c>
      <c r="Q1318" s="13">
        <v>1717</v>
      </c>
      <c r="R1318" s="13"/>
      <c r="S1318" s="14">
        <v>51.73</v>
      </c>
      <c r="T1318" s="14">
        <v>0.02</v>
      </c>
      <c r="V1318" t="s">
        <v>61</v>
      </c>
      <c r="W1318" t="s">
        <v>29</v>
      </c>
      <c r="X1318" s="12">
        <v>43383</v>
      </c>
      <c r="Y1318" s="15">
        <v>35.737908170604207</v>
      </c>
      <c r="Z1318" s="16">
        <v>0</v>
      </c>
      <c r="AA1318" s="16">
        <v>0</v>
      </c>
      <c r="AB1318" s="16">
        <v>0</v>
      </c>
      <c r="AC1318" s="16">
        <v>35.737908170604207</v>
      </c>
      <c r="AD1318" s="16">
        <v>31.467275562868743</v>
      </c>
      <c r="AE1318" s="16">
        <v>22.979061423796146</v>
      </c>
      <c r="AF1318" s="12">
        <v>43465</v>
      </c>
      <c r="AG1318" s="15" t="s">
        <v>38</v>
      </c>
      <c r="AH1318" s="15" t="s">
        <v>29</v>
      </c>
      <c r="AI1318" s="15" t="s">
        <v>38</v>
      </c>
      <c r="AL1318" s="47">
        <f t="shared" si="47"/>
        <v>0.69085459444431108</v>
      </c>
      <c r="AM1318" s="47">
        <v>0.94</v>
      </c>
      <c r="AN1318">
        <f t="shared" si="48"/>
        <v>1.8800000000000001E-2</v>
      </c>
      <c r="AO1318" s="18" t="s">
        <v>70</v>
      </c>
      <c r="AP1318" t="s">
        <v>390</v>
      </c>
    </row>
    <row r="1319" spans="1:42" hidden="1" x14ac:dyDescent="0.2">
      <c r="A1319" t="s">
        <v>29</v>
      </c>
      <c r="B1319" t="s">
        <v>54</v>
      </c>
      <c r="C1319" t="s">
        <v>31</v>
      </c>
      <c r="D1319" t="s">
        <v>260</v>
      </c>
      <c r="E1319" t="s">
        <v>29</v>
      </c>
      <c r="G1319" t="s">
        <v>249</v>
      </c>
      <c r="H1319" t="s">
        <v>34</v>
      </c>
      <c r="I1319" t="s">
        <v>250</v>
      </c>
      <c r="J1319" t="s">
        <v>58</v>
      </c>
      <c r="K1319" t="s">
        <v>102</v>
      </c>
      <c r="M1319" s="11">
        <v>11.116051578479301</v>
      </c>
      <c r="N1319">
        <v>1</v>
      </c>
      <c r="O1319" t="s">
        <v>255</v>
      </c>
      <c r="P1319" s="12">
        <v>43383</v>
      </c>
      <c r="Q1319" s="13">
        <v>1717</v>
      </c>
      <c r="R1319" s="13"/>
      <c r="S1319" s="14">
        <v>53.98</v>
      </c>
      <c r="T1319" s="14">
        <v>0.02</v>
      </c>
      <c r="V1319" t="s">
        <v>61</v>
      </c>
      <c r="W1319" t="s">
        <v>29</v>
      </c>
      <c r="X1319" s="12">
        <v>43383</v>
      </c>
      <c r="Y1319" s="15">
        <v>37.292331008103908</v>
      </c>
      <c r="Z1319" s="16">
        <v>0</v>
      </c>
      <c r="AA1319" s="16">
        <v>0</v>
      </c>
      <c r="AB1319" s="16">
        <v>0</v>
      </c>
      <c r="AC1319" s="16">
        <v>37.292331008103908</v>
      </c>
      <c r="AD1319" s="16">
        <v>32.835946933764831</v>
      </c>
      <c r="AE1319" s="16">
        <v>23.978537321796171</v>
      </c>
      <c r="AF1319" s="12">
        <v>43465</v>
      </c>
      <c r="AG1319" s="15" t="s">
        <v>38</v>
      </c>
      <c r="AH1319" s="15" t="s">
        <v>29</v>
      </c>
      <c r="AI1319" s="15" t="s">
        <v>38</v>
      </c>
      <c r="AL1319" s="47">
        <f t="shared" si="47"/>
        <v>0.69085459444431108</v>
      </c>
      <c r="AM1319" s="47">
        <v>0.94</v>
      </c>
      <c r="AN1319">
        <f t="shared" si="48"/>
        <v>1.8800000000000001E-2</v>
      </c>
      <c r="AO1319" s="18" t="s">
        <v>70</v>
      </c>
      <c r="AP1319" t="s">
        <v>390</v>
      </c>
    </row>
    <row r="1320" spans="1:42" hidden="1" x14ac:dyDescent="0.2">
      <c r="A1320" t="s">
        <v>29</v>
      </c>
      <c r="B1320" t="s">
        <v>54</v>
      </c>
      <c r="C1320" t="s">
        <v>31</v>
      </c>
      <c r="D1320" t="s">
        <v>261</v>
      </c>
      <c r="E1320" t="s">
        <v>29</v>
      </c>
      <c r="G1320" t="s">
        <v>228</v>
      </c>
      <c r="H1320" t="s">
        <v>34</v>
      </c>
      <c r="I1320" t="s">
        <v>229</v>
      </c>
      <c r="J1320" t="s">
        <v>58</v>
      </c>
      <c r="K1320" t="s">
        <v>129</v>
      </c>
      <c r="M1320" s="11">
        <v>19.516003122560399</v>
      </c>
      <c r="N1320">
        <v>14</v>
      </c>
      <c r="O1320" t="s">
        <v>130</v>
      </c>
      <c r="P1320" s="12">
        <v>43404</v>
      </c>
      <c r="Q1320" s="13">
        <v>1190</v>
      </c>
      <c r="R1320" s="13"/>
      <c r="S1320" s="14">
        <v>1434.72</v>
      </c>
      <c r="T1320" s="14">
        <v>0.56000000000000005</v>
      </c>
      <c r="V1320" t="s">
        <v>61</v>
      </c>
      <c r="W1320" t="s">
        <v>29</v>
      </c>
      <c r="X1320" s="12">
        <v>43404</v>
      </c>
      <c r="Y1320" s="15">
        <v>991.18290374114201</v>
      </c>
      <c r="Z1320" s="16">
        <v>0</v>
      </c>
      <c r="AA1320" s="16">
        <v>0</v>
      </c>
      <c r="AB1320" s="16">
        <v>0</v>
      </c>
      <c r="AC1320" s="16">
        <v>991.18290374114201</v>
      </c>
      <c r="AD1320" s="16">
        <v>872.73786188979409</v>
      </c>
      <c r="AE1320" s="16">
        <v>637.31913794604316</v>
      </c>
      <c r="AF1320" s="12">
        <v>43465</v>
      </c>
      <c r="AG1320" s="15" t="s">
        <v>38</v>
      </c>
      <c r="AH1320" s="15" t="s">
        <v>29</v>
      </c>
      <c r="AI1320" s="15" t="s">
        <v>38</v>
      </c>
      <c r="AL1320" s="47">
        <f t="shared" si="47"/>
        <v>0.69085459444431108</v>
      </c>
      <c r="AM1320" s="47">
        <v>0.94</v>
      </c>
      <c r="AN1320">
        <f t="shared" si="48"/>
        <v>0.52639999999999998</v>
      </c>
      <c r="AO1320" s="18" t="s">
        <v>70</v>
      </c>
      <c r="AP1320" t="s">
        <v>390</v>
      </c>
    </row>
    <row r="1321" spans="1:42" hidden="1" x14ac:dyDescent="0.2">
      <c r="A1321" t="s">
        <v>29</v>
      </c>
      <c r="B1321" t="s">
        <v>54</v>
      </c>
      <c r="C1321" t="s">
        <v>31</v>
      </c>
      <c r="D1321" t="s">
        <v>262</v>
      </c>
      <c r="E1321" t="s">
        <v>29</v>
      </c>
      <c r="G1321" t="s">
        <v>228</v>
      </c>
      <c r="H1321" t="s">
        <v>34</v>
      </c>
      <c r="I1321" t="s">
        <v>229</v>
      </c>
      <c r="J1321" t="s">
        <v>58</v>
      </c>
      <c r="K1321" t="s">
        <v>129</v>
      </c>
      <c r="M1321" s="11">
        <v>18.1225081551286</v>
      </c>
      <c r="N1321">
        <v>6</v>
      </c>
      <c r="O1321" t="s">
        <v>130</v>
      </c>
      <c r="P1321" s="12">
        <v>43385</v>
      </c>
      <c r="Q1321" s="13">
        <v>1803</v>
      </c>
      <c r="R1321" s="13"/>
      <c r="S1321" s="14">
        <v>662.16</v>
      </c>
      <c r="T1321" s="14">
        <v>0.24</v>
      </c>
      <c r="V1321" t="s">
        <v>61</v>
      </c>
      <c r="W1321" t="s">
        <v>29</v>
      </c>
      <c r="X1321" s="12">
        <v>43385</v>
      </c>
      <c r="Y1321" s="15">
        <v>457.456278257245</v>
      </c>
      <c r="Z1321" s="16">
        <v>0</v>
      </c>
      <c r="AA1321" s="16">
        <v>0</v>
      </c>
      <c r="AB1321" s="16">
        <v>0</v>
      </c>
      <c r="AC1321" s="16">
        <v>457.456278257245</v>
      </c>
      <c r="AD1321" s="16">
        <v>402.79085997891298</v>
      </c>
      <c r="AE1321" s="16">
        <v>294.13909360875425</v>
      </c>
      <c r="AF1321" s="12">
        <v>43465</v>
      </c>
      <c r="AG1321" s="15" t="s">
        <v>38</v>
      </c>
      <c r="AH1321" s="15" t="s">
        <v>29</v>
      </c>
      <c r="AI1321" s="15" t="s">
        <v>38</v>
      </c>
      <c r="AL1321" s="47">
        <f t="shared" si="47"/>
        <v>0.69085459444431108</v>
      </c>
      <c r="AM1321" s="47">
        <v>0.94</v>
      </c>
      <c r="AN1321">
        <f t="shared" si="48"/>
        <v>0.22559999999999997</v>
      </c>
      <c r="AO1321" s="18" t="s">
        <v>70</v>
      </c>
      <c r="AP1321" t="s">
        <v>390</v>
      </c>
    </row>
    <row r="1322" spans="1:42" hidden="1" x14ac:dyDescent="0.2">
      <c r="A1322" t="s">
        <v>29</v>
      </c>
      <c r="B1322" t="s">
        <v>54</v>
      </c>
      <c r="C1322" t="s">
        <v>31</v>
      </c>
      <c r="D1322" t="s">
        <v>262</v>
      </c>
      <c r="E1322" t="s">
        <v>29</v>
      </c>
      <c r="G1322" t="s">
        <v>252</v>
      </c>
      <c r="H1322" t="s">
        <v>34</v>
      </c>
      <c r="I1322" t="s">
        <v>253</v>
      </c>
      <c r="J1322" t="s">
        <v>58</v>
      </c>
      <c r="K1322" t="s">
        <v>115</v>
      </c>
      <c r="M1322" s="11">
        <v>18.1225081551286</v>
      </c>
      <c r="N1322">
        <v>15</v>
      </c>
      <c r="O1322" t="s">
        <v>116</v>
      </c>
      <c r="P1322" s="12">
        <v>43385</v>
      </c>
      <c r="Q1322" s="13">
        <v>1803</v>
      </c>
      <c r="R1322" s="13"/>
      <c r="S1322" s="14">
        <v>538.01</v>
      </c>
      <c r="T1322" s="14">
        <v>0.2</v>
      </c>
      <c r="V1322" t="s">
        <v>61</v>
      </c>
      <c r="W1322" t="s">
        <v>29</v>
      </c>
      <c r="X1322" s="12">
        <v>43385</v>
      </c>
      <c r="Y1322" s="15">
        <v>371.6866803569838</v>
      </c>
      <c r="Z1322" s="16">
        <v>0</v>
      </c>
      <c r="AA1322" s="16">
        <v>0</v>
      </c>
      <c r="AB1322" s="16">
        <v>0</v>
      </c>
      <c r="AC1322" s="16">
        <v>371.6866803569838</v>
      </c>
      <c r="AD1322" s="16">
        <v>327.27061522480216</v>
      </c>
      <c r="AE1322" s="16">
        <v>238.99023461466393</v>
      </c>
      <c r="AF1322" s="12">
        <v>43465</v>
      </c>
      <c r="AG1322" s="15" t="s">
        <v>38</v>
      </c>
      <c r="AH1322" s="15" t="s">
        <v>29</v>
      </c>
      <c r="AI1322" s="15" t="s">
        <v>38</v>
      </c>
      <c r="AL1322" s="47">
        <f t="shared" si="47"/>
        <v>0.69085459444431108</v>
      </c>
      <c r="AM1322" s="47">
        <v>0.94</v>
      </c>
      <c r="AN1322">
        <f t="shared" si="48"/>
        <v>0.188</v>
      </c>
      <c r="AO1322" s="18" t="s">
        <v>70</v>
      </c>
      <c r="AP1322" t="s">
        <v>390</v>
      </c>
    </row>
    <row r="1323" spans="1:42" hidden="1" x14ac:dyDescent="0.2">
      <c r="A1323" t="s">
        <v>29</v>
      </c>
      <c r="B1323" t="s">
        <v>54</v>
      </c>
      <c r="C1323" t="s">
        <v>31</v>
      </c>
      <c r="D1323" t="s">
        <v>262</v>
      </c>
      <c r="E1323" t="s">
        <v>29</v>
      </c>
      <c r="G1323" t="s">
        <v>220</v>
      </c>
      <c r="H1323" t="s">
        <v>34</v>
      </c>
      <c r="I1323" t="s">
        <v>221</v>
      </c>
      <c r="J1323" t="s">
        <v>58</v>
      </c>
      <c r="K1323" t="s">
        <v>120</v>
      </c>
      <c r="M1323" s="11">
        <v>18.1225081551286</v>
      </c>
      <c r="N1323">
        <v>11</v>
      </c>
      <c r="O1323" t="s">
        <v>121</v>
      </c>
      <c r="P1323" s="12">
        <v>43385</v>
      </c>
      <c r="Q1323" s="13">
        <v>1803</v>
      </c>
      <c r="R1323" s="13"/>
      <c r="S1323" s="14">
        <v>698.03</v>
      </c>
      <c r="T1323" s="14">
        <v>0.25</v>
      </c>
      <c r="V1323" t="s">
        <v>61</v>
      </c>
      <c r="W1323" t="s">
        <v>29</v>
      </c>
      <c r="X1323" s="12">
        <v>43385</v>
      </c>
      <c r="Y1323" s="15">
        <v>482.23723255996242</v>
      </c>
      <c r="Z1323" s="16">
        <v>0</v>
      </c>
      <c r="AA1323" s="16">
        <v>0</v>
      </c>
      <c r="AB1323" s="16">
        <v>0</v>
      </c>
      <c r="AC1323" s="16">
        <v>482.23723255996242</v>
      </c>
      <c r="AD1323" s="16">
        <v>424.61052312293197</v>
      </c>
      <c r="AE1323" s="16">
        <v>310.07296048042576</v>
      </c>
      <c r="AF1323" s="12">
        <v>43465</v>
      </c>
      <c r="AG1323" s="15" t="s">
        <v>38</v>
      </c>
      <c r="AH1323" s="15" t="s">
        <v>29</v>
      </c>
      <c r="AI1323" s="15" t="s">
        <v>38</v>
      </c>
      <c r="AL1323" s="47">
        <f t="shared" si="47"/>
        <v>0.69085459444431108</v>
      </c>
      <c r="AM1323" s="47">
        <v>0.94</v>
      </c>
      <c r="AN1323">
        <f t="shared" si="48"/>
        <v>0.23499999999999999</v>
      </c>
      <c r="AO1323" s="18" t="s">
        <v>70</v>
      </c>
      <c r="AP1323" t="s">
        <v>390</v>
      </c>
    </row>
    <row r="1324" spans="1:42" hidden="1" x14ac:dyDescent="0.2">
      <c r="A1324" t="s">
        <v>29</v>
      </c>
      <c r="B1324" t="s">
        <v>54</v>
      </c>
      <c r="C1324" t="s">
        <v>31</v>
      </c>
      <c r="D1324" t="s">
        <v>262</v>
      </c>
      <c r="E1324" t="s">
        <v>29</v>
      </c>
      <c r="G1324" t="s">
        <v>230</v>
      </c>
      <c r="H1324" t="s">
        <v>34</v>
      </c>
      <c r="I1324" t="s">
        <v>231</v>
      </c>
      <c r="J1324" t="s">
        <v>58</v>
      </c>
      <c r="K1324" t="s">
        <v>59</v>
      </c>
      <c r="M1324" s="11">
        <v>9.06125407756433</v>
      </c>
      <c r="N1324">
        <v>40</v>
      </c>
      <c r="O1324" t="s">
        <v>60</v>
      </c>
      <c r="P1324" s="12">
        <v>43385</v>
      </c>
      <c r="Q1324" s="13">
        <v>1803</v>
      </c>
      <c r="R1324" s="13"/>
      <c r="S1324" s="14">
        <v>9822.0400000000009</v>
      </c>
      <c r="T1324" s="14">
        <v>3.56</v>
      </c>
      <c r="V1324" t="s">
        <v>61</v>
      </c>
      <c r="W1324" t="s">
        <v>29</v>
      </c>
      <c r="X1324" s="12">
        <v>43385</v>
      </c>
      <c r="Y1324" s="15">
        <v>6785.6014608158021</v>
      </c>
      <c r="Z1324" s="16">
        <v>0</v>
      </c>
      <c r="AA1324" s="16">
        <v>0</v>
      </c>
      <c r="AB1324" s="16">
        <v>0</v>
      </c>
      <c r="AC1324" s="16">
        <v>6785.6014608158021</v>
      </c>
      <c r="AD1324" s="16">
        <v>5974.7310896872104</v>
      </c>
      <c r="AE1324" s="16">
        <v>4363.063221863189</v>
      </c>
      <c r="AF1324" s="12">
        <v>43465</v>
      </c>
      <c r="AG1324" s="15" t="s">
        <v>38</v>
      </c>
      <c r="AH1324" s="15" t="s">
        <v>29</v>
      </c>
      <c r="AI1324" s="15" t="s">
        <v>38</v>
      </c>
      <c r="AL1324" s="47">
        <f t="shared" si="47"/>
        <v>0.69085459444431108</v>
      </c>
      <c r="AM1324" s="47">
        <v>0.94</v>
      </c>
      <c r="AN1324">
        <f t="shared" si="48"/>
        <v>3.3464</v>
      </c>
      <c r="AO1324" s="18" t="s">
        <v>70</v>
      </c>
      <c r="AP1324" t="s">
        <v>390</v>
      </c>
    </row>
    <row r="1325" spans="1:42" hidden="1" x14ac:dyDescent="0.2">
      <c r="A1325" t="s">
        <v>29</v>
      </c>
      <c r="B1325" t="s">
        <v>54</v>
      </c>
      <c r="C1325" t="s">
        <v>31</v>
      </c>
      <c r="D1325" t="s">
        <v>263</v>
      </c>
      <c r="E1325" t="s">
        <v>29</v>
      </c>
      <c r="G1325" t="s">
        <v>228</v>
      </c>
      <c r="H1325" t="s">
        <v>34</v>
      </c>
      <c r="I1325" t="s">
        <v>229</v>
      </c>
      <c r="J1325" t="s">
        <v>58</v>
      </c>
      <c r="K1325" t="s">
        <v>129</v>
      </c>
      <c r="M1325" s="11">
        <v>22.232103156958601</v>
      </c>
      <c r="N1325">
        <v>16</v>
      </c>
      <c r="O1325" t="s">
        <v>130</v>
      </c>
      <c r="P1325" s="12">
        <v>43403</v>
      </c>
      <c r="Q1325" s="13">
        <v>2010</v>
      </c>
      <c r="R1325" s="13"/>
      <c r="S1325" s="14">
        <v>1439.36</v>
      </c>
      <c r="T1325" s="14">
        <v>0.64</v>
      </c>
      <c r="V1325" t="s">
        <v>61</v>
      </c>
      <c r="W1325" t="s">
        <v>29</v>
      </c>
      <c r="X1325" s="12">
        <v>43403</v>
      </c>
      <c r="Y1325" s="15">
        <v>994.3884690593635</v>
      </c>
      <c r="Z1325" s="16">
        <v>0</v>
      </c>
      <c r="AA1325" s="16">
        <v>0</v>
      </c>
      <c r="AB1325" s="16">
        <v>0</v>
      </c>
      <c r="AC1325" s="16">
        <v>994.3884690593635</v>
      </c>
      <c r="AD1325" s="16">
        <v>875.56036640577531</v>
      </c>
      <c r="AE1325" s="16">
        <v>639.38027935347418</v>
      </c>
      <c r="AF1325" s="12">
        <v>43465</v>
      </c>
      <c r="AG1325" s="15" t="s">
        <v>38</v>
      </c>
      <c r="AH1325" s="15" t="s">
        <v>29</v>
      </c>
      <c r="AI1325" s="15" t="s">
        <v>38</v>
      </c>
      <c r="AL1325" s="47">
        <f t="shared" si="47"/>
        <v>0.69085459444431108</v>
      </c>
      <c r="AM1325" s="47">
        <v>0.94</v>
      </c>
      <c r="AN1325">
        <f t="shared" si="48"/>
        <v>0.60160000000000002</v>
      </c>
      <c r="AO1325" s="18" t="s">
        <v>70</v>
      </c>
      <c r="AP1325" t="s">
        <v>390</v>
      </c>
    </row>
    <row r="1326" spans="1:42" hidden="1" x14ac:dyDescent="0.2">
      <c r="A1326" t="s">
        <v>29</v>
      </c>
      <c r="B1326" t="s">
        <v>54</v>
      </c>
      <c r="C1326" t="s">
        <v>31</v>
      </c>
      <c r="D1326" t="s">
        <v>263</v>
      </c>
      <c r="E1326" t="s">
        <v>29</v>
      </c>
      <c r="G1326" t="s">
        <v>230</v>
      </c>
      <c r="H1326" t="s">
        <v>34</v>
      </c>
      <c r="I1326" t="s">
        <v>231</v>
      </c>
      <c r="J1326" t="s">
        <v>58</v>
      </c>
      <c r="K1326" t="s">
        <v>59</v>
      </c>
      <c r="M1326" s="11">
        <v>11.116051578479301</v>
      </c>
      <c r="N1326">
        <v>10</v>
      </c>
      <c r="O1326" t="s">
        <v>60</v>
      </c>
      <c r="P1326" s="12">
        <v>43403</v>
      </c>
      <c r="Q1326" s="13">
        <v>2010</v>
      </c>
      <c r="R1326" s="13"/>
      <c r="S1326" s="14">
        <v>2001.61</v>
      </c>
      <c r="T1326" s="14">
        <v>0.89</v>
      </c>
      <c r="V1326" t="s">
        <v>61</v>
      </c>
      <c r="W1326" t="s">
        <v>29</v>
      </c>
      <c r="X1326" s="12">
        <v>43403</v>
      </c>
      <c r="Y1326" s="15">
        <v>1382.8214647856773</v>
      </c>
      <c r="Z1326" s="16">
        <v>0</v>
      </c>
      <c r="AA1326" s="16">
        <v>0</v>
      </c>
      <c r="AB1326" s="16">
        <v>0</v>
      </c>
      <c r="AC1326" s="16">
        <v>1382.8214647856773</v>
      </c>
      <c r="AD1326" s="16">
        <v>1217.5761345330313</v>
      </c>
      <c r="AE1326" s="16">
        <v>889.13820097592509</v>
      </c>
      <c r="AF1326" s="12">
        <v>43465</v>
      </c>
      <c r="AG1326" s="15" t="s">
        <v>38</v>
      </c>
      <c r="AH1326" s="15" t="s">
        <v>29</v>
      </c>
      <c r="AI1326" s="15" t="s">
        <v>38</v>
      </c>
      <c r="AL1326" s="47">
        <f t="shared" si="47"/>
        <v>0.69085459444431108</v>
      </c>
      <c r="AM1326" s="47">
        <v>0.94</v>
      </c>
      <c r="AN1326">
        <f t="shared" si="48"/>
        <v>0.83660000000000001</v>
      </c>
      <c r="AO1326" s="18" t="s">
        <v>70</v>
      </c>
      <c r="AP1326" t="s">
        <v>390</v>
      </c>
    </row>
    <row r="1327" spans="1:42" hidden="1" x14ac:dyDescent="0.2">
      <c r="A1327" t="s">
        <v>29</v>
      </c>
      <c r="B1327" t="s">
        <v>54</v>
      </c>
      <c r="C1327" t="s">
        <v>31</v>
      </c>
      <c r="D1327" t="s">
        <v>263</v>
      </c>
      <c r="E1327" t="s">
        <v>29</v>
      </c>
      <c r="G1327" t="s">
        <v>220</v>
      </c>
      <c r="H1327" t="s">
        <v>34</v>
      </c>
      <c r="I1327" t="s">
        <v>221</v>
      </c>
      <c r="J1327" t="s">
        <v>58</v>
      </c>
      <c r="K1327" t="s">
        <v>120</v>
      </c>
      <c r="M1327" s="11">
        <v>22.232103156958601</v>
      </c>
      <c r="N1327">
        <v>9</v>
      </c>
      <c r="O1327" t="s">
        <v>121</v>
      </c>
      <c r="P1327" s="12">
        <v>43403</v>
      </c>
      <c r="Q1327" s="13">
        <v>2010</v>
      </c>
      <c r="R1327" s="13"/>
      <c r="S1327" s="14">
        <v>465.54</v>
      </c>
      <c r="T1327" s="14">
        <v>0.21</v>
      </c>
      <c r="V1327" t="s">
        <v>61</v>
      </c>
      <c r="W1327" t="s">
        <v>29</v>
      </c>
      <c r="X1327" s="12">
        <v>43403</v>
      </c>
      <c r="Y1327" s="15">
        <v>321.62044789760461</v>
      </c>
      <c r="Z1327" s="16">
        <v>0</v>
      </c>
      <c r="AA1327" s="16">
        <v>0</v>
      </c>
      <c r="AB1327" s="16">
        <v>0</v>
      </c>
      <c r="AC1327" s="16">
        <v>321.62044789760461</v>
      </c>
      <c r="AD1327" s="16">
        <v>283.18723111420678</v>
      </c>
      <c r="AE1327" s="16">
        <v>206.7982264688587</v>
      </c>
      <c r="AF1327" s="12">
        <v>43465</v>
      </c>
      <c r="AG1327" s="15" t="s">
        <v>38</v>
      </c>
      <c r="AH1327" s="15" t="s">
        <v>29</v>
      </c>
      <c r="AI1327" s="15" t="s">
        <v>38</v>
      </c>
      <c r="AL1327" s="47">
        <f t="shared" si="47"/>
        <v>0.69085459444431108</v>
      </c>
      <c r="AM1327" s="47">
        <v>0.94</v>
      </c>
      <c r="AN1327">
        <f t="shared" si="48"/>
        <v>0.19739999999999999</v>
      </c>
      <c r="AO1327" s="18" t="s">
        <v>70</v>
      </c>
      <c r="AP1327" t="s">
        <v>390</v>
      </c>
    </row>
    <row r="1328" spans="1:42" hidden="1" x14ac:dyDescent="0.2">
      <c r="A1328" t="s">
        <v>29</v>
      </c>
      <c r="B1328" t="s">
        <v>54</v>
      </c>
      <c r="C1328" t="s">
        <v>31</v>
      </c>
      <c r="D1328" t="s">
        <v>263</v>
      </c>
      <c r="E1328" t="s">
        <v>29</v>
      </c>
      <c r="G1328" t="s">
        <v>264</v>
      </c>
      <c r="H1328" t="s">
        <v>34</v>
      </c>
      <c r="I1328" t="s">
        <v>265</v>
      </c>
      <c r="J1328" t="s">
        <v>58</v>
      </c>
      <c r="K1328" t="s">
        <v>109</v>
      </c>
      <c r="M1328" s="11">
        <v>11.116051578479301</v>
      </c>
      <c r="N1328">
        <v>7</v>
      </c>
      <c r="O1328" t="s">
        <v>110</v>
      </c>
      <c r="P1328" s="12">
        <v>43403</v>
      </c>
      <c r="Q1328" s="13">
        <v>2010</v>
      </c>
      <c r="R1328" s="13"/>
      <c r="S1328" s="14">
        <v>661.21</v>
      </c>
      <c r="T1328" s="14">
        <v>0.28999999999999998</v>
      </c>
      <c r="V1328" t="s">
        <v>61</v>
      </c>
      <c r="W1328" t="s">
        <v>29</v>
      </c>
      <c r="X1328" s="12">
        <v>43403</v>
      </c>
      <c r="Y1328" s="15">
        <v>456.79996639252295</v>
      </c>
      <c r="Z1328" s="16">
        <v>0</v>
      </c>
      <c r="AA1328" s="16">
        <v>0</v>
      </c>
      <c r="AB1328" s="16">
        <v>0</v>
      </c>
      <c r="AC1328" s="16">
        <v>456.79996639252295</v>
      </c>
      <c r="AD1328" s="16">
        <v>402.21297651120136</v>
      </c>
      <c r="AE1328" s="16">
        <v>293.71709267404316</v>
      </c>
      <c r="AF1328" s="12">
        <v>43465</v>
      </c>
      <c r="AG1328" s="15" t="s">
        <v>38</v>
      </c>
      <c r="AH1328" s="15" t="s">
        <v>29</v>
      </c>
      <c r="AI1328" s="15" t="s">
        <v>38</v>
      </c>
      <c r="AL1328" s="47">
        <f t="shared" si="47"/>
        <v>0.69085459444431108</v>
      </c>
      <c r="AM1328" s="47">
        <v>0.94</v>
      </c>
      <c r="AN1328">
        <f t="shared" si="48"/>
        <v>0.27259999999999995</v>
      </c>
      <c r="AO1328" s="18" t="s">
        <v>70</v>
      </c>
      <c r="AP1328" t="s">
        <v>390</v>
      </c>
    </row>
    <row r="1329" spans="1:42" hidden="1" x14ac:dyDescent="0.2">
      <c r="A1329" t="s">
        <v>29</v>
      </c>
      <c r="B1329" t="s">
        <v>54</v>
      </c>
      <c r="C1329" t="s">
        <v>31</v>
      </c>
      <c r="D1329" t="s">
        <v>251</v>
      </c>
      <c r="E1329" t="s">
        <v>29</v>
      </c>
      <c r="G1329" t="s">
        <v>252</v>
      </c>
      <c r="H1329" t="s">
        <v>34</v>
      </c>
      <c r="I1329" t="s">
        <v>253</v>
      </c>
      <c r="J1329" t="s">
        <v>58</v>
      </c>
      <c r="K1329" t="s">
        <v>115</v>
      </c>
      <c r="M1329" s="11">
        <v>22.232103156958601</v>
      </c>
      <c r="N1329">
        <v>22</v>
      </c>
      <c r="O1329" t="s">
        <v>116</v>
      </c>
      <c r="P1329" s="12">
        <v>43403</v>
      </c>
      <c r="Q1329" s="13">
        <v>1988</v>
      </c>
      <c r="R1329" s="13"/>
      <c r="S1329" s="14">
        <v>643.21</v>
      </c>
      <c r="T1329" s="14">
        <v>0.28999999999999998</v>
      </c>
      <c r="V1329" t="s">
        <v>61</v>
      </c>
      <c r="W1329" t="s">
        <v>29</v>
      </c>
      <c r="X1329" s="12">
        <v>43403</v>
      </c>
      <c r="Y1329" s="15">
        <v>444.36458369252534</v>
      </c>
      <c r="Z1329" s="16">
        <v>0</v>
      </c>
      <c r="AA1329" s="16">
        <v>0</v>
      </c>
      <c r="AB1329" s="16">
        <v>0</v>
      </c>
      <c r="AC1329" s="16">
        <v>444.36458369252534</v>
      </c>
      <c r="AD1329" s="16">
        <v>391.2636055440326</v>
      </c>
      <c r="AE1329" s="16">
        <v>285.72128549004293</v>
      </c>
      <c r="AF1329" s="12">
        <v>43465</v>
      </c>
      <c r="AG1329" s="15" t="s">
        <v>38</v>
      </c>
      <c r="AH1329" s="15" t="s">
        <v>29</v>
      </c>
      <c r="AI1329" s="15" t="s">
        <v>38</v>
      </c>
      <c r="AL1329" s="47">
        <f t="shared" si="47"/>
        <v>0.69085459444431108</v>
      </c>
      <c r="AM1329" s="47">
        <v>0.94</v>
      </c>
      <c r="AN1329">
        <f t="shared" si="48"/>
        <v>0.27259999999999995</v>
      </c>
      <c r="AO1329" s="18" t="s">
        <v>70</v>
      </c>
      <c r="AP1329" t="s">
        <v>390</v>
      </c>
    </row>
    <row r="1330" spans="1:42" hidden="1" x14ac:dyDescent="0.2">
      <c r="A1330" t="s">
        <v>29</v>
      </c>
      <c r="B1330" t="s">
        <v>54</v>
      </c>
      <c r="C1330" t="s">
        <v>31</v>
      </c>
      <c r="D1330" t="s">
        <v>251</v>
      </c>
      <c r="E1330" t="s">
        <v>29</v>
      </c>
      <c r="G1330" t="s">
        <v>220</v>
      </c>
      <c r="H1330" t="s">
        <v>34</v>
      </c>
      <c r="I1330" t="s">
        <v>221</v>
      </c>
      <c r="J1330" t="s">
        <v>58</v>
      </c>
      <c r="K1330" t="s">
        <v>120</v>
      </c>
      <c r="M1330" s="11">
        <v>22.232103156958601</v>
      </c>
      <c r="N1330">
        <v>36</v>
      </c>
      <c r="O1330" t="s">
        <v>121</v>
      </c>
      <c r="P1330" s="12">
        <v>43403</v>
      </c>
      <c r="Q1330" s="13">
        <v>1988</v>
      </c>
      <c r="R1330" s="13"/>
      <c r="S1330" s="14">
        <v>1862.17</v>
      </c>
      <c r="T1330" s="14">
        <v>0.83</v>
      </c>
      <c r="V1330" t="s">
        <v>61</v>
      </c>
      <c r="W1330" t="s">
        <v>29</v>
      </c>
      <c r="X1330" s="12">
        <v>43403</v>
      </c>
      <c r="Y1330" s="15">
        <v>1286.4887001363627</v>
      </c>
      <c r="Z1330" s="16">
        <v>0</v>
      </c>
      <c r="AA1330" s="16">
        <v>0</v>
      </c>
      <c r="AB1330" s="16">
        <v>0</v>
      </c>
      <c r="AC1330" s="16">
        <v>1286.4887001363627</v>
      </c>
      <c r="AD1330" s="16">
        <v>1132.7550074406977</v>
      </c>
      <c r="AE1330" s="16">
        <v>827.19734799053685</v>
      </c>
      <c r="AF1330" s="12">
        <v>43465</v>
      </c>
      <c r="AG1330" s="15" t="s">
        <v>38</v>
      </c>
      <c r="AH1330" s="15" t="s">
        <v>29</v>
      </c>
      <c r="AI1330" s="15" t="s">
        <v>38</v>
      </c>
      <c r="AL1330" s="47">
        <f t="shared" si="47"/>
        <v>0.69085459444431097</v>
      </c>
      <c r="AM1330" s="47">
        <v>0.94</v>
      </c>
      <c r="AN1330">
        <f t="shared" si="48"/>
        <v>0.78019999999999989</v>
      </c>
      <c r="AO1330" s="18" t="s">
        <v>70</v>
      </c>
      <c r="AP1330" t="s">
        <v>390</v>
      </c>
    </row>
    <row r="1331" spans="1:42" hidden="1" x14ac:dyDescent="0.2">
      <c r="A1331" t="s">
        <v>29</v>
      </c>
      <c r="B1331" t="s">
        <v>54</v>
      </c>
      <c r="C1331" t="s">
        <v>31</v>
      </c>
      <c r="D1331" t="s">
        <v>266</v>
      </c>
      <c r="E1331" t="s">
        <v>29</v>
      </c>
      <c r="G1331" t="s">
        <v>267</v>
      </c>
      <c r="H1331" t="s">
        <v>34</v>
      </c>
      <c r="I1331" t="s">
        <v>268</v>
      </c>
      <c r="J1331" t="s">
        <v>58</v>
      </c>
      <c r="K1331" t="s">
        <v>109</v>
      </c>
      <c r="M1331" s="11">
        <v>9.1979396615158198</v>
      </c>
      <c r="N1331">
        <v>9</v>
      </c>
      <c r="O1331" t="s">
        <v>110</v>
      </c>
      <c r="P1331" s="12">
        <v>43419</v>
      </c>
      <c r="Q1331" s="13">
        <v>392</v>
      </c>
      <c r="R1331" s="13"/>
      <c r="S1331" s="14">
        <v>1027.4000000000001</v>
      </c>
      <c r="T1331" s="14">
        <v>0.38</v>
      </c>
      <c r="V1331" t="s">
        <v>61</v>
      </c>
      <c r="W1331" t="s">
        <v>29</v>
      </c>
      <c r="X1331" s="12">
        <v>43419</v>
      </c>
      <c r="Y1331" s="15">
        <v>709.78401033208524</v>
      </c>
      <c r="Z1331" s="16">
        <v>0</v>
      </c>
      <c r="AA1331" s="16">
        <v>0</v>
      </c>
      <c r="AB1331" s="16">
        <v>0</v>
      </c>
      <c r="AC1331" s="16">
        <v>709.78401033208524</v>
      </c>
      <c r="AD1331" s="16">
        <v>624.96576287050755</v>
      </c>
      <c r="AE1331" s="16">
        <v>456.38290560232292</v>
      </c>
      <c r="AF1331" s="12">
        <v>43465</v>
      </c>
      <c r="AG1331" s="15" t="s">
        <v>38</v>
      </c>
      <c r="AH1331" s="15" t="s">
        <v>29</v>
      </c>
      <c r="AI1331" s="15" t="s">
        <v>38</v>
      </c>
      <c r="AL1331" s="47">
        <f t="shared" si="47"/>
        <v>0.69085459444431108</v>
      </c>
      <c r="AM1331" s="47">
        <v>0.94</v>
      </c>
      <c r="AN1331">
        <f t="shared" si="48"/>
        <v>0.35719999999999996</v>
      </c>
      <c r="AO1331" s="18" t="s">
        <v>70</v>
      </c>
      <c r="AP1331" t="s">
        <v>390</v>
      </c>
    </row>
    <row r="1332" spans="1:42" hidden="1" x14ac:dyDescent="0.2">
      <c r="A1332" t="s">
        <v>29</v>
      </c>
      <c r="B1332" t="s">
        <v>54</v>
      </c>
      <c r="C1332" t="s">
        <v>31</v>
      </c>
      <c r="D1332" t="s">
        <v>266</v>
      </c>
      <c r="E1332" t="s">
        <v>29</v>
      </c>
      <c r="G1332" t="s">
        <v>225</v>
      </c>
      <c r="H1332" t="s">
        <v>34</v>
      </c>
      <c r="I1332" t="s">
        <v>226</v>
      </c>
      <c r="J1332" t="s">
        <v>58</v>
      </c>
      <c r="K1332" t="s">
        <v>102</v>
      </c>
      <c r="M1332" s="11">
        <v>9.1979396615158198</v>
      </c>
      <c r="N1332">
        <v>2</v>
      </c>
      <c r="O1332" t="s">
        <v>255</v>
      </c>
      <c r="P1332" s="12">
        <v>43419</v>
      </c>
      <c r="Q1332" s="13">
        <v>392</v>
      </c>
      <c r="R1332" s="13"/>
      <c r="S1332" s="14">
        <v>190.26</v>
      </c>
      <c r="T1332" s="14">
        <v>7.0000000000000007E-2</v>
      </c>
      <c r="V1332" t="s">
        <v>61</v>
      </c>
      <c r="W1332" t="s">
        <v>29</v>
      </c>
      <c r="X1332" s="12">
        <v>43419</v>
      </c>
      <c r="Y1332" s="15">
        <v>131.44199513897462</v>
      </c>
      <c r="Z1332" s="16">
        <v>0</v>
      </c>
      <c r="AA1332" s="16">
        <v>0</v>
      </c>
      <c r="AB1332" s="16">
        <v>0</v>
      </c>
      <c r="AC1332" s="16">
        <v>131.44199513897462</v>
      </c>
      <c r="AD1332" s="16">
        <v>115.73485112297327</v>
      </c>
      <c r="AE1332" s="16">
        <v>84.515681934882181</v>
      </c>
      <c r="AF1332" s="12">
        <v>43465</v>
      </c>
      <c r="AG1332" s="15" t="s">
        <v>38</v>
      </c>
      <c r="AH1332" s="15" t="s">
        <v>29</v>
      </c>
      <c r="AI1332" s="15" t="s">
        <v>38</v>
      </c>
      <c r="AL1332" s="47">
        <f t="shared" si="47"/>
        <v>0.69085459444431108</v>
      </c>
      <c r="AM1332" s="47">
        <v>0.94</v>
      </c>
      <c r="AN1332">
        <f t="shared" si="48"/>
        <v>6.5799999999999997E-2</v>
      </c>
      <c r="AO1332" s="18" t="s">
        <v>70</v>
      </c>
      <c r="AP1332" t="s">
        <v>390</v>
      </c>
    </row>
    <row r="1333" spans="1:42" hidden="1" x14ac:dyDescent="0.2">
      <c r="A1333" t="s">
        <v>29</v>
      </c>
      <c r="B1333" t="s">
        <v>54</v>
      </c>
      <c r="C1333" t="s">
        <v>31</v>
      </c>
      <c r="D1333" t="s">
        <v>266</v>
      </c>
      <c r="E1333" t="s">
        <v>29</v>
      </c>
      <c r="G1333" t="s">
        <v>230</v>
      </c>
      <c r="H1333" t="s">
        <v>34</v>
      </c>
      <c r="I1333" t="s">
        <v>231</v>
      </c>
      <c r="J1333" t="s">
        <v>58</v>
      </c>
      <c r="M1333" s="11">
        <v>9.1979396615158198</v>
      </c>
      <c r="N1333">
        <v>3</v>
      </c>
      <c r="P1333" s="12">
        <v>43419</v>
      </c>
      <c r="Q1333" s="13">
        <v>392</v>
      </c>
      <c r="R1333" s="13"/>
      <c r="S1333" s="14">
        <v>138.62</v>
      </c>
      <c r="T1333" s="14">
        <v>0.05</v>
      </c>
      <c r="V1333" t="s">
        <v>61</v>
      </c>
      <c r="W1333" t="s">
        <v>29</v>
      </c>
      <c r="X1333" s="12">
        <v>43419</v>
      </c>
      <c r="Y1333" s="15">
        <v>95.766263881870401</v>
      </c>
      <c r="Z1333" s="16">
        <v>0</v>
      </c>
      <c r="AA1333" s="16">
        <v>0</v>
      </c>
      <c r="AB1333" s="16">
        <v>0</v>
      </c>
      <c r="AC1333" s="16">
        <v>95.766263881870401</v>
      </c>
      <c r="AD1333" s="16">
        <v>84.322322414940373</v>
      </c>
      <c r="AE1333" s="16">
        <v>61.576599547006033</v>
      </c>
      <c r="AF1333" s="12">
        <v>43465</v>
      </c>
      <c r="AG1333" s="15" t="s">
        <v>38</v>
      </c>
      <c r="AH1333" s="15" t="s">
        <v>29</v>
      </c>
      <c r="AI1333" s="15" t="s">
        <v>38</v>
      </c>
      <c r="AL1333" s="47">
        <f t="shared" si="47"/>
        <v>0.69085459444431108</v>
      </c>
      <c r="AM1333" s="47">
        <v>0.94</v>
      </c>
      <c r="AN1333">
        <f t="shared" si="48"/>
        <v>4.7E-2</v>
      </c>
      <c r="AO1333" s="18" t="s">
        <v>70</v>
      </c>
      <c r="AP1333" t="s">
        <v>390</v>
      </c>
    </row>
    <row r="1334" spans="1:42" hidden="1" x14ac:dyDescent="0.2">
      <c r="A1334" t="s">
        <v>29</v>
      </c>
      <c r="B1334" t="s">
        <v>54</v>
      </c>
      <c r="C1334" t="s">
        <v>31</v>
      </c>
      <c r="D1334" t="s">
        <v>266</v>
      </c>
      <c r="E1334" t="s">
        <v>29</v>
      </c>
      <c r="G1334" t="s">
        <v>230</v>
      </c>
      <c r="H1334" t="s">
        <v>34</v>
      </c>
      <c r="I1334" t="s">
        <v>231</v>
      </c>
      <c r="J1334" t="s">
        <v>58</v>
      </c>
      <c r="K1334" t="s">
        <v>102</v>
      </c>
      <c r="M1334" s="11">
        <v>9.1979396615158198</v>
      </c>
      <c r="N1334">
        <v>2</v>
      </c>
      <c r="O1334" t="s">
        <v>103</v>
      </c>
      <c r="P1334" s="12">
        <v>43419</v>
      </c>
      <c r="Q1334" s="13">
        <v>392</v>
      </c>
      <c r="R1334" s="13"/>
      <c r="S1334" s="14">
        <v>266.36</v>
      </c>
      <c r="T1334" s="14">
        <v>0.1</v>
      </c>
      <c r="V1334" t="s">
        <v>61</v>
      </c>
      <c r="W1334" t="s">
        <v>29</v>
      </c>
      <c r="X1334" s="12">
        <v>43419</v>
      </c>
      <c r="Y1334" s="15">
        <v>184.01602977618671</v>
      </c>
      <c r="Z1334" s="16">
        <v>0</v>
      </c>
      <c r="AA1334" s="16">
        <v>0</v>
      </c>
      <c r="AB1334" s="16">
        <v>0</v>
      </c>
      <c r="AC1334" s="16">
        <v>184.01602977618671</v>
      </c>
      <c r="AD1334" s="16">
        <v>162.02635837861433</v>
      </c>
      <c r="AE1334" s="16">
        <v>118.32017786279417</v>
      </c>
      <c r="AF1334" s="12">
        <v>43465</v>
      </c>
      <c r="AG1334" s="15" t="s">
        <v>38</v>
      </c>
      <c r="AH1334" s="15" t="s">
        <v>29</v>
      </c>
      <c r="AI1334" s="15" t="s">
        <v>38</v>
      </c>
      <c r="AL1334" s="47">
        <f t="shared" si="47"/>
        <v>0.69085459444431108</v>
      </c>
      <c r="AM1334" s="47">
        <v>0.94</v>
      </c>
      <c r="AN1334">
        <f t="shared" si="48"/>
        <v>9.4E-2</v>
      </c>
      <c r="AO1334" s="18" t="s">
        <v>70</v>
      </c>
      <c r="AP1334" t="s">
        <v>390</v>
      </c>
    </row>
    <row r="1335" spans="1:42" hidden="1" x14ac:dyDescent="0.2">
      <c r="A1335" t="s">
        <v>29</v>
      </c>
      <c r="B1335" t="s">
        <v>54</v>
      </c>
      <c r="C1335" t="s">
        <v>31</v>
      </c>
      <c r="D1335" t="s">
        <v>266</v>
      </c>
      <c r="E1335" t="s">
        <v>29</v>
      </c>
      <c r="G1335" t="s">
        <v>230</v>
      </c>
      <c r="H1335" t="s">
        <v>34</v>
      </c>
      <c r="I1335" t="s">
        <v>231</v>
      </c>
      <c r="J1335" t="s">
        <v>58</v>
      </c>
      <c r="K1335" t="s">
        <v>62</v>
      </c>
      <c r="M1335" s="11">
        <v>9.1979396615158198</v>
      </c>
      <c r="N1335">
        <v>6</v>
      </c>
      <c r="O1335" t="s">
        <v>63</v>
      </c>
      <c r="P1335" s="12">
        <v>43419</v>
      </c>
      <c r="Q1335" s="13">
        <v>392</v>
      </c>
      <c r="R1335" s="13"/>
      <c r="S1335" s="14">
        <v>195.7</v>
      </c>
      <c r="T1335" s="14">
        <v>7.0000000000000007E-2</v>
      </c>
      <c r="V1335" t="s">
        <v>61</v>
      </c>
      <c r="W1335" t="s">
        <v>29</v>
      </c>
      <c r="X1335" s="12">
        <v>43419</v>
      </c>
      <c r="Y1335" s="15">
        <v>135.20024413275166</v>
      </c>
      <c r="Z1335" s="16">
        <v>0</v>
      </c>
      <c r="AA1335" s="16">
        <v>0</v>
      </c>
      <c r="AB1335" s="16">
        <v>0</v>
      </c>
      <c r="AC1335" s="16">
        <v>135.20024413275166</v>
      </c>
      <c r="AD1335" s="16">
        <v>119.04399434860647</v>
      </c>
      <c r="AE1335" s="16">
        <v>86.932192550491123</v>
      </c>
      <c r="AF1335" s="12">
        <v>43465</v>
      </c>
      <c r="AG1335" s="15" t="s">
        <v>38</v>
      </c>
      <c r="AH1335" s="15" t="s">
        <v>29</v>
      </c>
      <c r="AI1335" s="15" t="s">
        <v>38</v>
      </c>
      <c r="AL1335" s="47">
        <f t="shared" si="47"/>
        <v>0.69085459444431108</v>
      </c>
      <c r="AM1335" s="47">
        <v>0.94</v>
      </c>
      <c r="AN1335">
        <f t="shared" si="48"/>
        <v>6.5799999999999997E-2</v>
      </c>
      <c r="AO1335" s="18" t="s">
        <v>70</v>
      </c>
      <c r="AP1335" t="s">
        <v>390</v>
      </c>
    </row>
    <row r="1336" spans="1:42" hidden="1" x14ac:dyDescent="0.2">
      <c r="A1336" t="s">
        <v>29</v>
      </c>
      <c r="B1336" t="s">
        <v>54</v>
      </c>
      <c r="C1336" t="s">
        <v>31</v>
      </c>
      <c r="D1336" t="s">
        <v>266</v>
      </c>
      <c r="E1336" t="s">
        <v>29</v>
      </c>
      <c r="G1336" t="s">
        <v>111</v>
      </c>
      <c r="H1336" t="s">
        <v>34</v>
      </c>
      <c r="I1336" t="s">
        <v>236</v>
      </c>
      <c r="J1336" t="s">
        <v>58</v>
      </c>
      <c r="K1336" t="s">
        <v>59</v>
      </c>
      <c r="M1336" s="11">
        <v>9.1979396615158198</v>
      </c>
      <c r="N1336">
        <v>2</v>
      </c>
      <c r="O1336" t="s">
        <v>237</v>
      </c>
      <c r="P1336" s="12">
        <v>43419</v>
      </c>
      <c r="Q1336" s="13">
        <v>392</v>
      </c>
      <c r="R1336" s="13"/>
      <c r="S1336" s="14">
        <v>385.96</v>
      </c>
      <c r="T1336" s="14">
        <v>0.14000000000000001</v>
      </c>
      <c r="V1336" t="s">
        <v>61</v>
      </c>
      <c r="W1336" t="s">
        <v>29</v>
      </c>
      <c r="X1336" s="12">
        <v>43419</v>
      </c>
      <c r="Y1336" s="15">
        <v>266.64223927172628</v>
      </c>
      <c r="Z1336" s="16">
        <v>0</v>
      </c>
      <c r="AA1336" s="16">
        <v>0</v>
      </c>
      <c r="AB1336" s="16">
        <v>0</v>
      </c>
      <c r="AC1336" s="16">
        <v>266.64223927172628</v>
      </c>
      <c r="AD1336" s="16">
        <v>234.77884547157976</v>
      </c>
      <c r="AE1336" s="16">
        <v>171.44787448537329</v>
      </c>
      <c r="AF1336" s="12">
        <v>43465</v>
      </c>
      <c r="AG1336" s="15" t="s">
        <v>38</v>
      </c>
      <c r="AH1336" s="15" t="s">
        <v>29</v>
      </c>
      <c r="AI1336" s="15" t="s">
        <v>38</v>
      </c>
      <c r="AL1336" s="47">
        <f t="shared" si="47"/>
        <v>0.69085459444431108</v>
      </c>
      <c r="AM1336" s="47">
        <v>0.94</v>
      </c>
      <c r="AN1336">
        <f t="shared" si="48"/>
        <v>0.13159999999999999</v>
      </c>
      <c r="AO1336" s="18" t="s">
        <v>70</v>
      </c>
      <c r="AP1336" t="s">
        <v>390</v>
      </c>
    </row>
    <row r="1337" spans="1:42" hidden="1" x14ac:dyDescent="0.2">
      <c r="A1337" t="s">
        <v>29</v>
      </c>
      <c r="B1337" t="s">
        <v>54</v>
      </c>
      <c r="C1337" t="s">
        <v>31</v>
      </c>
      <c r="D1337" t="s">
        <v>285</v>
      </c>
      <c r="E1337" t="s">
        <v>29</v>
      </c>
      <c r="G1337" t="s">
        <v>228</v>
      </c>
      <c r="H1337" t="s">
        <v>34</v>
      </c>
      <c r="I1337" t="s">
        <v>229</v>
      </c>
      <c r="J1337" t="s">
        <v>58</v>
      </c>
      <c r="K1337" t="s">
        <v>129</v>
      </c>
      <c r="M1337" s="11">
        <v>19.432568985619898</v>
      </c>
      <c r="N1337">
        <v>13</v>
      </c>
      <c r="O1337" t="s">
        <v>130</v>
      </c>
      <c r="P1337" s="12">
        <v>43431</v>
      </c>
      <c r="Q1337" s="13">
        <v>1514</v>
      </c>
      <c r="R1337" s="13"/>
      <c r="S1337" s="14">
        <v>1337.96</v>
      </c>
      <c r="T1337" s="14">
        <v>0.52</v>
      </c>
      <c r="V1337" t="s">
        <v>61</v>
      </c>
      <c r="W1337" t="s">
        <v>29</v>
      </c>
      <c r="X1337" s="12">
        <v>43431</v>
      </c>
      <c r="Y1337" s="15">
        <v>924.33581318271047</v>
      </c>
      <c r="Z1337" s="16">
        <v>0</v>
      </c>
      <c r="AA1337" s="16">
        <v>0</v>
      </c>
      <c r="AB1337" s="16">
        <v>0</v>
      </c>
      <c r="AC1337" s="16">
        <v>924.33581318271047</v>
      </c>
      <c r="AD1337" s="16">
        <v>813.87890995739167</v>
      </c>
      <c r="AE1337" s="16">
        <v>594.33723221693981</v>
      </c>
      <c r="AF1337" s="12">
        <v>43465</v>
      </c>
      <c r="AG1337" s="15" t="s">
        <v>38</v>
      </c>
      <c r="AH1337" s="15" t="s">
        <v>29</v>
      </c>
      <c r="AI1337" s="15" t="s">
        <v>38</v>
      </c>
      <c r="AL1337" s="47">
        <f t="shared" si="47"/>
        <v>0.69085459444431108</v>
      </c>
      <c r="AM1337" s="47">
        <v>0.94</v>
      </c>
      <c r="AN1337">
        <f t="shared" si="48"/>
        <v>0.48880000000000001</v>
      </c>
      <c r="AO1337" s="18" t="s">
        <v>70</v>
      </c>
      <c r="AP1337" t="s">
        <v>390</v>
      </c>
    </row>
    <row r="1338" spans="1:42" hidden="1" x14ac:dyDescent="0.2">
      <c r="A1338" t="s">
        <v>29</v>
      </c>
      <c r="B1338" t="s">
        <v>54</v>
      </c>
      <c r="C1338" t="s">
        <v>31</v>
      </c>
      <c r="D1338" t="s">
        <v>285</v>
      </c>
      <c r="E1338" t="s">
        <v>29</v>
      </c>
      <c r="G1338" t="s">
        <v>220</v>
      </c>
      <c r="H1338" t="s">
        <v>34</v>
      </c>
      <c r="I1338" t="s">
        <v>221</v>
      </c>
      <c r="J1338" t="s">
        <v>58</v>
      </c>
      <c r="K1338" t="s">
        <v>120</v>
      </c>
      <c r="M1338" s="11">
        <v>19.432568985619898</v>
      </c>
      <c r="N1338">
        <v>8</v>
      </c>
      <c r="O1338" t="s">
        <v>121</v>
      </c>
      <c r="P1338" s="12">
        <v>43431</v>
      </c>
      <c r="Q1338" s="13">
        <v>1514</v>
      </c>
      <c r="R1338" s="13"/>
      <c r="S1338" s="14">
        <v>473.43</v>
      </c>
      <c r="T1338" s="14">
        <v>0.18</v>
      </c>
      <c r="V1338" t="s">
        <v>61</v>
      </c>
      <c r="W1338" t="s">
        <v>29</v>
      </c>
      <c r="X1338" s="12">
        <v>43431</v>
      </c>
      <c r="Y1338" s="15">
        <v>327.07129064777018</v>
      </c>
      <c r="Z1338" s="16">
        <v>0</v>
      </c>
      <c r="AA1338" s="16">
        <v>0</v>
      </c>
      <c r="AB1338" s="16">
        <v>0</v>
      </c>
      <c r="AC1338" s="16">
        <v>327.07129064777018</v>
      </c>
      <c r="AD1338" s="16">
        <v>287.98670538814906</v>
      </c>
      <c r="AE1338" s="16">
        <v>210.30305528451208</v>
      </c>
      <c r="AF1338" s="12">
        <v>43465</v>
      </c>
      <c r="AG1338" s="15" t="s">
        <v>38</v>
      </c>
      <c r="AH1338" s="15" t="s">
        <v>29</v>
      </c>
      <c r="AI1338" s="15" t="s">
        <v>38</v>
      </c>
      <c r="AL1338" s="47">
        <f t="shared" si="47"/>
        <v>0.69085459444431108</v>
      </c>
      <c r="AM1338" s="47">
        <v>0.94</v>
      </c>
      <c r="AN1338">
        <f t="shared" si="48"/>
        <v>0.16919999999999999</v>
      </c>
      <c r="AO1338" s="18" t="s">
        <v>70</v>
      </c>
      <c r="AP1338" t="s">
        <v>390</v>
      </c>
    </row>
    <row r="1339" spans="1:42" hidden="1" x14ac:dyDescent="0.2">
      <c r="A1339" t="s">
        <v>29</v>
      </c>
      <c r="B1339" t="s">
        <v>54</v>
      </c>
      <c r="C1339" t="s">
        <v>31</v>
      </c>
      <c r="D1339" t="s">
        <v>285</v>
      </c>
      <c r="E1339" t="s">
        <v>29</v>
      </c>
      <c r="G1339" t="s">
        <v>230</v>
      </c>
      <c r="H1339" t="s">
        <v>34</v>
      </c>
      <c r="I1339" t="s">
        <v>231</v>
      </c>
      <c r="J1339" t="s">
        <v>58</v>
      </c>
      <c r="K1339" t="s">
        <v>59</v>
      </c>
      <c r="M1339" s="11">
        <v>9.7162844928099492</v>
      </c>
      <c r="N1339">
        <v>5</v>
      </c>
      <c r="O1339" t="s">
        <v>60</v>
      </c>
      <c r="P1339" s="12">
        <v>43431</v>
      </c>
      <c r="Q1339" s="13">
        <v>1514</v>
      </c>
      <c r="R1339" s="13"/>
      <c r="S1339" s="14">
        <v>1144.99</v>
      </c>
      <c r="T1339" s="14">
        <v>0.45</v>
      </c>
      <c r="V1339" t="s">
        <v>61</v>
      </c>
      <c r="W1339" t="s">
        <v>29</v>
      </c>
      <c r="X1339" s="12">
        <v>43431</v>
      </c>
      <c r="Y1339" s="15">
        <v>791.0216020927918</v>
      </c>
      <c r="Z1339" s="16">
        <v>0</v>
      </c>
      <c r="AA1339" s="16">
        <v>0</v>
      </c>
      <c r="AB1339" s="16">
        <v>0</v>
      </c>
      <c r="AC1339" s="16">
        <v>791.0216020927918</v>
      </c>
      <c r="AD1339" s="16">
        <v>696.4955702054724</v>
      </c>
      <c r="AE1339" s="16">
        <v>508.61773708935539</v>
      </c>
      <c r="AF1339" s="12">
        <v>43465</v>
      </c>
      <c r="AG1339" s="15" t="s">
        <v>38</v>
      </c>
      <c r="AH1339" s="15" t="s">
        <v>29</v>
      </c>
      <c r="AI1339" s="15" t="s">
        <v>38</v>
      </c>
      <c r="AL1339" s="47">
        <f t="shared" si="47"/>
        <v>0.69085459444431108</v>
      </c>
      <c r="AM1339" s="47">
        <v>0.94</v>
      </c>
      <c r="AN1339">
        <f t="shared" si="48"/>
        <v>0.42299999999999999</v>
      </c>
      <c r="AO1339" s="18" t="s">
        <v>70</v>
      </c>
      <c r="AP1339" t="s">
        <v>390</v>
      </c>
    </row>
    <row r="1340" spans="1:42" hidden="1" x14ac:dyDescent="0.2">
      <c r="A1340" t="s">
        <v>29</v>
      </c>
      <c r="B1340" t="s">
        <v>54</v>
      </c>
      <c r="C1340" t="s">
        <v>31</v>
      </c>
      <c r="D1340" t="s">
        <v>269</v>
      </c>
      <c r="E1340" t="s">
        <v>29</v>
      </c>
      <c r="G1340" t="s">
        <v>220</v>
      </c>
      <c r="H1340" t="s">
        <v>34</v>
      </c>
      <c r="I1340" t="s">
        <v>221</v>
      </c>
      <c r="J1340" t="s">
        <v>58</v>
      </c>
      <c r="K1340" t="s">
        <v>120</v>
      </c>
      <c r="M1340" s="11">
        <v>9.4108789760963596</v>
      </c>
      <c r="N1340">
        <v>18</v>
      </c>
      <c r="O1340" t="s">
        <v>121</v>
      </c>
      <c r="P1340" s="12">
        <v>43419</v>
      </c>
      <c r="Q1340" s="13">
        <v>978</v>
      </c>
      <c r="R1340" s="13"/>
      <c r="S1340" s="14">
        <v>2199.58</v>
      </c>
      <c r="T1340" s="14">
        <v>0.41</v>
      </c>
      <c r="V1340" t="s">
        <v>61</v>
      </c>
      <c r="W1340" t="s">
        <v>29</v>
      </c>
      <c r="X1340" s="12">
        <v>43419</v>
      </c>
      <c r="Y1340" s="15">
        <v>1519.5899488478176</v>
      </c>
      <c r="Z1340" s="16">
        <v>0</v>
      </c>
      <c r="AA1340" s="16">
        <v>0</v>
      </c>
      <c r="AB1340" s="16">
        <v>0</v>
      </c>
      <c r="AC1340" s="16">
        <v>1519.5899488478176</v>
      </c>
      <c r="AD1340" s="16">
        <v>1338.0009662202751</v>
      </c>
      <c r="AE1340" s="16">
        <v>977.07875365462064</v>
      </c>
      <c r="AF1340" s="12">
        <v>43465</v>
      </c>
      <c r="AG1340" s="15" t="s">
        <v>38</v>
      </c>
      <c r="AH1340" s="15" t="s">
        <v>29</v>
      </c>
      <c r="AI1340" s="15" t="s">
        <v>38</v>
      </c>
      <c r="AL1340" s="47">
        <f t="shared" si="47"/>
        <v>0.69085459444431108</v>
      </c>
      <c r="AM1340" s="47">
        <v>0.94</v>
      </c>
      <c r="AN1340">
        <f t="shared" si="48"/>
        <v>0.38539999999999996</v>
      </c>
      <c r="AO1340" s="18" t="s">
        <v>70</v>
      </c>
      <c r="AP1340" t="s">
        <v>390</v>
      </c>
    </row>
    <row r="1341" spans="1:42" hidden="1" x14ac:dyDescent="0.2">
      <c r="A1341" t="s">
        <v>29</v>
      </c>
      <c r="B1341" t="s">
        <v>54</v>
      </c>
      <c r="C1341" t="s">
        <v>31</v>
      </c>
      <c r="D1341" t="s">
        <v>269</v>
      </c>
      <c r="E1341" t="s">
        <v>29</v>
      </c>
      <c r="G1341" t="s">
        <v>230</v>
      </c>
      <c r="H1341" t="s">
        <v>34</v>
      </c>
      <c r="I1341" t="s">
        <v>231</v>
      </c>
      <c r="J1341" t="s">
        <v>58</v>
      </c>
      <c r="K1341" t="s">
        <v>62</v>
      </c>
      <c r="M1341" s="11">
        <v>4.7054394880481798</v>
      </c>
      <c r="N1341">
        <v>8</v>
      </c>
      <c r="O1341" t="s">
        <v>63</v>
      </c>
      <c r="P1341" s="12">
        <v>43419</v>
      </c>
      <c r="Q1341" s="13">
        <v>978</v>
      </c>
      <c r="R1341" s="13"/>
      <c r="S1341" s="14">
        <v>510.05</v>
      </c>
      <c r="T1341" s="14">
        <v>0.1</v>
      </c>
      <c r="V1341" t="s">
        <v>61</v>
      </c>
      <c r="W1341" t="s">
        <v>29</v>
      </c>
      <c r="X1341" s="12">
        <v>43419</v>
      </c>
      <c r="Y1341" s="15">
        <v>352.3703858963209</v>
      </c>
      <c r="Z1341" s="16">
        <v>0</v>
      </c>
      <c r="AA1341" s="16">
        <v>0</v>
      </c>
      <c r="AB1341" s="16">
        <v>0</v>
      </c>
      <c r="AC1341" s="16">
        <v>352.3703858963209</v>
      </c>
      <c r="AD1341" s="16">
        <v>310.26259232246679</v>
      </c>
      <c r="AE1341" s="16">
        <v>226.5700807888503</v>
      </c>
      <c r="AF1341" s="12">
        <v>43465</v>
      </c>
      <c r="AG1341" s="15" t="s">
        <v>38</v>
      </c>
      <c r="AH1341" s="15" t="s">
        <v>29</v>
      </c>
      <c r="AI1341" s="15" t="s">
        <v>38</v>
      </c>
      <c r="AL1341" s="47">
        <f t="shared" si="47"/>
        <v>0.69085459444431108</v>
      </c>
      <c r="AM1341" s="47">
        <v>0.94</v>
      </c>
      <c r="AN1341">
        <f t="shared" si="48"/>
        <v>9.4E-2</v>
      </c>
      <c r="AO1341" s="18" t="s">
        <v>70</v>
      </c>
      <c r="AP1341" t="s">
        <v>390</v>
      </c>
    </row>
    <row r="1342" spans="1:42" hidden="1" x14ac:dyDescent="0.2">
      <c r="A1342" t="s">
        <v>29</v>
      </c>
      <c r="B1342" t="s">
        <v>54</v>
      </c>
      <c r="C1342" t="s">
        <v>31</v>
      </c>
      <c r="D1342" t="s">
        <v>269</v>
      </c>
      <c r="E1342" t="s">
        <v>29</v>
      </c>
      <c r="G1342" t="s">
        <v>111</v>
      </c>
      <c r="H1342" t="s">
        <v>34</v>
      </c>
      <c r="I1342" t="s">
        <v>236</v>
      </c>
      <c r="J1342" t="s">
        <v>58</v>
      </c>
      <c r="K1342" t="s">
        <v>62</v>
      </c>
      <c r="M1342" s="11">
        <v>4.7054394880481798</v>
      </c>
      <c r="N1342">
        <v>4</v>
      </c>
      <c r="O1342" t="s">
        <v>224</v>
      </c>
      <c r="P1342" s="12">
        <v>43419</v>
      </c>
      <c r="Q1342" s="13">
        <v>978</v>
      </c>
      <c r="R1342" s="13"/>
      <c r="S1342" s="14">
        <v>1190.1099999999999</v>
      </c>
      <c r="T1342" s="14">
        <v>0.22</v>
      </c>
      <c r="V1342" t="s">
        <v>61</v>
      </c>
      <c r="W1342" t="s">
        <v>29</v>
      </c>
      <c r="X1342" s="12">
        <v>43419</v>
      </c>
      <c r="Y1342" s="15">
        <v>822.19296139411904</v>
      </c>
      <c r="Z1342" s="16">
        <v>0</v>
      </c>
      <c r="AA1342" s="16">
        <v>0</v>
      </c>
      <c r="AB1342" s="16">
        <v>0</v>
      </c>
      <c r="AC1342" s="16">
        <v>822.19296139411904</v>
      </c>
      <c r="AD1342" s="16">
        <v>723.94199342984189</v>
      </c>
      <c r="AE1342" s="16">
        <v>528.66056043058256</v>
      </c>
      <c r="AF1342" s="12">
        <v>43465</v>
      </c>
      <c r="AG1342" s="15" t="s">
        <v>38</v>
      </c>
      <c r="AH1342" s="15" t="s">
        <v>29</v>
      </c>
      <c r="AI1342" s="15" t="s">
        <v>38</v>
      </c>
      <c r="AL1342" s="47">
        <f t="shared" si="47"/>
        <v>0.69085459444431108</v>
      </c>
      <c r="AM1342" s="47">
        <v>0.94</v>
      </c>
      <c r="AN1342">
        <f t="shared" si="48"/>
        <v>0.20679999999999998</v>
      </c>
      <c r="AO1342" s="18" t="s">
        <v>70</v>
      </c>
      <c r="AP1342" t="s">
        <v>390</v>
      </c>
    </row>
    <row r="1343" spans="1:42" hidden="1" x14ac:dyDescent="0.2">
      <c r="A1343" t="s">
        <v>29</v>
      </c>
      <c r="B1343" t="s">
        <v>54</v>
      </c>
      <c r="C1343" t="s">
        <v>31</v>
      </c>
      <c r="D1343" t="s">
        <v>270</v>
      </c>
      <c r="E1343" t="s">
        <v>29</v>
      </c>
      <c r="G1343" t="s">
        <v>220</v>
      </c>
      <c r="H1343" t="s">
        <v>34</v>
      </c>
      <c r="I1343" t="s">
        <v>221</v>
      </c>
      <c r="J1343" t="s">
        <v>58</v>
      </c>
      <c r="K1343" t="s">
        <v>120</v>
      </c>
      <c r="M1343" s="11">
        <v>22.232103156958601</v>
      </c>
      <c r="N1343">
        <v>9</v>
      </c>
      <c r="O1343" t="s">
        <v>121</v>
      </c>
      <c r="P1343" s="12">
        <v>43419</v>
      </c>
      <c r="Q1343" s="13">
        <v>451</v>
      </c>
      <c r="R1343" s="13"/>
      <c r="S1343" s="14">
        <v>465.54</v>
      </c>
      <c r="T1343" s="14">
        <v>0.21</v>
      </c>
      <c r="V1343" t="s">
        <v>61</v>
      </c>
      <c r="W1343" t="s">
        <v>29</v>
      </c>
      <c r="X1343" s="12">
        <v>43419</v>
      </c>
      <c r="Y1343" s="15">
        <v>321.62044789760461</v>
      </c>
      <c r="Z1343" s="16">
        <v>0</v>
      </c>
      <c r="AA1343" s="16">
        <v>0</v>
      </c>
      <c r="AB1343" s="16">
        <v>0</v>
      </c>
      <c r="AC1343" s="16">
        <v>321.62044789760461</v>
      </c>
      <c r="AD1343" s="16">
        <v>283.18723111420678</v>
      </c>
      <c r="AE1343" s="16">
        <v>206.7982264688587</v>
      </c>
      <c r="AF1343" s="12">
        <v>43465</v>
      </c>
      <c r="AG1343" s="15" t="s">
        <v>38</v>
      </c>
      <c r="AH1343" s="15" t="s">
        <v>29</v>
      </c>
      <c r="AI1343" s="15" t="s">
        <v>38</v>
      </c>
      <c r="AL1343" s="47">
        <f t="shared" si="47"/>
        <v>0.69085459444431108</v>
      </c>
      <c r="AM1343" s="47">
        <v>0.94</v>
      </c>
      <c r="AN1343">
        <f t="shared" si="48"/>
        <v>0.19739999999999999</v>
      </c>
      <c r="AO1343" s="18" t="s">
        <v>70</v>
      </c>
      <c r="AP1343" t="s">
        <v>390</v>
      </c>
    </row>
    <row r="1344" spans="1:42" hidden="1" x14ac:dyDescent="0.2">
      <c r="A1344" t="s">
        <v>29</v>
      </c>
      <c r="B1344" t="s">
        <v>54</v>
      </c>
      <c r="C1344" t="s">
        <v>31</v>
      </c>
      <c r="D1344" t="s">
        <v>270</v>
      </c>
      <c r="E1344" t="s">
        <v>29</v>
      </c>
      <c r="G1344" t="s">
        <v>267</v>
      </c>
      <c r="H1344" t="s">
        <v>34</v>
      </c>
      <c r="I1344" t="s">
        <v>268</v>
      </c>
      <c r="J1344" t="s">
        <v>58</v>
      </c>
      <c r="K1344" t="s">
        <v>109</v>
      </c>
      <c r="M1344" s="11">
        <v>11.116051578479301</v>
      </c>
      <c r="N1344">
        <v>2</v>
      </c>
      <c r="O1344" t="s">
        <v>110</v>
      </c>
      <c r="P1344" s="12">
        <v>43419</v>
      </c>
      <c r="Q1344" s="13">
        <v>451</v>
      </c>
      <c r="R1344" s="13"/>
      <c r="S1344" s="14">
        <v>188.92</v>
      </c>
      <c r="T1344" s="14">
        <v>0.08</v>
      </c>
      <c r="V1344" t="s">
        <v>61</v>
      </c>
      <c r="W1344" t="s">
        <v>29</v>
      </c>
      <c r="X1344" s="12">
        <v>43419</v>
      </c>
      <c r="Y1344" s="15">
        <v>130.51624998241925</v>
      </c>
      <c r="Z1344" s="16">
        <v>0</v>
      </c>
      <c r="AA1344" s="16">
        <v>0</v>
      </c>
      <c r="AB1344" s="16">
        <v>0</v>
      </c>
      <c r="AC1344" s="16">
        <v>130.51624998241925</v>
      </c>
      <c r="AD1344" s="16">
        <v>114.91973128430628</v>
      </c>
      <c r="AE1344" s="16">
        <v>83.920438511184386</v>
      </c>
      <c r="AF1344" s="12">
        <v>43465</v>
      </c>
      <c r="AG1344" s="15" t="s">
        <v>38</v>
      </c>
      <c r="AH1344" s="15" t="s">
        <v>29</v>
      </c>
      <c r="AI1344" s="15" t="s">
        <v>38</v>
      </c>
      <c r="AL1344" s="47">
        <f t="shared" si="47"/>
        <v>0.69085459444431119</v>
      </c>
      <c r="AM1344" s="47">
        <v>0.94</v>
      </c>
      <c r="AN1344">
        <f t="shared" si="48"/>
        <v>7.5200000000000003E-2</v>
      </c>
      <c r="AO1344" s="18" t="s">
        <v>70</v>
      </c>
      <c r="AP1344" t="s">
        <v>390</v>
      </c>
    </row>
    <row r="1345" spans="1:42" hidden="1" x14ac:dyDescent="0.2">
      <c r="A1345" t="s">
        <v>29</v>
      </c>
      <c r="B1345" t="s">
        <v>54</v>
      </c>
      <c r="C1345" t="s">
        <v>31</v>
      </c>
      <c r="D1345" t="s">
        <v>270</v>
      </c>
      <c r="E1345" t="s">
        <v>29</v>
      </c>
      <c r="G1345" t="s">
        <v>230</v>
      </c>
      <c r="H1345" t="s">
        <v>34</v>
      </c>
      <c r="I1345" t="s">
        <v>231</v>
      </c>
      <c r="J1345" t="s">
        <v>58</v>
      </c>
      <c r="K1345" t="s">
        <v>62</v>
      </c>
      <c r="M1345" s="11">
        <v>11.116051578479301</v>
      </c>
      <c r="N1345">
        <v>2</v>
      </c>
      <c r="O1345" t="s">
        <v>63</v>
      </c>
      <c r="P1345" s="12">
        <v>43419</v>
      </c>
      <c r="Q1345" s="13">
        <v>451</v>
      </c>
      <c r="R1345" s="13"/>
      <c r="S1345" s="14">
        <v>53.98</v>
      </c>
      <c r="T1345" s="14">
        <v>0.02</v>
      </c>
      <c r="V1345" t="s">
        <v>61</v>
      </c>
      <c r="W1345" t="s">
        <v>29</v>
      </c>
      <c r="X1345" s="12">
        <v>43419</v>
      </c>
      <c r="Y1345" s="15">
        <v>37.292331008103908</v>
      </c>
      <c r="Z1345" s="16">
        <v>0</v>
      </c>
      <c r="AA1345" s="16">
        <v>0</v>
      </c>
      <c r="AB1345" s="16">
        <v>0</v>
      </c>
      <c r="AC1345" s="16">
        <v>37.292331008103908</v>
      </c>
      <c r="AD1345" s="16">
        <v>32.835946933764831</v>
      </c>
      <c r="AE1345" s="16">
        <v>23.978537321796171</v>
      </c>
      <c r="AF1345" s="12">
        <v>43465</v>
      </c>
      <c r="AG1345" s="15" t="s">
        <v>38</v>
      </c>
      <c r="AH1345" s="15" t="s">
        <v>29</v>
      </c>
      <c r="AI1345" s="15" t="s">
        <v>38</v>
      </c>
      <c r="AL1345" s="47">
        <f t="shared" si="47"/>
        <v>0.69085459444431108</v>
      </c>
      <c r="AM1345" s="47">
        <v>0.94</v>
      </c>
      <c r="AN1345">
        <f t="shared" si="48"/>
        <v>1.8800000000000001E-2</v>
      </c>
      <c r="AO1345" s="18" t="s">
        <v>70</v>
      </c>
      <c r="AP1345" t="s">
        <v>390</v>
      </c>
    </row>
    <row r="1346" spans="1:42" hidden="1" x14ac:dyDescent="0.2">
      <c r="A1346" t="s">
        <v>29</v>
      </c>
      <c r="B1346" t="s">
        <v>54</v>
      </c>
      <c r="C1346" t="s">
        <v>31</v>
      </c>
      <c r="D1346" t="s">
        <v>271</v>
      </c>
      <c r="E1346" t="s">
        <v>29</v>
      </c>
      <c r="G1346" t="s">
        <v>228</v>
      </c>
      <c r="H1346" t="s">
        <v>34</v>
      </c>
      <c r="I1346" t="s">
        <v>229</v>
      </c>
      <c r="J1346" t="s">
        <v>58</v>
      </c>
      <c r="K1346" t="s">
        <v>129</v>
      </c>
      <c r="M1346" s="11">
        <v>18.470631695603899</v>
      </c>
      <c r="N1346">
        <v>8</v>
      </c>
      <c r="O1346" t="s">
        <v>130</v>
      </c>
      <c r="P1346" s="12">
        <v>43402</v>
      </c>
      <c r="Q1346" s="13">
        <v>1970</v>
      </c>
      <c r="R1346" s="13"/>
      <c r="S1346" s="14">
        <v>866.24</v>
      </c>
      <c r="T1346" s="14">
        <v>0.32</v>
      </c>
      <c r="V1346" t="s">
        <v>61</v>
      </c>
      <c r="W1346" t="s">
        <v>29</v>
      </c>
      <c r="X1346" s="12">
        <v>43402</v>
      </c>
      <c r="Y1346" s="15">
        <v>598.44588389144008</v>
      </c>
      <c r="Z1346" s="16">
        <v>0</v>
      </c>
      <c r="AA1346" s="16">
        <v>0</v>
      </c>
      <c r="AB1346" s="16">
        <v>0</v>
      </c>
      <c r="AC1346" s="16">
        <v>598.44588389144008</v>
      </c>
      <c r="AD1346" s="16">
        <v>526.93239481112369</v>
      </c>
      <c r="AE1346" s="16">
        <v>384.79377861490775</v>
      </c>
      <c r="AF1346" s="12">
        <v>43465</v>
      </c>
      <c r="AG1346" s="15" t="s">
        <v>38</v>
      </c>
      <c r="AH1346" s="15" t="s">
        <v>29</v>
      </c>
      <c r="AI1346" s="15" t="s">
        <v>38</v>
      </c>
      <c r="AL1346" s="47">
        <f t="shared" si="47"/>
        <v>0.69085459444431108</v>
      </c>
      <c r="AM1346" s="47">
        <v>0.94</v>
      </c>
      <c r="AN1346">
        <f t="shared" si="48"/>
        <v>0.30080000000000001</v>
      </c>
      <c r="AO1346" s="18" t="s">
        <v>70</v>
      </c>
      <c r="AP1346" t="s">
        <v>390</v>
      </c>
    </row>
    <row r="1347" spans="1:42" hidden="1" x14ac:dyDescent="0.2">
      <c r="A1347" t="s">
        <v>29</v>
      </c>
      <c r="B1347" t="s">
        <v>54</v>
      </c>
      <c r="C1347" t="s">
        <v>31</v>
      </c>
      <c r="D1347" t="s">
        <v>271</v>
      </c>
      <c r="E1347" t="s">
        <v>29</v>
      </c>
      <c r="G1347" t="s">
        <v>220</v>
      </c>
      <c r="H1347" t="s">
        <v>34</v>
      </c>
      <c r="I1347" t="s">
        <v>221</v>
      </c>
      <c r="J1347" t="s">
        <v>58</v>
      </c>
      <c r="K1347" t="s">
        <v>120</v>
      </c>
      <c r="M1347" s="11">
        <v>18.470631695603899</v>
      </c>
      <c r="N1347">
        <v>30</v>
      </c>
      <c r="O1347" t="s">
        <v>121</v>
      </c>
      <c r="P1347" s="12">
        <v>43402</v>
      </c>
      <c r="Q1347" s="13">
        <v>1970</v>
      </c>
      <c r="R1347" s="13"/>
      <c r="S1347" s="14">
        <v>1867.83</v>
      </c>
      <c r="T1347" s="14">
        <v>0.69</v>
      </c>
      <c r="V1347" t="s">
        <v>61</v>
      </c>
      <c r="W1347" t="s">
        <v>29</v>
      </c>
      <c r="X1347" s="12">
        <v>43402</v>
      </c>
      <c r="Y1347" s="15">
        <v>1290.3989371409175</v>
      </c>
      <c r="Z1347" s="16">
        <v>0</v>
      </c>
      <c r="AA1347" s="16">
        <v>0</v>
      </c>
      <c r="AB1347" s="16">
        <v>0</v>
      </c>
      <c r="AC1347" s="16">
        <v>1290.3989371409175</v>
      </c>
      <c r="AD1347" s="16">
        <v>1136.1979763114853</v>
      </c>
      <c r="AE1347" s="16">
        <v>829.71158513839475</v>
      </c>
      <c r="AF1347" s="12">
        <v>43465</v>
      </c>
      <c r="AG1347" s="15" t="s">
        <v>38</v>
      </c>
      <c r="AH1347" s="15" t="s">
        <v>29</v>
      </c>
      <c r="AI1347" s="15" t="s">
        <v>38</v>
      </c>
      <c r="AL1347" s="47">
        <f t="shared" ref="AL1347:AL1371" si="49">Y1347/S1347</f>
        <v>0.69085459444431108</v>
      </c>
      <c r="AM1347" s="47">
        <v>0.94</v>
      </c>
      <c r="AN1347">
        <f t="shared" ref="AN1347:AN1371" si="50">T1347*AM1347</f>
        <v>0.64859999999999995</v>
      </c>
      <c r="AO1347" s="18" t="s">
        <v>70</v>
      </c>
      <c r="AP1347" t="s">
        <v>390</v>
      </c>
    </row>
    <row r="1348" spans="1:42" hidden="1" x14ac:dyDescent="0.2">
      <c r="A1348" t="s">
        <v>29</v>
      </c>
      <c r="B1348" t="s">
        <v>54</v>
      </c>
      <c r="C1348" t="s">
        <v>31</v>
      </c>
      <c r="D1348" t="s">
        <v>272</v>
      </c>
      <c r="E1348" t="s">
        <v>29</v>
      </c>
      <c r="G1348" t="s">
        <v>252</v>
      </c>
      <c r="H1348" t="s">
        <v>34</v>
      </c>
      <c r="I1348" t="s">
        <v>253</v>
      </c>
      <c r="J1348" t="s">
        <v>58</v>
      </c>
      <c r="K1348" t="s">
        <v>115</v>
      </c>
      <c r="M1348" s="11">
        <v>22.232103156958601</v>
      </c>
      <c r="N1348">
        <v>18</v>
      </c>
      <c r="O1348" t="s">
        <v>116</v>
      </c>
      <c r="P1348" s="12">
        <v>43405</v>
      </c>
      <c r="Q1348" s="13">
        <v>647</v>
      </c>
      <c r="R1348" s="13"/>
      <c r="S1348" s="14">
        <v>526.27</v>
      </c>
      <c r="T1348" s="14">
        <v>0.23</v>
      </c>
      <c r="V1348" t="s">
        <v>61</v>
      </c>
      <c r="W1348" t="s">
        <v>29</v>
      </c>
      <c r="X1348" s="12">
        <v>43405</v>
      </c>
      <c r="Y1348" s="15">
        <v>363.57604741820757</v>
      </c>
      <c r="Z1348" s="16">
        <v>0</v>
      </c>
      <c r="AA1348" s="16">
        <v>0</v>
      </c>
      <c r="AB1348" s="16">
        <v>0</v>
      </c>
      <c r="AC1348" s="16">
        <v>363.57604741820757</v>
      </c>
      <c r="AD1348" s="16">
        <v>320.12919216065984</v>
      </c>
      <c r="AE1348" s="16">
        <v>233.7751914846549</v>
      </c>
      <c r="AF1348" s="12">
        <v>43465</v>
      </c>
      <c r="AG1348" s="15" t="s">
        <v>38</v>
      </c>
      <c r="AH1348" s="15" t="s">
        <v>29</v>
      </c>
      <c r="AI1348" s="15" t="s">
        <v>38</v>
      </c>
      <c r="AL1348" s="47">
        <f t="shared" si="49"/>
        <v>0.69085459444431108</v>
      </c>
      <c r="AM1348" s="47">
        <v>0.94</v>
      </c>
      <c r="AN1348">
        <f t="shared" si="50"/>
        <v>0.2162</v>
      </c>
      <c r="AO1348" s="18" t="s">
        <v>70</v>
      </c>
      <c r="AP1348" t="s">
        <v>390</v>
      </c>
    </row>
    <row r="1349" spans="1:42" hidden="1" x14ac:dyDescent="0.2">
      <c r="A1349" t="s">
        <v>29</v>
      </c>
      <c r="B1349" t="s">
        <v>54</v>
      </c>
      <c r="C1349" t="s">
        <v>31</v>
      </c>
      <c r="D1349" t="s">
        <v>272</v>
      </c>
      <c r="E1349" t="s">
        <v>29</v>
      </c>
      <c r="G1349" t="s">
        <v>220</v>
      </c>
      <c r="H1349" t="s">
        <v>34</v>
      </c>
      <c r="I1349" t="s">
        <v>221</v>
      </c>
      <c r="J1349" t="s">
        <v>58</v>
      </c>
      <c r="K1349" t="s">
        <v>120</v>
      </c>
      <c r="M1349" s="11">
        <v>22.232103156958601</v>
      </c>
      <c r="N1349">
        <v>2</v>
      </c>
      <c r="O1349" t="s">
        <v>121</v>
      </c>
      <c r="P1349" s="12">
        <v>43405</v>
      </c>
      <c r="Q1349" s="13">
        <v>647</v>
      </c>
      <c r="R1349" s="13"/>
      <c r="S1349" s="14">
        <v>103.45</v>
      </c>
      <c r="T1349" s="14">
        <v>0.05</v>
      </c>
      <c r="V1349" t="s">
        <v>61</v>
      </c>
      <c r="W1349" t="s">
        <v>29</v>
      </c>
      <c r="X1349" s="12">
        <v>43405</v>
      </c>
      <c r="Y1349" s="15">
        <v>71.468907795263988</v>
      </c>
      <c r="Z1349" s="16">
        <v>0</v>
      </c>
      <c r="AA1349" s="16">
        <v>0</v>
      </c>
      <c r="AB1349" s="16">
        <v>0</v>
      </c>
      <c r="AC1349" s="16">
        <v>71.468907795263988</v>
      </c>
      <c r="AD1349" s="16">
        <v>62.928468141866851</v>
      </c>
      <c r="AE1349" s="16">
        <v>45.953680732490078</v>
      </c>
      <c r="AF1349" s="12">
        <v>43465</v>
      </c>
      <c r="AG1349" s="15" t="s">
        <v>38</v>
      </c>
      <c r="AH1349" s="15" t="s">
        <v>29</v>
      </c>
      <c r="AI1349" s="15" t="s">
        <v>38</v>
      </c>
      <c r="AL1349" s="47">
        <f t="shared" si="49"/>
        <v>0.69085459444431108</v>
      </c>
      <c r="AM1349" s="47">
        <v>0.94</v>
      </c>
      <c r="AN1349">
        <f t="shared" si="50"/>
        <v>4.7E-2</v>
      </c>
      <c r="AO1349" s="18" t="s">
        <v>70</v>
      </c>
      <c r="AP1349" t="s">
        <v>390</v>
      </c>
    </row>
    <row r="1350" spans="1:42" hidden="1" x14ac:dyDescent="0.2">
      <c r="A1350" t="s">
        <v>29</v>
      </c>
      <c r="B1350" t="s">
        <v>54</v>
      </c>
      <c r="C1350" t="s">
        <v>31</v>
      </c>
      <c r="D1350" t="s">
        <v>272</v>
      </c>
      <c r="E1350" t="s">
        <v>29</v>
      </c>
      <c r="G1350" t="s">
        <v>249</v>
      </c>
      <c r="H1350" t="s">
        <v>34</v>
      </c>
      <c r="I1350" t="s">
        <v>250</v>
      </c>
      <c r="J1350" t="s">
        <v>58</v>
      </c>
      <c r="K1350" t="s">
        <v>59</v>
      </c>
      <c r="M1350" s="11">
        <v>11.116051578479301</v>
      </c>
      <c r="N1350">
        <v>7</v>
      </c>
      <c r="O1350" t="s">
        <v>60</v>
      </c>
      <c r="P1350" s="12">
        <v>43405</v>
      </c>
      <c r="Q1350" s="13">
        <v>647</v>
      </c>
      <c r="R1350" s="13"/>
      <c r="S1350" s="14">
        <v>1322.41</v>
      </c>
      <c r="T1350" s="14">
        <v>0.59</v>
      </c>
      <c r="V1350" t="s">
        <v>61</v>
      </c>
      <c r="W1350" t="s">
        <v>29</v>
      </c>
      <c r="X1350" s="12">
        <v>43405</v>
      </c>
      <c r="Y1350" s="15">
        <v>913.59302423910151</v>
      </c>
      <c r="Z1350" s="16">
        <v>0</v>
      </c>
      <c r="AA1350" s="16">
        <v>0</v>
      </c>
      <c r="AB1350" s="16">
        <v>0</v>
      </c>
      <c r="AC1350" s="16">
        <v>913.59302423910151</v>
      </c>
      <c r="AD1350" s="16">
        <v>804.41987003853205</v>
      </c>
      <c r="AE1350" s="16">
        <v>587.42974323298415</v>
      </c>
      <c r="AF1350" s="12">
        <v>43465</v>
      </c>
      <c r="AG1350" s="15" t="s">
        <v>38</v>
      </c>
      <c r="AH1350" s="15" t="s">
        <v>29</v>
      </c>
      <c r="AI1350" s="15" t="s">
        <v>38</v>
      </c>
      <c r="AL1350" s="47">
        <f t="shared" si="49"/>
        <v>0.69085459444431108</v>
      </c>
      <c r="AM1350" s="47">
        <v>0.94</v>
      </c>
      <c r="AN1350">
        <f t="shared" si="50"/>
        <v>0.55459999999999998</v>
      </c>
      <c r="AO1350" s="18" t="s">
        <v>70</v>
      </c>
      <c r="AP1350" t="s">
        <v>390</v>
      </c>
    </row>
    <row r="1351" spans="1:42" hidden="1" x14ac:dyDescent="0.2">
      <c r="A1351" t="s">
        <v>29</v>
      </c>
      <c r="B1351" t="s">
        <v>54</v>
      </c>
      <c r="C1351" t="s">
        <v>31</v>
      </c>
      <c r="D1351" t="s">
        <v>272</v>
      </c>
      <c r="E1351" t="s">
        <v>29</v>
      </c>
      <c r="G1351" t="s">
        <v>273</v>
      </c>
      <c r="H1351" t="s">
        <v>34</v>
      </c>
      <c r="I1351" t="s">
        <v>274</v>
      </c>
      <c r="J1351" t="s">
        <v>58</v>
      </c>
      <c r="K1351" t="s">
        <v>59</v>
      </c>
      <c r="M1351" s="11">
        <v>11.116051578479301</v>
      </c>
      <c r="N1351">
        <v>2</v>
      </c>
      <c r="O1351" t="s">
        <v>275</v>
      </c>
      <c r="P1351" s="12">
        <v>43405</v>
      </c>
      <c r="Q1351" s="13">
        <v>647</v>
      </c>
      <c r="R1351" s="13"/>
      <c r="S1351" s="14">
        <v>364.34</v>
      </c>
      <c r="T1351" s="14">
        <v>0.16</v>
      </c>
      <c r="V1351" t="s">
        <v>61</v>
      </c>
      <c r="W1351" t="s">
        <v>29</v>
      </c>
      <c r="X1351" s="12">
        <v>43405</v>
      </c>
      <c r="Y1351" s="15">
        <v>251.70596293984028</v>
      </c>
      <c r="Z1351" s="16">
        <v>0</v>
      </c>
      <c r="AA1351" s="16">
        <v>0</v>
      </c>
      <c r="AB1351" s="16">
        <v>0</v>
      </c>
      <c r="AC1351" s="16">
        <v>251.70596293984028</v>
      </c>
      <c r="AD1351" s="16">
        <v>221.62743434323599</v>
      </c>
      <c r="AE1351" s="16">
        <v>161.8440216343686</v>
      </c>
      <c r="AF1351" s="12">
        <v>43465</v>
      </c>
      <c r="AG1351" s="15" t="s">
        <v>38</v>
      </c>
      <c r="AH1351" s="15" t="s">
        <v>29</v>
      </c>
      <c r="AI1351" s="15" t="s">
        <v>38</v>
      </c>
      <c r="AL1351" s="47">
        <f t="shared" si="49"/>
        <v>0.69085459444431108</v>
      </c>
      <c r="AM1351" s="47">
        <v>0.94</v>
      </c>
      <c r="AN1351">
        <f t="shared" si="50"/>
        <v>0.15040000000000001</v>
      </c>
      <c r="AO1351" s="18" t="s">
        <v>70</v>
      </c>
      <c r="AP1351" t="s">
        <v>390</v>
      </c>
    </row>
    <row r="1352" spans="1:42" hidden="1" x14ac:dyDescent="0.2">
      <c r="A1352" t="s">
        <v>29</v>
      </c>
      <c r="B1352" t="s">
        <v>54</v>
      </c>
      <c r="C1352" t="s">
        <v>31</v>
      </c>
      <c r="D1352" t="s">
        <v>272</v>
      </c>
      <c r="E1352" t="s">
        <v>29</v>
      </c>
      <c r="G1352" t="s">
        <v>230</v>
      </c>
      <c r="H1352" t="s">
        <v>34</v>
      </c>
      <c r="I1352" t="s">
        <v>231</v>
      </c>
      <c r="J1352" t="s">
        <v>58</v>
      </c>
      <c r="K1352" t="s">
        <v>102</v>
      </c>
      <c r="M1352" s="11">
        <v>11.116051578479301</v>
      </c>
      <c r="N1352">
        <v>1</v>
      </c>
      <c r="O1352" t="s">
        <v>103</v>
      </c>
      <c r="P1352" s="12">
        <v>43405</v>
      </c>
      <c r="Q1352" s="13">
        <v>647</v>
      </c>
      <c r="R1352" s="13"/>
      <c r="S1352" s="14">
        <v>110.2</v>
      </c>
      <c r="T1352" s="14">
        <v>0.05</v>
      </c>
      <c r="V1352" t="s">
        <v>61</v>
      </c>
      <c r="W1352" t="s">
        <v>29</v>
      </c>
      <c r="X1352" s="12">
        <v>43405</v>
      </c>
      <c r="Y1352" s="15">
        <v>76.132176307763089</v>
      </c>
      <c r="Z1352" s="16">
        <v>0</v>
      </c>
      <c r="AA1352" s="16">
        <v>0</v>
      </c>
      <c r="AB1352" s="16">
        <v>0</v>
      </c>
      <c r="AC1352" s="16">
        <v>76.132176307763089</v>
      </c>
      <c r="AD1352" s="16">
        <v>67.034482254555115</v>
      </c>
      <c r="AE1352" s="16">
        <v>48.952108426490156</v>
      </c>
      <c r="AF1352" s="12">
        <v>43465</v>
      </c>
      <c r="AG1352" s="15" t="s">
        <v>38</v>
      </c>
      <c r="AH1352" s="15" t="s">
        <v>29</v>
      </c>
      <c r="AI1352" s="15" t="s">
        <v>38</v>
      </c>
      <c r="AL1352" s="47">
        <f t="shared" si="49"/>
        <v>0.69085459444431119</v>
      </c>
      <c r="AM1352" s="47">
        <v>0.94</v>
      </c>
      <c r="AN1352">
        <f t="shared" si="50"/>
        <v>4.7E-2</v>
      </c>
      <c r="AO1352" s="18" t="s">
        <v>70</v>
      </c>
      <c r="AP1352" t="s">
        <v>390</v>
      </c>
    </row>
    <row r="1353" spans="1:42" hidden="1" x14ac:dyDescent="0.2">
      <c r="A1353" t="s">
        <v>29</v>
      </c>
      <c r="B1353" t="s">
        <v>54</v>
      </c>
      <c r="C1353" t="s">
        <v>31</v>
      </c>
      <c r="D1353" t="s">
        <v>276</v>
      </c>
      <c r="E1353" t="s">
        <v>29</v>
      </c>
      <c r="G1353" t="s">
        <v>228</v>
      </c>
      <c r="H1353" t="s">
        <v>34</v>
      </c>
      <c r="I1353" t="s">
        <v>229</v>
      </c>
      <c r="J1353" t="s">
        <v>58</v>
      </c>
      <c r="K1353" t="s">
        <v>129</v>
      </c>
      <c r="M1353" s="11">
        <v>17.5254118471784</v>
      </c>
      <c r="N1353">
        <v>14</v>
      </c>
      <c r="O1353" t="s">
        <v>130</v>
      </c>
      <c r="P1353" s="12">
        <v>43402</v>
      </c>
      <c r="Q1353" s="13">
        <v>1190</v>
      </c>
      <c r="R1353" s="13"/>
      <c r="S1353" s="14">
        <v>1597.68</v>
      </c>
      <c r="T1353" s="14">
        <v>0.56000000000000005</v>
      </c>
      <c r="V1353" t="s">
        <v>61</v>
      </c>
      <c r="W1353" t="s">
        <v>29</v>
      </c>
      <c r="X1353" s="12">
        <v>43402</v>
      </c>
      <c r="Y1353" s="15">
        <v>1103.764568451787</v>
      </c>
      <c r="Z1353" s="16">
        <v>0</v>
      </c>
      <c r="AA1353" s="16">
        <v>0</v>
      </c>
      <c r="AB1353" s="16">
        <v>0</v>
      </c>
      <c r="AC1353" s="16">
        <v>1103.764568451787</v>
      </c>
      <c r="AD1353" s="16">
        <v>971.86616704589494</v>
      </c>
      <c r="AE1353" s="16">
        <v>709.70784565185841</v>
      </c>
      <c r="AF1353" s="12">
        <v>43465</v>
      </c>
      <c r="AG1353" s="15" t="s">
        <v>38</v>
      </c>
      <c r="AH1353" s="15" t="s">
        <v>29</v>
      </c>
      <c r="AI1353" s="15" t="s">
        <v>38</v>
      </c>
      <c r="AL1353" s="47">
        <f t="shared" si="49"/>
        <v>0.69085459444431108</v>
      </c>
      <c r="AM1353" s="47">
        <v>0.94</v>
      </c>
      <c r="AN1353">
        <f t="shared" si="50"/>
        <v>0.52639999999999998</v>
      </c>
      <c r="AO1353" s="18" t="s">
        <v>70</v>
      </c>
      <c r="AP1353" t="s">
        <v>390</v>
      </c>
    </row>
    <row r="1354" spans="1:42" hidden="1" x14ac:dyDescent="0.2">
      <c r="A1354" t="s">
        <v>29</v>
      </c>
      <c r="B1354" t="s">
        <v>54</v>
      </c>
      <c r="C1354" t="s">
        <v>31</v>
      </c>
      <c r="D1354" t="s">
        <v>277</v>
      </c>
      <c r="E1354" t="s">
        <v>29</v>
      </c>
      <c r="G1354" t="s">
        <v>220</v>
      </c>
      <c r="H1354" t="s">
        <v>34</v>
      </c>
      <c r="I1354" t="s">
        <v>221</v>
      </c>
      <c r="J1354" t="s">
        <v>58</v>
      </c>
      <c r="K1354" t="s">
        <v>120</v>
      </c>
      <c r="M1354" s="11">
        <v>17.458100558659201</v>
      </c>
      <c r="N1354">
        <v>46</v>
      </c>
      <c r="O1354" t="s">
        <v>121</v>
      </c>
      <c r="P1354" s="12">
        <v>43418</v>
      </c>
      <c r="Q1354" s="13">
        <v>1978</v>
      </c>
      <c r="R1354" s="13"/>
      <c r="S1354" s="14">
        <v>3030.11</v>
      </c>
      <c r="T1354" s="14">
        <v>1.06</v>
      </c>
      <c r="V1354" t="s">
        <v>61</v>
      </c>
      <c r="W1354" t="s">
        <v>29</v>
      </c>
      <c r="X1354" s="12">
        <v>43418</v>
      </c>
      <c r="Y1354" s="15">
        <v>2093.3654151716514</v>
      </c>
      <c r="Z1354" s="16">
        <v>0</v>
      </c>
      <c r="AA1354" s="16">
        <v>0</v>
      </c>
      <c r="AB1354" s="16">
        <v>0</v>
      </c>
      <c r="AC1354" s="16">
        <v>2093.3654151716514</v>
      </c>
      <c r="AD1354" s="16">
        <v>1843.2110256293101</v>
      </c>
      <c r="AE1354" s="16">
        <v>1346.0097392394925</v>
      </c>
      <c r="AF1354" s="12">
        <v>43465</v>
      </c>
      <c r="AG1354" s="15" t="s">
        <v>38</v>
      </c>
      <c r="AH1354" s="15" t="s">
        <v>29</v>
      </c>
      <c r="AI1354" s="15" t="s">
        <v>38</v>
      </c>
      <c r="AL1354" s="47">
        <f t="shared" si="49"/>
        <v>0.69085459444431108</v>
      </c>
      <c r="AM1354" s="47">
        <v>0.94</v>
      </c>
      <c r="AN1354">
        <f t="shared" si="50"/>
        <v>0.99639999999999995</v>
      </c>
      <c r="AO1354" s="18" t="s">
        <v>70</v>
      </c>
      <c r="AP1354" t="s">
        <v>390</v>
      </c>
    </row>
    <row r="1355" spans="1:42" hidden="1" x14ac:dyDescent="0.2">
      <c r="A1355" t="s">
        <v>29</v>
      </c>
      <c r="B1355" t="s">
        <v>54</v>
      </c>
      <c r="C1355" t="s">
        <v>31</v>
      </c>
      <c r="D1355" t="s">
        <v>278</v>
      </c>
      <c r="E1355" t="s">
        <v>29</v>
      </c>
      <c r="G1355" t="s">
        <v>228</v>
      </c>
      <c r="H1355" t="s">
        <v>34</v>
      </c>
      <c r="I1355" t="s">
        <v>229</v>
      </c>
      <c r="J1355" t="s">
        <v>58</v>
      </c>
      <c r="K1355" t="s">
        <v>129</v>
      </c>
      <c r="M1355" s="11">
        <v>23.900573613766699</v>
      </c>
      <c r="N1355">
        <v>24</v>
      </c>
      <c r="O1355" t="s">
        <v>130</v>
      </c>
      <c r="P1355" s="12">
        <v>43418</v>
      </c>
      <c r="Q1355" s="13">
        <v>2040</v>
      </c>
      <c r="R1355" s="13"/>
      <c r="S1355" s="14">
        <v>2008.32</v>
      </c>
      <c r="T1355" s="14">
        <v>0.96</v>
      </c>
      <c r="V1355" t="s">
        <v>61</v>
      </c>
      <c r="W1355" t="s">
        <v>29</v>
      </c>
      <c r="X1355" s="12">
        <v>43418</v>
      </c>
      <c r="Y1355" s="15">
        <v>1387.4570991143987</v>
      </c>
      <c r="Z1355" s="16">
        <v>0</v>
      </c>
      <c r="AA1355" s="16">
        <v>0</v>
      </c>
      <c r="AB1355" s="16">
        <v>0</v>
      </c>
      <c r="AC1355" s="16">
        <v>1387.4570991143987</v>
      </c>
      <c r="AD1355" s="16">
        <v>1221.6578167102368</v>
      </c>
      <c r="AE1355" s="16">
        <v>892.11886020951624</v>
      </c>
      <c r="AF1355" s="12">
        <v>43465</v>
      </c>
      <c r="AG1355" s="15" t="s">
        <v>38</v>
      </c>
      <c r="AH1355" s="15" t="s">
        <v>29</v>
      </c>
      <c r="AI1355" s="15" t="s">
        <v>38</v>
      </c>
      <c r="AL1355" s="47">
        <f t="shared" si="49"/>
        <v>0.69085459444431108</v>
      </c>
      <c r="AM1355" s="47">
        <v>0.94</v>
      </c>
      <c r="AN1355">
        <f t="shared" si="50"/>
        <v>0.90239999999999987</v>
      </c>
      <c r="AO1355" s="18" t="s">
        <v>70</v>
      </c>
      <c r="AP1355" t="s">
        <v>390</v>
      </c>
    </row>
    <row r="1356" spans="1:42" hidden="1" x14ac:dyDescent="0.2">
      <c r="A1356" t="s">
        <v>29</v>
      </c>
      <c r="B1356" t="s">
        <v>54</v>
      </c>
      <c r="C1356" t="s">
        <v>31</v>
      </c>
      <c r="D1356" t="s">
        <v>286</v>
      </c>
      <c r="E1356" t="s">
        <v>29</v>
      </c>
      <c r="G1356" t="s">
        <v>220</v>
      </c>
      <c r="H1356" t="s">
        <v>34</v>
      </c>
      <c r="I1356" t="s">
        <v>221</v>
      </c>
      <c r="J1356" t="s">
        <v>58</v>
      </c>
      <c r="K1356" t="s">
        <v>120</v>
      </c>
      <c r="M1356" s="11">
        <v>18.050541516245399</v>
      </c>
      <c r="N1356">
        <v>12</v>
      </c>
      <c r="O1356" t="s">
        <v>121</v>
      </c>
      <c r="P1356" s="12">
        <v>43434</v>
      </c>
      <c r="Q1356" s="13">
        <v>620</v>
      </c>
      <c r="R1356" s="13"/>
      <c r="S1356" s="14">
        <v>764.52</v>
      </c>
      <c r="T1356" s="14">
        <v>0.28000000000000003</v>
      </c>
      <c r="V1356" t="s">
        <v>61</v>
      </c>
      <c r="W1356" t="s">
        <v>29</v>
      </c>
      <c r="X1356" s="12">
        <v>43434</v>
      </c>
      <c r="Y1356" s="15">
        <v>528.17215454456471</v>
      </c>
      <c r="Z1356" s="16">
        <v>0</v>
      </c>
      <c r="AA1356" s="16">
        <v>0</v>
      </c>
      <c r="AB1356" s="16">
        <v>0</v>
      </c>
      <c r="AC1356" s="16">
        <v>528.17215454456471</v>
      </c>
      <c r="AD1356" s="16">
        <v>465.05628287887907</v>
      </c>
      <c r="AE1356" s="16">
        <v>339.60858379510211</v>
      </c>
      <c r="AF1356" s="12">
        <v>43465</v>
      </c>
      <c r="AG1356" s="15" t="s">
        <v>38</v>
      </c>
      <c r="AH1356" s="15" t="s">
        <v>29</v>
      </c>
      <c r="AI1356" s="15" t="s">
        <v>38</v>
      </c>
      <c r="AL1356" s="47">
        <f t="shared" si="49"/>
        <v>0.69085459444431108</v>
      </c>
      <c r="AM1356" s="47">
        <v>0.94</v>
      </c>
      <c r="AN1356">
        <f t="shared" si="50"/>
        <v>0.26319999999999999</v>
      </c>
      <c r="AO1356" s="18" t="s">
        <v>70</v>
      </c>
      <c r="AP1356" t="s">
        <v>390</v>
      </c>
    </row>
    <row r="1357" spans="1:42" hidden="1" x14ac:dyDescent="0.2">
      <c r="A1357" t="s">
        <v>29</v>
      </c>
      <c r="B1357" t="s">
        <v>54</v>
      </c>
      <c r="C1357" t="s">
        <v>31</v>
      </c>
      <c r="D1357" t="s">
        <v>286</v>
      </c>
      <c r="E1357" t="s">
        <v>29</v>
      </c>
      <c r="G1357" t="s">
        <v>230</v>
      </c>
      <c r="H1357" t="s">
        <v>34</v>
      </c>
      <c r="I1357" t="s">
        <v>231</v>
      </c>
      <c r="J1357" t="s">
        <v>58</v>
      </c>
      <c r="K1357" t="s">
        <v>102</v>
      </c>
      <c r="M1357" s="11">
        <v>9.0252707581227405</v>
      </c>
      <c r="N1357">
        <v>8</v>
      </c>
      <c r="O1357" t="s">
        <v>103</v>
      </c>
      <c r="P1357" s="12">
        <v>43434</v>
      </c>
      <c r="Q1357" s="13">
        <v>620</v>
      </c>
      <c r="R1357" s="13"/>
      <c r="S1357" s="14">
        <v>1085.8399999999999</v>
      </c>
      <c r="T1357" s="14">
        <v>0.39</v>
      </c>
      <c r="V1357" t="s">
        <v>61</v>
      </c>
      <c r="W1357" t="s">
        <v>29</v>
      </c>
      <c r="X1357" s="12">
        <v>43434</v>
      </c>
      <c r="Y1357" s="15">
        <v>750.15755283141073</v>
      </c>
      <c r="Z1357" s="16">
        <v>0</v>
      </c>
      <c r="AA1357" s="16">
        <v>0</v>
      </c>
      <c r="AB1357" s="16">
        <v>0</v>
      </c>
      <c r="AC1357" s="16">
        <v>750.15755283141073</v>
      </c>
      <c r="AD1357" s="16">
        <v>660.51472061058189</v>
      </c>
      <c r="AE1357" s="16">
        <v>482.34262625971024</v>
      </c>
      <c r="AF1357" s="12">
        <v>43465</v>
      </c>
      <c r="AG1357" s="15" t="s">
        <v>38</v>
      </c>
      <c r="AH1357" s="15" t="s">
        <v>29</v>
      </c>
      <c r="AI1357" s="15" t="s">
        <v>38</v>
      </c>
      <c r="AL1357" s="47">
        <f t="shared" si="49"/>
        <v>0.69085459444431108</v>
      </c>
      <c r="AM1357" s="47">
        <v>0.94</v>
      </c>
      <c r="AN1357">
        <f t="shared" si="50"/>
        <v>0.36659999999999998</v>
      </c>
      <c r="AO1357" s="18" t="s">
        <v>70</v>
      </c>
      <c r="AP1357" t="s">
        <v>390</v>
      </c>
    </row>
    <row r="1358" spans="1:42" hidden="1" x14ac:dyDescent="0.2">
      <c r="A1358" t="s">
        <v>29</v>
      </c>
      <c r="B1358" t="s">
        <v>54</v>
      </c>
      <c r="C1358" t="s">
        <v>31</v>
      </c>
      <c r="D1358" t="s">
        <v>279</v>
      </c>
      <c r="E1358" t="s">
        <v>29</v>
      </c>
      <c r="G1358" t="s">
        <v>220</v>
      </c>
      <c r="H1358" t="s">
        <v>34</v>
      </c>
      <c r="I1358" t="s">
        <v>221</v>
      </c>
      <c r="J1358" t="s">
        <v>58</v>
      </c>
      <c r="K1358" t="s">
        <v>120</v>
      </c>
      <c r="M1358" s="11">
        <v>10.761945759793299</v>
      </c>
      <c r="N1358">
        <v>8</v>
      </c>
      <c r="O1358" t="s">
        <v>121</v>
      </c>
      <c r="P1358" s="12">
        <v>43416</v>
      </c>
      <c r="Q1358" s="13">
        <v>383</v>
      </c>
      <c r="R1358" s="13"/>
      <c r="S1358" s="14">
        <v>854.86</v>
      </c>
      <c r="T1358" s="14">
        <v>0.18</v>
      </c>
      <c r="V1358" t="s">
        <v>61</v>
      </c>
      <c r="W1358" t="s">
        <v>29</v>
      </c>
      <c r="X1358" s="12">
        <v>43416</v>
      </c>
      <c r="Y1358" s="15">
        <v>590.58395860666383</v>
      </c>
      <c r="Z1358" s="16">
        <v>0</v>
      </c>
      <c r="AA1358" s="16">
        <v>0</v>
      </c>
      <c r="AB1358" s="16">
        <v>0</v>
      </c>
      <c r="AC1358" s="16">
        <v>590.58395860666383</v>
      </c>
      <c r="AD1358" s="16">
        <v>520.00995916632473</v>
      </c>
      <c r="AE1358" s="16">
        <v>379.73865162857874</v>
      </c>
      <c r="AF1358" s="12">
        <v>43465</v>
      </c>
      <c r="AG1358" s="15" t="s">
        <v>38</v>
      </c>
      <c r="AH1358" s="15" t="s">
        <v>29</v>
      </c>
      <c r="AI1358" s="15" t="s">
        <v>38</v>
      </c>
      <c r="AL1358" s="47">
        <f t="shared" si="49"/>
        <v>0.69085459444431119</v>
      </c>
      <c r="AM1358" s="47">
        <v>0.94</v>
      </c>
      <c r="AN1358">
        <f t="shared" si="50"/>
        <v>0.16919999999999999</v>
      </c>
      <c r="AO1358" s="18" t="s">
        <v>70</v>
      </c>
      <c r="AP1358" t="s">
        <v>390</v>
      </c>
    </row>
    <row r="1359" spans="1:42" hidden="1" x14ac:dyDescent="0.2">
      <c r="A1359" t="s">
        <v>29</v>
      </c>
      <c r="B1359" t="s">
        <v>54</v>
      </c>
      <c r="C1359" t="s">
        <v>31</v>
      </c>
      <c r="D1359" t="s">
        <v>279</v>
      </c>
      <c r="E1359" t="s">
        <v>29</v>
      </c>
      <c r="G1359" t="s">
        <v>230</v>
      </c>
      <c r="H1359" t="s">
        <v>34</v>
      </c>
      <c r="I1359" t="s">
        <v>231</v>
      </c>
      <c r="J1359" t="s">
        <v>58</v>
      </c>
      <c r="K1359" t="s">
        <v>102</v>
      </c>
      <c r="M1359" s="11">
        <v>5.3809728798966798</v>
      </c>
      <c r="N1359">
        <v>3</v>
      </c>
      <c r="O1359" t="s">
        <v>255</v>
      </c>
      <c r="P1359" s="12">
        <v>43416</v>
      </c>
      <c r="Q1359" s="13">
        <v>383</v>
      </c>
      <c r="R1359" s="13"/>
      <c r="S1359" s="14">
        <v>404.2</v>
      </c>
      <c r="T1359" s="14">
        <v>0.09</v>
      </c>
      <c r="V1359" t="s">
        <v>61</v>
      </c>
      <c r="W1359" t="s">
        <v>29</v>
      </c>
      <c r="X1359" s="12">
        <v>43416</v>
      </c>
      <c r="Y1359" s="15">
        <v>279.24342707439052</v>
      </c>
      <c r="Z1359" s="16">
        <v>0</v>
      </c>
      <c r="AA1359" s="16">
        <v>0</v>
      </c>
      <c r="AB1359" s="16">
        <v>0</v>
      </c>
      <c r="AC1359" s="16">
        <v>279.24342707439052</v>
      </c>
      <c r="AD1359" s="16">
        <v>245.87420805164405</v>
      </c>
      <c r="AE1359" s="16">
        <v>179.55029243182685</v>
      </c>
      <c r="AF1359" s="12">
        <v>43465</v>
      </c>
      <c r="AG1359" s="15" t="s">
        <v>38</v>
      </c>
      <c r="AH1359" s="15" t="s">
        <v>29</v>
      </c>
      <c r="AI1359" s="15" t="s">
        <v>38</v>
      </c>
      <c r="AL1359" s="47">
        <f t="shared" si="49"/>
        <v>0.69085459444431108</v>
      </c>
      <c r="AM1359" s="47">
        <v>0.94</v>
      </c>
      <c r="AN1359">
        <f t="shared" si="50"/>
        <v>8.4599999999999995E-2</v>
      </c>
      <c r="AO1359" s="18" t="s">
        <v>70</v>
      </c>
      <c r="AP1359" t="s">
        <v>390</v>
      </c>
    </row>
    <row r="1360" spans="1:42" hidden="1" x14ac:dyDescent="0.2">
      <c r="A1360" t="s">
        <v>29</v>
      </c>
      <c r="B1360" t="s">
        <v>54</v>
      </c>
      <c r="C1360" t="s">
        <v>31</v>
      </c>
      <c r="D1360" t="s">
        <v>287</v>
      </c>
      <c r="E1360" t="s">
        <v>29</v>
      </c>
      <c r="G1360" t="s">
        <v>220</v>
      </c>
      <c r="H1360" t="s">
        <v>34</v>
      </c>
      <c r="I1360" t="s">
        <v>221</v>
      </c>
      <c r="J1360" t="s">
        <v>58</v>
      </c>
      <c r="K1360" t="s">
        <v>120</v>
      </c>
      <c r="M1360" s="11">
        <v>22.768670309653899</v>
      </c>
      <c r="N1360">
        <v>17</v>
      </c>
      <c r="O1360" t="s">
        <v>121</v>
      </c>
      <c r="P1360" s="12">
        <v>43431</v>
      </c>
      <c r="Q1360" s="13">
        <v>822</v>
      </c>
      <c r="R1360" s="13"/>
      <c r="S1360" s="14">
        <v>858.64</v>
      </c>
      <c r="T1360" s="14">
        <v>0.39</v>
      </c>
      <c r="V1360" t="s">
        <v>61</v>
      </c>
      <c r="W1360" t="s">
        <v>29</v>
      </c>
      <c r="X1360" s="12">
        <v>43431</v>
      </c>
      <c r="Y1360" s="15">
        <v>593.19538897366328</v>
      </c>
      <c r="Z1360" s="16">
        <v>0</v>
      </c>
      <c r="AA1360" s="16">
        <v>0</v>
      </c>
      <c r="AB1360" s="16">
        <v>0</v>
      </c>
      <c r="AC1360" s="16">
        <v>593.19538897366328</v>
      </c>
      <c r="AD1360" s="16">
        <v>522.3093270694302</v>
      </c>
      <c r="AE1360" s="16">
        <v>381.41777113721872</v>
      </c>
      <c r="AF1360" s="12">
        <v>43465</v>
      </c>
      <c r="AG1360" s="15" t="s">
        <v>38</v>
      </c>
      <c r="AH1360" s="15" t="s">
        <v>29</v>
      </c>
      <c r="AI1360" s="15" t="s">
        <v>38</v>
      </c>
      <c r="AL1360" s="47">
        <f t="shared" si="49"/>
        <v>0.69085459444431108</v>
      </c>
      <c r="AM1360" s="47">
        <v>0.94</v>
      </c>
      <c r="AN1360">
        <f t="shared" si="50"/>
        <v>0.36659999999999998</v>
      </c>
      <c r="AO1360" s="18" t="s">
        <v>70</v>
      </c>
      <c r="AP1360" t="s">
        <v>390</v>
      </c>
    </row>
    <row r="1361" spans="1:42" hidden="1" x14ac:dyDescent="0.2">
      <c r="A1361" t="s">
        <v>29</v>
      </c>
      <c r="B1361" t="s">
        <v>54</v>
      </c>
      <c r="C1361" t="s">
        <v>31</v>
      </c>
      <c r="D1361" t="s">
        <v>287</v>
      </c>
      <c r="E1361" t="s">
        <v>29</v>
      </c>
      <c r="G1361" t="s">
        <v>230</v>
      </c>
      <c r="H1361" t="s">
        <v>34</v>
      </c>
      <c r="I1361" t="s">
        <v>231</v>
      </c>
      <c r="J1361" t="s">
        <v>58</v>
      </c>
      <c r="K1361" t="s">
        <v>59</v>
      </c>
      <c r="M1361" s="11">
        <v>11.3843351548269</v>
      </c>
      <c r="N1361">
        <v>4</v>
      </c>
      <c r="O1361" t="s">
        <v>60</v>
      </c>
      <c r="P1361" s="12">
        <v>43431</v>
      </c>
      <c r="Q1361" s="13">
        <v>822</v>
      </c>
      <c r="R1361" s="13"/>
      <c r="S1361" s="14">
        <v>781.78</v>
      </c>
      <c r="T1361" s="14">
        <v>0.36</v>
      </c>
      <c r="V1361" t="s">
        <v>61</v>
      </c>
      <c r="W1361" t="s">
        <v>29</v>
      </c>
      <c r="X1361" s="12">
        <v>43431</v>
      </c>
      <c r="Y1361" s="15">
        <v>540.09630484467345</v>
      </c>
      <c r="Z1361" s="16">
        <v>0</v>
      </c>
      <c r="AA1361" s="16">
        <v>0</v>
      </c>
      <c r="AB1361" s="16">
        <v>0</v>
      </c>
      <c r="AC1361" s="16">
        <v>540.09630484467345</v>
      </c>
      <c r="AD1361" s="16">
        <v>475.55551303961971</v>
      </c>
      <c r="AE1361" s="16">
        <v>347.27567446153779</v>
      </c>
      <c r="AF1361" s="12">
        <v>43465</v>
      </c>
      <c r="AG1361" s="15" t="s">
        <v>38</v>
      </c>
      <c r="AH1361" s="15" t="s">
        <v>29</v>
      </c>
      <c r="AI1361" s="15" t="s">
        <v>38</v>
      </c>
      <c r="AL1361" s="47">
        <f t="shared" si="49"/>
        <v>0.69085459444431108</v>
      </c>
      <c r="AM1361" s="47">
        <v>0.94</v>
      </c>
      <c r="AN1361">
        <f t="shared" si="50"/>
        <v>0.33839999999999998</v>
      </c>
      <c r="AO1361" s="18" t="s">
        <v>70</v>
      </c>
      <c r="AP1361" t="s">
        <v>390</v>
      </c>
    </row>
    <row r="1362" spans="1:42" hidden="1" x14ac:dyDescent="0.2">
      <c r="A1362" t="s">
        <v>29</v>
      </c>
      <c r="B1362" t="s">
        <v>54</v>
      </c>
      <c r="C1362" t="s">
        <v>31</v>
      </c>
      <c r="D1362" t="s">
        <v>287</v>
      </c>
      <c r="E1362" t="s">
        <v>29</v>
      </c>
      <c r="G1362" t="s">
        <v>230</v>
      </c>
      <c r="H1362" t="s">
        <v>34</v>
      </c>
      <c r="I1362" t="s">
        <v>231</v>
      </c>
      <c r="J1362" t="s">
        <v>58</v>
      </c>
      <c r="K1362" t="s">
        <v>102</v>
      </c>
      <c r="M1362" s="11">
        <v>11.3843351548269</v>
      </c>
      <c r="N1362">
        <v>3</v>
      </c>
      <c r="O1362" t="s">
        <v>255</v>
      </c>
      <c r="P1362" s="12">
        <v>43431</v>
      </c>
      <c r="Q1362" s="13">
        <v>822</v>
      </c>
      <c r="R1362" s="13"/>
      <c r="S1362" s="14">
        <v>191.05</v>
      </c>
      <c r="T1362" s="14">
        <v>0.09</v>
      </c>
      <c r="V1362" t="s">
        <v>61</v>
      </c>
      <c r="W1362" t="s">
        <v>29</v>
      </c>
      <c r="X1362" s="12">
        <v>43431</v>
      </c>
      <c r="Y1362" s="15">
        <v>131.98777026858565</v>
      </c>
      <c r="Z1362" s="16">
        <v>0</v>
      </c>
      <c r="AA1362" s="16">
        <v>0</v>
      </c>
      <c r="AB1362" s="16">
        <v>0</v>
      </c>
      <c r="AC1362" s="16">
        <v>131.98777026858565</v>
      </c>
      <c r="AD1362" s="16">
        <v>116.21540684875458</v>
      </c>
      <c r="AE1362" s="16">
        <v>84.866609027957765</v>
      </c>
      <c r="AF1362" s="12">
        <v>43465</v>
      </c>
      <c r="AG1362" s="15" t="s">
        <v>38</v>
      </c>
      <c r="AH1362" s="15" t="s">
        <v>29</v>
      </c>
      <c r="AI1362" s="15" t="s">
        <v>38</v>
      </c>
      <c r="AL1362" s="47">
        <f t="shared" si="49"/>
        <v>0.69085459444431108</v>
      </c>
      <c r="AM1362" s="47">
        <v>0.94</v>
      </c>
      <c r="AN1362">
        <f t="shared" si="50"/>
        <v>8.4599999999999995E-2</v>
      </c>
      <c r="AO1362" s="18" t="s">
        <v>70</v>
      </c>
      <c r="AP1362" t="s">
        <v>390</v>
      </c>
    </row>
    <row r="1363" spans="1:42" hidden="1" x14ac:dyDescent="0.2">
      <c r="A1363" t="s">
        <v>29</v>
      </c>
      <c r="B1363" t="s">
        <v>54</v>
      </c>
      <c r="C1363" t="s">
        <v>31</v>
      </c>
      <c r="D1363" t="s">
        <v>280</v>
      </c>
      <c r="E1363" t="s">
        <v>29</v>
      </c>
      <c r="G1363" t="s">
        <v>228</v>
      </c>
      <c r="H1363" t="s">
        <v>34</v>
      </c>
      <c r="I1363" t="s">
        <v>229</v>
      </c>
      <c r="J1363" t="s">
        <v>58</v>
      </c>
      <c r="K1363" t="s">
        <v>129</v>
      </c>
      <c r="M1363" s="11">
        <v>18.1225081551286</v>
      </c>
      <c r="N1363">
        <v>11</v>
      </c>
      <c r="O1363" t="s">
        <v>130</v>
      </c>
      <c r="P1363" s="12">
        <v>43417</v>
      </c>
      <c r="Q1363" s="13">
        <v>978</v>
      </c>
      <c r="R1363" s="13"/>
      <c r="S1363" s="14">
        <v>1213.96</v>
      </c>
      <c r="T1363" s="14">
        <v>0.44</v>
      </c>
      <c r="V1363" t="s">
        <v>61</v>
      </c>
      <c r="W1363" t="s">
        <v>29</v>
      </c>
      <c r="X1363" s="12">
        <v>43417</v>
      </c>
      <c r="Y1363" s="15">
        <v>838.66984347161588</v>
      </c>
      <c r="Z1363" s="16">
        <v>0</v>
      </c>
      <c r="AA1363" s="16">
        <v>0</v>
      </c>
      <c r="AB1363" s="16">
        <v>0</v>
      </c>
      <c r="AC1363" s="16">
        <v>838.66984347161588</v>
      </c>
      <c r="AD1363" s="16">
        <v>738.4499099613405</v>
      </c>
      <c r="AE1363" s="16">
        <v>539.25500494938285</v>
      </c>
      <c r="AF1363" s="12">
        <v>43465</v>
      </c>
      <c r="AG1363" s="15" t="s">
        <v>38</v>
      </c>
      <c r="AH1363" s="15" t="s">
        <v>29</v>
      </c>
      <c r="AI1363" s="15" t="s">
        <v>38</v>
      </c>
      <c r="AL1363" s="47">
        <f t="shared" si="49"/>
        <v>0.69085459444431108</v>
      </c>
      <c r="AM1363" s="47">
        <v>0.94</v>
      </c>
      <c r="AN1363">
        <f t="shared" si="50"/>
        <v>0.41359999999999997</v>
      </c>
      <c r="AO1363" s="18" t="s">
        <v>70</v>
      </c>
      <c r="AP1363" t="s">
        <v>390</v>
      </c>
    </row>
    <row r="1364" spans="1:42" hidden="1" x14ac:dyDescent="0.2">
      <c r="A1364" t="s">
        <v>29</v>
      </c>
      <c r="B1364" t="s">
        <v>54</v>
      </c>
      <c r="C1364" t="s">
        <v>31</v>
      </c>
      <c r="D1364" t="s">
        <v>280</v>
      </c>
      <c r="E1364" t="s">
        <v>29</v>
      </c>
      <c r="G1364" t="s">
        <v>220</v>
      </c>
      <c r="H1364" t="s">
        <v>34</v>
      </c>
      <c r="I1364" t="s">
        <v>221</v>
      </c>
      <c r="J1364" t="s">
        <v>58</v>
      </c>
      <c r="K1364" t="s">
        <v>120</v>
      </c>
      <c r="M1364" s="11">
        <v>18.1225081551286</v>
      </c>
      <c r="N1364">
        <v>1</v>
      </c>
      <c r="O1364" t="s">
        <v>121</v>
      </c>
      <c r="P1364" s="12">
        <v>43417</v>
      </c>
      <c r="Q1364" s="13">
        <v>978</v>
      </c>
      <c r="R1364" s="13"/>
      <c r="S1364" s="14">
        <v>63.46</v>
      </c>
      <c r="T1364" s="14">
        <v>0.02</v>
      </c>
      <c r="V1364" t="s">
        <v>61</v>
      </c>
      <c r="W1364" t="s">
        <v>29</v>
      </c>
      <c r="X1364" s="12">
        <v>43417</v>
      </c>
      <c r="Y1364" s="15">
        <v>43.841632563435979</v>
      </c>
      <c r="Z1364" s="16">
        <v>0</v>
      </c>
      <c r="AA1364" s="16">
        <v>0</v>
      </c>
      <c r="AB1364" s="16">
        <v>0</v>
      </c>
      <c r="AC1364" s="16">
        <v>43.841632563435979</v>
      </c>
      <c r="AD1364" s="16">
        <v>38.602615643140354</v>
      </c>
      <c r="AE1364" s="16">
        <v>28.18966243870295</v>
      </c>
      <c r="AF1364" s="12">
        <v>43465</v>
      </c>
      <c r="AG1364" s="15" t="s">
        <v>38</v>
      </c>
      <c r="AH1364" s="15" t="s">
        <v>29</v>
      </c>
      <c r="AI1364" s="15" t="s">
        <v>38</v>
      </c>
      <c r="AL1364" s="47">
        <f t="shared" si="49"/>
        <v>0.69085459444431108</v>
      </c>
      <c r="AM1364" s="47">
        <v>0.94</v>
      </c>
      <c r="AN1364">
        <f t="shared" si="50"/>
        <v>1.8800000000000001E-2</v>
      </c>
      <c r="AO1364" s="18" t="s">
        <v>70</v>
      </c>
      <c r="AP1364" t="s">
        <v>390</v>
      </c>
    </row>
    <row r="1365" spans="1:42" hidden="1" x14ac:dyDescent="0.2">
      <c r="A1365" t="s">
        <v>29</v>
      </c>
      <c r="B1365" t="s">
        <v>54</v>
      </c>
      <c r="C1365" t="s">
        <v>31</v>
      </c>
      <c r="D1365" t="s">
        <v>281</v>
      </c>
      <c r="E1365" t="s">
        <v>29</v>
      </c>
      <c r="G1365" t="s">
        <v>228</v>
      </c>
      <c r="H1365" t="s">
        <v>34</v>
      </c>
      <c r="I1365" t="s">
        <v>229</v>
      </c>
      <c r="J1365" t="s">
        <v>58</v>
      </c>
      <c r="K1365" t="s">
        <v>129</v>
      </c>
      <c r="M1365" s="11">
        <v>11.649580615097801</v>
      </c>
      <c r="N1365">
        <v>20</v>
      </c>
      <c r="O1365" t="s">
        <v>130</v>
      </c>
      <c r="P1365" s="12">
        <v>43417</v>
      </c>
      <c r="Q1365" s="13">
        <v>1795</v>
      </c>
      <c r="R1365" s="13"/>
      <c r="S1365" s="14">
        <v>3433.6</v>
      </c>
      <c r="T1365" s="14">
        <v>0.8</v>
      </c>
      <c r="V1365" t="s">
        <v>61</v>
      </c>
      <c r="W1365" t="s">
        <v>29</v>
      </c>
      <c r="X1365" s="12">
        <v>43417</v>
      </c>
      <c r="Y1365" s="15">
        <v>2372.1183354839864</v>
      </c>
      <c r="Z1365" s="16">
        <v>0</v>
      </c>
      <c r="AA1365" s="16">
        <v>0</v>
      </c>
      <c r="AB1365" s="16">
        <v>0</v>
      </c>
      <c r="AC1365" s="16">
        <v>2372.1183354839864</v>
      </c>
      <c r="AD1365" s="16">
        <v>2088.6533418261379</v>
      </c>
      <c r="AE1365" s="16">
        <v>1525.2446414990616</v>
      </c>
      <c r="AF1365" s="12">
        <v>43465</v>
      </c>
      <c r="AG1365" s="15" t="s">
        <v>38</v>
      </c>
      <c r="AH1365" s="15" t="s">
        <v>29</v>
      </c>
      <c r="AI1365" s="15" t="s">
        <v>38</v>
      </c>
      <c r="AL1365" s="47">
        <f t="shared" si="49"/>
        <v>0.69085459444431108</v>
      </c>
      <c r="AM1365" s="47">
        <v>0.94</v>
      </c>
      <c r="AN1365">
        <f t="shared" si="50"/>
        <v>0.752</v>
      </c>
      <c r="AO1365" s="18" t="s">
        <v>70</v>
      </c>
      <c r="AP1365" t="s">
        <v>390</v>
      </c>
    </row>
    <row r="1366" spans="1:42" hidden="1" x14ac:dyDescent="0.2">
      <c r="A1366" t="s">
        <v>29</v>
      </c>
      <c r="B1366" t="s">
        <v>54</v>
      </c>
      <c r="C1366" t="s">
        <v>31</v>
      </c>
      <c r="D1366" t="s">
        <v>281</v>
      </c>
      <c r="E1366" t="s">
        <v>29</v>
      </c>
      <c r="G1366" t="s">
        <v>230</v>
      </c>
      <c r="H1366" t="s">
        <v>34</v>
      </c>
      <c r="I1366" t="s">
        <v>231</v>
      </c>
      <c r="J1366" t="s">
        <v>58</v>
      </c>
      <c r="K1366" t="s">
        <v>102</v>
      </c>
      <c r="M1366" s="11">
        <v>5.8247903075489198</v>
      </c>
      <c r="N1366">
        <v>4</v>
      </c>
      <c r="O1366" t="s">
        <v>103</v>
      </c>
      <c r="P1366" s="12">
        <v>43417</v>
      </c>
      <c r="Q1366" s="13">
        <v>1795</v>
      </c>
      <c r="R1366" s="13"/>
      <c r="S1366" s="14">
        <v>841.23</v>
      </c>
      <c r="T1366" s="14">
        <v>0.2</v>
      </c>
      <c r="V1366" t="s">
        <v>61</v>
      </c>
      <c r="W1366" t="s">
        <v>29</v>
      </c>
      <c r="X1366" s="12">
        <v>43417</v>
      </c>
      <c r="Y1366" s="15">
        <v>581.16761048438786</v>
      </c>
      <c r="Z1366" s="16">
        <v>0</v>
      </c>
      <c r="AA1366" s="16">
        <v>0</v>
      </c>
      <c r="AB1366" s="16">
        <v>0</v>
      </c>
      <c r="AC1366" s="16">
        <v>581.16761048438786</v>
      </c>
      <c r="AD1366" s="16">
        <v>511.7188521506298</v>
      </c>
      <c r="AE1366" s="16">
        <v>373.68404874424971</v>
      </c>
      <c r="AF1366" s="12">
        <v>43465</v>
      </c>
      <c r="AG1366" s="15" t="s">
        <v>38</v>
      </c>
      <c r="AH1366" s="15" t="s">
        <v>29</v>
      </c>
      <c r="AI1366" s="15" t="s">
        <v>38</v>
      </c>
      <c r="AL1366" s="47">
        <f t="shared" si="49"/>
        <v>0.69085459444431108</v>
      </c>
      <c r="AM1366" s="47">
        <v>0.94</v>
      </c>
      <c r="AN1366">
        <f t="shared" si="50"/>
        <v>0.188</v>
      </c>
      <c r="AO1366" s="18" t="s">
        <v>70</v>
      </c>
      <c r="AP1366" t="s">
        <v>390</v>
      </c>
    </row>
    <row r="1367" spans="1:42" hidden="1" x14ac:dyDescent="0.2">
      <c r="A1367" t="s">
        <v>29</v>
      </c>
      <c r="B1367" t="s">
        <v>54</v>
      </c>
      <c r="C1367" t="s">
        <v>31</v>
      </c>
      <c r="D1367" t="s">
        <v>281</v>
      </c>
      <c r="E1367" t="s">
        <v>29</v>
      </c>
      <c r="G1367" t="s">
        <v>220</v>
      </c>
      <c r="H1367" t="s">
        <v>34</v>
      </c>
      <c r="I1367" t="s">
        <v>221</v>
      </c>
      <c r="J1367" t="s">
        <v>58</v>
      </c>
      <c r="K1367" t="s">
        <v>120</v>
      </c>
      <c r="M1367" s="11">
        <v>11.649580615097801</v>
      </c>
      <c r="N1367">
        <v>1</v>
      </c>
      <c r="O1367" t="s">
        <v>121</v>
      </c>
      <c r="P1367" s="12">
        <v>43417</v>
      </c>
      <c r="Q1367" s="13">
        <v>1795</v>
      </c>
      <c r="R1367" s="13"/>
      <c r="S1367" s="14">
        <v>98.72</v>
      </c>
      <c r="T1367" s="14">
        <v>0.02</v>
      </c>
      <c r="V1367" t="s">
        <v>61</v>
      </c>
      <c r="W1367" t="s">
        <v>29</v>
      </c>
      <c r="X1367" s="12">
        <v>43417</v>
      </c>
      <c r="Y1367" s="15">
        <v>68.201165563542389</v>
      </c>
      <c r="Z1367" s="16">
        <v>0</v>
      </c>
      <c r="AA1367" s="16">
        <v>0</v>
      </c>
      <c r="AB1367" s="16">
        <v>0</v>
      </c>
      <c r="AC1367" s="16">
        <v>68.201165563542389</v>
      </c>
      <c r="AD1367" s="16">
        <v>60.051216771049731</v>
      </c>
      <c r="AE1367" s="16">
        <v>43.852560289138907</v>
      </c>
      <c r="AF1367" s="12">
        <v>43465</v>
      </c>
      <c r="AG1367" s="15" t="s">
        <v>38</v>
      </c>
      <c r="AH1367" s="15" t="s">
        <v>29</v>
      </c>
      <c r="AI1367" s="15" t="s">
        <v>38</v>
      </c>
      <c r="AL1367" s="47">
        <f t="shared" si="49"/>
        <v>0.69085459444431108</v>
      </c>
      <c r="AM1367" s="47">
        <v>0.94</v>
      </c>
      <c r="AN1367">
        <f t="shared" si="50"/>
        <v>1.8800000000000001E-2</v>
      </c>
      <c r="AO1367" s="18" t="s">
        <v>70</v>
      </c>
      <c r="AP1367" t="s">
        <v>390</v>
      </c>
    </row>
    <row r="1368" spans="1:42" hidden="1" x14ac:dyDescent="0.2">
      <c r="A1368" t="s">
        <v>29</v>
      </c>
      <c r="B1368" t="s">
        <v>54</v>
      </c>
      <c r="C1368" t="s">
        <v>31</v>
      </c>
      <c r="D1368" t="s">
        <v>288</v>
      </c>
      <c r="E1368" t="s">
        <v>29</v>
      </c>
      <c r="G1368" t="s">
        <v>228</v>
      </c>
      <c r="H1368" t="s">
        <v>34</v>
      </c>
      <c r="I1368" t="s">
        <v>229</v>
      </c>
      <c r="J1368" t="s">
        <v>58</v>
      </c>
      <c r="K1368" t="s">
        <v>129</v>
      </c>
      <c r="M1368" s="11">
        <v>13.252054068380501</v>
      </c>
      <c r="N1368">
        <v>8</v>
      </c>
      <c r="O1368" t="s">
        <v>130</v>
      </c>
      <c r="P1368" s="12">
        <v>43432</v>
      </c>
      <c r="Q1368" s="13">
        <v>822</v>
      </c>
      <c r="R1368" s="13"/>
      <c r="S1368" s="14">
        <v>1207.3599999999999</v>
      </c>
      <c r="T1368" s="14">
        <v>0.32</v>
      </c>
      <c r="V1368" t="s">
        <v>61</v>
      </c>
      <c r="W1368" t="s">
        <v>29</v>
      </c>
      <c r="X1368" s="12">
        <v>43432</v>
      </c>
      <c r="Y1368" s="15">
        <v>834.1102031482834</v>
      </c>
      <c r="Z1368" s="16">
        <v>0</v>
      </c>
      <c r="AA1368" s="16">
        <v>0</v>
      </c>
      <c r="AB1368" s="16">
        <v>0</v>
      </c>
      <c r="AC1368" s="16">
        <v>834.1102031482834</v>
      </c>
      <c r="AD1368" s="16">
        <v>734.43514060671191</v>
      </c>
      <c r="AE1368" s="16">
        <v>536.32320898191608</v>
      </c>
      <c r="AF1368" s="12">
        <v>43465</v>
      </c>
      <c r="AG1368" s="15" t="s">
        <v>38</v>
      </c>
      <c r="AH1368" s="15" t="s">
        <v>29</v>
      </c>
      <c r="AI1368" s="15" t="s">
        <v>38</v>
      </c>
      <c r="AL1368" s="47">
        <f t="shared" si="49"/>
        <v>0.69085459444431108</v>
      </c>
      <c r="AM1368" s="47">
        <v>0.94</v>
      </c>
      <c r="AN1368">
        <f t="shared" si="50"/>
        <v>0.30080000000000001</v>
      </c>
      <c r="AO1368" s="18" t="s">
        <v>70</v>
      </c>
      <c r="AP1368" t="s">
        <v>390</v>
      </c>
    </row>
    <row r="1369" spans="1:42" hidden="1" x14ac:dyDescent="0.2">
      <c r="A1369" t="s">
        <v>29</v>
      </c>
      <c r="B1369" t="s">
        <v>54</v>
      </c>
      <c r="C1369" t="s">
        <v>31</v>
      </c>
      <c r="D1369" t="s">
        <v>288</v>
      </c>
      <c r="E1369" t="s">
        <v>29</v>
      </c>
      <c r="G1369" t="s">
        <v>220</v>
      </c>
      <c r="H1369" t="s">
        <v>34</v>
      </c>
      <c r="I1369" t="s">
        <v>221</v>
      </c>
      <c r="J1369" t="s">
        <v>58</v>
      </c>
      <c r="K1369" t="s">
        <v>120</v>
      </c>
      <c r="M1369" s="11">
        <v>13.252054068380501</v>
      </c>
      <c r="N1369">
        <v>3</v>
      </c>
      <c r="O1369" t="s">
        <v>121</v>
      </c>
      <c r="P1369" s="12">
        <v>43432</v>
      </c>
      <c r="Q1369" s="13">
        <v>822</v>
      </c>
      <c r="R1369" s="13"/>
      <c r="S1369" s="14">
        <v>260.33999999999997</v>
      </c>
      <c r="T1369" s="14">
        <v>7.0000000000000007E-2</v>
      </c>
      <c r="V1369" t="s">
        <v>61</v>
      </c>
      <c r="W1369" t="s">
        <v>29</v>
      </c>
      <c r="X1369" s="12">
        <v>43432</v>
      </c>
      <c r="Y1369" s="15">
        <v>179.85708511763193</v>
      </c>
      <c r="Z1369" s="16">
        <v>0</v>
      </c>
      <c r="AA1369" s="16">
        <v>0</v>
      </c>
      <c r="AB1369" s="16">
        <v>0</v>
      </c>
      <c r="AC1369" s="16">
        <v>179.85708511763193</v>
      </c>
      <c r="AD1369" s="16">
        <v>158.36440208848344</v>
      </c>
      <c r="AE1369" s="16">
        <v>115.64602457125631</v>
      </c>
      <c r="AF1369" s="12">
        <v>43465</v>
      </c>
      <c r="AG1369" s="15" t="s">
        <v>38</v>
      </c>
      <c r="AH1369" s="15" t="s">
        <v>29</v>
      </c>
      <c r="AI1369" s="15" t="s">
        <v>38</v>
      </c>
      <c r="AL1369" s="47">
        <f t="shared" si="49"/>
        <v>0.69085459444431108</v>
      </c>
      <c r="AM1369" s="47">
        <v>0.94</v>
      </c>
      <c r="AN1369">
        <f t="shared" si="50"/>
        <v>6.5799999999999997E-2</v>
      </c>
      <c r="AO1369" s="18" t="s">
        <v>70</v>
      </c>
      <c r="AP1369" t="s">
        <v>390</v>
      </c>
    </row>
    <row r="1370" spans="1:42" hidden="1" x14ac:dyDescent="0.2">
      <c r="A1370" t="s">
        <v>29</v>
      </c>
      <c r="B1370" t="s">
        <v>54</v>
      </c>
      <c r="C1370" t="s">
        <v>31</v>
      </c>
      <c r="D1370" t="s">
        <v>288</v>
      </c>
      <c r="E1370" t="s">
        <v>29</v>
      </c>
      <c r="G1370" t="s">
        <v>230</v>
      </c>
      <c r="H1370" t="s">
        <v>34</v>
      </c>
      <c r="I1370" t="s">
        <v>231</v>
      </c>
      <c r="J1370" t="s">
        <v>58</v>
      </c>
      <c r="K1370" t="s">
        <v>102</v>
      </c>
      <c r="M1370" s="11">
        <v>6.6260270341902903</v>
      </c>
      <c r="N1370">
        <v>1</v>
      </c>
      <c r="O1370" t="s">
        <v>255</v>
      </c>
      <c r="P1370" s="12">
        <v>43432</v>
      </c>
      <c r="Q1370" s="13">
        <v>822</v>
      </c>
      <c r="R1370" s="13"/>
      <c r="S1370" s="14">
        <v>109.42</v>
      </c>
      <c r="T1370" s="14">
        <v>0.03</v>
      </c>
      <c r="V1370" t="s">
        <v>61</v>
      </c>
      <c r="W1370" t="s">
        <v>29</v>
      </c>
      <c r="X1370" s="12">
        <v>43432</v>
      </c>
      <c r="Y1370" s="15">
        <v>75.593309724096514</v>
      </c>
      <c r="Z1370" s="16">
        <v>0</v>
      </c>
      <c r="AA1370" s="16">
        <v>0</v>
      </c>
      <c r="AB1370" s="16">
        <v>0</v>
      </c>
      <c r="AC1370" s="16">
        <v>75.593309724096514</v>
      </c>
      <c r="AD1370" s="16">
        <v>66.56000951264447</v>
      </c>
      <c r="AE1370" s="16">
        <v>48.605623448516809</v>
      </c>
      <c r="AF1370" s="12">
        <v>43465</v>
      </c>
      <c r="AG1370" s="15" t="s">
        <v>38</v>
      </c>
      <c r="AH1370" s="15" t="s">
        <v>29</v>
      </c>
      <c r="AI1370" s="15" t="s">
        <v>38</v>
      </c>
      <c r="AL1370" s="47">
        <f t="shared" si="49"/>
        <v>0.69085459444431108</v>
      </c>
      <c r="AM1370" s="47">
        <v>0.94</v>
      </c>
      <c r="AN1370">
        <f t="shared" si="50"/>
        <v>2.8199999999999996E-2</v>
      </c>
      <c r="AO1370" s="18" t="s">
        <v>70</v>
      </c>
      <c r="AP1370" t="s">
        <v>390</v>
      </c>
    </row>
    <row r="1371" spans="1:42" hidden="1" x14ac:dyDescent="0.2">
      <c r="A1371" t="s">
        <v>29</v>
      </c>
      <c r="B1371" t="s">
        <v>54</v>
      </c>
      <c r="C1371" t="s">
        <v>31</v>
      </c>
      <c r="D1371" t="s">
        <v>289</v>
      </c>
      <c r="E1371" t="s">
        <v>29</v>
      </c>
      <c r="G1371" t="s">
        <v>220</v>
      </c>
      <c r="H1371" t="s">
        <v>34</v>
      </c>
      <c r="I1371" t="s">
        <v>221</v>
      </c>
      <c r="J1371" t="s">
        <v>58</v>
      </c>
      <c r="K1371" t="s">
        <v>120</v>
      </c>
      <c r="M1371" s="11">
        <v>19.047619047619001</v>
      </c>
      <c r="N1371">
        <v>16</v>
      </c>
      <c r="O1371" t="s">
        <v>121</v>
      </c>
      <c r="P1371" s="12">
        <v>43434</v>
      </c>
      <c r="Q1371" s="13">
        <v>688</v>
      </c>
      <c r="R1371" s="13"/>
      <c r="S1371" s="14">
        <v>966</v>
      </c>
      <c r="T1371" s="14">
        <v>0.37</v>
      </c>
      <c r="V1371" t="s">
        <v>61</v>
      </c>
      <c r="W1371" t="s">
        <v>29</v>
      </c>
      <c r="X1371" s="12">
        <v>43434</v>
      </c>
      <c r="Y1371" s="15">
        <v>667.36553823320446</v>
      </c>
      <c r="Z1371" s="16">
        <v>0</v>
      </c>
      <c r="AA1371" s="16">
        <v>0</v>
      </c>
      <c r="AB1371" s="16">
        <v>0</v>
      </c>
      <c r="AC1371" s="16">
        <v>667.36553823320446</v>
      </c>
      <c r="AD1371" s="16">
        <v>587.61624190472082</v>
      </c>
      <c r="AE1371" s="16">
        <v>429.10831887467771</v>
      </c>
      <c r="AF1371" s="12">
        <v>43465</v>
      </c>
      <c r="AG1371" s="15" t="s">
        <v>38</v>
      </c>
      <c r="AH1371" s="15" t="s">
        <v>29</v>
      </c>
      <c r="AI1371" s="15" t="s">
        <v>38</v>
      </c>
      <c r="AL1371" s="47">
        <f t="shared" si="49"/>
        <v>0.69085459444431108</v>
      </c>
      <c r="AM1371" s="47">
        <v>0.94</v>
      </c>
      <c r="AN1371">
        <f t="shared" si="50"/>
        <v>0.3478</v>
      </c>
      <c r="AO1371" s="18" t="s">
        <v>70</v>
      </c>
      <c r="AP1371" t="s">
        <v>390</v>
      </c>
    </row>
  </sheetData>
  <autoFilter ref="A2:AO1371" xr:uid="{509FFA55-1752-47CE-AA98-569210D65AE7}">
    <filterColumn colId="1">
      <filters>
        <filter val="Business_Refrigeration_Program"/>
      </filters>
    </filterColumn>
    <sortState xmlns:xlrd2="http://schemas.microsoft.com/office/spreadsheetml/2017/richdata2" ref="A1181:AO1255">
      <sortCondition ref="X2:X1371"/>
    </sortState>
  </autoFilter>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63E1E-337C-459E-B537-0ECEE194CED2}">
  <sheetPr filterMode="1"/>
  <dimension ref="A2:AP87"/>
  <sheetViews>
    <sheetView topLeftCell="T1" zoomScale="85" zoomScaleNormal="85" workbookViewId="0">
      <selection activeCell="AN70" sqref="AN70:AN72"/>
    </sheetView>
  </sheetViews>
  <sheetFormatPr baseColWidth="10" defaultColWidth="8.83203125" defaultRowHeight="15" x14ac:dyDescent="0.2"/>
  <cols>
    <col min="1" max="1" width="39.6640625" bestFit="1" customWidth="1"/>
    <col min="2" max="2" width="22.33203125" customWidth="1"/>
    <col min="3" max="3" width="17.5" customWidth="1"/>
    <col min="4" max="4" width="11" customWidth="1"/>
    <col min="5" max="5" width="17.5" bestFit="1" customWidth="1"/>
    <col min="6" max="6" width="12" customWidth="1"/>
    <col min="7" max="7" width="47.6640625" customWidth="1"/>
    <col min="8" max="8" width="12.83203125" customWidth="1"/>
    <col min="9" max="9" width="8.6640625" customWidth="1"/>
    <col min="10" max="10" width="14" customWidth="1"/>
    <col min="11" max="11" width="14.1640625" customWidth="1"/>
    <col min="12" max="12" width="18.6640625" customWidth="1"/>
    <col min="13" max="13" width="8.5" customWidth="1"/>
    <col min="14" max="14" width="8.6640625" customWidth="1"/>
    <col min="15" max="15" width="32.5" customWidth="1"/>
    <col min="16" max="16" width="10.5" customWidth="1"/>
    <col min="17" max="17" width="12.6640625" customWidth="1"/>
    <col min="18" max="18" width="12.5" customWidth="1"/>
    <col min="19" max="19" width="12.33203125" customWidth="1"/>
    <col min="20" max="20" width="13.5" customWidth="1"/>
    <col min="21" max="21" width="3.1640625" customWidth="1"/>
    <col min="22" max="22" width="29.1640625" customWidth="1"/>
    <col min="23" max="23" width="18" customWidth="1"/>
    <col min="24" max="24" width="11.5" customWidth="1"/>
    <col min="25" max="25" width="10.5" customWidth="1"/>
    <col min="26" max="28" width="10.1640625" customWidth="1"/>
    <col min="29" max="31" width="10.5" customWidth="1"/>
    <col min="32" max="32" width="17.6640625" customWidth="1"/>
    <col min="33" max="33" width="17.33203125" customWidth="1"/>
    <col min="34" max="34" width="32.5" customWidth="1"/>
    <col min="35" max="35" width="17.5" customWidth="1"/>
    <col min="36" max="36" width="40.83203125" customWidth="1"/>
    <col min="37" max="37" width="9.1640625" customWidth="1"/>
  </cols>
  <sheetData>
    <row r="2" spans="1:42" ht="64" x14ac:dyDescent="0.2">
      <c r="A2" s="1" t="s">
        <v>0</v>
      </c>
      <c r="B2" s="1" t="s">
        <v>1</v>
      </c>
      <c r="C2" s="1" t="s">
        <v>2</v>
      </c>
      <c r="D2" s="1" t="s">
        <v>3</v>
      </c>
      <c r="E2" s="1" t="s">
        <v>4</v>
      </c>
      <c r="F2" s="1" t="s">
        <v>5</v>
      </c>
      <c r="G2" s="1" t="s">
        <v>6</v>
      </c>
      <c r="H2" s="1" t="s">
        <v>7</v>
      </c>
      <c r="I2" s="1" t="s">
        <v>8</v>
      </c>
      <c r="J2" s="1" t="s">
        <v>9</v>
      </c>
      <c r="K2" s="1" t="s">
        <v>10</v>
      </c>
      <c r="L2" s="1" t="s">
        <v>11</v>
      </c>
      <c r="M2" s="2" t="s">
        <v>12</v>
      </c>
      <c r="N2" s="1" t="s">
        <v>13</v>
      </c>
      <c r="O2" s="1" t="s">
        <v>14</v>
      </c>
      <c r="P2" s="3" t="s">
        <v>15</v>
      </c>
      <c r="Q2" s="4" t="s">
        <v>16</v>
      </c>
      <c r="R2" s="4" t="s">
        <v>17</v>
      </c>
      <c r="S2" s="5" t="s">
        <v>18</v>
      </c>
      <c r="T2" s="5" t="s">
        <v>19</v>
      </c>
      <c r="U2" s="1"/>
      <c r="V2" s="6" t="s">
        <v>20</v>
      </c>
      <c r="W2" s="6" t="s">
        <v>21</v>
      </c>
      <c r="X2" s="7" t="s">
        <v>22</v>
      </c>
      <c r="Y2" s="6" t="s">
        <v>23</v>
      </c>
      <c r="Z2" s="8">
        <v>2015</v>
      </c>
      <c r="AA2" s="8">
        <v>2016</v>
      </c>
      <c r="AB2" s="8">
        <v>2017</v>
      </c>
      <c r="AC2" s="8">
        <v>2018</v>
      </c>
      <c r="AD2" s="8">
        <v>2019</v>
      </c>
      <c r="AE2" s="9">
        <v>2020</v>
      </c>
      <c r="AF2" s="3" t="s">
        <v>24</v>
      </c>
      <c r="AG2" s="10" t="s">
        <v>25</v>
      </c>
      <c r="AH2" s="10" t="s">
        <v>26</v>
      </c>
      <c r="AI2" s="10" t="s">
        <v>27</v>
      </c>
      <c r="AJ2" s="1" t="s">
        <v>28</v>
      </c>
      <c r="AL2" s="106" t="s">
        <v>358</v>
      </c>
      <c r="AM2" s="106" t="s">
        <v>359</v>
      </c>
      <c r="AN2" s="1" t="s">
        <v>357</v>
      </c>
      <c r="AO2" s="10" t="s">
        <v>439</v>
      </c>
      <c r="AP2" s="10" t="s">
        <v>388</v>
      </c>
    </row>
    <row r="3" spans="1:42" hidden="1" x14ac:dyDescent="0.2">
      <c r="A3" t="s">
        <v>39</v>
      </c>
      <c r="B3" t="s">
        <v>40</v>
      </c>
      <c r="C3" t="s">
        <v>31</v>
      </c>
      <c r="D3">
        <v>172424</v>
      </c>
      <c r="E3" t="s">
        <v>29</v>
      </c>
      <c r="G3" t="s">
        <v>400</v>
      </c>
      <c r="H3" t="s">
        <v>42</v>
      </c>
      <c r="I3" t="s">
        <v>43</v>
      </c>
      <c r="M3" s="11">
        <v>13.05797247010084</v>
      </c>
      <c r="N3">
        <v>1</v>
      </c>
      <c r="P3" s="12">
        <v>42793</v>
      </c>
      <c r="Q3" s="13">
        <v>9983.1200000000008</v>
      </c>
      <c r="R3" s="13"/>
      <c r="S3" s="14">
        <v>180</v>
      </c>
      <c r="T3" s="14">
        <v>0</v>
      </c>
      <c r="V3" t="s">
        <v>44</v>
      </c>
      <c r="W3" t="s">
        <v>29</v>
      </c>
      <c r="X3" s="12">
        <v>42793</v>
      </c>
      <c r="Y3" s="15">
        <v>140.25437751326135</v>
      </c>
      <c r="Z3" s="16">
        <v>0</v>
      </c>
      <c r="AA3" s="16">
        <v>0</v>
      </c>
      <c r="AB3" s="16">
        <v>140.25437751326135</v>
      </c>
      <c r="AC3" s="16">
        <v>140.25437751326135</v>
      </c>
      <c r="AD3" s="16">
        <v>139.56080501062797</v>
      </c>
      <c r="AE3" s="16">
        <v>139.56080501062797</v>
      </c>
      <c r="AF3" s="12">
        <v>43281</v>
      </c>
      <c r="AG3" s="15" t="s">
        <v>38</v>
      </c>
      <c r="AH3" s="15" t="s">
        <v>29</v>
      </c>
      <c r="AI3" s="15" t="s">
        <v>38</v>
      </c>
      <c r="AM3">
        <v>0.94</v>
      </c>
      <c r="AN3" s="127">
        <f>AM3*T3</f>
        <v>0</v>
      </c>
      <c r="AO3" s="18" t="s">
        <v>70</v>
      </c>
    </row>
    <row r="4" spans="1:42" hidden="1" x14ac:dyDescent="0.2">
      <c r="A4" t="s">
        <v>39</v>
      </c>
      <c r="B4" t="s">
        <v>40</v>
      </c>
      <c r="C4" t="s">
        <v>31</v>
      </c>
      <c r="D4">
        <v>172424</v>
      </c>
      <c r="E4" t="s">
        <v>29</v>
      </c>
      <c r="G4" t="s">
        <v>401</v>
      </c>
      <c r="H4" t="s">
        <v>42</v>
      </c>
      <c r="I4" t="s">
        <v>43</v>
      </c>
      <c r="M4" s="11">
        <v>13.05797247010084</v>
      </c>
      <c r="N4">
        <v>1</v>
      </c>
      <c r="P4" s="12">
        <v>42793</v>
      </c>
      <c r="Q4" s="13">
        <v>9983.1200000000008</v>
      </c>
      <c r="R4" s="13"/>
      <c r="S4" s="14">
        <v>4195</v>
      </c>
      <c r="T4" s="14">
        <v>0</v>
      </c>
      <c r="V4" t="s">
        <v>44</v>
      </c>
      <c r="W4" t="s">
        <v>29</v>
      </c>
      <c r="X4" s="12">
        <v>42793</v>
      </c>
      <c r="Y4" s="15">
        <v>3268.7061870451739</v>
      </c>
      <c r="Z4" s="16">
        <v>0</v>
      </c>
      <c r="AA4" s="16">
        <v>0</v>
      </c>
      <c r="AB4" s="16">
        <v>3268.7061870451739</v>
      </c>
      <c r="AC4" s="16">
        <v>3268.7061870451739</v>
      </c>
      <c r="AD4" s="16">
        <v>3252.542094553246</v>
      </c>
      <c r="AE4" s="16">
        <v>3252.542094553246</v>
      </c>
      <c r="AF4" s="12">
        <v>43281</v>
      </c>
      <c r="AG4" s="15" t="s">
        <v>38</v>
      </c>
      <c r="AH4" s="15" t="s">
        <v>29</v>
      </c>
      <c r="AI4" s="15" t="s">
        <v>38</v>
      </c>
      <c r="AM4">
        <v>0.94</v>
      </c>
      <c r="AN4" s="127">
        <f t="shared" ref="AN4:AN67" si="0">AM4*T4</f>
        <v>0</v>
      </c>
      <c r="AO4" s="18" t="s">
        <v>70</v>
      </c>
    </row>
    <row r="5" spans="1:42" hidden="1" x14ac:dyDescent="0.2">
      <c r="A5" t="s">
        <v>39</v>
      </c>
      <c r="B5" t="s">
        <v>40</v>
      </c>
      <c r="C5" t="s">
        <v>31</v>
      </c>
      <c r="D5">
        <v>172424</v>
      </c>
      <c r="E5" t="s">
        <v>29</v>
      </c>
      <c r="G5" t="s">
        <v>402</v>
      </c>
      <c r="H5" t="s">
        <v>42</v>
      </c>
      <c r="I5" t="s">
        <v>43</v>
      </c>
      <c r="M5" s="11">
        <v>13.05797247010084</v>
      </c>
      <c r="N5">
        <v>1</v>
      </c>
      <c r="P5" s="12">
        <v>42793</v>
      </c>
      <c r="Q5" s="13">
        <v>9983.1200000000008</v>
      </c>
      <c r="R5" s="13"/>
      <c r="S5" s="14">
        <v>16782</v>
      </c>
      <c r="T5" s="14">
        <v>1.9</v>
      </c>
      <c r="V5" t="s">
        <v>44</v>
      </c>
      <c r="W5" t="s">
        <v>29</v>
      </c>
      <c r="X5" s="12">
        <v>42793</v>
      </c>
      <c r="Y5" s="15">
        <v>13076.383130153066</v>
      </c>
      <c r="Z5" s="16">
        <v>0</v>
      </c>
      <c r="AA5" s="16">
        <v>0</v>
      </c>
      <c r="AB5" s="16">
        <v>13076.383130153066</v>
      </c>
      <c r="AC5" s="16">
        <v>13076.383130153066</v>
      </c>
      <c r="AD5" s="16">
        <v>13011.719053824214</v>
      </c>
      <c r="AE5" s="16">
        <v>13011.719053824214</v>
      </c>
      <c r="AF5" s="12">
        <v>43281</v>
      </c>
      <c r="AG5" s="15" t="s">
        <v>38</v>
      </c>
      <c r="AH5" s="15" t="s">
        <v>29</v>
      </c>
      <c r="AI5" s="15" t="s">
        <v>38</v>
      </c>
      <c r="AM5">
        <v>0.94</v>
      </c>
      <c r="AN5" s="127">
        <f t="shared" si="0"/>
        <v>1.7859999999999998</v>
      </c>
      <c r="AO5" s="18" t="s">
        <v>70</v>
      </c>
    </row>
    <row r="6" spans="1:42" hidden="1" x14ac:dyDescent="0.2">
      <c r="A6" t="s">
        <v>39</v>
      </c>
      <c r="B6" t="s">
        <v>40</v>
      </c>
      <c r="C6" t="s">
        <v>31</v>
      </c>
      <c r="D6">
        <v>172464</v>
      </c>
      <c r="E6" t="s">
        <v>29</v>
      </c>
      <c r="G6" t="s">
        <v>403</v>
      </c>
      <c r="H6" t="s">
        <v>34</v>
      </c>
      <c r="I6" t="s">
        <v>47</v>
      </c>
      <c r="M6" s="11">
        <v>13.083007376942414</v>
      </c>
      <c r="N6">
        <v>3</v>
      </c>
      <c r="P6" s="12">
        <v>42872</v>
      </c>
      <c r="Q6" s="13">
        <v>1825.87</v>
      </c>
      <c r="R6" s="13"/>
      <c r="S6" s="14">
        <v>137.82</v>
      </c>
      <c r="T6" s="14">
        <v>0.03</v>
      </c>
      <c r="V6" t="s">
        <v>44</v>
      </c>
      <c r="W6" t="s">
        <v>29</v>
      </c>
      <c r="X6" s="12">
        <v>42872</v>
      </c>
      <c r="Y6" s="15">
        <v>142.92877757610762</v>
      </c>
      <c r="Z6" s="16">
        <v>0</v>
      </c>
      <c r="AA6" s="16">
        <v>0</v>
      </c>
      <c r="AB6" s="16">
        <v>142.92877757610762</v>
      </c>
      <c r="AC6" s="16">
        <v>142.92877757610762</v>
      </c>
      <c r="AD6" s="16">
        <v>142.22197988665641</v>
      </c>
      <c r="AE6" s="16">
        <v>142.22197988665641</v>
      </c>
      <c r="AF6" s="12">
        <v>43281</v>
      </c>
      <c r="AG6" s="15" t="s">
        <v>38</v>
      </c>
      <c r="AH6" s="15" t="s">
        <v>29</v>
      </c>
      <c r="AI6" s="15" t="s">
        <v>38</v>
      </c>
      <c r="AM6">
        <v>0.96499999999999997</v>
      </c>
      <c r="AN6" s="127">
        <f t="shared" si="0"/>
        <v>2.8949999999999997E-2</v>
      </c>
      <c r="AO6" s="18" t="s">
        <v>70</v>
      </c>
    </row>
    <row r="7" spans="1:42" hidden="1" x14ac:dyDescent="0.2">
      <c r="A7" t="s">
        <v>39</v>
      </c>
      <c r="B7" t="s">
        <v>40</v>
      </c>
      <c r="C7" t="s">
        <v>31</v>
      </c>
      <c r="D7">
        <v>172464</v>
      </c>
      <c r="E7" t="s">
        <v>29</v>
      </c>
      <c r="G7" t="s">
        <v>404</v>
      </c>
      <c r="H7" t="s">
        <v>34</v>
      </c>
      <c r="I7" t="s">
        <v>47</v>
      </c>
      <c r="M7" s="11">
        <v>13.083007376942414</v>
      </c>
      <c r="N7">
        <v>97</v>
      </c>
      <c r="P7" s="12">
        <v>42872</v>
      </c>
      <c r="Q7" s="13">
        <v>1825.87</v>
      </c>
      <c r="R7" s="13"/>
      <c r="S7" s="14">
        <v>1554.91</v>
      </c>
      <c r="T7" s="14">
        <v>0.3977</v>
      </c>
      <c r="V7" t="s">
        <v>44</v>
      </c>
      <c r="W7" t="s">
        <v>29</v>
      </c>
      <c r="X7" s="12">
        <v>42872</v>
      </c>
      <c r="Y7" s="15">
        <v>1612.5481464291506</v>
      </c>
      <c r="Z7" s="16">
        <v>0</v>
      </c>
      <c r="AA7" s="16">
        <v>0</v>
      </c>
      <c r="AB7" s="16">
        <v>1612.5481464291506</v>
      </c>
      <c r="AC7" s="16">
        <v>1612.5481464291506</v>
      </c>
      <c r="AD7" s="16">
        <v>1604.5739279172903</v>
      </c>
      <c r="AE7" s="16">
        <v>1604.5739279172903</v>
      </c>
      <c r="AF7" s="12">
        <v>43281</v>
      </c>
      <c r="AG7" s="15" t="s">
        <v>38</v>
      </c>
      <c r="AH7" s="15" t="s">
        <v>29</v>
      </c>
      <c r="AI7" s="15" t="s">
        <v>38</v>
      </c>
      <c r="AM7">
        <v>0.96499999999999997</v>
      </c>
      <c r="AN7" s="127">
        <f t="shared" si="0"/>
        <v>0.38378049999999997</v>
      </c>
      <c r="AO7" s="18" t="s">
        <v>70</v>
      </c>
    </row>
    <row r="8" spans="1:42" hidden="1" x14ac:dyDescent="0.2">
      <c r="A8" t="s">
        <v>39</v>
      </c>
      <c r="B8" t="s">
        <v>40</v>
      </c>
      <c r="C8" t="s">
        <v>31</v>
      </c>
      <c r="D8">
        <v>174652</v>
      </c>
      <c r="E8" t="s">
        <v>29</v>
      </c>
      <c r="G8" t="s">
        <v>405</v>
      </c>
      <c r="H8" t="s">
        <v>42</v>
      </c>
      <c r="I8" t="s">
        <v>43</v>
      </c>
      <c r="M8" s="11">
        <v>13.05797247010084</v>
      </c>
      <c r="N8">
        <v>1</v>
      </c>
      <c r="P8" s="12">
        <v>42958</v>
      </c>
      <c r="Q8" s="13">
        <v>11236.2</v>
      </c>
      <c r="R8" s="13"/>
      <c r="S8" s="14">
        <v>11371</v>
      </c>
      <c r="T8" s="14">
        <v>3.2</v>
      </c>
      <c r="V8" t="s">
        <v>44</v>
      </c>
      <c r="W8" t="s">
        <v>29</v>
      </c>
      <c r="X8" s="12">
        <v>42958</v>
      </c>
      <c r="Y8" s="15">
        <v>8860.1807039071919</v>
      </c>
      <c r="Z8" s="16">
        <v>0</v>
      </c>
      <c r="AA8" s="16">
        <v>0</v>
      </c>
      <c r="AB8" s="16">
        <v>8860.1807039071919</v>
      </c>
      <c r="AC8" s="16">
        <v>8860.1807039071919</v>
      </c>
      <c r="AD8" s="16">
        <v>8816.3661876436126</v>
      </c>
      <c r="AE8" s="16">
        <v>8816.3661876436126</v>
      </c>
      <c r="AF8" s="12">
        <v>43281</v>
      </c>
      <c r="AG8" s="15" t="s">
        <v>38</v>
      </c>
      <c r="AH8" s="15" t="s">
        <v>29</v>
      </c>
      <c r="AI8" s="15" t="s">
        <v>38</v>
      </c>
      <c r="AM8">
        <v>0.94</v>
      </c>
      <c r="AN8" s="127">
        <f t="shared" si="0"/>
        <v>3.008</v>
      </c>
      <c r="AO8" s="18" t="s">
        <v>70</v>
      </c>
    </row>
    <row r="9" spans="1:42" hidden="1" x14ac:dyDescent="0.2">
      <c r="A9" t="s">
        <v>39</v>
      </c>
      <c r="B9" t="s">
        <v>40</v>
      </c>
      <c r="C9" t="s">
        <v>31</v>
      </c>
      <c r="D9">
        <v>176338</v>
      </c>
      <c r="E9" t="s">
        <v>29</v>
      </c>
      <c r="G9" t="s">
        <v>40</v>
      </c>
      <c r="H9" t="s">
        <v>42</v>
      </c>
      <c r="I9" t="s">
        <v>43</v>
      </c>
      <c r="M9" s="11">
        <v>13.05797247010084</v>
      </c>
      <c r="N9">
        <v>1</v>
      </c>
      <c r="P9" s="12">
        <v>42937</v>
      </c>
      <c r="Q9" s="13">
        <v>4790</v>
      </c>
      <c r="R9" s="13"/>
      <c r="S9" s="14">
        <v>5819</v>
      </c>
      <c r="T9" s="14">
        <v>0.84799999999999998</v>
      </c>
      <c r="V9" t="s">
        <v>44</v>
      </c>
      <c r="W9" t="s">
        <v>29</v>
      </c>
      <c r="X9" s="12">
        <v>42937</v>
      </c>
      <c r="Y9" s="15">
        <v>4534.1123486092656</v>
      </c>
      <c r="Z9" s="16">
        <v>0</v>
      </c>
      <c r="AA9" s="16">
        <v>0</v>
      </c>
      <c r="AB9" s="16">
        <v>4534.1123486092656</v>
      </c>
      <c r="AC9" s="16">
        <v>4534.1123486092656</v>
      </c>
      <c r="AD9" s="16">
        <v>4511.6906908713563</v>
      </c>
      <c r="AE9" s="16">
        <v>4511.6906908713563</v>
      </c>
      <c r="AF9" s="12">
        <v>43281</v>
      </c>
      <c r="AG9" s="15" t="s">
        <v>38</v>
      </c>
      <c r="AH9" s="15" t="s">
        <v>29</v>
      </c>
      <c r="AI9" s="15" t="s">
        <v>38</v>
      </c>
      <c r="AM9">
        <v>0.94</v>
      </c>
      <c r="AN9" s="127">
        <f t="shared" si="0"/>
        <v>0.79711999999999994</v>
      </c>
      <c r="AO9" s="18" t="s">
        <v>70</v>
      </c>
    </row>
    <row r="10" spans="1:42" hidden="1" x14ac:dyDescent="0.2">
      <c r="A10" t="s">
        <v>39</v>
      </c>
      <c r="B10" t="s">
        <v>40</v>
      </c>
      <c r="C10" t="s">
        <v>31</v>
      </c>
      <c r="D10">
        <v>177678</v>
      </c>
      <c r="E10" t="s">
        <v>29</v>
      </c>
      <c r="G10" t="s">
        <v>156</v>
      </c>
      <c r="H10" t="s">
        <v>34</v>
      </c>
      <c r="I10" t="s">
        <v>47</v>
      </c>
      <c r="M10" s="11">
        <v>13.083007376942414</v>
      </c>
      <c r="N10">
        <v>3</v>
      </c>
      <c r="P10" s="12">
        <v>43032</v>
      </c>
      <c r="Q10" s="13">
        <v>2274</v>
      </c>
      <c r="R10" s="13"/>
      <c r="S10" s="14">
        <v>1751.4</v>
      </c>
      <c r="T10" s="14">
        <v>0</v>
      </c>
      <c r="V10" t="s">
        <v>44</v>
      </c>
      <c r="W10" t="s">
        <v>29</v>
      </c>
      <c r="X10" s="12">
        <v>43032</v>
      </c>
      <c r="Y10" s="15">
        <v>1816.3217315831878</v>
      </c>
      <c r="Z10" s="16">
        <v>0</v>
      </c>
      <c r="AA10" s="16">
        <v>0</v>
      </c>
      <c r="AB10" s="16">
        <v>1816.3217315831878</v>
      </c>
      <c r="AC10" s="16">
        <v>1816.3217315831878</v>
      </c>
      <c r="AD10" s="16">
        <v>1807.3398314721383</v>
      </c>
      <c r="AE10" s="16">
        <v>1807.3398314721383</v>
      </c>
      <c r="AF10" s="12">
        <v>43281</v>
      </c>
      <c r="AG10" s="15" t="s">
        <v>38</v>
      </c>
      <c r="AH10" s="15" t="s">
        <v>29</v>
      </c>
      <c r="AI10" s="15" t="s">
        <v>38</v>
      </c>
      <c r="AM10">
        <v>0.96499999999999997</v>
      </c>
      <c r="AN10" s="127">
        <f t="shared" si="0"/>
        <v>0</v>
      </c>
      <c r="AO10" s="18" t="s">
        <v>70</v>
      </c>
    </row>
    <row r="11" spans="1:42" hidden="1" x14ac:dyDescent="0.2">
      <c r="A11" t="s">
        <v>39</v>
      </c>
      <c r="B11" t="s">
        <v>40</v>
      </c>
      <c r="C11" t="s">
        <v>31</v>
      </c>
      <c r="D11">
        <v>177678</v>
      </c>
      <c r="E11" t="s">
        <v>29</v>
      </c>
      <c r="G11" t="s">
        <v>153</v>
      </c>
      <c r="H11" t="s">
        <v>34</v>
      </c>
      <c r="I11" t="s">
        <v>47</v>
      </c>
      <c r="M11" s="11">
        <v>13.083007376942414</v>
      </c>
      <c r="N11">
        <v>14</v>
      </c>
      <c r="P11" s="12">
        <v>43032</v>
      </c>
      <c r="Q11" s="13">
        <v>2274</v>
      </c>
      <c r="R11" s="13"/>
      <c r="S11" s="14">
        <v>3822</v>
      </c>
      <c r="T11" s="14">
        <v>0</v>
      </c>
      <c r="V11" t="s">
        <v>44</v>
      </c>
      <c r="W11" t="s">
        <v>29</v>
      </c>
      <c r="X11" s="12">
        <v>43032</v>
      </c>
      <c r="Y11" s="15">
        <v>3963.6757212007215</v>
      </c>
      <c r="Z11" s="16">
        <v>0</v>
      </c>
      <c r="AA11" s="16">
        <v>0</v>
      </c>
      <c r="AB11" s="16">
        <v>3963.6757212007215</v>
      </c>
      <c r="AC11" s="16">
        <v>3963.6757212007215</v>
      </c>
      <c r="AD11" s="16">
        <v>3944.0749319895581</v>
      </c>
      <c r="AE11" s="16">
        <v>3944.0749319895581</v>
      </c>
      <c r="AF11" s="12">
        <v>43281</v>
      </c>
      <c r="AG11" s="15" t="s">
        <v>38</v>
      </c>
      <c r="AH11" s="15" t="s">
        <v>29</v>
      </c>
      <c r="AI11" s="15" t="s">
        <v>38</v>
      </c>
      <c r="AM11">
        <v>0.96499999999999997</v>
      </c>
      <c r="AN11" s="127">
        <f t="shared" si="0"/>
        <v>0</v>
      </c>
      <c r="AO11" s="18" t="s">
        <v>70</v>
      </c>
    </row>
    <row r="12" spans="1:42" hidden="1" x14ac:dyDescent="0.2">
      <c r="A12" t="s">
        <v>39</v>
      </c>
      <c r="B12" t="s">
        <v>40</v>
      </c>
      <c r="C12" t="s">
        <v>31</v>
      </c>
      <c r="D12">
        <v>177678</v>
      </c>
      <c r="E12" t="s">
        <v>29</v>
      </c>
      <c r="G12" t="s">
        <v>406</v>
      </c>
      <c r="H12" t="s">
        <v>42</v>
      </c>
      <c r="I12" t="s">
        <v>43</v>
      </c>
      <c r="M12" s="11">
        <v>13.05797247010084</v>
      </c>
      <c r="N12">
        <v>1</v>
      </c>
      <c r="P12" s="12">
        <v>43032</v>
      </c>
      <c r="Q12" s="13">
        <v>11507</v>
      </c>
      <c r="R12" s="13"/>
      <c r="S12" s="14">
        <v>47338</v>
      </c>
      <c r="T12" s="14">
        <v>0</v>
      </c>
      <c r="V12" t="s">
        <v>44</v>
      </c>
      <c r="W12" t="s">
        <v>29</v>
      </c>
      <c r="X12" s="12">
        <v>43032</v>
      </c>
      <c r="Y12" s="15">
        <v>36885.342904015364</v>
      </c>
      <c r="Z12" s="16">
        <v>0</v>
      </c>
      <c r="AA12" s="16">
        <v>0</v>
      </c>
      <c r="AB12" s="16">
        <v>36885.342904015364</v>
      </c>
      <c r="AC12" s="16">
        <v>36885.342904015364</v>
      </c>
      <c r="AD12" s="16">
        <v>36702.94104218392</v>
      </c>
      <c r="AE12" s="16">
        <v>36702.94104218392</v>
      </c>
      <c r="AF12" s="12">
        <v>43281</v>
      </c>
      <c r="AG12" s="15" t="s">
        <v>38</v>
      </c>
      <c r="AH12" s="15" t="s">
        <v>29</v>
      </c>
      <c r="AI12" s="15" t="s">
        <v>38</v>
      </c>
      <c r="AM12">
        <v>0.94</v>
      </c>
      <c r="AN12" s="127">
        <f t="shared" si="0"/>
        <v>0</v>
      </c>
      <c r="AO12" s="18" t="s">
        <v>70</v>
      </c>
    </row>
    <row r="13" spans="1:42" hidden="1" x14ac:dyDescent="0.2">
      <c r="A13" t="s">
        <v>39</v>
      </c>
      <c r="B13" t="s">
        <v>40</v>
      </c>
      <c r="C13" t="s">
        <v>31</v>
      </c>
      <c r="D13">
        <v>177678</v>
      </c>
      <c r="E13" t="s">
        <v>29</v>
      </c>
      <c r="G13" t="s">
        <v>407</v>
      </c>
      <c r="H13" t="s">
        <v>42</v>
      </c>
      <c r="I13" t="s">
        <v>43</v>
      </c>
      <c r="M13" s="11">
        <v>13.05797247010084</v>
      </c>
      <c r="N13">
        <v>1</v>
      </c>
      <c r="P13" s="12">
        <v>43032</v>
      </c>
      <c r="Q13" s="13">
        <v>11507</v>
      </c>
      <c r="R13" s="13"/>
      <c r="S13" s="14">
        <v>27138</v>
      </c>
      <c r="T13" s="14">
        <v>3.1</v>
      </c>
      <c r="V13" t="s">
        <v>44</v>
      </c>
      <c r="W13" t="s">
        <v>29</v>
      </c>
      <c r="X13" s="12">
        <v>43032</v>
      </c>
      <c r="Y13" s="15">
        <v>21145.684983082701</v>
      </c>
      <c r="Z13" s="16">
        <v>0</v>
      </c>
      <c r="AA13" s="16">
        <v>0</v>
      </c>
      <c r="AB13" s="16">
        <v>21145.684983082701</v>
      </c>
      <c r="AC13" s="16">
        <v>21145.684983082701</v>
      </c>
      <c r="AD13" s="16">
        <v>21041.117368769006</v>
      </c>
      <c r="AE13" s="16">
        <v>21041.117368769006</v>
      </c>
      <c r="AF13" s="12">
        <v>43281</v>
      </c>
      <c r="AG13" s="15" t="s">
        <v>38</v>
      </c>
      <c r="AH13" s="15" t="s">
        <v>29</v>
      </c>
      <c r="AI13" s="15" t="s">
        <v>38</v>
      </c>
      <c r="AM13">
        <v>0.94</v>
      </c>
      <c r="AN13" s="127">
        <f t="shared" si="0"/>
        <v>2.9139999999999997</v>
      </c>
      <c r="AO13" s="18" t="s">
        <v>70</v>
      </c>
    </row>
    <row r="14" spans="1:42" hidden="1" x14ac:dyDescent="0.2">
      <c r="A14" t="s">
        <v>39</v>
      </c>
      <c r="B14" t="s">
        <v>40</v>
      </c>
      <c r="C14" t="s">
        <v>31</v>
      </c>
      <c r="D14">
        <v>177974</v>
      </c>
      <c r="E14" t="s">
        <v>29</v>
      </c>
      <c r="G14" t="s">
        <v>153</v>
      </c>
      <c r="H14" t="s">
        <v>34</v>
      </c>
      <c r="I14" t="s">
        <v>47</v>
      </c>
      <c r="M14" s="11">
        <v>13.083007376942414</v>
      </c>
      <c r="N14">
        <v>1</v>
      </c>
      <c r="P14" s="12">
        <v>43035</v>
      </c>
      <c r="Q14" s="13">
        <v>1135</v>
      </c>
      <c r="R14" s="13"/>
      <c r="S14" s="14">
        <v>273</v>
      </c>
      <c r="T14" s="14">
        <v>0</v>
      </c>
      <c r="V14" t="s">
        <v>44</v>
      </c>
      <c r="W14" t="s">
        <v>29</v>
      </c>
      <c r="X14" s="12">
        <v>43035</v>
      </c>
      <c r="Y14" s="15">
        <v>283.11969437148008</v>
      </c>
      <c r="Z14" s="16">
        <v>0</v>
      </c>
      <c r="AA14" s="16">
        <v>0</v>
      </c>
      <c r="AB14" s="16">
        <v>283.11969437148008</v>
      </c>
      <c r="AC14" s="16">
        <v>283.11969437148008</v>
      </c>
      <c r="AD14" s="16">
        <v>281.71963799925413</v>
      </c>
      <c r="AE14" s="16">
        <v>281.71963799925413</v>
      </c>
      <c r="AF14" s="12">
        <v>43281</v>
      </c>
      <c r="AG14" s="15" t="s">
        <v>38</v>
      </c>
      <c r="AH14" s="15" t="s">
        <v>29</v>
      </c>
      <c r="AI14" s="15" t="s">
        <v>38</v>
      </c>
      <c r="AM14">
        <v>0.96499999999999997</v>
      </c>
      <c r="AN14" s="127">
        <f t="shared" si="0"/>
        <v>0</v>
      </c>
      <c r="AO14" s="18" t="s">
        <v>70</v>
      </c>
    </row>
    <row r="15" spans="1:42" hidden="1" x14ac:dyDescent="0.2">
      <c r="A15" t="s">
        <v>39</v>
      </c>
      <c r="B15" t="s">
        <v>40</v>
      </c>
      <c r="C15" t="s">
        <v>31</v>
      </c>
      <c r="D15">
        <v>177974</v>
      </c>
      <c r="E15" t="s">
        <v>29</v>
      </c>
      <c r="G15" t="s">
        <v>156</v>
      </c>
      <c r="H15" t="s">
        <v>34</v>
      </c>
      <c r="I15" t="s">
        <v>47</v>
      </c>
      <c r="M15" s="11">
        <v>13.083007376942414</v>
      </c>
      <c r="N15">
        <v>2</v>
      </c>
      <c r="P15" s="12">
        <v>43035</v>
      </c>
      <c r="Q15" s="13">
        <v>1135</v>
      </c>
      <c r="R15" s="13"/>
      <c r="S15" s="14">
        <v>1167.5999999999999</v>
      </c>
      <c r="T15" s="14">
        <v>0</v>
      </c>
      <c r="V15" t="s">
        <v>44</v>
      </c>
      <c r="W15" t="s">
        <v>29</v>
      </c>
      <c r="X15" s="12">
        <v>43035</v>
      </c>
      <c r="Y15" s="15">
        <v>1210.8811543887916</v>
      </c>
      <c r="Z15" s="16">
        <v>0</v>
      </c>
      <c r="AA15" s="16">
        <v>0</v>
      </c>
      <c r="AB15" s="16">
        <v>1210.8811543887916</v>
      </c>
      <c r="AC15" s="16">
        <v>1210.8811543887916</v>
      </c>
      <c r="AD15" s="16">
        <v>1204.8932209814252</v>
      </c>
      <c r="AE15" s="16">
        <v>1204.8932209814252</v>
      </c>
      <c r="AF15" s="12">
        <v>43281</v>
      </c>
      <c r="AG15" s="15" t="s">
        <v>38</v>
      </c>
      <c r="AH15" s="15" t="s">
        <v>29</v>
      </c>
      <c r="AI15" s="15" t="s">
        <v>38</v>
      </c>
      <c r="AM15">
        <v>0.96499999999999997</v>
      </c>
      <c r="AN15" s="127">
        <f t="shared" si="0"/>
        <v>0</v>
      </c>
      <c r="AO15" s="18" t="s">
        <v>70</v>
      </c>
    </row>
    <row r="16" spans="1:42" hidden="1" x14ac:dyDescent="0.2">
      <c r="A16" t="s">
        <v>39</v>
      </c>
      <c r="B16" t="s">
        <v>40</v>
      </c>
      <c r="C16" t="s">
        <v>31</v>
      </c>
      <c r="D16">
        <v>177974</v>
      </c>
      <c r="E16" t="s">
        <v>29</v>
      </c>
      <c r="G16" t="s">
        <v>407</v>
      </c>
      <c r="H16" t="s">
        <v>42</v>
      </c>
      <c r="I16" t="s">
        <v>43</v>
      </c>
      <c r="M16" s="11">
        <v>13.05797247010084</v>
      </c>
      <c r="N16">
        <v>1</v>
      </c>
      <c r="P16" s="12">
        <v>43035</v>
      </c>
      <c r="Q16" s="13">
        <v>14304</v>
      </c>
      <c r="R16" s="13"/>
      <c r="S16" s="14">
        <v>95265</v>
      </c>
      <c r="T16" s="14">
        <v>10.9</v>
      </c>
      <c r="V16" t="s">
        <v>44</v>
      </c>
      <c r="W16" t="s">
        <v>29</v>
      </c>
      <c r="X16" s="12">
        <v>43035</v>
      </c>
      <c r="Y16" s="15">
        <v>74229.62929889356</v>
      </c>
      <c r="Z16" s="16">
        <v>0</v>
      </c>
      <c r="AA16" s="16">
        <v>0</v>
      </c>
      <c r="AB16" s="16">
        <v>74229.62929889356</v>
      </c>
      <c r="AC16" s="16">
        <v>74229.62929889356</v>
      </c>
      <c r="AD16" s="16">
        <v>73862.556051874839</v>
      </c>
      <c r="AE16" s="16">
        <v>73862.556051874839</v>
      </c>
      <c r="AF16" s="12">
        <v>43281</v>
      </c>
      <c r="AG16" s="15" t="s">
        <v>38</v>
      </c>
      <c r="AH16" s="15" t="s">
        <v>29</v>
      </c>
      <c r="AI16" s="15" t="s">
        <v>38</v>
      </c>
      <c r="AM16">
        <v>0.94</v>
      </c>
      <c r="AN16" s="127">
        <f t="shared" si="0"/>
        <v>10.246</v>
      </c>
      <c r="AO16" s="18" t="s">
        <v>70</v>
      </c>
    </row>
    <row r="17" spans="1:41" hidden="1" x14ac:dyDescent="0.2">
      <c r="A17" t="s">
        <v>39</v>
      </c>
      <c r="B17" t="s">
        <v>40</v>
      </c>
      <c r="C17" t="s">
        <v>31</v>
      </c>
      <c r="D17">
        <v>178076</v>
      </c>
      <c r="E17" t="s">
        <v>29</v>
      </c>
      <c r="G17" t="s">
        <v>408</v>
      </c>
      <c r="H17" t="s">
        <v>42</v>
      </c>
      <c r="I17" t="s">
        <v>43</v>
      </c>
      <c r="M17" s="11">
        <v>13.05797247010084</v>
      </c>
      <c r="N17">
        <v>1</v>
      </c>
      <c r="P17" s="12">
        <v>43018</v>
      </c>
      <c r="Q17" s="13">
        <v>35850</v>
      </c>
      <c r="R17" s="13"/>
      <c r="S17" s="14">
        <v>29001</v>
      </c>
      <c r="T17" s="14">
        <v>6.3</v>
      </c>
      <c r="V17" t="s">
        <v>44</v>
      </c>
      <c r="W17" t="s">
        <v>29</v>
      </c>
      <c r="X17" s="12">
        <v>43018</v>
      </c>
      <c r="Y17" s="15">
        <v>22597.317790344958</v>
      </c>
      <c r="Z17" s="16">
        <v>0</v>
      </c>
      <c r="AA17" s="16">
        <v>0</v>
      </c>
      <c r="AB17" s="16">
        <v>22597.317790344958</v>
      </c>
      <c r="AC17" s="16">
        <v>22597.317790344958</v>
      </c>
      <c r="AD17" s="16">
        <v>22485.571700629007</v>
      </c>
      <c r="AE17" s="16">
        <v>22485.571700629007</v>
      </c>
      <c r="AF17" s="12">
        <v>43281</v>
      </c>
      <c r="AG17" s="15" t="s">
        <v>38</v>
      </c>
      <c r="AH17" s="15" t="s">
        <v>29</v>
      </c>
      <c r="AI17" s="15" t="s">
        <v>38</v>
      </c>
      <c r="AM17">
        <v>0.94</v>
      </c>
      <c r="AN17" s="127">
        <f t="shared" si="0"/>
        <v>5.9219999999999997</v>
      </c>
      <c r="AO17" s="18" t="s">
        <v>70</v>
      </c>
    </row>
    <row r="18" spans="1:41" hidden="1" x14ac:dyDescent="0.2">
      <c r="A18" t="s">
        <v>39</v>
      </c>
      <c r="B18" t="s">
        <v>40</v>
      </c>
      <c r="C18" t="s">
        <v>31</v>
      </c>
      <c r="D18">
        <v>178296</v>
      </c>
      <c r="E18" t="s">
        <v>29</v>
      </c>
      <c r="G18" t="s">
        <v>49</v>
      </c>
      <c r="H18" t="s">
        <v>34</v>
      </c>
      <c r="I18" t="s">
        <v>47</v>
      </c>
      <c r="M18" s="11">
        <v>13.083007376942414</v>
      </c>
      <c r="N18">
        <v>0</v>
      </c>
      <c r="P18" s="12">
        <v>42978</v>
      </c>
      <c r="Q18" s="13">
        <v>73150</v>
      </c>
      <c r="R18" s="13"/>
      <c r="S18" s="14">
        <v>0</v>
      </c>
      <c r="T18" s="14">
        <v>0</v>
      </c>
      <c r="V18" t="s">
        <v>44</v>
      </c>
      <c r="W18" t="s">
        <v>29</v>
      </c>
      <c r="X18" s="12">
        <v>42978</v>
      </c>
      <c r="Y18" s="15">
        <v>0</v>
      </c>
      <c r="Z18" s="16">
        <v>0</v>
      </c>
      <c r="AA18" s="16">
        <v>0</v>
      </c>
      <c r="AB18" s="16">
        <v>0</v>
      </c>
      <c r="AC18" s="16">
        <v>0</v>
      </c>
      <c r="AD18" s="16">
        <v>0</v>
      </c>
      <c r="AE18" s="16">
        <v>0</v>
      </c>
      <c r="AF18" s="12">
        <v>43281</v>
      </c>
      <c r="AG18" s="15" t="s">
        <v>38</v>
      </c>
      <c r="AH18" s="15" t="s">
        <v>29</v>
      </c>
      <c r="AI18" s="15" t="s">
        <v>38</v>
      </c>
      <c r="AM18">
        <v>0.96499999999999997</v>
      </c>
      <c r="AN18" s="127">
        <f t="shared" si="0"/>
        <v>0</v>
      </c>
      <c r="AO18" s="18" t="s">
        <v>70</v>
      </c>
    </row>
    <row r="19" spans="1:41" hidden="1" x14ac:dyDescent="0.2">
      <c r="A19" t="s">
        <v>39</v>
      </c>
      <c r="B19" t="s">
        <v>40</v>
      </c>
      <c r="C19" t="s">
        <v>31</v>
      </c>
      <c r="D19">
        <v>178296</v>
      </c>
      <c r="E19" t="s">
        <v>29</v>
      </c>
      <c r="G19" t="s">
        <v>149</v>
      </c>
      <c r="H19" t="s">
        <v>34</v>
      </c>
      <c r="I19" t="s">
        <v>47</v>
      </c>
      <c r="M19" s="11">
        <v>13.083007376942414</v>
      </c>
      <c r="N19">
        <v>0</v>
      </c>
      <c r="P19" s="12">
        <v>42978</v>
      </c>
      <c r="Q19" s="13">
        <v>73150</v>
      </c>
      <c r="R19" s="13"/>
      <c r="S19" s="14">
        <v>0</v>
      </c>
      <c r="T19" s="14">
        <v>0</v>
      </c>
      <c r="V19" t="s">
        <v>44</v>
      </c>
      <c r="W19" t="s">
        <v>29</v>
      </c>
      <c r="X19" s="12">
        <v>42978</v>
      </c>
      <c r="Y19" s="15">
        <v>0</v>
      </c>
      <c r="Z19" s="16">
        <v>0</v>
      </c>
      <c r="AA19" s="16">
        <v>0</v>
      </c>
      <c r="AB19" s="16">
        <v>0</v>
      </c>
      <c r="AC19" s="16">
        <v>0</v>
      </c>
      <c r="AD19" s="16">
        <v>0</v>
      </c>
      <c r="AE19" s="16">
        <v>0</v>
      </c>
      <c r="AF19" s="12">
        <v>43281</v>
      </c>
      <c r="AG19" s="15" t="s">
        <v>38</v>
      </c>
      <c r="AH19" s="15" t="s">
        <v>29</v>
      </c>
      <c r="AI19" s="15" t="s">
        <v>38</v>
      </c>
      <c r="AM19">
        <v>0.96499999999999997</v>
      </c>
      <c r="AN19" s="127">
        <f t="shared" si="0"/>
        <v>0</v>
      </c>
      <c r="AO19" s="18" t="s">
        <v>70</v>
      </c>
    </row>
    <row r="20" spans="1:41" hidden="1" x14ac:dyDescent="0.2">
      <c r="A20" t="s">
        <v>39</v>
      </c>
      <c r="B20" t="s">
        <v>40</v>
      </c>
      <c r="C20" t="s">
        <v>31</v>
      </c>
      <c r="D20">
        <v>178296</v>
      </c>
      <c r="E20" t="s">
        <v>29</v>
      </c>
      <c r="G20" t="s">
        <v>409</v>
      </c>
      <c r="H20" t="s">
        <v>34</v>
      </c>
      <c r="I20" t="s">
        <v>47</v>
      </c>
      <c r="M20" s="11">
        <v>13.083007376942414</v>
      </c>
      <c r="N20">
        <v>1</v>
      </c>
      <c r="P20" s="12">
        <v>42978</v>
      </c>
      <c r="Q20" s="13">
        <v>73150</v>
      </c>
      <c r="R20" s="13"/>
      <c r="S20" s="14">
        <v>565.06200000000001</v>
      </c>
      <c r="T20" s="14">
        <v>0</v>
      </c>
      <c r="V20" t="s">
        <v>44</v>
      </c>
      <c r="W20" t="s">
        <v>29</v>
      </c>
      <c r="X20" s="12">
        <v>42978</v>
      </c>
      <c r="Y20" s="15">
        <v>586.00798806204136</v>
      </c>
      <c r="Z20" s="16">
        <v>0</v>
      </c>
      <c r="AA20" s="16">
        <v>0</v>
      </c>
      <c r="AB20" s="16">
        <v>586.00798806204136</v>
      </c>
      <c r="AC20" s="16">
        <v>586.00798806204136</v>
      </c>
      <c r="AD20" s="16">
        <v>583.11011753529135</v>
      </c>
      <c r="AE20" s="16">
        <v>583.11011753529135</v>
      </c>
      <c r="AF20" s="12">
        <v>43281</v>
      </c>
      <c r="AG20" s="15" t="s">
        <v>38</v>
      </c>
      <c r="AH20" s="15" t="s">
        <v>29</v>
      </c>
      <c r="AI20" s="15" t="s">
        <v>38</v>
      </c>
      <c r="AM20">
        <v>0.96499999999999997</v>
      </c>
      <c r="AN20" s="127">
        <f t="shared" si="0"/>
        <v>0</v>
      </c>
      <c r="AO20" s="18" t="s">
        <v>70</v>
      </c>
    </row>
    <row r="21" spans="1:41" hidden="1" x14ac:dyDescent="0.2">
      <c r="A21" t="s">
        <v>39</v>
      </c>
      <c r="B21" t="s">
        <v>40</v>
      </c>
      <c r="C21" t="s">
        <v>31</v>
      </c>
      <c r="D21">
        <v>178296</v>
      </c>
      <c r="E21" t="s">
        <v>29</v>
      </c>
      <c r="G21" t="s">
        <v>153</v>
      </c>
      <c r="H21" t="s">
        <v>34</v>
      </c>
      <c r="I21" t="s">
        <v>47</v>
      </c>
      <c r="M21" s="11">
        <v>13.083007376942414</v>
      </c>
      <c r="N21">
        <v>3</v>
      </c>
      <c r="P21" s="12">
        <v>42978</v>
      </c>
      <c r="Q21" s="13">
        <v>73150</v>
      </c>
      <c r="R21" s="13"/>
      <c r="S21" s="14">
        <v>819</v>
      </c>
      <c r="T21" s="14">
        <v>0</v>
      </c>
      <c r="V21" t="s">
        <v>44</v>
      </c>
      <c r="W21" t="s">
        <v>29</v>
      </c>
      <c r="X21" s="12">
        <v>42978</v>
      </c>
      <c r="Y21" s="15">
        <v>849.3590831144403</v>
      </c>
      <c r="Z21" s="16">
        <v>0</v>
      </c>
      <c r="AA21" s="16">
        <v>0</v>
      </c>
      <c r="AB21" s="16">
        <v>849.3590831144403</v>
      </c>
      <c r="AC21" s="16">
        <v>849.3590831144403</v>
      </c>
      <c r="AD21" s="16">
        <v>845.1589139977624</v>
      </c>
      <c r="AE21" s="16">
        <v>845.1589139977624</v>
      </c>
      <c r="AF21" s="12">
        <v>43281</v>
      </c>
      <c r="AG21" s="15" t="s">
        <v>38</v>
      </c>
      <c r="AH21" s="15" t="s">
        <v>29</v>
      </c>
      <c r="AI21" s="15" t="s">
        <v>38</v>
      </c>
      <c r="AM21">
        <v>0.96499999999999997</v>
      </c>
      <c r="AN21" s="127">
        <f t="shared" si="0"/>
        <v>0</v>
      </c>
      <c r="AO21" s="18" t="s">
        <v>70</v>
      </c>
    </row>
    <row r="22" spans="1:41" hidden="1" x14ac:dyDescent="0.2">
      <c r="A22" t="s">
        <v>39</v>
      </c>
      <c r="B22" t="s">
        <v>40</v>
      </c>
      <c r="C22" t="s">
        <v>31</v>
      </c>
      <c r="D22">
        <v>178296</v>
      </c>
      <c r="E22" t="s">
        <v>29</v>
      </c>
      <c r="G22" t="s">
        <v>72</v>
      </c>
      <c r="H22" t="s">
        <v>34</v>
      </c>
      <c r="I22" t="s">
        <v>47</v>
      </c>
      <c r="M22" s="11">
        <v>13.083007376942414</v>
      </c>
      <c r="N22">
        <v>5</v>
      </c>
      <c r="P22" s="12">
        <v>42978</v>
      </c>
      <c r="Q22" s="13">
        <v>73150</v>
      </c>
      <c r="R22" s="13"/>
      <c r="S22" s="14">
        <v>4200</v>
      </c>
      <c r="T22" s="14">
        <v>0</v>
      </c>
      <c r="V22" t="s">
        <v>44</v>
      </c>
      <c r="W22" t="s">
        <v>29</v>
      </c>
      <c r="X22" s="12">
        <v>42978</v>
      </c>
      <c r="Y22" s="15">
        <v>4355.6876057150785</v>
      </c>
      <c r="Z22" s="16">
        <v>0</v>
      </c>
      <c r="AA22" s="16">
        <v>0</v>
      </c>
      <c r="AB22" s="16">
        <v>4355.6876057150785</v>
      </c>
      <c r="AC22" s="16">
        <v>4355.6876057150785</v>
      </c>
      <c r="AD22" s="16">
        <v>4334.1482769116019</v>
      </c>
      <c r="AE22" s="16">
        <v>4334.1482769116019</v>
      </c>
      <c r="AF22" s="12">
        <v>43281</v>
      </c>
      <c r="AG22" s="15" t="s">
        <v>38</v>
      </c>
      <c r="AH22" s="15" t="s">
        <v>29</v>
      </c>
      <c r="AI22" s="15" t="s">
        <v>38</v>
      </c>
      <c r="AM22">
        <v>0.96499999999999997</v>
      </c>
      <c r="AN22" s="127">
        <f t="shared" si="0"/>
        <v>0</v>
      </c>
      <c r="AO22" s="18" t="s">
        <v>70</v>
      </c>
    </row>
    <row r="23" spans="1:41" hidden="1" x14ac:dyDescent="0.2">
      <c r="A23" t="s">
        <v>39</v>
      </c>
      <c r="B23" t="s">
        <v>40</v>
      </c>
      <c r="C23" t="s">
        <v>31</v>
      </c>
      <c r="D23">
        <v>178296</v>
      </c>
      <c r="E23" t="s">
        <v>29</v>
      </c>
      <c r="G23" t="s">
        <v>156</v>
      </c>
      <c r="H23" t="s">
        <v>34</v>
      </c>
      <c r="I23" t="s">
        <v>47</v>
      </c>
      <c r="M23" s="11">
        <v>13.083007376942414</v>
      </c>
      <c r="N23">
        <v>14</v>
      </c>
      <c r="P23" s="12">
        <v>42978</v>
      </c>
      <c r="Q23" s="13">
        <v>73150</v>
      </c>
      <c r="R23" s="13"/>
      <c r="S23" s="14">
        <v>8173.2</v>
      </c>
      <c r="T23" s="14">
        <v>0</v>
      </c>
      <c r="V23" t="s">
        <v>44</v>
      </c>
      <c r="W23" t="s">
        <v>29</v>
      </c>
      <c r="X23" s="12">
        <v>42978</v>
      </c>
      <c r="Y23" s="15">
        <v>8476.1680807215416</v>
      </c>
      <c r="Z23" s="16">
        <v>0</v>
      </c>
      <c r="AA23" s="16">
        <v>0</v>
      </c>
      <c r="AB23" s="16">
        <v>8476.1680807215416</v>
      </c>
      <c r="AC23" s="16">
        <v>8476.1680807215416</v>
      </c>
      <c r="AD23" s="16">
        <v>8434.2525468699769</v>
      </c>
      <c r="AE23" s="16">
        <v>8434.2525468699769</v>
      </c>
      <c r="AF23" s="12">
        <v>43281</v>
      </c>
      <c r="AG23" s="15" t="s">
        <v>38</v>
      </c>
      <c r="AH23" s="15" t="s">
        <v>29</v>
      </c>
      <c r="AI23" s="15" t="s">
        <v>38</v>
      </c>
      <c r="AM23">
        <v>0.96499999999999997</v>
      </c>
      <c r="AN23" s="127">
        <f t="shared" si="0"/>
        <v>0</v>
      </c>
      <c r="AO23" s="18" t="s">
        <v>70</v>
      </c>
    </row>
    <row r="24" spans="1:41" hidden="1" x14ac:dyDescent="0.2">
      <c r="A24" t="s">
        <v>39</v>
      </c>
      <c r="B24" t="s">
        <v>40</v>
      </c>
      <c r="C24" t="s">
        <v>31</v>
      </c>
      <c r="D24">
        <v>178296</v>
      </c>
      <c r="E24" t="s">
        <v>29</v>
      </c>
      <c r="G24" t="s">
        <v>410</v>
      </c>
      <c r="H24" t="s">
        <v>34</v>
      </c>
      <c r="I24" t="s">
        <v>47</v>
      </c>
      <c r="M24" s="11">
        <v>13.083007376942414</v>
      </c>
      <c r="N24">
        <v>3</v>
      </c>
      <c r="P24" s="12">
        <v>42978</v>
      </c>
      <c r="Q24" s="13">
        <v>73150</v>
      </c>
      <c r="R24" s="13"/>
      <c r="S24" s="14">
        <v>9198</v>
      </c>
      <c r="T24" s="14">
        <v>0</v>
      </c>
      <c r="V24" t="s">
        <v>44</v>
      </c>
      <c r="W24" t="s">
        <v>29</v>
      </c>
      <c r="X24" s="12">
        <v>42978</v>
      </c>
      <c r="Y24" s="15">
        <v>9538.9558565160223</v>
      </c>
      <c r="Z24" s="16">
        <v>0</v>
      </c>
      <c r="AA24" s="16">
        <v>0</v>
      </c>
      <c r="AB24" s="16">
        <v>9538.9558565160223</v>
      </c>
      <c r="AC24" s="16">
        <v>9538.9558565160223</v>
      </c>
      <c r="AD24" s="16">
        <v>9491.78472643641</v>
      </c>
      <c r="AE24" s="16">
        <v>9491.78472643641</v>
      </c>
      <c r="AF24" s="12">
        <v>43281</v>
      </c>
      <c r="AG24" s="15" t="s">
        <v>38</v>
      </c>
      <c r="AH24" s="15" t="s">
        <v>29</v>
      </c>
      <c r="AI24" s="15" t="s">
        <v>38</v>
      </c>
      <c r="AM24">
        <v>0.96499999999999997</v>
      </c>
      <c r="AN24" s="127">
        <f t="shared" si="0"/>
        <v>0</v>
      </c>
      <c r="AO24" s="18" t="s">
        <v>70</v>
      </c>
    </row>
    <row r="25" spans="1:41" hidden="1" x14ac:dyDescent="0.2">
      <c r="A25" t="s">
        <v>39</v>
      </c>
      <c r="B25" t="s">
        <v>40</v>
      </c>
      <c r="C25" t="s">
        <v>31</v>
      </c>
      <c r="D25">
        <v>178296</v>
      </c>
      <c r="E25" t="s">
        <v>29</v>
      </c>
      <c r="G25" t="s">
        <v>403</v>
      </c>
      <c r="H25" t="s">
        <v>34</v>
      </c>
      <c r="I25" t="s">
        <v>47</v>
      </c>
      <c r="M25" s="11">
        <v>13.083007376942414</v>
      </c>
      <c r="N25">
        <v>1279</v>
      </c>
      <c r="P25" s="12">
        <v>42978</v>
      </c>
      <c r="Q25" s="13">
        <v>73150</v>
      </c>
      <c r="R25" s="13"/>
      <c r="S25" s="14">
        <v>58757.26</v>
      </c>
      <c r="T25" s="14">
        <v>12.79</v>
      </c>
      <c r="V25" t="s">
        <v>44</v>
      </c>
      <c r="W25" t="s">
        <v>29</v>
      </c>
      <c r="X25" s="12">
        <v>42978</v>
      </c>
      <c r="Y25" s="15">
        <v>60935.302173280557</v>
      </c>
      <c r="Z25" s="16">
        <v>0</v>
      </c>
      <c r="AA25" s="16">
        <v>0</v>
      </c>
      <c r="AB25" s="16">
        <v>60935.302173280557</v>
      </c>
      <c r="AC25" s="16">
        <v>60935.302173280557</v>
      </c>
      <c r="AD25" s="16">
        <v>60633.97075834452</v>
      </c>
      <c r="AE25" s="16">
        <v>60633.97075834452</v>
      </c>
      <c r="AF25" s="12">
        <v>43281</v>
      </c>
      <c r="AG25" s="15" t="s">
        <v>38</v>
      </c>
      <c r="AH25" s="15" t="s">
        <v>29</v>
      </c>
      <c r="AI25" s="15" t="s">
        <v>38</v>
      </c>
      <c r="AM25">
        <v>0.96499999999999997</v>
      </c>
      <c r="AN25" s="127">
        <f t="shared" si="0"/>
        <v>12.342349999999998</v>
      </c>
      <c r="AO25" s="18" t="s">
        <v>70</v>
      </c>
    </row>
    <row r="26" spans="1:41" hidden="1" x14ac:dyDescent="0.2">
      <c r="A26" t="s">
        <v>39</v>
      </c>
      <c r="B26" t="s">
        <v>40</v>
      </c>
      <c r="C26" t="s">
        <v>31</v>
      </c>
      <c r="D26">
        <v>178296</v>
      </c>
      <c r="E26" t="s">
        <v>29</v>
      </c>
      <c r="G26" t="s">
        <v>411</v>
      </c>
      <c r="H26" t="s">
        <v>42</v>
      </c>
      <c r="I26" t="s">
        <v>43</v>
      </c>
      <c r="M26" s="11">
        <v>13.05797247010084</v>
      </c>
      <c r="N26">
        <v>1</v>
      </c>
      <c r="P26" s="12">
        <v>42978</v>
      </c>
      <c r="Q26" s="13">
        <v>150690.79999999999</v>
      </c>
      <c r="R26" s="13"/>
      <c r="S26" s="14">
        <v>423517</v>
      </c>
      <c r="T26" s="14">
        <v>49.6</v>
      </c>
      <c r="V26" t="s">
        <v>44</v>
      </c>
      <c r="W26" t="s">
        <v>29</v>
      </c>
      <c r="X26" s="12">
        <v>42978</v>
      </c>
      <c r="Y26" s="15">
        <v>330000.62889602169</v>
      </c>
      <c r="Z26" s="16">
        <v>0</v>
      </c>
      <c r="AA26" s="16">
        <v>0</v>
      </c>
      <c r="AB26" s="16">
        <v>330000.62889602169</v>
      </c>
      <c r="AC26" s="16">
        <v>330000.62889602169</v>
      </c>
      <c r="AD26" s="16">
        <v>328368.74142047844</v>
      </c>
      <c r="AE26" s="16">
        <v>328368.74142047844</v>
      </c>
      <c r="AF26" s="12">
        <v>43281</v>
      </c>
      <c r="AG26" s="15" t="s">
        <v>38</v>
      </c>
      <c r="AH26" s="15" t="s">
        <v>29</v>
      </c>
      <c r="AI26" s="15" t="s">
        <v>38</v>
      </c>
      <c r="AM26">
        <v>0.94</v>
      </c>
      <c r="AN26" s="127">
        <f t="shared" si="0"/>
        <v>46.623999999999995</v>
      </c>
      <c r="AO26" s="18" t="s">
        <v>70</v>
      </c>
    </row>
    <row r="27" spans="1:41" hidden="1" x14ac:dyDescent="0.2">
      <c r="A27" t="s">
        <v>39</v>
      </c>
      <c r="B27" t="s">
        <v>40</v>
      </c>
      <c r="C27" t="s">
        <v>31</v>
      </c>
      <c r="D27">
        <v>182077</v>
      </c>
      <c r="E27" t="s">
        <v>29</v>
      </c>
      <c r="G27" t="s">
        <v>156</v>
      </c>
      <c r="H27" t="s">
        <v>34</v>
      </c>
      <c r="I27" t="s">
        <v>47</v>
      </c>
      <c r="M27" s="11">
        <v>13.083007376942414</v>
      </c>
      <c r="N27">
        <v>1</v>
      </c>
      <c r="P27" s="12">
        <v>42991</v>
      </c>
      <c r="Q27" s="13">
        <v>20701.2</v>
      </c>
      <c r="R27" s="13"/>
      <c r="S27" s="14">
        <v>583.79999999999995</v>
      </c>
      <c r="T27" s="14">
        <v>0</v>
      </c>
      <c r="V27" t="s">
        <v>44</v>
      </c>
      <c r="W27" t="s">
        <v>29</v>
      </c>
      <c r="X27" s="12">
        <v>42991</v>
      </c>
      <c r="Y27" s="15">
        <v>605.44057719439581</v>
      </c>
      <c r="Z27" s="16">
        <v>0</v>
      </c>
      <c r="AA27" s="16">
        <v>0</v>
      </c>
      <c r="AB27" s="16">
        <v>605.44057719439581</v>
      </c>
      <c r="AC27" s="16">
        <v>605.44057719439581</v>
      </c>
      <c r="AD27" s="16">
        <v>602.4466104907126</v>
      </c>
      <c r="AE27" s="16">
        <v>602.4466104907126</v>
      </c>
      <c r="AF27" s="12">
        <v>43281</v>
      </c>
      <c r="AG27" s="15" t="s">
        <v>38</v>
      </c>
      <c r="AH27" s="15" t="s">
        <v>29</v>
      </c>
      <c r="AI27" s="15" t="s">
        <v>38</v>
      </c>
      <c r="AM27">
        <v>0.96499999999999997</v>
      </c>
      <c r="AN27" s="127">
        <f t="shared" si="0"/>
        <v>0</v>
      </c>
      <c r="AO27" s="18" t="s">
        <v>70</v>
      </c>
    </row>
    <row r="28" spans="1:41" hidden="1" x14ac:dyDescent="0.2">
      <c r="A28" t="s">
        <v>39</v>
      </c>
      <c r="B28" t="s">
        <v>40</v>
      </c>
      <c r="C28" t="s">
        <v>31</v>
      </c>
      <c r="D28">
        <v>182077</v>
      </c>
      <c r="E28" t="s">
        <v>29</v>
      </c>
      <c r="G28" t="s">
        <v>72</v>
      </c>
      <c r="H28" t="s">
        <v>34</v>
      </c>
      <c r="I28" t="s">
        <v>47</v>
      </c>
      <c r="M28" s="11">
        <v>13.083007376942414</v>
      </c>
      <c r="N28">
        <v>7</v>
      </c>
      <c r="P28" s="12">
        <v>42991</v>
      </c>
      <c r="Q28" s="13">
        <v>20701.2</v>
      </c>
      <c r="R28" s="13"/>
      <c r="S28" s="14">
        <v>5880</v>
      </c>
      <c r="T28" s="14">
        <v>0</v>
      </c>
      <c r="V28" t="s">
        <v>44</v>
      </c>
      <c r="W28" t="s">
        <v>29</v>
      </c>
      <c r="X28" s="12">
        <v>42991</v>
      </c>
      <c r="Y28" s="15">
        <v>6097.9626480011093</v>
      </c>
      <c r="Z28" s="16">
        <v>0</v>
      </c>
      <c r="AA28" s="16">
        <v>0</v>
      </c>
      <c r="AB28" s="16">
        <v>6097.9626480011093</v>
      </c>
      <c r="AC28" s="16">
        <v>6097.9626480011093</v>
      </c>
      <c r="AD28" s="16">
        <v>6067.8075876762423</v>
      </c>
      <c r="AE28" s="16">
        <v>6067.8075876762423</v>
      </c>
      <c r="AF28" s="12">
        <v>43281</v>
      </c>
      <c r="AG28" s="15" t="s">
        <v>38</v>
      </c>
      <c r="AH28" s="15" t="s">
        <v>29</v>
      </c>
      <c r="AI28" s="15" t="s">
        <v>38</v>
      </c>
      <c r="AM28">
        <v>0.96499999999999997</v>
      </c>
      <c r="AN28" s="127">
        <f t="shared" si="0"/>
        <v>0</v>
      </c>
      <c r="AO28" s="18" t="s">
        <v>70</v>
      </c>
    </row>
    <row r="29" spans="1:41" hidden="1" x14ac:dyDescent="0.2">
      <c r="A29" t="s">
        <v>39</v>
      </c>
      <c r="B29" t="s">
        <v>40</v>
      </c>
      <c r="C29" t="s">
        <v>31</v>
      </c>
      <c r="D29">
        <v>182077</v>
      </c>
      <c r="E29" t="s">
        <v>29</v>
      </c>
      <c r="G29" t="s">
        <v>155</v>
      </c>
      <c r="H29" t="s">
        <v>34</v>
      </c>
      <c r="I29" t="s">
        <v>47</v>
      </c>
      <c r="M29" s="11">
        <v>13.083007376942414</v>
      </c>
      <c r="N29">
        <v>42</v>
      </c>
      <c r="P29" s="12">
        <v>42991</v>
      </c>
      <c r="Q29" s="13">
        <v>20701.2</v>
      </c>
      <c r="R29" s="13"/>
      <c r="S29" s="14">
        <v>51156</v>
      </c>
      <c r="T29" s="14">
        <v>0</v>
      </c>
      <c r="V29" t="s">
        <v>44</v>
      </c>
      <c r="W29" t="s">
        <v>29</v>
      </c>
      <c r="X29" s="12">
        <v>42991</v>
      </c>
      <c r="Y29" s="15">
        <v>53052.275037609652</v>
      </c>
      <c r="Z29" s="16">
        <v>0</v>
      </c>
      <c r="AA29" s="16">
        <v>0</v>
      </c>
      <c r="AB29" s="16">
        <v>53052.275037609652</v>
      </c>
      <c r="AC29" s="16">
        <v>53052.275037609652</v>
      </c>
      <c r="AD29" s="16">
        <v>52789.926012783311</v>
      </c>
      <c r="AE29" s="16">
        <v>52789.926012783311</v>
      </c>
      <c r="AF29" s="12">
        <v>43281</v>
      </c>
      <c r="AG29" s="15" t="s">
        <v>38</v>
      </c>
      <c r="AH29" s="15" t="s">
        <v>29</v>
      </c>
      <c r="AI29" s="15" t="s">
        <v>38</v>
      </c>
      <c r="AM29">
        <v>0.96499999999999997</v>
      </c>
      <c r="AN29" s="127">
        <f t="shared" si="0"/>
        <v>0</v>
      </c>
      <c r="AO29" s="18" t="s">
        <v>70</v>
      </c>
    </row>
    <row r="30" spans="1:41" hidden="1" x14ac:dyDescent="0.2">
      <c r="A30" t="s">
        <v>39</v>
      </c>
      <c r="B30" t="s">
        <v>40</v>
      </c>
      <c r="C30" t="s">
        <v>31</v>
      </c>
      <c r="D30">
        <v>182820</v>
      </c>
      <c r="E30" t="s">
        <v>29</v>
      </c>
      <c r="G30" t="s">
        <v>412</v>
      </c>
      <c r="H30" t="s">
        <v>42</v>
      </c>
      <c r="I30" t="s">
        <v>43</v>
      </c>
      <c r="M30" s="11">
        <v>13.05797247010084</v>
      </c>
      <c r="N30">
        <v>1</v>
      </c>
      <c r="P30" s="12">
        <v>43026</v>
      </c>
      <c r="Q30" s="13">
        <v>14739</v>
      </c>
      <c r="R30" s="13"/>
      <c r="S30" s="14">
        <v>3643.53</v>
      </c>
      <c r="T30" s="14">
        <v>2.1449069999999999</v>
      </c>
      <c r="V30" t="s">
        <v>44</v>
      </c>
      <c r="W30" t="s">
        <v>29</v>
      </c>
      <c r="X30" s="12">
        <v>43026</v>
      </c>
      <c r="Y30" s="15">
        <v>2839.0057338938504</v>
      </c>
      <c r="Z30" s="16">
        <v>0</v>
      </c>
      <c r="AA30" s="16">
        <v>0</v>
      </c>
      <c r="AB30" s="16">
        <v>2839.0057338938504</v>
      </c>
      <c r="AC30" s="16">
        <v>2839.0057338938504</v>
      </c>
      <c r="AD30" s="16">
        <v>2824.9665548909625</v>
      </c>
      <c r="AE30" s="16">
        <v>2824.9665548909625</v>
      </c>
      <c r="AF30" s="12">
        <v>43281</v>
      </c>
      <c r="AG30" s="15" t="s">
        <v>38</v>
      </c>
      <c r="AH30" s="15" t="s">
        <v>29</v>
      </c>
      <c r="AI30" s="15" t="s">
        <v>38</v>
      </c>
      <c r="AM30">
        <v>0.94</v>
      </c>
      <c r="AN30" s="127">
        <f t="shared" si="0"/>
        <v>2.0162125799999999</v>
      </c>
      <c r="AO30" s="18" t="s">
        <v>70</v>
      </c>
    </row>
    <row r="31" spans="1:41" hidden="1" x14ac:dyDescent="0.2">
      <c r="A31" t="s">
        <v>39</v>
      </c>
      <c r="B31" t="s">
        <v>40</v>
      </c>
      <c r="C31" t="s">
        <v>31</v>
      </c>
      <c r="D31">
        <v>183315</v>
      </c>
      <c r="E31" t="s">
        <v>29</v>
      </c>
      <c r="G31" t="s">
        <v>72</v>
      </c>
      <c r="H31" t="s">
        <v>34</v>
      </c>
      <c r="I31" t="s">
        <v>47</v>
      </c>
      <c r="M31" s="11">
        <v>13.083007376942414</v>
      </c>
      <c r="N31">
        <v>0</v>
      </c>
      <c r="P31" s="12">
        <v>43021</v>
      </c>
      <c r="Q31" s="13">
        <v>11472</v>
      </c>
      <c r="R31" s="13"/>
      <c r="S31" s="14">
        <v>0</v>
      </c>
      <c r="T31" s="14">
        <v>0</v>
      </c>
      <c r="V31" t="s">
        <v>44</v>
      </c>
      <c r="W31" t="s">
        <v>29</v>
      </c>
      <c r="X31" s="12">
        <v>43021</v>
      </c>
      <c r="Y31" s="15">
        <v>0</v>
      </c>
      <c r="Z31" s="16">
        <v>0</v>
      </c>
      <c r="AA31" s="16">
        <v>0</v>
      </c>
      <c r="AB31" s="16">
        <v>0</v>
      </c>
      <c r="AC31" s="16">
        <v>0</v>
      </c>
      <c r="AD31" s="16">
        <v>0</v>
      </c>
      <c r="AE31" s="16">
        <v>0</v>
      </c>
      <c r="AF31" s="12">
        <v>43281</v>
      </c>
      <c r="AG31" s="15" t="s">
        <v>38</v>
      </c>
      <c r="AH31" s="15" t="s">
        <v>29</v>
      </c>
      <c r="AI31" s="15" t="s">
        <v>38</v>
      </c>
      <c r="AM31">
        <v>0.96499999999999997</v>
      </c>
      <c r="AN31" s="127">
        <f t="shared" si="0"/>
        <v>0</v>
      </c>
      <c r="AO31" s="18" t="s">
        <v>70</v>
      </c>
    </row>
    <row r="32" spans="1:41" hidden="1" x14ac:dyDescent="0.2">
      <c r="A32" t="s">
        <v>39</v>
      </c>
      <c r="B32" t="s">
        <v>40</v>
      </c>
      <c r="C32" t="s">
        <v>31</v>
      </c>
      <c r="D32">
        <v>183315</v>
      </c>
      <c r="E32" t="s">
        <v>29</v>
      </c>
      <c r="G32" t="s">
        <v>72</v>
      </c>
      <c r="H32" t="s">
        <v>34</v>
      </c>
      <c r="I32" t="s">
        <v>47</v>
      </c>
      <c r="M32" s="11">
        <v>13.083007376942414</v>
      </c>
      <c r="N32">
        <v>37</v>
      </c>
      <c r="P32" s="12">
        <v>43021</v>
      </c>
      <c r="Q32" s="13">
        <v>11472</v>
      </c>
      <c r="R32" s="13"/>
      <c r="S32" s="14">
        <v>31080</v>
      </c>
      <c r="T32" s="14">
        <v>0</v>
      </c>
      <c r="V32" t="s">
        <v>44</v>
      </c>
      <c r="W32" t="s">
        <v>29</v>
      </c>
      <c r="X32" s="12">
        <v>43021</v>
      </c>
      <c r="Y32" s="15">
        <v>32232.088282291581</v>
      </c>
      <c r="Z32" s="16">
        <v>0</v>
      </c>
      <c r="AA32" s="16">
        <v>0</v>
      </c>
      <c r="AB32" s="16">
        <v>32232.088282291581</v>
      </c>
      <c r="AC32" s="16">
        <v>32232.088282291581</v>
      </c>
      <c r="AD32" s="16">
        <v>32072.697249145855</v>
      </c>
      <c r="AE32" s="16">
        <v>32072.697249145855</v>
      </c>
      <c r="AF32" s="12">
        <v>43281</v>
      </c>
      <c r="AG32" s="15" t="s">
        <v>38</v>
      </c>
      <c r="AH32" s="15" t="s">
        <v>29</v>
      </c>
      <c r="AI32" s="15" t="s">
        <v>38</v>
      </c>
      <c r="AM32">
        <v>0.96499999999999997</v>
      </c>
      <c r="AN32" s="127">
        <f t="shared" si="0"/>
        <v>0</v>
      </c>
      <c r="AO32" s="18" t="s">
        <v>70</v>
      </c>
    </row>
    <row r="33" spans="1:41" hidden="1" x14ac:dyDescent="0.2">
      <c r="A33" t="s">
        <v>39</v>
      </c>
      <c r="B33" t="s">
        <v>40</v>
      </c>
      <c r="C33" t="s">
        <v>31</v>
      </c>
      <c r="D33">
        <v>185385</v>
      </c>
      <c r="E33" t="s">
        <v>29</v>
      </c>
      <c r="G33" t="s">
        <v>413</v>
      </c>
      <c r="H33" t="s">
        <v>42</v>
      </c>
      <c r="I33" t="s">
        <v>43</v>
      </c>
      <c r="M33" s="11">
        <v>13.05797247010084</v>
      </c>
      <c r="N33">
        <v>1</v>
      </c>
      <c r="P33" s="12">
        <v>43070</v>
      </c>
      <c r="Q33" s="13">
        <v>1975</v>
      </c>
      <c r="R33" s="13"/>
      <c r="S33" s="14">
        <v>1138.8</v>
      </c>
      <c r="T33" s="14">
        <v>0</v>
      </c>
      <c r="V33" t="s">
        <v>44</v>
      </c>
      <c r="W33" t="s">
        <v>29</v>
      </c>
      <c r="X33" s="12">
        <v>43070</v>
      </c>
      <c r="Y33" s="15">
        <v>887.34269506723342</v>
      </c>
      <c r="Z33" s="16">
        <v>0</v>
      </c>
      <c r="AA33" s="16">
        <v>0</v>
      </c>
      <c r="AB33" s="16">
        <v>887.34269506723342</v>
      </c>
      <c r="AC33" s="16">
        <v>887.34269506723342</v>
      </c>
      <c r="AD33" s="16">
        <v>882.95469303390621</v>
      </c>
      <c r="AE33" s="16">
        <v>882.95469303390621</v>
      </c>
      <c r="AF33" s="12">
        <v>43281</v>
      </c>
      <c r="AG33" s="15" t="s">
        <v>38</v>
      </c>
      <c r="AH33" s="15" t="s">
        <v>29</v>
      </c>
      <c r="AI33" s="15" t="s">
        <v>38</v>
      </c>
      <c r="AM33">
        <v>0.94</v>
      </c>
      <c r="AN33" s="127">
        <f t="shared" si="0"/>
        <v>0</v>
      </c>
      <c r="AO33" s="18" t="s">
        <v>70</v>
      </c>
    </row>
    <row r="34" spans="1:41" hidden="1" x14ac:dyDescent="0.2">
      <c r="A34" t="s">
        <v>39</v>
      </c>
      <c r="B34" t="s">
        <v>40</v>
      </c>
      <c r="C34" t="s">
        <v>31</v>
      </c>
      <c r="D34">
        <v>185385</v>
      </c>
      <c r="E34" t="s">
        <v>29</v>
      </c>
      <c r="G34" t="s">
        <v>414</v>
      </c>
      <c r="H34" t="s">
        <v>42</v>
      </c>
      <c r="I34" t="s">
        <v>43</v>
      </c>
      <c r="M34" s="11">
        <v>13.05797247010084</v>
      </c>
      <c r="N34">
        <v>1</v>
      </c>
      <c r="P34" s="12">
        <v>43070</v>
      </c>
      <c r="Q34" s="13">
        <v>1975</v>
      </c>
      <c r="R34" s="13"/>
      <c r="S34" s="14">
        <v>1572.42</v>
      </c>
      <c r="T34" s="14">
        <v>0</v>
      </c>
      <c r="V34" t="s">
        <v>44</v>
      </c>
      <c r="W34" t="s">
        <v>29</v>
      </c>
      <c r="X34" s="12">
        <v>43070</v>
      </c>
      <c r="Y34" s="15">
        <v>1225.2154904966801</v>
      </c>
      <c r="Z34" s="16">
        <v>0</v>
      </c>
      <c r="AA34" s="16">
        <v>0</v>
      </c>
      <c r="AB34" s="16">
        <v>1225.2154904966801</v>
      </c>
      <c r="AC34" s="16">
        <v>1225.2154904966801</v>
      </c>
      <c r="AD34" s="16">
        <v>1219.1566723045091</v>
      </c>
      <c r="AE34" s="16">
        <v>1219.1566723045091</v>
      </c>
      <c r="AF34" s="12">
        <v>43281</v>
      </c>
      <c r="AG34" s="15" t="s">
        <v>38</v>
      </c>
      <c r="AH34" s="15" t="s">
        <v>29</v>
      </c>
      <c r="AI34" s="15" t="s">
        <v>38</v>
      </c>
      <c r="AM34">
        <v>0.94</v>
      </c>
      <c r="AN34" s="127">
        <f t="shared" si="0"/>
        <v>0</v>
      </c>
      <c r="AO34" s="18" t="s">
        <v>70</v>
      </c>
    </row>
    <row r="35" spans="1:41" hidden="1" x14ac:dyDescent="0.2">
      <c r="A35" t="s">
        <v>39</v>
      </c>
      <c r="B35" t="s">
        <v>40</v>
      </c>
      <c r="C35" t="s">
        <v>31</v>
      </c>
      <c r="D35">
        <v>186914</v>
      </c>
      <c r="E35" t="s">
        <v>29</v>
      </c>
      <c r="G35" t="s">
        <v>404</v>
      </c>
      <c r="H35" t="s">
        <v>34</v>
      </c>
      <c r="I35" t="s">
        <v>47</v>
      </c>
      <c r="M35" s="11">
        <v>13.083007376942414</v>
      </c>
      <c r="N35">
        <v>11</v>
      </c>
      <c r="P35" s="12">
        <v>43090</v>
      </c>
      <c r="Q35" s="13">
        <v>1525.76</v>
      </c>
      <c r="R35" s="13"/>
      <c r="S35" s="14">
        <v>176.33</v>
      </c>
      <c r="T35" s="14">
        <v>4.5100000000000001E-2</v>
      </c>
      <c r="V35" t="s">
        <v>44</v>
      </c>
      <c r="W35" t="s">
        <v>29</v>
      </c>
      <c r="X35" s="12">
        <v>43090</v>
      </c>
      <c r="Y35" s="15">
        <v>182.86628464660473</v>
      </c>
      <c r="Z35" s="16">
        <v>0</v>
      </c>
      <c r="AA35" s="16">
        <v>0</v>
      </c>
      <c r="AB35" s="16">
        <v>182.86628464660473</v>
      </c>
      <c r="AC35" s="16">
        <v>182.86628464660473</v>
      </c>
      <c r="AD35" s="16">
        <v>181.9619918256721</v>
      </c>
      <c r="AE35" s="16">
        <v>181.9619918256721</v>
      </c>
      <c r="AF35" s="12">
        <v>43281</v>
      </c>
      <c r="AG35" s="15" t="s">
        <v>38</v>
      </c>
      <c r="AH35" s="15" t="s">
        <v>29</v>
      </c>
      <c r="AI35" s="15" t="s">
        <v>38</v>
      </c>
      <c r="AM35">
        <v>0.96499999999999997</v>
      </c>
      <c r="AN35" s="127">
        <f t="shared" si="0"/>
        <v>4.3521499999999998E-2</v>
      </c>
      <c r="AO35" s="18" t="s">
        <v>70</v>
      </c>
    </row>
    <row r="36" spans="1:41" hidden="1" x14ac:dyDescent="0.2">
      <c r="A36" t="s">
        <v>39</v>
      </c>
      <c r="B36" t="s">
        <v>40</v>
      </c>
      <c r="C36" t="s">
        <v>31</v>
      </c>
      <c r="D36">
        <v>186914</v>
      </c>
      <c r="E36" t="s">
        <v>29</v>
      </c>
      <c r="G36" t="s">
        <v>403</v>
      </c>
      <c r="H36" t="s">
        <v>34</v>
      </c>
      <c r="I36" t="s">
        <v>47</v>
      </c>
      <c r="M36" s="11">
        <v>13.083007376942414</v>
      </c>
      <c r="N36">
        <v>61</v>
      </c>
      <c r="P36" s="12">
        <v>43090</v>
      </c>
      <c r="Q36" s="13">
        <v>1525.76</v>
      </c>
      <c r="R36" s="13"/>
      <c r="S36" s="14">
        <v>2802.34</v>
      </c>
      <c r="T36" s="14">
        <v>0.61</v>
      </c>
      <c r="V36" t="s">
        <v>44</v>
      </c>
      <c r="W36" t="s">
        <v>29</v>
      </c>
      <c r="X36" s="12">
        <v>43090</v>
      </c>
      <c r="Y36" s="15">
        <v>2906.2184773808553</v>
      </c>
      <c r="Z36" s="16">
        <v>0</v>
      </c>
      <c r="AA36" s="16">
        <v>0</v>
      </c>
      <c r="AB36" s="16">
        <v>2906.2184773808553</v>
      </c>
      <c r="AC36" s="16">
        <v>2906.2184773808553</v>
      </c>
      <c r="AD36" s="16">
        <v>2891.8469243620139</v>
      </c>
      <c r="AE36" s="16">
        <v>2891.8469243620139</v>
      </c>
      <c r="AF36" s="12">
        <v>43281</v>
      </c>
      <c r="AG36" s="15" t="s">
        <v>38</v>
      </c>
      <c r="AH36" s="15" t="s">
        <v>29</v>
      </c>
      <c r="AI36" s="15" t="s">
        <v>38</v>
      </c>
      <c r="AM36">
        <v>0.96499999999999997</v>
      </c>
      <c r="AN36" s="127">
        <f t="shared" si="0"/>
        <v>0.58865000000000001</v>
      </c>
      <c r="AO36" s="18" t="s">
        <v>70</v>
      </c>
    </row>
    <row r="37" spans="1:41" hidden="1" x14ac:dyDescent="0.2">
      <c r="A37" t="s">
        <v>39</v>
      </c>
      <c r="B37" t="s">
        <v>40</v>
      </c>
      <c r="C37" t="s">
        <v>31</v>
      </c>
      <c r="D37">
        <v>186914</v>
      </c>
      <c r="E37" t="s">
        <v>29</v>
      </c>
      <c r="G37" t="s">
        <v>156</v>
      </c>
      <c r="H37" t="s">
        <v>34</v>
      </c>
      <c r="I37" t="s">
        <v>47</v>
      </c>
      <c r="M37" s="11">
        <v>13.083007376942414</v>
      </c>
      <c r="N37">
        <v>2</v>
      </c>
      <c r="P37" s="12">
        <v>43090</v>
      </c>
      <c r="Q37" s="13">
        <v>385.6</v>
      </c>
      <c r="R37" s="13"/>
      <c r="S37" s="14">
        <v>1167.5999999999999</v>
      </c>
      <c r="T37" s="14">
        <v>0</v>
      </c>
      <c r="V37" t="s">
        <v>44</v>
      </c>
      <c r="W37" t="s">
        <v>29</v>
      </c>
      <c r="X37" s="12">
        <v>43090</v>
      </c>
      <c r="Y37" s="15">
        <v>1210.8811543887916</v>
      </c>
      <c r="Z37" s="16">
        <v>0</v>
      </c>
      <c r="AA37" s="16">
        <v>0</v>
      </c>
      <c r="AB37" s="16">
        <v>1210.8811543887916</v>
      </c>
      <c r="AC37" s="16">
        <v>1210.8811543887916</v>
      </c>
      <c r="AD37" s="16">
        <v>1204.8932209814252</v>
      </c>
      <c r="AE37" s="16">
        <v>1204.8932209814252</v>
      </c>
      <c r="AF37" s="12">
        <v>43281</v>
      </c>
      <c r="AG37" s="15" t="s">
        <v>38</v>
      </c>
      <c r="AH37" s="15" t="s">
        <v>29</v>
      </c>
      <c r="AI37" s="15" t="s">
        <v>38</v>
      </c>
      <c r="AM37">
        <v>0.96499999999999997</v>
      </c>
      <c r="AN37" s="127">
        <f t="shared" si="0"/>
        <v>0</v>
      </c>
      <c r="AO37" s="18" t="s">
        <v>70</v>
      </c>
    </row>
    <row r="38" spans="1:41" hidden="1" x14ac:dyDescent="0.2">
      <c r="A38" t="s">
        <v>39</v>
      </c>
      <c r="B38" t="s">
        <v>40</v>
      </c>
      <c r="C38" t="s">
        <v>31</v>
      </c>
      <c r="D38">
        <v>186916</v>
      </c>
      <c r="E38" t="s">
        <v>29</v>
      </c>
      <c r="G38" t="s">
        <v>415</v>
      </c>
      <c r="H38" t="s">
        <v>42</v>
      </c>
      <c r="I38" t="s">
        <v>43</v>
      </c>
      <c r="M38" s="11">
        <v>13.05797247010084</v>
      </c>
      <c r="N38">
        <v>1</v>
      </c>
      <c r="P38" s="12">
        <v>43090</v>
      </c>
      <c r="Q38" s="13">
        <v>122.4</v>
      </c>
      <c r="R38" s="13"/>
      <c r="S38" s="14">
        <v>158</v>
      </c>
      <c r="T38" s="14">
        <v>0.1</v>
      </c>
      <c r="V38" t="s">
        <v>44</v>
      </c>
      <c r="W38" t="s">
        <v>29</v>
      </c>
      <c r="X38" s="12">
        <v>43090</v>
      </c>
      <c r="Y38" s="15">
        <v>123.11217581719606</v>
      </c>
      <c r="Z38" s="16">
        <v>0</v>
      </c>
      <c r="AA38" s="16">
        <v>0</v>
      </c>
      <c r="AB38" s="16">
        <v>123.11217581719606</v>
      </c>
      <c r="AC38" s="16">
        <v>123.11217581719606</v>
      </c>
      <c r="AD38" s="16">
        <v>122.50337328710675</v>
      </c>
      <c r="AE38" s="16">
        <v>122.50337328710675</v>
      </c>
      <c r="AF38" s="12">
        <v>43281</v>
      </c>
      <c r="AG38" s="15" t="s">
        <v>38</v>
      </c>
      <c r="AH38" s="15" t="s">
        <v>29</v>
      </c>
      <c r="AI38" s="15" t="s">
        <v>38</v>
      </c>
      <c r="AM38">
        <v>0.94</v>
      </c>
      <c r="AN38" s="127">
        <f t="shared" si="0"/>
        <v>9.4E-2</v>
      </c>
      <c r="AO38" s="18" t="s">
        <v>70</v>
      </c>
    </row>
    <row r="39" spans="1:41" hidden="1" x14ac:dyDescent="0.2">
      <c r="A39" t="s">
        <v>39</v>
      </c>
      <c r="B39" t="s">
        <v>40</v>
      </c>
      <c r="C39" t="s">
        <v>31</v>
      </c>
      <c r="D39">
        <v>186916</v>
      </c>
      <c r="E39" t="s">
        <v>29</v>
      </c>
      <c r="G39" t="s">
        <v>404</v>
      </c>
      <c r="H39" t="s">
        <v>34</v>
      </c>
      <c r="I39" t="s">
        <v>47</v>
      </c>
      <c r="M39" s="11">
        <v>13.083007376942414</v>
      </c>
      <c r="N39">
        <v>10</v>
      </c>
      <c r="P39" s="12">
        <v>43090</v>
      </c>
      <c r="Q39" s="13">
        <v>624.75</v>
      </c>
      <c r="R39" s="13"/>
      <c r="S39" s="14">
        <v>160.30000000000001</v>
      </c>
      <c r="T39" s="14">
        <v>4.1000000000000002E-2</v>
      </c>
      <c r="V39" t="s">
        <v>44</v>
      </c>
      <c r="W39" t="s">
        <v>29</v>
      </c>
      <c r="X39" s="12">
        <v>43090</v>
      </c>
      <c r="Y39" s="15">
        <v>166.24207695145884</v>
      </c>
      <c r="Z39" s="16">
        <v>0</v>
      </c>
      <c r="AA39" s="16">
        <v>0</v>
      </c>
      <c r="AB39" s="16">
        <v>166.24207695145884</v>
      </c>
      <c r="AC39" s="16">
        <v>166.24207695145884</v>
      </c>
      <c r="AD39" s="16">
        <v>165.41999256879282</v>
      </c>
      <c r="AE39" s="16">
        <v>165.41999256879282</v>
      </c>
      <c r="AF39" s="12">
        <v>43281</v>
      </c>
      <c r="AG39" s="15" t="s">
        <v>38</v>
      </c>
      <c r="AH39" s="15" t="s">
        <v>29</v>
      </c>
      <c r="AI39" s="15" t="s">
        <v>38</v>
      </c>
      <c r="AM39">
        <v>0.96499999999999997</v>
      </c>
      <c r="AN39" s="127">
        <f t="shared" si="0"/>
        <v>3.9565000000000003E-2</v>
      </c>
      <c r="AO39" s="18" t="s">
        <v>70</v>
      </c>
    </row>
    <row r="40" spans="1:41" hidden="1" x14ac:dyDescent="0.2">
      <c r="A40" t="s">
        <v>39</v>
      </c>
      <c r="B40" t="s">
        <v>40</v>
      </c>
      <c r="C40" t="s">
        <v>31</v>
      </c>
      <c r="D40">
        <v>186916</v>
      </c>
      <c r="E40" t="s">
        <v>29</v>
      </c>
      <c r="G40" t="s">
        <v>416</v>
      </c>
      <c r="H40" t="s">
        <v>34</v>
      </c>
      <c r="I40" t="s">
        <v>47</v>
      </c>
      <c r="M40" s="11">
        <v>13.083007376942414</v>
      </c>
      <c r="N40">
        <v>9</v>
      </c>
      <c r="P40" s="12">
        <v>43090</v>
      </c>
      <c r="Q40" s="13">
        <v>624.75</v>
      </c>
      <c r="R40" s="13"/>
      <c r="S40" s="14">
        <v>651.18150000000003</v>
      </c>
      <c r="T40" s="14">
        <v>0.16650000000000001</v>
      </c>
      <c r="V40" t="s">
        <v>44</v>
      </c>
      <c r="W40" t="s">
        <v>29</v>
      </c>
      <c r="X40" s="12">
        <v>43090</v>
      </c>
      <c r="Y40" s="15">
        <v>675.31980681451273</v>
      </c>
      <c r="Z40" s="16">
        <v>0</v>
      </c>
      <c r="AA40" s="16">
        <v>0</v>
      </c>
      <c r="AB40" s="16">
        <v>675.31980681451273</v>
      </c>
      <c r="AC40" s="16">
        <v>675.31980681451273</v>
      </c>
      <c r="AD40" s="16">
        <v>671.98028004326488</v>
      </c>
      <c r="AE40" s="16">
        <v>671.98028004326488</v>
      </c>
      <c r="AF40" s="12">
        <v>43281</v>
      </c>
      <c r="AG40" s="15" t="s">
        <v>38</v>
      </c>
      <c r="AH40" s="15" t="s">
        <v>29</v>
      </c>
      <c r="AI40" s="15" t="s">
        <v>38</v>
      </c>
      <c r="AM40">
        <v>0.96499999999999997</v>
      </c>
      <c r="AN40" s="127">
        <f t="shared" si="0"/>
        <v>0.1606725</v>
      </c>
      <c r="AO40" s="18" t="s">
        <v>70</v>
      </c>
    </row>
    <row r="41" spans="1:41" hidden="1" x14ac:dyDescent="0.2">
      <c r="A41" t="s">
        <v>39</v>
      </c>
      <c r="B41" t="s">
        <v>40</v>
      </c>
      <c r="C41" t="s">
        <v>31</v>
      </c>
      <c r="D41">
        <v>186916</v>
      </c>
      <c r="E41" t="s">
        <v>29</v>
      </c>
      <c r="G41" t="s">
        <v>403</v>
      </c>
      <c r="H41" t="s">
        <v>34</v>
      </c>
      <c r="I41" t="s">
        <v>47</v>
      </c>
      <c r="M41" s="11">
        <v>13.083007376942414</v>
      </c>
      <c r="N41">
        <v>30</v>
      </c>
      <c r="P41" s="12">
        <v>43090</v>
      </c>
      <c r="Q41" s="13">
        <v>624.75</v>
      </c>
      <c r="R41" s="13"/>
      <c r="S41" s="14">
        <v>1378.2</v>
      </c>
      <c r="T41" s="14">
        <v>0.3</v>
      </c>
      <c r="V41" t="s">
        <v>44</v>
      </c>
      <c r="W41" t="s">
        <v>29</v>
      </c>
      <c r="X41" s="12">
        <v>43090</v>
      </c>
      <c r="Y41" s="15">
        <v>1429.2877757610765</v>
      </c>
      <c r="Z41" s="16">
        <v>0</v>
      </c>
      <c r="AA41" s="16">
        <v>0</v>
      </c>
      <c r="AB41" s="16">
        <v>1429.2877757610765</v>
      </c>
      <c r="AC41" s="16">
        <v>1429.2877757610765</v>
      </c>
      <c r="AD41" s="16">
        <v>1422.2197988665644</v>
      </c>
      <c r="AE41" s="16">
        <v>1422.2197988665644</v>
      </c>
      <c r="AF41" s="12">
        <v>43281</v>
      </c>
      <c r="AG41" s="15" t="s">
        <v>38</v>
      </c>
      <c r="AH41" s="15" t="s">
        <v>29</v>
      </c>
      <c r="AI41" s="15" t="s">
        <v>38</v>
      </c>
      <c r="AM41">
        <v>0.96499999999999997</v>
      </c>
      <c r="AN41" s="127">
        <f t="shared" si="0"/>
        <v>0.28949999999999998</v>
      </c>
      <c r="AO41" s="18" t="s">
        <v>70</v>
      </c>
    </row>
    <row r="42" spans="1:41" hidden="1" x14ac:dyDescent="0.2">
      <c r="A42" t="s">
        <v>39</v>
      </c>
      <c r="B42" t="s">
        <v>40</v>
      </c>
      <c r="C42" t="s">
        <v>31</v>
      </c>
      <c r="D42">
        <v>186916</v>
      </c>
      <c r="E42" t="s">
        <v>29</v>
      </c>
      <c r="G42" t="s">
        <v>153</v>
      </c>
      <c r="H42" t="s">
        <v>34</v>
      </c>
      <c r="I42" t="s">
        <v>47</v>
      </c>
      <c r="M42" s="11">
        <v>13.083007376942414</v>
      </c>
      <c r="N42">
        <v>1</v>
      </c>
      <c r="P42" s="12">
        <v>43091</v>
      </c>
      <c r="Q42" s="13">
        <v>354.38</v>
      </c>
      <c r="R42" s="13"/>
      <c r="S42" s="14">
        <v>273</v>
      </c>
      <c r="T42" s="14">
        <v>0</v>
      </c>
      <c r="V42" t="s">
        <v>44</v>
      </c>
      <c r="W42" t="s">
        <v>29</v>
      </c>
      <c r="X42" s="12">
        <v>43091</v>
      </c>
      <c r="Y42" s="15">
        <v>283.11969437148008</v>
      </c>
      <c r="Z42" s="16">
        <v>0</v>
      </c>
      <c r="AA42" s="16">
        <v>0</v>
      </c>
      <c r="AB42" s="16">
        <v>283.11969437148008</v>
      </c>
      <c r="AC42" s="16">
        <v>283.11969437148008</v>
      </c>
      <c r="AD42" s="16">
        <v>281.71963799925413</v>
      </c>
      <c r="AE42" s="16">
        <v>281.71963799925413</v>
      </c>
      <c r="AF42" s="12">
        <v>43281</v>
      </c>
      <c r="AG42" s="15" t="s">
        <v>38</v>
      </c>
      <c r="AH42" s="15" t="s">
        <v>29</v>
      </c>
      <c r="AI42" s="15" t="s">
        <v>38</v>
      </c>
      <c r="AM42">
        <v>0.96499999999999997</v>
      </c>
      <c r="AN42" s="127">
        <f t="shared" si="0"/>
        <v>0</v>
      </c>
      <c r="AO42" s="18" t="s">
        <v>70</v>
      </c>
    </row>
    <row r="43" spans="1:41" hidden="1" x14ac:dyDescent="0.2">
      <c r="A43" t="s">
        <v>39</v>
      </c>
      <c r="B43" t="s">
        <v>40</v>
      </c>
      <c r="C43" t="s">
        <v>31</v>
      </c>
      <c r="D43">
        <v>186916</v>
      </c>
      <c r="E43" t="s">
        <v>29</v>
      </c>
      <c r="G43" t="s">
        <v>156</v>
      </c>
      <c r="H43" t="s">
        <v>34</v>
      </c>
      <c r="I43" t="s">
        <v>47</v>
      </c>
      <c r="M43" s="11">
        <v>13.083007376942414</v>
      </c>
      <c r="N43">
        <v>2</v>
      </c>
      <c r="P43" s="12">
        <v>43091</v>
      </c>
      <c r="Q43" s="13">
        <v>354.38</v>
      </c>
      <c r="R43" s="13"/>
      <c r="S43" s="14">
        <v>1167.5999999999999</v>
      </c>
      <c r="T43" s="14">
        <v>0</v>
      </c>
      <c r="V43" t="s">
        <v>44</v>
      </c>
      <c r="W43" t="s">
        <v>29</v>
      </c>
      <c r="X43" s="12">
        <v>43091</v>
      </c>
      <c r="Y43" s="15">
        <v>1210.8811543887916</v>
      </c>
      <c r="Z43" s="16">
        <v>0</v>
      </c>
      <c r="AA43" s="16">
        <v>0</v>
      </c>
      <c r="AB43" s="16">
        <v>1210.8811543887916</v>
      </c>
      <c r="AC43" s="16">
        <v>1210.8811543887916</v>
      </c>
      <c r="AD43" s="16">
        <v>1204.8932209814252</v>
      </c>
      <c r="AE43" s="16">
        <v>1204.8932209814252</v>
      </c>
      <c r="AF43" s="12">
        <v>43281</v>
      </c>
      <c r="AG43" s="15" t="s">
        <v>38</v>
      </c>
      <c r="AH43" s="15" t="s">
        <v>29</v>
      </c>
      <c r="AI43" s="15" t="s">
        <v>38</v>
      </c>
      <c r="AM43">
        <v>0.96499999999999997</v>
      </c>
      <c r="AN43" s="127">
        <f t="shared" si="0"/>
        <v>0</v>
      </c>
      <c r="AO43" s="18" t="s">
        <v>70</v>
      </c>
    </row>
    <row r="44" spans="1:41" hidden="1" x14ac:dyDescent="0.2">
      <c r="A44" t="s">
        <v>39</v>
      </c>
      <c r="B44" t="s">
        <v>40</v>
      </c>
      <c r="C44" t="s">
        <v>31</v>
      </c>
      <c r="D44">
        <v>186917</v>
      </c>
      <c r="E44" t="s">
        <v>29</v>
      </c>
      <c r="G44" t="s">
        <v>404</v>
      </c>
      <c r="H44" t="s">
        <v>34</v>
      </c>
      <c r="I44" t="s">
        <v>47</v>
      </c>
      <c r="M44" s="11">
        <v>13.083007376942414</v>
      </c>
      <c r="N44">
        <v>9</v>
      </c>
      <c r="P44" s="12">
        <v>43090</v>
      </c>
      <c r="Q44" s="13">
        <v>467.64</v>
      </c>
      <c r="R44" s="13"/>
      <c r="S44" s="14">
        <v>144.27000000000001</v>
      </c>
      <c r="T44" s="14">
        <v>3.6900000000000002E-2</v>
      </c>
      <c r="V44" t="s">
        <v>44</v>
      </c>
      <c r="W44" t="s">
        <v>29</v>
      </c>
      <c r="X44" s="12">
        <v>43090</v>
      </c>
      <c r="Y44" s="15">
        <v>149.61786925631296</v>
      </c>
      <c r="Z44" s="16">
        <v>0</v>
      </c>
      <c r="AA44" s="16">
        <v>0</v>
      </c>
      <c r="AB44" s="16">
        <v>149.61786925631296</v>
      </c>
      <c r="AC44" s="16">
        <v>149.61786925631296</v>
      </c>
      <c r="AD44" s="16">
        <v>148.87799331191354</v>
      </c>
      <c r="AE44" s="16">
        <v>148.87799331191354</v>
      </c>
      <c r="AF44" s="12">
        <v>43281</v>
      </c>
      <c r="AG44" s="15" t="s">
        <v>38</v>
      </c>
      <c r="AH44" s="15" t="s">
        <v>29</v>
      </c>
      <c r="AI44" s="15" t="s">
        <v>38</v>
      </c>
      <c r="AM44">
        <v>0.96499999999999997</v>
      </c>
      <c r="AN44" s="127">
        <f t="shared" si="0"/>
        <v>3.5608500000000001E-2</v>
      </c>
      <c r="AO44" s="18" t="s">
        <v>70</v>
      </c>
    </row>
    <row r="45" spans="1:41" hidden="1" x14ac:dyDescent="0.2">
      <c r="A45" t="s">
        <v>39</v>
      </c>
      <c r="B45" t="s">
        <v>40</v>
      </c>
      <c r="C45" t="s">
        <v>31</v>
      </c>
      <c r="D45">
        <v>186917</v>
      </c>
      <c r="E45" t="s">
        <v>29</v>
      </c>
      <c r="G45" t="s">
        <v>403</v>
      </c>
      <c r="H45" t="s">
        <v>34</v>
      </c>
      <c r="I45" t="s">
        <v>47</v>
      </c>
      <c r="M45" s="11">
        <v>13.083007376942414</v>
      </c>
      <c r="N45">
        <v>24</v>
      </c>
      <c r="P45" s="12">
        <v>43090</v>
      </c>
      <c r="Q45" s="13">
        <v>467.64</v>
      </c>
      <c r="R45" s="13"/>
      <c r="S45" s="14">
        <v>1102.56</v>
      </c>
      <c r="T45" s="14">
        <v>0.24</v>
      </c>
      <c r="V45" t="s">
        <v>44</v>
      </c>
      <c r="W45" t="s">
        <v>29</v>
      </c>
      <c r="X45" s="12">
        <v>43090</v>
      </c>
      <c r="Y45" s="15">
        <v>1143.430220608861</v>
      </c>
      <c r="Z45" s="16">
        <v>0</v>
      </c>
      <c r="AA45" s="16">
        <v>0</v>
      </c>
      <c r="AB45" s="16">
        <v>1143.430220608861</v>
      </c>
      <c r="AC45" s="16">
        <v>1143.430220608861</v>
      </c>
      <c r="AD45" s="16">
        <v>1137.7758390932513</v>
      </c>
      <c r="AE45" s="16">
        <v>1137.7758390932513</v>
      </c>
      <c r="AF45" s="12">
        <v>43281</v>
      </c>
      <c r="AG45" s="15" t="s">
        <v>38</v>
      </c>
      <c r="AH45" s="15" t="s">
        <v>29</v>
      </c>
      <c r="AI45" s="15" t="s">
        <v>38</v>
      </c>
      <c r="AM45">
        <v>0.96499999999999997</v>
      </c>
      <c r="AN45" s="127">
        <f t="shared" si="0"/>
        <v>0.23159999999999997</v>
      </c>
      <c r="AO45" s="18" t="s">
        <v>70</v>
      </c>
    </row>
    <row r="46" spans="1:41" hidden="1" x14ac:dyDescent="0.2">
      <c r="A46" t="s">
        <v>39</v>
      </c>
      <c r="B46" t="s">
        <v>40</v>
      </c>
      <c r="C46" t="s">
        <v>31</v>
      </c>
      <c r="D46">
        <v>186917</v>
      </c>
      <c r="E46" t="s">
        <v>29</v>
      </c>
      <c r="G46" t="s">
        <v>156</v>
      </c>
      <c r="H46" t="s">
        <v>34</v>
      </c>
      <c r="I46" t="s">
        <v>47</v>
      </c>
      <c r="M46" s="11">
        <v>13.083007376942414</v>
      </c>
      <c r="N46">
        <v>1</v>
      </c>
      <c r="P46" s="12">
        <v>43090</v>
      </c>
      <c r="Q46" s="13">
        <v>192.8</v>
      </c>
      <c r="R46" s="13"/>
      <c r="S46" s="14">
        <v>583.79999999999995</v>
      </c>
      <c r="T46" s="14">
        <v>0</v>
      </c>
      <c r="V46" t="s">
        <v>44</v>
      </c>
      <c r="W46" t="s">
        <v>29</v>
      </c>
      <c r="X46" s="12">
        <v>43090</v>
      </c>
      <c r="Y46" s="15">
        <v>605.44057719439581</v>
      </c>
      <c r="Z46" s="16">
        <v>0</v>
      </c>
      <c r="AA46" s="16">
        <v>0</v>
      </c>
      <c r="AB46" s="16">
        <v>605.44057719439581</v>
      </c>
      <c r="AC46" s="16">
        <v>605.44057719439581</v>
      </c>
      <c r="AD46" s="16">
        <v>602.4466104907126</v>
      </c>
      <c r="AE46" s="16">
        <v>602.4466104907126</v>
      </c>
      <c r="AF46" s="12">
        <v>43281</v>
      </c>
      <c r="AG46" s="15" t="s">
        <v>38</v>
      </c>
      <c r="AH46" s="15" t="s">
        <v>29</v>
      </c>
      <c r="AI46" s="15" t="s">
        <v>38</v>
      </c>
      <c r="AM46">
        <v>0.96499999999999997</v>
      </c>
      <c r="AN46" s="127">
        <f t="shared" si="0"/>
        <v>0</v>
      </c>
      <c r="AO46" s="18" t="s">
        <v>70</v>
      </c>
    </row>
    <row r="47" spans="1:41" hidden="1" x14ac:dyDescent="0.2">
      <c r="A47" t="s">
        <v>39</v>
      </c>
      <c r="B47" t="s">
        <v>40</v>
      </c>
      <c r="C47" t="s">
        <v>31</v>
      </c>
      <c r="D47">
        <v>186918</v>
      </c>
      <c r="E47" t="s">
        <v>29</v>
      </c>
      <c r="G47" t="s">
        <v>417</v>
      </c>
      <c r="H47" t="s">
        <v>42</v>
      </c>
      <c r="I47" t="s">
        <v>43</v>
      </c>
      <c r="M47" s="11">
        <v>13.05797247010084</v>
      </c>
      <c r="N47">
        <v>1</v>
      </c>
      <c r="P47" s="12">
        <v>43090</v>
      </c>
      <c r="Q47" s="13">
        <v>30.8</v>
      </c>
      <c r="R47" s="13"/>
      <c r="S47" s="14">
        <v>73</v>
      </c>
      <c r="T47" s="14">
        <v>0</v>
      </c>
      <c r="V47" t="s">
        <v>44</v>
      </c>
      <c r="W47" t="s">
        <v>29</v>
      </c>
      <c r="X47" s="12">
        <v>43090</v>
      </c>
      <c r="Y47" s="15">
        <v>56.880941991489323</v>
      </c>
      <c r="Z47" s="16">
        <v>0</v>
      </c>
      <c r="AA47" s="16">
        <v>0</v>
      </c>
      <c r="AB47" s="16">
        <v>56.880941991489323</v>
      </c>
      <c r="AC47" s="16">
        <v>56.880941991489323</v>
      </c>
      <c r="AD47" s="16">
        <v>56.599659809865784</v>
      </c>
      <c r="AE47" s="16">
        <v>56.599659809865784</v>
      </c>
      <c r="AF47" s="12">
        <v>43281</v>
      </c>
      <c r="AG47" s="15" t="s">
        <v>38</v>
      </c>
      <c r="AH47" s="15" t="s">
        <v>29</v>
      </c>
      <c r="AI47" s="15" t="s">
        <v>38</v>
      </c>
      <c r="AM47">
        <v>0.94</v>
      </c>
      <c r="AN47" s="127">
        <f t="shared" si="0"/>
        <v>0</v>
      </c>
      <c r="AO47" s="18" t="s">
        <v>70</v>
      </c>
    </row>
    <row r="48" spans="1:41" hidden="1" x14ac:dyDescent="0.2">
      <c r="A48" t="s">
        <v>39</v>
      </c>
      <c r="B48" t="s">
        <v>40</v>
      </c>
      <c r="C48" t="s">
        <v>31</v>
      </c>
      <c r="D48">
        <v>186918</v>
      </c>
      <c r="E48" t="s">
        <v>29</v>
      </c>
      <c r="G48" t="s">
        <v>404</v>
      </c>
      <c r="H48" t="s">
        <v>34</v>
      </c>
      <c r="I48" t="s">
        <v>47</v>
      </c>
      <c r="M48" s="11">
        <v>13.083007376942414</v>
      </c>
      <c r="N48">
        <v>23</v>
      </c>
      <c r="P48" s="12">
        <v>43090</v>
      </c>
      <c r="Q48" s="13">
        <v>443.51</v>
      </c>
      <c r="R48" s="13"/>
      <c r="S48" s="14">
        <v>368.69</v>
      </c>
      <c r="T48" s="14">
        <v>9.4299999999999995E-2</v>
      </c>
      <c r="V48" t="s">
        <v>44</v>
      </c>
      <c r="W48" t="s">
        <v>29</v>
      </c>
      <c r="X48" s="12">
        <v>43090</v>
      </c>
      <c r="Y48" s="15">
        <v>382.35677698835531</v>
      </c>
      <c r="Z48" s="16">
        <v>0</v>
      </c>
      <c r="AA48" s="16">
        <v>0</v>
      </c>
      <c r="AB48" s="16">
        <v>382.35677698835531</v>
      </c>
      <c r="AC48" s="16">
        <v>382.35677698835531</v>
      </c>
      <c r="AD48" s="16">
        <v>380.46598290822345</v>
      </c>
      <c r="AE48" s="16">
        <v>380.46598290822345</v>
      </c>
      <c r="AF48" s="12">
        <v>43281</v>
      </c>
      <c r="AG48" s="15" t="s">
        <v>38</v>
      </c>
      <c r="AH48" s="15" t="s">
        <v>29</v>
      </c>
      <c r="AI48" s="15" t="s">
        <v>38</v>
      </c>
      <c r="AM48">
        <v>0.96499999999999997</v>
      </c>
      <c r="AN48" s="127">
        <f t="shared" si="0"/>
        <v>9.0999499999999997E-2</v>
      </c>
      <c r="AO48" s="18" t="s">
        <v>70</v>
      </c>
    </row>
    <row r="49" spans="1:41" hidden="1" x14ac:dyDescent="0.2">
      <c r="A49" t="s">
        <v>39</v>
      </c>
      <c r="B49" t="s">
        <v>40</v>
      </c>
      <c r="C49" t="s">
        <v>31</v>
      </c>
      <c r="D49">
        <v>186918</v>
      </c>
      <c r="E49" t="s">
        <v>29</v>
      </c>
      <c r="G49" t="s">
        <v>403</v>
      </c>
      <c r="H49" t="s">
        <v>34</v>
      </c>
      <c r="I49" t="s">
        <v>47</v>
      </c>
      <c r="M49" s="11">
        <v>13.083007376942414</v>
      </c>
      <c r="N49">
        <v>18</v>
      </c>
      <c r="P49" s="12">
        <v>43090</v>
      </c>
      <c r="Q49" s="13">
        <v>443.51</v>
      </c>
      <c r="R49" s="13"/>
      <c r="S49" s="14">
        <v>826.92</v>
      </c>
      <c r="T49" s="14">
        <v>0.18</v>
      </c>
      <c r="V49" t="s">
        <v>44</v>
      </c>
      <c r="W49" t="s">
        <v>29</v>
      </c>
      <c r="X49" s="12">
        <v>43090</v>
      </c>
      <c r="Y49" s="15">
        <v>857.57266545664584</v>
      </c>
      <c r="Z49" s="16">
        <v>0</v>
      </c>
      <c r="AA49" s="16">
        <v>0</v>
      </c>
      <c r="AB49" s="16">
        <v>857.57266545664584</v>
      </c>
      <c r="AC49" s="16">
        <v>857.57266545664584</v>
      </c>
      <c r="AD49" s="16">
        <v>853.33187931993859</v>
      </c>
      <c r="AE49" s="16">
        <v>853.33187931993859</v>
      </c>
      <c r="AF49" s="12">
        <v>43281</v>
      </c>
      <c r="AG49" s="15" t="s">
        <v>38</v>
      </c>
      <c r="AH49" s="15" t="s">
        <v>29</v>
      </c>
      <c r="AI49" s="15" t="s">
        <v>38</v>
      </c>
      <c r="AM49">
        <v>0.96499999999999997</v>
      </c>
      <c r="AN49" s="127">
        <f t="shared" si="0"/>
        <v>0.17369999999999999</v>
      </c>
      <c r="AO49" s="18" t="s">
        <v>70</v>
      </c>
    </row>
    <row r="50" spans="1:41" hidden="1" x14ac:dyDescent="0.2">
      <c r="A50" t="s">
        <v>39</v>
      </c>
      <c r="B50" t="s">
        <v>40</v>
      </c>
      <c r="C50" t="s">
        <v>31</v>
      </c>
      <c r="D50">
        <v>186918</v>
      </c>
      <c r="E50" t="s">
        <v>29</v>
      </c>
      <c r="G50" t="s">
        <v>156</v>
      </c>
      <c r="H50" t="s">
        <v>34</v>
      </c>
      <c r="I50" t="s">
        <v>47</v>
      </c>
      <c r="M50" s="11">
        <v>13.083007376942414</v>
      </c>
      <c r="N50">
        <v>5</v>
      </c>
      <c r="P50" s="12">
        <v>43090</v>
      </c>
      <c r="Q50" s="13">
        <v>834</v>
      </c>
      <c r="R50" s="13"/>
      <c r="S50" s="14">
        <v>2919</v>
      </c>
      <c r="T50" s="14">
        <v>0</v>
      </c>
      <c r="V50" t="s">
        <v>44</v>
      </c>
      <c r="W50" t="s">
        <v>29</v>
      </c>
      <c r="X50" s="12">
        <v>43090</v>
      </c>
      <c r="Y50" s="15">
        <v>3027.2028859719794</v>
      </c>
      <c r="Z50" s="16">
        <v>0</v>
      </c>
      <c r="AA50" s="16">
        <v>0</v>
      </c>
      <c r="AB50" s="16">
        <v>3027.2028859719794</v>
      </c>
      <c r="AC50" s="16">
        <v>3027.2028859719794</v>
      </c>
      <c r="AD50" s="16">
        <v>3012.2330524535632</v>
      </c>
      <c r="AE50" s="16">
        <v>3012.2330524535632</v>
      </c>
      <c r="AF50" s="12">
        <v>43281</v>
      </c>
      <c r="AG50" s="15" t="s">
        <v>38</v>
      </c>
      <c r="AH50" s="15" t="s">
        <v>29</v>
      </c>
      <c r="AI50" s="15" t="s">
        <v>38</v>
      </c>
      <c r="AM50">
        <v>0.96499999999999997</v>
      </c>
      <c r="AN50" s="127">
        <f t="shared" si="0"/>
        <v>0</v>
      </c>
      <c r="AO50" s="18" t="s">
        <v>70</v>
      </c>
    </row>
    <row r="51" spans="1:41" hidden="1" x14ac:dyDescent="0.2">
      <c r="A51" t="s">
        <v>39</v>
      </c>
      <c r="B51" t="s">
        <v>40</v>
      </c>
      <c r="C51" t="s">
        <v>31</v>
      </c>
      <c r="D51">
        <v>188057</v>
      </c>
      <c r="E51" t="s">
        <v>29</v>
      </c>
      <c r="G51" t="s">
        <v>72</v>
      </c>
      <c r="H51" t="s">
        <v>34</v>
      </c>
      <c r="I51" t="s">
        <v>47</v>
      </c>
      <c r="M51" s="11">
        <v>13.083007376942414</v>
      </c>
      <c r="N51">
        <v>4</v>
      </c>
      <c r="P51" s="12">
        <v>43090</v>
      </c>
      <c r="Q51" s="13">
        <v>2887</v>
      </c>
      <c r="R51" s="13"/>
      <c r="S51" s="14">
        <v>3360</v>
      </c>
      <c r="T51" s="14">
        <v>0</v>
      </c>
      <c r="V51" t="s">
        <v>44</v>
      </c>
      <c r="W51" t="s">
        <v>29</v>
      </c>
      <c r="X51" s="12">
        <v>43090</v>
      </c>
      <c r="Y51" s="15">
        <v>3484.5500845720626</v>
      </c>
      <c r="Z51" s="16">
        <v>0</v>
      </c>
      <c r="AA51" s="16">
        <v>0</v>
      </c>
      <c r="AB51" s="16">
        <v>3484.5500845720626</v>
      </c>
      <c r="AC51" s="16">
        <v>3484.5500845720626</v>
      </c>
      <c r="AD51" s="16">
        <v>3467.3186215292817</v>
      </c>
      <c r="AE51" s="16">
        <v>3467.3186215292817</v>
      </c>
      <c r="AF51" s="12">
        <v>43281</v>
      </c>
      <c r="AG51" s="15" t="s">
        <v>38</v>
      </c>
      <c r="AH51" s="15" t="s">
        <v>29</v>
      </c>
      <c r="AI51" s="15" t="s">
        <v>38</v>
      </c>
      <c r="AM51">
        <v>0.96499999999999997</v>
      </c>
      <c r="AN51" s="127">
        <f t="shared" si="0"/>
        <v>0</v>
      </c>
      <c r="AO51" s="18" t="s">
        <v>70</v>
      </c>
    </row>
    <row r="52" spans="1:41" hidden="1" x14ac:dyDescent="0.2">
      <c r="A52" t="s">
        <v>39</v>
      </c>
      <c r="B52" t="s">
        <v>40</v>
      </c>
      <c r="C52" t="s">
        <v>31</v>
      </c>
      <c r="D52">
        <v>162816</v>
      </c>
      <c r="E52" t="s">
        <v>29</v>
      </c>
      <c r="G52" t="s">
        <v>418</v>
      </c>
      <c r="H52" t="s">
        <v>34</v>
      </c>
      <c r="I52" t="s">
        <v>47</v>
      </c>
      <c r="M52" s="11">
        <v>13.083007376942414</v>
      </c>
      <c r="N52">
        <v>15</v>
      </c>
      <c r="P52" s="12">
        <v>42921</v>
      </c>
      <c r="Q52" s="13">
        <v>5590</v>
      </c>
      <c r="R52" s="13"/>
      <c r="S52" s="14">
        <v>8760</v>
      </c>
      <c r="T52" s="14">
        <v>0</v>
      </c>
      <c r="V52" t="s">
        <v>44</v>
      </c>
      <c r="W52" t="s">
        <v>29</v>
      </c>
      <c r="X52" s="12">
        <v>42921</v>
      </c>
      <c r="Y52" s="15">
        <v>9084.7198633485914</v>
      </c>
      <c r="Z52" s="16">
        <v>0</v>
      </c>
      <c r="AA52" s="16">
        <v>0</v>
      </c>
      <c r="AB52" s="16">
        <v>9084.7198633485914</v>
      </c>
      <c r="AC52" s="16">
        <v>9084.7198633485914</v>
      </c>
      <c r="AD52" s="16">
        <v>9039.7949775584839</v>
      </c>
      <c r="AE52" s="16">
        <v>9039.7949775584839</v>
      </c>
      <c r="AF52" s="12">
        <v>43373</v>
      </c>
      <c r="AG52" s="15" t="s">
        <v>38</v>
      </c>
      <c r="AH52" s="15" t="s">
        <v>29</v>
      </c>
      <c r="AI52" s="15" t="s">
        <v>38</v>
      </c>
      <c r="AM52">
        <v>0.96499999999999997</v>
      </c>
      <c r="AN52" s="127">
        <f t="shared" si="0"/>
        <v>0</v>
      </c>
      <c r="AO52" s="18" t="s">
        <v>70</v>
      </c>
    </row>
    <row r="53" spans="1:41" hidden="1" x14ac:dyDescent="0.2">
      <c r="A53" t="s">
        <v>39</v>
      </c>
      <c r="B53" t="s">
        <v>40</v>
      </c>
      <c r="C53" t="s">
        <v>31</v>
      </c>
      <c r="D53">
        <v>187128</v>
      </c>
      <c r="E53" t="s">
        <v>29</v>
      </c>
      <c r="G53" t="s">
        <v>419</v>
      </c>
      <c r="H53" t="s">
        <v>42</v>
      </c>
      <c r="I53" t="s">
        <v>43</v>
      </c>
      <c r="M53" s="11">
        <v>13.05797247010084</v>
      </c>
      <c r="N53">
        <v>1</v>
      </c>
      <c r="P53" s="12">
        <v>43100</v>
      </c>
      <c r="Q53" s="13">
        <v>42417</v>
      </c>
      <c r="R53" s="13"/>
      <c r="S53" s="14">
        <v>65118</v>
      </c>
      <c r="T53" s="14">
        <v>0</v>
      </c>
      <c r="V53" t="s">
        <v>44</v>
      </c>
      <c r="W53" t="s">
        <v>29</v>
      </c>
      <c r="X53" s="12">
        <v>43100</v>
      </c>
      <c r="Y53" s="15">
        <v>50739.358638380843</v>
      </c>
      <c r="Z53" s="16">
        <v>0</v>
      </c>
      <c r="AA53" s="16">
        <v>0</v>
      </c>
      <c r="AB53" s="16">
        <v>50739.358638380843</v>
      </c>
      <c r="AC53" s="16">
        <v>50739.358638380843</v>
      </c>
      <c r="AD53" s="16">
        <v>50488.447226011507</v>
      </c>
      <c r="AE53" s="16">
        <v>50488.447226011507</v>
      </c>
      <c r="AF53" s="12">
        <v>43373</v>
      </c>
      <c r="AG53" s="15" t="s">
        <v>38</v>
      </c>
      <c r="AH53" s="15" t="s">
        <v>29</v>
      </c>
      <c r="AI53" s="15" t="s">
        <v>38</v>
      </c>
      <c r="AM53">
        <v>0.95299999999999996</v>
      </c>
      <c r="AN53" s="127">
        <f t="shared" si="0"/>
        <v>0</v>
      </c>
      <c r="AO53" s="18" t="s">
        <v>70</v>
      </c>
    </row>
    <row r="54" spans="1:41" hidden="1" x14ac:dyDescent="0.2">
      <c r="A54" t="s">
        <v>39</v>
      </c>
      <c r="B54" t="s">
        <v>40</v>
      </c>
      <c r="C54" t="s">
        <v>31</v>
      </c>
      <c r="D54">
        <v>175497</v>
      </c>
      <c r="E54" t="s">
        <v>29</v>
      </c>
      <c r="G54" t="s">
        <v>420</v>
      </c>
      <c r="H54" t="s">
        <v>34</v>
      </c>
      <c r="I54" t="s">
        <v>47</v>
      </c>
      <c r="M54" s="11">
        <v>13.083007376942414</v>
      </c>
      <c r="N54">
        <v>7</v>
      </c>
      <c r="P54" s="12">
        <v>42886</v>
      </c>
      <c r="Q54" s="13">
        <v>2695</v>
      </c>
      <c r="R54" s="13"/>
      <c r="S54" s="14">
        <v>7462.4269999999997</v>
      </c>
      <c r="T54" s="14">
        <v>1.9810000000000001</v>
      </c>
      <c r="V54" t="s">
        <v>44</v>
      </c>
      <c r="W54" t="s">
        <v>29</v>
      </c>
      <c r="X54" s="12">
        <v>42886</v>
      </c>
      <c r="Y54" s="15">
        <v>7739.0478077270363</v>
      </c>
      <c r="Z54" s="16">
        <v>0</v>
      </c>
      <c r="AA54" s="16">
        <v>0</v>
      </c>
      <c r="AB54" s="16">
        <v>7739.0478077270363</v>
      </c>
      <c r="AC54" s="16">
        <v>7739.0478077270363</v>
      </c>
      <c r="AD54" s="16">
        <v>7700.7774103877655</v>
      </c>
      <c r="AE54" s="16">
        <v>7700.7774103877655</v>
      </c>
      <c r="AF54" s="12">
        <v>43373</v>
      </c>
      <c r="AG54" s="15" t="s">
        <v>38</v>
      </c>
      <c r="AH54" s="15" t="s">
        <v>29</v>
      </c>
      <c r="AI54" s="15" t="s">
        <v>38</v>
      </c>
      <c r="AM54">
        <v>0.96499999999999997</v>
      </c>
      <c r="AN54" s="127">
        <f t="shared" si="0"/>
        <v>1.9116649999999999</v>
      </c>
      <c r="AO54" s="18" t="s">
        <v>70</v>
      </c>
    </row>
    <row r="55" spans="1:41" hidden="1" x14ac:dyDescent="0.2">
      <c r="A55" t="s">
        <v>39</v>
      </c>
      <c r="B55" t="s">
        <v>40</v>
      </c>
      <c r="C55" t="s">
        <v>31</v>
      </c>
      <c r="D55">
        <v>180905</v>
      </c>
      <c r="E55" t="s">
        <v>29</v>
      </c>
      <c r="G55" t="s">
        <v>151</v>
      </c>
      <c r="H55" t="s">
        <v>34</v>
      </c>
      <c r="I55" t="s">
        <v>47</v>
      </c>
      <c r="M55" s="11">
        <v>13.083007376942414</v>
      </c>
      <c r="N55">
        <v>0</v>
      </c>
      <c r="P55" s="12">
        <v>42951</v>
      </c>
      <c r="Q55" s="13">
        <v>3638.6</v>
      </c>
      <c r="R55" s="13"/>
      <c r="S55" s="14">
        <v>0</v>
      </c>
      <c r="T55" s="14">
        <v>0</v>
      </c>
      <c r="V55" t="s">
        <v>44</v>
      </c>
      <c r="W55" t="s">
        <v>29</v>
      </c>
      <c r="X55" s="12">
        <v>42951</v>
      </c>
      <c r="Y55" s="15">
        <v>0</v>
      </c>
      <c r="Z55" s="16">
        <v>0</v>
      </c>
      <c r="AA55" s="16">
        <v>0</v>
      </c>
      <c r="AB55" s="16">
        <v>0</v>
      </c>
      <c r="AC55" s="16">
        <v>0</v>
      </c>
      <c r="AD55" s="16">
        <v>0</v>
      </c>
      <c r="AE55" s="16">
        <v>0</v>
      </c>
      <c r="AF55" s="12">
        <v>43373</v>
      </c>
      <c r="AG55" s="15" t="s">
        <v>38</v>
      </c>
      <c r="AH55" s="15" t="s">
        <v>29</v>
      </c>
      <c r="AI55" s="15" t="s">
        <v>38</v>
      </c>
      <c r="AM55">
        <v>0.96499999999999997</v>
      </c>
      <c r="AN55" s="127">
        <f t="shared" si="0"/>
        <v>0</v>
      </c>
      <c r="AO55" s="18" t="s">
        <v>70</v>
      </c>
    </row>
    <row r="56" spans="1:41" hidden="1" x14ac:dyDescent="0.2">
      <c r="A56" t="s">
        <v>39</v>
      </c>
      <c r="B56" t="s">
        <v>40</v>
      </c>
      <c r="C56" t="s">
        <v>31</v>
      </c>
      <c r="D56">
        <v>180905</v>
      </c>
      <c r="E56" t="s">
        <v>29</v>
      </c>
      <c r="G56" t="s">
        <v>150</v>
      </c>
      <c r="H56" t="s">
        <v>34</v>
      </c>
      <c r="I56" t="s">
        <v>47</v>
      </c>
      <c r="M56" s="11">
        <v>13.083007376942414</v>
      </c>
      <c r="N56">
        <v>7</v>
      </c>
      <c r="P56" s="12">
        <v>42951</v>
      </c>
      <c r="Q56" s="13">
        <v>3638.6</v>
      </c>
      <c r="R56" s="13"/>
      <c r="S56" s="14">
        <v>3955.4340000000002</v>
      </c>
      <c r="T56" s="14">
        <v>0</v>
      </c>
      <c r="V56" t="s">
        <v>44</v>
      </c>
      <c r="W56" t="s">
        <v>29</v>
      </c>
      <c r="X56" s="12">
        <v>42951</v>
      </c>
      <c r="Y56" s="15">
        <v>4102.0559164342894</v>
      </c>
      <c r="Z56" s="16">
        <v>0</v>
      </c>
      <c r="AA56" s="16">
        <v>0</v>
      </c>
      <c r="AB56" s="16">
        <v>4102.0559164342894</v>
      </c>
      <c r="AC56" s="16">
        <v>4102.0559164342894</v>
      </c>
      <c r="AD56" s="16">
        <v>4081.7708227470393</v>
      </c>
      <c r="AE56" s="16">
        <v>4081.7708227470393</v>
      </c>
      <c r="AF56" s="12">
        <v>43373</v>
      </c>
      <c r="AG56" s="15" t="s">
        <v>38</v>
      </c>
      <c r="AH56" s="15" t="s">
        <v>29</v>
      </c>
      <c r="AI56" s="15" t="s">
        <v>38</v>
      </c>
      <c r="AM56">
        <v>0.96499999999999997</v>
      </c>
      <c r="AN56" s="127">
        <f t="shared" si="0"/>
        <v>0</v>
      </c>
      <c r="AO56" s="18" t="s">
        <v>70</v>
      </c>
    </row>
    <row r="57" spans="1:41" hidden="1" x14ac:dyDescent="0.2">
      <c r="A57" t="s">
        <v>39</v>
      </c>
      <c r="B57" t="s">
        <v>40</v>
      </c>
      <c r="C57" t="s">
        <v>31</v>
      </c>
      <c r="D57">
        <v>180905</v>
      </c>
      <c r="E57" t="s">
        <v>29</v>
      </c>
      <c r="G57" t="s">
        <v>151</v>
      </c>
      <c r="H57" t="s">
        <v>34</v>
      </c>
      <c r="I57" t="s">
        <v>47</v>
      </c>
      <c r="M57" s="11">
        <v>13.083007376942414</v>
      </c>
      <c r="N57">
        <v>14</v>
      </c>
      <c r="P57" s="12">
        <v>42951</v>
      </c>
      <c r="Q57" s="13">
        <v>3638.6</v>
      </c>
      <c r="R57" s="13"/>
      <c r="S57" s="14">
        <v>8227.1280000000006</v>
      </c>
      <c r="T57" s="14">
        <v>2.1840000000000002</v>
      </c>
      <c r="V57" t="s">
        <v>44</v>
      </c>
      <c r="W57" t="s">
        <v>29</v>
      </c>
      <c r="X57" s="12">
        <v>42951</v>
      </c>
      <c r="Y57" s="15">
        <v>8532.0951095789242</v>
      </c>
      <c r="Z57" s="16">
        <v>0</v>
      </c>
      <c r="AA57" s="16">
        <v>0</v>
      </c>
      <c r="AB57" s="16">
        <v>8532.0951095789242</v>
      </c>
      <c r="AC57" s="16">
        <v>8532.0951095789242</v>
      </c>
      <c r="AD57" s="16">
        <v>8489.9030107455219</v>
      </c>
      <c r="AE57" s="16">
        <v>8489.9030107455219</v>
      </c>
      <c r="AF57" s="12">
        <v>43373</v>
      </c>
      <c r="AG57" s="15" t="s">
        <v>38</v>
      </c>
      <c r="AH57" s="15" t="s">
        <v>29</v>
      </c>
      <c r="AI57" s="15" t="s">
        <v>38</v>
      </c>
      <c r="AM57">
        <v>0.96499999999999997</v>
      </c>
      <c r="AN57" s="127">
        <f t="shared" si="0"/>
        <v>2.1075599999999999</v>
      </c>
      <c r="AO57" s="18" t="s">
        <v>70</v>
      </c>
    </row>
    <row r="58" spans="1:41" hidden="1" x14ac:dyDescent="0.2">
      <c r="A58" t="s">
        <v>39</v>
      </c>
      <c r="B58" t="s">
        <v>40</v>
      </c>
      <c r="C58" t="s">
        <v>31</v>
      </c>
      <c r="D58">
        <v>178100</v>
      </c>
      <c r="E58" t="s">
        <v>29</v>
      </c>
      <c r="G58" t="s">
        <v>421</v>
      </c>
      <c r="H58" t="s">
        <v>42</v>
      </c>
      <c r="I58" t="s">
        <v>43</v>
      </c>
      <c r="M58" s="11">
        <v>13.05797247010084</v>
      </c>
      <c r="N58">
        <v>1</v>
      </c>
      <c r="P58" s="12">
        <v>42947</v>
      </c>
      <c r="Q58" s="13">
        <v>11075</v>
      </c>
      <c r="R58" s="13"/>
      <c r="S58" s="14">
        <v>11392</v>
      </c>
      <c r="T58" s="14">
        <v>1.7</v>
      </c>
      <c r="V58" t="s">
        <v>44</v>
      </c>
      <c r="W58" t="s">
        <v>29</v>
      </c>
      <c r="X58" s="12">
        <v>42947</v>
      </c>
      <c r="Y58" s="15">
        <v>8876.5437146170734</v>
      </c>
      <c r="Z58" s="16">
        <v>0</v>
      </c>
      <c r="AA58" s="16">
        <v>0</v>
      </c>
      <c r="AB58" s="16">
        <v>8876.5437146170734</v>
      </c>
      <c r="AC58" s="16">
        <v>8876.5437146170734</v>
      </c>
      <c r="AD58" s="16">
        <v>8832.64828156152</v>
      </c>
      <c r="AE58" s="16">
        <v>8832.64828156152</v>
      </c>
      <c r="AF58" s="12">
        <v>43373</v>
      </c>
      <c r="AG58" s="15" t="s">
        <v>38</v>
      </c>
      <c r="AH58" s="15" t="s">
        <v>29</v>
      </c>
      <c r="AI58" s="15" t="s">
        <v>38</v>
      </c>
      <c r="AM58">
        <v>0.94</v>
      </c>
      <c r="AN58" s="127">
        <f t="shared" si="0"/>
        <v>1.5979999999999999</v>
      </c>
      <c r="AO58" s="18" t="s">
        <v>70</v>
      </c>
    </row>
    <row r="59" spans="1:41" hidden="1" x14ac:dyDescent="0.2">
      <c r="A59" t="s">
        <v>39</v>
      </c>
      <c r="B59" t="s">
        <v>40</v>
      </c>
      <c r="C59" t="s">
        <v>31</v>
      </c>
      <c r="D59">
        <v>171282</v>
      </c>
      <c r="E59" t="s">
        <v>29</v>
      </c>
      <c r="G59" t="s">
        <v>422</v>
      </c>
      <c r="H59" t="s">
        <v>42</v>
      </c>
      <c r="I59" t="s">
        <v>43</v>
      </c>
      <c r="M59" s="11">
        <v>13.05797247010084</v>
      </c>
      <c r="N59">
        <v>1</v>
      </c>
      <c r="P59" s="12">
        <v>42811</v>
      </c>
      <c r="Q59" s="13">
        <v>22631.46</v>
      </c>
      <c r="R59" s="13"/>
      <c r="S59" s="14">
        <v>67373</v>
      </c>
      <c r="T59" s="14">
        <v>10.9</v>
      </c>
      <c r="V59" t="s">
        <v>44</v>
      </c>
      <c r="W59" t="s">
        <v>29</v>
      </c>
      <c r="X59" s="12">
        <v>42811</v>
      </c>
      <c r="Y59" s="15">
        <v>52496.434312227531</v>
      </c>
      <c r="Z59" s="16">
        <v>0</v>
      </c>
      <c r="AA59" s="16">
        <v>0</v>
      </c>
      <c r="AB59" s="16">
        <v>52496.434312227531</v>
      </c>
      <c r="AC59" s="16">
        <v>52496.434312227531</v>
      </c>
      <c r="AD59" s="16">
        <v>52236.833977672424</v>
      </c>
      <c r="AE59" s="16">
        <v>52236.833977672424</v>
      </c>
      <c r="AF59" s="12">
        <v>43373</v>
      </c>
      <c r="AG59" s="15" t="s">
        <v>38</v>
      </c>
      <c r="AH59" s="15" t="s">
        <v>29</v>
      </c>
      <c r="AI59" s="15" t="s">
        <v>38</v>
      </c>
      <c r="AM59">
        <v>0.94</v>
      </c>
      <c r="AN59" s="127">
        <f t="shared" si="0"/>
        <v>10.246</v>
      </c>
      <c r="AO59" s="18" t="s">
        <v>70</v>
      </c>
    </row>
    <row r="60" spans="1:41" hidden="1" x14ac:dyDescent="0.2">
      <c r="A60" t="s">
        <v>39</v>
      </c>
      <c r="B60" t="s">
        <v>40</v>
      </c>
      <c r="C60" t="s">
        <v>31</v>
      </c>
      <c r="D60">
        <v>183541</v>
      </c>
      <c r="E60" t="s">
        <v>29</v>
      </c>
      <c r="G60" t="s">
        <v>423</v>
      </c>
      <c r="H60" t="s">
        <v>42</v>
      </c>
      <c r="I60" t="s">
        <v>43</v>
      </c>
      <c r="M60" s="11">
        <v>13.05797247010084</v>
      </c>
      <c r="N60">
        <v>1</v>
      </c>
      <c r="P60" s="12">
        <v>43069</v>
      </c>
      <c r="Q60" s="13">
        <v>867</v>
      </c>
      <c r="R60" s="13"/>
      <c r="S60" s="14">
        <v>1816</v>
      </c>
      <c r="T60" s="14">
        <v>0.2</v>
      </c>
      <c r="V60" t="s">
        <v>44</v>
      </c>
      <c r="W60" t="s">
        <v>29</v>
      </c>
      <c r="X60" s="12">
        <v>43069</v>
      </c>
      <c r="Y60" s="15">
        <v>1415.0108309115699</v>
      </c>
      <c r="Z60" s="16">
        <v>0</v>
      </c>
      <c r="AA60" s="16">
        <v>0</v>
      </c>
      <c r="AB60" s="16">
        <v>1415.0108309115699</v>
      </c>
      <c r="AC60" s="16">
        <v>1415.0108309115699</v>
      </c>
      <c r="AD60" s="16">
        <v>1408.0134549961131</v>
      </c>
      <c r="AE60" s="16">
        <v>1408.0134549961131</v>
      </c>
      <c r="AF60" s="12">
        <v>43373</v>
      </c>
      <c r="AG60" s="15" t="s">
        <v>38</v>
      </c>
      <c r="AH60" s="15" t="s">
        <v>29</v>
      </c>
      <c r="AI60" s="15" t="s">
        <v>38</v>
      </c>
      <c r="AM60">
        <v>0.95299999999999996</v>
      </c>
      <c r="AN60" s="127">
        <f t="shared" si="0"/>
        <v>0.19059999999999999</v>
      </c>
      <c r="AO60" s="18" t="s">
        <v>70</v>
      </c>
    </row>
    <row r="61" spans="1:41" hidden="1" x14ac:dyDescent="0.2">
      <c r="A61" t="s">
        <v>39</v>
      </c>
      <c r="B61" t="s">
        <v>40</v>
      </c>
      <c r="C61" t="s">
        <v>31</v>
      </c>
      <c r="D61">
        <v>173654</v>
      </c>
      <c r="E61" t="s">
        <v>29</v>
      </c>
      <c r="G61" t="s">
        <v>156</v>
      </c>
      <c r="H61" t="s">
        <v>34</v>
      </c>
      <c r="I61" t="s">
        <v>47</v>
      </c>
      <c r="M61" s="11">
        <v>13.083007376942414</v>
      </c>
      <c r="N61">
        <v>2</v>
      </c>
      <c r="P61" s="12">
        <v>42860</v>
      </c>
      <c r="Q61" s="13">
        <v>489.35</v>
      </c>
      <c r="R61" s="13"/>
      <c r="S61" s="14">
        <v>1167.5999999999999</v>
      </c>
      <c r="T61" s="14">
        <v>0</v>
      </c>
      <c r="V61" t="s">
        <v>44</v>
      </c>
      <c r="W61" t="s">
        <v>29</v>
      </c>
      <c r="X61" s="12">
        <v>42860</v>
      </c>
      <c r="Y61" s="15">
        <v>1210.8811543887916</v>
      </c>
      <c r="Z61" s="16">
        <v>0</v>
      </c>
      <c r="AA61" s="16">
        <v>0</v>
      </c>
      <c r="AB61" s="16">
        <v>1210.8811543887916</v>
      </c>
      <c r="AC61" s="16">
        <v>1210.8811543887916</v>
      </c>
      <c r="AD61" s="16">
        <v>1204.8932209814252</v>
      </c>
      <c r="AE61" s="16">
        <v>1204.8932209814252</v>
      </c>
      <c r="AF61" s="12">
        <v>43373</v>
      </c>
      <c r="AG61" s="15" t="s">
        <v>38</v>
      </c>
      <c r="AH61" s="15" t="s">
        <v>29</v>
      </c>
      <c r="AI61" s="15" t="s">
        <v>38</v>
      </c>
      <c r="AM61">
        <v>0.96499999999999997</v>
      </c>
      <c r="AN61" s="127">
        <f t="shared" si="0"/>
        <v>0</v>
      </c>
      <c r="AO61" s="18" t="s">
        <v>70</v>
      </c>
    </row>
    <row r="62" spans="1:41" hidden="1" x14ac:dyDescent="0.2">
      <c r="A62" t="s">
        <v>29</v>
      </c>
      <c r="B62" t="s">
        <v>131</v>
      </c>
      <c r="C62" t="s">
        <v>31</v>
      </c>
      <c r="D62" t="s">
        <v>132</v>
      </c>
      <c r="E62" t="s">
        <v>29</v>
      </c>
      <c r="G62" t="s">
        <v>133</v>
      </c>
      <c r="H62" t="s">
        <v>34</v>
      </c>
      <c r="M62" s="11"/>
      <c r="N62">
        <v>1</v>
      </c>
      <c r="P62" s="12">
        <v>43069</v>
      </c>
      <c r="Q62" s="13">
        <v>60</v>
      </c>
      <c r="R62" s="13"/>
      <c r="S62" s="14">
        <v>133</v>
      </c>
      <c r="T62" s="14">
        <v>0.14599999999999999</v>
      </c>
      <c r="V62" t="s">
        <v>134</v>
      </c>
      <c r="W62" t="s">
        <v>29</v>
      </c>
      <c r="X62" s="12">
        <v>43069</v>
      </c>
      <c r="Y62" s="15">
        <v>36.579963318474739</v>
      </c>
      <c r="Z62" s="16">
        <v>0</v>
      </c>
      <c r="AA62" s="16">
        <v>0</v>
      </c>
      <c r="AB62" s="16">
        <v>36.579963318474739</v>
      </c>
      <c r="AC62" s="16">
        <v>36.579963318474739</v>
      </c>
      <c r="AD62" s="16">
        <v>36.579963318474739</v>
      </c>
      <c r="AE62" s="16">
        <v>36.579963318474739</v>
      </c>
      <c r="AF62" s="12">
        <v>43373</v>
      </c>
      <c r="AG62" s="15" t="s">
        <v>38</v>
      </c>
      <c r="AH62" s="15" t="s">
        <v>29</v>
      </c>
      <c r="AI62" s="15" t="s">
        <v>38</v>
      </c>
      <c r="AM62">
        <v>0.83</v>
      </c>
      <c r="AN62" s="127">
        <f t="shared" si="0"/>
        <v>0.12117999999999998</v>
      </c>
      <c r="AO62" s="18" t="s">
        <v>70</v>
      </c>
    </row>
    <row r="63" spans="1:41" hidden="1" x14ac:dyDescent="0.2">
      <c r="A63" t="s">
        <v>29</v>
      </c>
      <c r="B63" t="s">
        <v>131</v>
      </c>
      <c r="C63" t="s">
        <v>31</v>
      </c>
      <c r="D63" t="s">
        <v>132</v>
      </c>
      <c r="E63" t="s">
        <v>29</v>
      </c>
      <c r="G63" t="s">
        <v>135</v>
      </c>
      <c r="H63" t="s">
        <v>34</v>
      </c>
      <c r="M63" s="11"/>
      <c r="N63">
        <v>1</v>
      </c>
      <c r="P63" s="12">
        <v>43069</v>
      </c>
      <c r="Q63" s="13">
        <v>6</v>
      </c>
      <c r="R63" s="13"/>
      <c r="S63" s="14">
        <v>24</v>
      </c>
      <c r="T63" s="14">
        <v>1E-3</v>
      </c>
      <c r="V63" t="s">
        <v>134</v>
      </c>
      <c r="W63" t="s">
        <v>29</v>
      </c>
      <c r="X63" s="12">
        <v>43069</v>
      </c>
      <c r="Y63" s="15">
        <v>6.6008956364164941</v>
      </c>
      <c r="Z63" s="16">
        <v>0</v>
      </c>
      <c r="AA63" s="16">
        <v>0</v>
      </c>
      <c r="AB63" s="16">
        <v>6.6008956364164941</v>
      </c>
      <c r="AC63" s="16">
        <v>6.6008956364164941</v>
      </c>
      <c r="AD63" s="16">
        <v>6.6008956364164941</v>
      </c>
      <c r="AE63" s="16">
        <v>6.6008956364164941</v>
      </c>
      <c r="AF63" s="12">
        <v>43373</v>
      </c>
      <c r="AG63" s="15" t="s">
        <v>38</v>
      </c>
      <c r="AH63" s="15" t="s">
        <v>29</v>
      </c>
      <c r="AI63" s="15" t="s">
        <v>38</v>
      </c>
      <c r="AM63">
        <v>0.83</v>
      </c>
      <c r="AN63" s="127">
        <f t="shared" si="0"/>
        <v>8.3000000000000001E-4</v>
      </c>
      <c r="AO63" s="18" t="s">
        <v>70</v>
      </c>
    </row>
    <row r="64" spans="1:41" hidden="1" x14ac:dyDescent="0.2">
      <c r="A64" t="s">
        <v>29</v>
      </c>
      <c r="B64" t="s">
        <v>131</v>
      </c>
      <c r="C64" t="s">
        <v>31</v>
      </c>
      <c r="D64" t="s">
        <v>132</v>
      </c>
      <c r="E64" t="s">
        <v>29</v>
      </c>
      <c r="G64" t="s">
        <v>137</v>
      </c>
      <c r="H64" t="s">
        <v>34</v>
      </c>
      <c r="M64" s="11"/>
      <c r="N64">
        <v>21</v>
      </c>
      <c r="P64" s="12">
        <v>43069</v>
      </c>
      <c r="Q64" s="13">
        <v>126</v>
      </c>
      <c r="R64" s="13"/>
      <c r="S64" s="14">
        <v>2625</v>
      </c>
      <c r="T64" s="14">
        <v>8.4000000000000005E-2</v>
      </c>
      <c r="V64" t="s">
        <v>134</v>
      </c>
      <c r="W64" t="s">
        <v>29</v>
      </c>
      <c r="X64" s="12">
        <v>43069</v>
      </c>
      <c r="Y64" s="15">
        <v>721.9729602330541</v>
      </c>
      <c r="Z64" s="16">
        <v>0</v>
      </c>
      <c r="AA64" s="16">
        <v>0</v>
      </c>
      <c r="AB64" s="16">
        <v>721.9729602330541</v>
      </c>
      <c r="AC64" s="16">
        <v>721.9729602330541</v>
      </c>
      <c r="AD64" s="16">
        <v>721.9729602330541</v>
      </c>
      <c r="AE64" s="16">
        <v>721.9729602330541</v>
      </c>
      <c r="AF64" s="12">
        <v>43373</v>
      </c>
      <c r="AG64" s="15" t="s">
        <v>38</v>
      </c>
      <c r="AH64" s="15" t="s">
        <v>29</v>
      </c>
      <c r="AI64" s="15" t="s">
        <v>38</v>
      </c>
      <c r="AM64">
        <v>0.83</v>
      </c>
      <c r="AN64" s="127">
        <f t="shared" si="0"/>
        <v>6.9720000000000004E-2</v>
      </c>
      <c r="AO64" s="18" t="s">
        <v>70</v>
      </c>
    </row>
    <row r="65" spans="1:41" hidden="1" x14ac:dyDescent="0.2">
      <c r="A65" t="s">
        <v>29</v>
      </c>
      <c r="B65" t="s">
        <v>131</v>
      </c>
      <c r="C65" t="s">
        <v>31</v>
      </c>
      <c r="D65" t="s">
        <v>132</v>
      </c>
      <c r="E65" t="s">
        <v>29</v>
      </c>
      <c r="G65" t="s">
        <v>138</v>
      </c>
      <c r="H65" t="s">
        <v>34</v>
      </c>
      <c r="M65" s="11"/>
      <c r="N65">
        <v>7</v>
      </c>
      <c r="P65" s="12">
        <v>43069</v>
      </c>
      <c r="Q65" s="13">
        <v>140</v>
      </c>
      <c r="R65" s="13"/>
      <c r="S65" s="14">
        <v>1757</v>
      </c>
      <c r="T65" s="14">
        <v>5.6000000000000001E-2</v>
      </c>
      <c r="V65" t="s">
        <v>134</v>
      </c>
      <c r="W65" t="s">
        <v>29</v>
      </c>
      <c r="X65" s="12">
        <v>43069</v>
      </c>
      <c r="Y65" s="15">
        <v>483.24056804932422</v>
      </c>
      <c r="Z65" s="16">
        <v>0</v>
      </c>
      <c r="AA65" s="16">
        <v>0</v>
      </c>
      <c r="AB65" s="16">
        <v>483.24056804932422</v>
      </c>
      <c r="AC65" s="16">
        <v>483.24056804932422</v>
      </c>
      <c r="AD65" s="16">
        <v>483.24056804932422</v>
      </c>
      <c r="AE65" s="16">
        <v>483.24056804932422</v>
      </c>
      <c r="AF65" s="12">
        <v>43373</v>
      </c>
      <c r="AG65" s="15" t="s">
        <v>38</v>
      </c>
      <c r="AH65" s="15" t="s">
        <v>29</v>
      </c>
      <c r="AI65" s="15" t="s">
        <v>38</v>
      </c>
      <c r="AM65">
        <v>0.83</v>
      </c>
      <c r="AN65" s="127">
        <f t="shared" si="0"/>
        <v>4.648E-2</v>
      </c>
      <c r="AO65" s="18" t="s">
        <v>70</v>
      </c>
    </row>
    <row r="66" spans="1:41" hidden="1" x14ac:dyDescent="0.2">
      <c r="A66" t="s">
        <v>29</v>
      </c>
      <c r="B66" t="s">
        <v>131</v>
      </c>
      <c r="C66" t="s">
        <v>31</v>
      </c>
      <c r="D66" t="s">
        <v>132</v>
      </c>
      <c r="E66" t="s">
        <v>29</v>
      </c>
      <c r="G66" t="s">
        <v>139</v>
      </c>
      <c r="H66" t="s">
        <v>34</v>
      </c>
      <c r="M66" s="11"/>
      <c r="N66">
        <v>22</v>
      </c>
      <c r="P66" s="12">
        <v>43069</v>
      </c>
      <c r="Q66" s="13">
        <v>220</v>
      </c>
      <c r="R66" s="13"/>
      <c r="S66" s="14">
        <v>704</v>
      </c>
      <c r="T66" s="14">
        <v>2.1999999999999999E-2</v>
      </c>
      <c r="V66" t="s">
        <v>134</v>
      </c>
      <c r="W66" t="s">
        <v>29</v>
      </c>
      <c r="X66" s="12">
        <v>43069</v>
      </c>
      <c r="Y66" s="15">
        <v>193.62627200155052</v>
      </c>
      <c r="Z66" s="16">
        <v>0</v>
      </c>
      <c r="AA66" s="16">
        <v>0</v>
      </c>
      <c r="AB66" s="16">
        <v>193.62627200155052</v>
      </c>
      <c r="AC66" s="16">
        <v>193.62627200155052</v>
      </c>
      <c r="AD66" s="16">
        <v>193.62627200155052</v>
      </c>
      <c r="AE66" s="16">
        <v>193.62627200155052</v>
      </c>
      <c r="AF66" s="12">
        <v>43373</v>
      </c>
      <c r="AG66" s="15" t="s">
        <v>38</v>
      </c>
      <c r="AH66" s="15" t="s">
        <v>29</v>
      </c>
      <c r="AI66" s="15" t="s">
        <v>38</v>
      </c>
      <c r="AM66">
        <v>0.83</v>
      </c>
      <c r="AN66" s="127">
        <f t="shared" si="0"/>
        <v>1.8259999999999998E-2</v>
      </c>
      <c r="AO66" s="18" t="s">
        <v>70</v>
      </c>
    </row>
    <row r="67" spans="1:41" hidden="1" x14ac:dyDescent="0.2">
      <c r="A67" t="s">
        <v>29</v>
      </c>
      <c r="B67" t="s">
        <v>131</v>
      </c>
      <c r="C67" t="s">
        <v>31</v>
      </c>
      <c r="D67" t="s">
        <v>132</v>
      </c>
      <c r="E67" t="s">
        <v>29</v>
      </c>
      <c r="G67" t="s">
        <v>140</v>
      </c>
      <c r="H67" t="s">
        <v>34</v>
      </c>
      <c r="M67" s="11"/>
      <c r="N67">
        <v>2</v>
      </c>
      <c r="P67" s="12">
        <v>43069</v>
      </c>
      <c r="Q67" s="13">
        <v>20</v>
      </c>
      <c r="R67" s="13"/>
      <c r="S67" s="14">
        <v>64</v>
      </c>
      <c r="T67" s="14">
        <v>2E-3</v>
      </c>
      <c r="V67" t="s">
        <v>134</v>
      </c>
      <c r="W67" t="s">
        <v>29</v>
      </c>
      <c r="X67" s="12">
        <v>43069</v>
      </c>
      <c r="Y67" s="15">
        <v>17.602388363777319</v>
      </c>
      <c r="Z67" s="16">
        <v>0</v>
      </c>
      <c r="AA67" s="16">
        <v>0</v>
      </c>
      <c r="AB67" s="16">
        <v>17.602388363777319</v>
      </c>
      <c r="AC67" s="16">
        <v>17.602388363777319</v>
      </c>
      <c r="AD67" s="16">
        <v>17.602388363777319</v>
      </c>
      <c r="AE67" s="16">
        <v>17.602388363777319</v>
      </c>
      <c r="AF67" s="12">
        <v>43373</v>
      </c>
      <c r="AG67" s="15" t="s">
        <v>38</v>
      </c>
      <c r="AH67" s="15" t="s">
        <v>29</v>
      </c>
      <c r="AI67" s="15" t="s">
        <v>38</v>
      </c>
      <c r="AM67">
        <v>0.83</v>
      </c>
      <c r="AN67" s="127">
        <f t="shared" si="0"/>
        <v>1.66E-3</v>
      </c>
      <c r="AO67" s="18" t="s">
        <v>70</v>
      </c>
    </row>
    <row r="68" spans="1:41" hidden="1" x14ac:dyDescent="0.2">
      <c r="A68" t="s">
        <v>29</v>
      </c>
      <c r="B68" t="s">
        <v>131</v>
      </c>
      <c r="C68" t="s">
        <v>31</v>
      </c>
      <c r="D68" t="s">
        <v>132</v>
      </c>
      <c r="E68" t="s">
        <v>29</v>
      </c>
      <c r="G68" t="s">
        <v>217</v>
      </c>
      <c r="H68" t="s">
        <v>34</v>
      </c>
      <c r="M68" s="11"/>
      <c r="N68">
        <v>2</v>
      </c>
      <c r="P68" s="12">
        <v>43069</v>
      </c>
      <c r="Q68" s="13">
        <v>20</v>
      </c>
      <c r="R68" s="13"/>
      <c r="S68" s="14">
        <v>64</v>
      </c>
      <c r="T68" s="14">
        <v>2E-3</v>
      </c>
      <c r="V68" t="s">
        <v>134</v>
      </c>
      <c r="W68" t="s">
        <v>29</v>
      </c>
      <c r="X68" s="12">
        <v>43069</v>
      </c>
      <c r="Y68" s="15">
        <v>17.602388363777319</v>
      </c>
      <c r="Z68" s="16">
        <v>0</v>
      </c>
      <c r="AA68" s="16">
        <v>0</v>
      </c>
      <c r="AB68" s="16">
        <v>17.602388363777319</v>
      </c>
      <c r="AC68" s="16">
        <v>17.602388363777319</v>
      </c>
      <c r="AD68" s="16">
        <v>17.602388363777319</v>
      </c>
      <c r="AE68" s="16">
        <v>17.602388363777319</v>
      </c>
      <c r="AF68" s="12">
        <v>43373</v>
      </c>
      <c r="AG68" s="15" t="s">
        <v>38</v>
      </c>
      <c r="AH68" s="15" t="s">
        <v>29</v>
      </c>
      <c r="AI68" s="15" t="s">
        <v>38</v>
      </c>
      <c r="AM68">
        <v>0.83</v>
      </c>
      <c r="AN68" s="127">
        <f t="shared" ref="AN68:AN87" si="1">AM68*T68</f>
        <v>1.66E-3</v>
      </c>
      <c r="AO68" s="18" t="s">
        <v>70</v>
      </c>
    </row>
    <row r="69" spans="1:41" hidden="1" x14ac:dyDescent="0.2">
      <c r="A69" t="s">
        <v>29</v>
      </c>
      <c r="B69" t="s">
        <v>131</v>
      </c>
      <c r="C69" t="s">
        <v>31</v>
      </c>
      <c r="D69" t="s">
        <v>132</v>
      </c>
      <c r="E69" t="s">
        <v>29</v>
      </c>
      <c r="G69" t="s">
        <v>141</v>
      </c>
      <c r="H69" t="s">
        <v>142</v>
      </c>
      <c r="M69" s="11"/>
      <c r="N69">
        <v>1</v>
      </c>
      <c r="P69" s="12">
        <v>43069</v>
      </c>
      <c r="Q69" s="13">
        <v>1000</v>
      </c>
      <c r="R69" s="13"/>
      <c r="S69" s="14">
        <v>1885</v>
      </c>
      <c r="T69" s="14">
        <v>8.8999999999999996E-2</v>
      </c>
      <c r="V69" t="s">
        <v>134</v>
      </c>
      <c r="W69" t="s">
        <v>29</v>
      </c>
      <c r="X69" s="12">
        <v>43069</v>
      </c>
      <c r="Y69" s="15">
        <v>1009.1998356933703</v>
      </c>
      <c r="Z69" s="16">
        <v>0</v>
      </c>
      <c r="AA69" s="16">
        <v>0</v>
      </c>
      <c r="AB69" s="16">
        <v>1009.1998356933703</v>
      </c>
      <c r="AC69" s="16">
        <v>1009.1998356933703</v>
      </c>
      <c r="AD69" s="16">
        <v>1009.1998356933703</v>
      </c>
      <c r="AE69" s="16">
        <v>1009.1998356933703</v>
      </c>
      <c r="AF69" s="12">
        <v>43373</v>
      </c>
      <c r="AG69" s="15" t="s">
        <v>38</v>
      </c>
      <c r="AH69" s="15" t="s">
        <v>29</v>
      </c>
      <c r="AI69" s="15" t="s">
        <v>38</v>
      </c>
      <c r="AM69">
        <v>0.83</v>
      </c>
      <c r="AN69" s="127">
        <f t="shared" si="1"/>
        <v>7.3869999999999991E-2</v>
      </c>
      <c r="AO69" s="18" t="s">
        <v>70</v>
      </c>
    </row>
    <row r="70" spans="1:41" x14ac:dyDescent="0.2">
      <c r="A70" t="s">
        <v>29</v>
      </c>
      <c r="B70" t="s">
        <v>201</v>
      </c>
      <c r="C70" t="s">
        <v>31</v>
      </c>
      <c r="D70">
        <v>10009</v>
      </c>
      <c r="E70" t="s">
        <v>29</v>
      </c>
      <c r="F70" t="s">
        <v>203</v>
      </c>
      <c r="G70" t="s">
        <v>207</v>
      </c>
      <c r="H70" t="s">
        <v>205</v>
      </c>
      <c r="M70" s="11"/>
      <c r="N70">
        <v>1</v>
      </c>
      <c r="P70" s="12">
        <v>43009</v>
      </c>
      <c r="Q70" s="13">
        <v>400788.41</v>
      </c>
      <c r="R70" s="13"/>
      <c r="S70" s="14">
        <v>11088</v>
      </c>
      <c r="T70" s="14">
        <v>3.8</v>
      </c>
      <c r="V70" t="s">
        <v>206</v>
      </c>
      <c r="W70" t="s">
        <v>29</v>
      </c>
      <c r="X70" s="12">
        <v>43009</v>
      </c>
      <c r="Y70" s="15">
        <v>6133.1613160445913</v>
      </c>
      <c r="Z70" s="16">
        <v>0</v>
      </c>
      <c r="AA70" s="16">
        <v>0</v>
      </c>
      <c r="AB70" s="16">
        <v>6133.1613160445913</v>
      </c>
      <c r="AC70" s="16">
        <v>6133.1613160445913</v>
      </c>
      <c r="AD70" s="16">
        <v>6072.2974582498118</v>
      </c>
      <c r="AE70" s="16">
        <v>6072.2974582498118</v>
      </c>
      <c r="AF70" s="12">
        <v>43373</v>
      </c>
      <c r="AG70" s="15" t="s">
        <v>38</v>
      </c>
      <c r="AH70" s="15" t="s">
        <v>29</v>
      </c>
      <c r="AI70" s="15" t="s">
        <v>38</v>
      </c>
      <c r="AM70">
        <v>0.46</v>
      </c>
      <c r="AN70" s="127">
        <f t="shared" si="1"/>
        <v>1.748</v>
      </c>
      <c r="AO70" s="18" t="s">
        <v>70</v>
      </c>
    </row>
    <row r="71" spans="1:41" x14ac:dyDescent="0.2">
      <c r="A71" t="s">
        <v>29</v>
      </c>
      <c r="B71" t="s">
        <v>201</v>
      </c>
      <c r="C71" t="s">
        <v>31</v>
      </c>
      <c r="D71">
        <v>10009</v>
      </c>
      <c r="E71" t="s">
        <v>29</v>
      </c>
      <c r="F71" t="s">
        <v>203</v>
      </c>
      <c r="G71" t="s">
        <v>207</v>
      </c>
      <c r="H71" t="s">
        <v>205</v>
      </c>
      <c r="M71" s="11"/>
      <c r="N71">
        <v>1</v>
      </c>
      <c r="P71" s="12">
        <v>43009</v>
      </c>
      <c r="Q71" s="13">
        <v>400788.41</v>
      </c>
      <c r="R71" s="13"/>
      <c r="S71" s="14">
        <v>26519</v>
      </c>
      <c r="T71" s="14">
        <v>6.7</v>
      </c>
      <c r="V71" t="s">
        <v>206</v>
      </c>
      <c r="W71" t="s">
        <v>29</v>
      </c>
      <c r="X71" s="12">
        <v>43009</v>
      </c>
      <c r="Y71" s="15">
        <v>14668.588107881178</v>
      </c>
      <c r="Z71" s="16">
        <v>0</v>
      </c>
      <c r="AA71" s="16">
        <v>0</v>
      </c>
      <c r="AB71" s="16">
        <v>14668.588107881178</v>
      </c>
      <c r="AC71" s="16">
        <v>14668.588107881178</v>
      </c>
      <c r="AD71" s="16">
        <v>14523.020950155731</v>
      </c>
      <c r="AE71" s="16">
        <v>14523.020950155731</v>
      </c>
      <c r="AF71" s="12">
        <v>43373</v>
      </c>
      <c r="AG71" s="15" t="s">
        <v>38</v>
      </c>
      <c r="AH71" s="15" t="s">
        <v>29</v>
      </c>
      <c r="AI71" s="15" t="s">
        <v>38</v>
      </c>
      <c r="AM71">
        <v>0.46</v>
      </c>
      <c r="AN71" s="127">
        <f t="shared" si="1"/>
        <v>3.0820000000000003</v>
      </c>
      <c r="AO71" s="18" t="s">
        <v>70</v>
      </c>
    </row>
    <row r="72" spans="1:41" x14ac:dyDescent="0.2">
      <c r="A72" t="s">
        <v>29</v>
      </c>
      <c r="B72" t="s">
        <v>201</v>
      </c>
      <c r="C72" t="s">
        <v>31</v>
      </c>
      <c r="D72">
        <v>10009</v>
      </c>
      <c r="E72" t="s">
        <v>29</v>
      </c>
      <c r="F72" t="s">
        <v>203</v>
      </c>
      <c r="G72" t="s">
        <v>434</v>
      </c>
      <c r="H72" t="s">
        <v>205</v>
      </c>
      <c r="M72" s="11"/>
      <c r="N72">
        <v>1</v>
      </c>
      <c r="P72" s="12">
        <v>43009</v>
      </c>
      <c r="Q72" s="13">
        <v>400788.41</v>
      </c>
      <c r="R72" s="13"/>
      <c r="S72" s="14">
        <v>1439</v>
      </c>
      <c r="T72" s="14">
        <v>2.6</v>
      </c>
      <c r="V72" t="s">
        <v>206</v>
      </c>
      <c r="W72" t="s">
        <v>29</v>
      </c>
      <c r="X72" s="12">
        <v>43009</v>
      </c>
      <c r="Y72" s="15">
        <v>795.96132158984187</v>
      </c>
      <c r="Z72" s="16">
        <v>0</v>
      </c>
      <c r="AA72" s="16">
        <v>0</v>
      </c>
      <c r="AB72" s="16">
        <v>795.96132158984187</v>
      </c>
      <c r="AC72" s="16">
        <v>795.96132158984187</v>
      </c>
      <c r="AD72" s="16">
        <v>788.06241363830077</v>
      </c>
      <c r="AE72" s="16">
        <v>788.06241363830077</v>
      </c>
      <c r="AF72" s="12">
        <v>43373</v>
      </c>
      <c r="AG72" s="15" t="s">
        <v>38</v>
      </c>
      <c r="AH72" s="15" t="s">
        <v>29</v>
      </c>
      <c r="AI72" s="15" t="s">
        <v>38</v>
      </c>
      <c r="AM72">
        <v>0.46</v>
      </c>
      <c r="AN72" s="127">
        <f t="shared" si="1"/>
        <v>1.1960000000000002</v>
      </c>
      <c r="AO72" s="18" t="s">
        <v>70</v>
      </c>
    </row>
    <row r="73" spans="1:41" hidden="1" x14ac:dyDescent="0.2">
      <c r="A73" t="s">
        <v>67</v>
      </c>
      <c r="B73" t="s">
        <v>40</v>
      </c>
      <c r="C73" t="s">
        <v>31</v>
      </c>
      <c r="D73">
        <v>171354</v>
      </c>
      <c r="E73" t="s">
        <v>29</v>
      </c>
      <c r="G73" t="s">
        <v>156</v>
      </c>
      <c r="H73" t="s">
        <v>34</v>
      </c>
      <c r="I73" t="s">
        <v>47</v>
      </c>
      <c r="M73" s="11">
        <v>13.083007376942414</v>
      </c>
      <c r="N73">
        <v>2</v>
      </c>
      <c r="P73" s="12">
        <v>42786</v>
      </c>
      <c r="Q73" s="13">
        <v>605</v>
      </c>
      <c r="R73" s="13"/>
      <c r="S73" s="14">
        <v>1167.5999999999999</v>
      </c>
      <c r="T73" s="14">
        <v>0</v>
      </c>
      <c r="V73" t="s">
        <v>44</v>
      </c>
      <c r="W73" t="s">
        <v>29</v>
      </c>
      <c r="X73" s="12">
        <v>42786</v>
      </c>
      <c r="Y73" s="15">
        <v>1210.8811543887916</v>
      </c>
      <c r="Z73" s="16">
        <v>0</v>
      </c>
      <c r="AA73" s="16">
        <v>0</v>
      </c>
      <c r="AB73" s="16">
        <v>1210.8811543887916</v>
      </c>
      <c r="AC73" s="16">
        <v>1210.8811543887916</v>
      </c>
      <c r="AD73" s="16">
        <v>1204.8932209814252</v>
      </c>
      <c r="AE73" s="16">
        <v>1204.8932209814252</v>
      </c>
      <c r="AF73" s="12">
        <v>43373</v>
      </c>
      <c r="AG73" s="15" t="s">
        <v>38</v>
      </c>
      <c r="AH73" s="15" t="s">
        <v>69</v>
      </c>
      <c r="AI73" s="15" t="s">
        <v>70</v>
      </c>
      <c r="AM73">
        <v>0.96499999999999997</v>
      </c>
      <c r="AN73" s="127">
        <f t="shared" si="1"/>
        <v>0</v>
      </c>
      <c r="AO73" s="18" t="s">
        <v>70</v>
      </c>
    </row>
    <row r="74" spans="1:41" hidden="1" x14ac:dyDescent="0.2">
      <c r="A74" t="s">
        <v>67</v>
      </c>
      <c r="B74" t="s">
        <v>40</v>
      </c>
      <c r="C74" t="s">
        <v>31</v>
      </c>
      <c r="D74">
        <v>171354</v>
      </c>
      <c r="E74" t="s">
        <v>29</v>
      </c>
      <c r="G74" t="s">
        <v>68</v>
      </c>
      <c r="H74" t="s">
        <v>42</v>
      </c>
      <c r="I74" t="s">
        <v>43</v>
      </c>
      <c r="M74" s="11">
        <v>13.05797247010084</v>
      </c>
      <c r="N74">
        <v>1</v>
      </c>
      <c r="P74" s="12">
        <v>42786</v>
      </c>
      <c r="Q74" s="13">
        <v>651.20000000000005</v>
      </c>
      <c r="R74" s="13"/>
      <c r="S74" s="14">
        <v>2272</v>
      </c>
      <c r="T74" s="14">
        <v>0.7</v>
      </c>
      <c r="V74" t="s">
        <v>44</v>
      </c>
      <c r="W74" t="s">
        <v>29</v>
      </c>
      <c r="X74" s="12">
        <v>42786</v>
      </c>
      <c r="Y74" s="15">
        <v>1770.321920611832</v>
      </c>
      <c r="Z74" s="16">
        <v>0</v>
      </c>
      <c r="AA74" s="16">
        <v>0</v>
      </c>
      <c r="AB74" s="16">
        <v>1770.321920611832</v>
      </c>
      <c r="AC74" s="16">
        <v>1770.321920611832</v>
      </c>
      <c r="AD74" s="16">
        <v>1761.5674943563706</v>
      </c>
      <c r="AE74" s="16">
        <v>1761.5674943563706</v>
      </c>
      <c r="AF74" s="12">
        <v>43373</v>
      </c>
      <c r="AG74" s="15" t="s">
        <v>38</v>
      </c>
      <c r="AH74" s="15" t="s">
        <v>69</v>
      </c>
      <c r="AI74" s="15" t="s">
        <v>70</v>
      </c>
      <c r="AM74">
        <v>0.94</v>
      </c>
      <c r="AN74" s="127">
        <f t="shared" si="1"/>
        <v>0.65799999999999992</v>
      </c>
      <c r="AO74" s="18" t="s">
        <v>70</v>
      </c>
    </row>
    <row r="75" spans="1:41" hidden="1" x14ac:dyDescent="0.2">
      <c r="A75" t="s">
        <v>67</v>
      </c>
      <c r="B75" t="s">
        <v>40</v>
      </c>
      <c r="C75" t="s">
        <v>31</v>
      </c>
      <c r="D75">
        <v>185661</v>
      </c>
      <c r="E75" t="s">
        <v>29</v>
      </c>
      <c r="G75" t="s">
        <v>68</v>
      </c>
      <c r="H75" t="s">
        <v>42</v>
      </c>
      <c r="I75" t="s">
        <v>43</v>
      </c>
      <c r="M75" s="11">
        <v>13.05797247010084</v>
      </c>
      <c r="N75">
        <v>1</v>
      </c>
      <c r="P75" s="12">
        <v>43100</v>
      </c>
      <c r="Q75" s="13">
        <v>1603.81</v>
      </c>
      <c r="R75" s="13"/>
      <c r="S75" s="14">
        <v>4703.2</v>
      </c>
      <c r="T75" s="14">
        <v>1.6</v>
      </c>
      <c r="V75" t="s">
        <v>44</v>
      </c>
      <c r="W75" t="s">
        <v>29</v>
      </c>
      <c r="X75" s="12">
        <v>43100</v>
      </c>
      <c r="Y75" s="15">
        <v>3664.6910462242818</v>
      </c>
      <c r="Z75" s="16">
        <v>0</v>
      </c>
      <c r="AA75" s="16">
        <v>0</v>
      </c>
      <c r="AB75" s="16">
        <v>3664.6910462242818</v>
      </c>
      <c r="AC75" s="16">
        <v>3664.6910462242818</v>
      </c>
      <c r="AD75" s="16">
        <v>3646.5687673665852</v>
      </c>
      <c r="AE75" s="16">
        <v>3646.5687673665852</v>
      </c>
      <c r="AF75" s="12">
        <v>43434</v>
      </c>
      <c r="AG75" s="15" t="s">
        <v>38</v>
      </c>
      <c r="AH75" s="15" t="s">
        <v>69</v>
      </c>
      <c r="AI75" s="15" t="s">
        <v>70</v>
      </c>
      <c r="AM75">
        <v>0.94</v>
      </c>
      <c r="AN75" s="127">
        <f t="shared" si="1"/>
        <v>1.504</v>
      </c>
      <c r="AO75" s="18" t="s">
        <v>70</v>
      </c>
    </row>
    <row r="76" spans="1:41" hidden="1" x14ac:dyDescent="0.2">
      <c r="A76" t="s">
        <v>67</v>
      </c>
      <c r="B76" t="s">
        <v>40</v>
      </c>
      <c r="C76" t="s">
        <v>31</v>
      </c>
      <c r="D76">
        <v>185661</v>
      </c>
      <c r="E76" t="s">
        <v>29</v>
      </c>
      <c r="G76" t="s">
        <v>68</v>
      </c>
      <c r="H76" t="s">
        <v>42</v>
      </c>
      <c r="I76" t="s">
        <v>43</v>
      </c>
      <c r="M76" s="11">
        <v>13.05797247010084</v>
      </c>
      <c r="N76">
        <v>1</v>
      </c>
      <c r="P76" s="12">
        <v>43100</v>
      </c>
      <c r="Q76" s="13">
        <v>1251.8</v>
      </c>
      <c r="R76" s="13"/>
      <c r="S76" s="14">
        <v>3021</v>
      </c>
      <c r="T76" s="14">
        <v>1</v>
      </c>
      <c r="V76" t="s">
        <v>44</v>
      </c>
      <c r="W76" t="s">
        <v>29</v>
      </c>
      <c r="X76" s="12">
        <v>43100</v>
      </c>
      <c r="Y76" s="15">
        <v>2353.9359692642361</v>
      </c>
      <c r="Z76" s="16">
        <v>0</v>
      </c>
      <c r="AA76" s="16">
        <v>0</v>
      </c>
      <c r="AB76" s="16">
        <v>2353.9359692642361</v>
      </c>
      <c r="AC76" s="16">
        <v>2353.9359692642361</v>
      </c>
      <c r="AD76" s="16">
        <v>2342.2955107617058</v>
      </c>
      <c r="AE76" s="16">
        <v>2342.2955107617058</v>
      </c>
      <c r="AF76" s="12">
        <v>43434</v>
      </c>
      <c r="AG76" s="15" t="s">
        <v>38</v>
      </c>
      <c r="AH76" s="15" t="s">
        <v>69</v>
      </c>
      <c r="AI76" s="15" t="s">
        <v>70</v>
      </c>
      <c r="AM76">
        <v>0.94</v>
      </c>
      <c r="AN76" s="127">
        <f t="shared" si="1"/>
        <v>0.94</v>
      </c>
      <c r="AO76" s="18" t="s">
        <v>70</v>
      </c>
    </row>
    <row r="77" spans="1:41" hidden="1" x14ac:dyDescent="0.2">
      <c r="A77" t="s">
        <v>67</v>
      </c>
      <c r="B77" t="s">
        <v>40</v>
      </c>
      <c r="C77" t="s">
        <v>31</v>
      </c>
      <c r="D77">
        <v>185661</v>
      </c>
      <c r="E77" t="s">
        <v>29</v>
      </c>
      <c r="G77" t="s">
        <v>68</v>
      </c>
      <c r="H77" t="s">
        <v>42</v>
      </c>
      <c r="I77" t="s">
        <v>43</v>
      </c>
      <c r="M77" s="11">
        <v>13.05797247010084</v>
      </c>
      <c r="N77">
        <v>1</v>
      </c>
      <c r="P77" s="12">
        <v>43100</v>
      </c>
      <c r="Q77" s="13">
        <v>855.25</v>
      </c>
      <c r="R77" s="13"/>
      <c r="S77" s="14">
        <v>1941.9</v>
      </c>
      <c r="T77" s="14">
        <v>0.6</v>
      </c>
      <c r="V77" t="s">
        <v>44</v>
      </c>
      <c r="W77" t="s">
        <v>29</v>
      </c>
      <c r="X77" s="12">
        <v>43100</v>
      </c>
      <c r="Y77" s="15">
        <v>1513.1109760722345</v>
      </c>
      <c r="Z77" s="16">
        <v>0</v>
      </c>
      <c r="AA77" s="16">
        <v>0</v>
      </c>
      <c r="AB77" s="16">
        <v>1513.1109760722345</v>
      </c>
      <c r="AC77" s="16">
        <v>1513.1109760722345</v>
      </c>
      <c r="AD77" s="16">
        <v>1505.6284847229913</v>
      </c>
      <c r="AE77" s="16">
        <v>1505.6284847229913</v>
      </c>
      <c r="AF77" s="12">
        <v>43434</v>
      </c>
      <c r="AG77" s="15" t="s">
        <v>38</v>
      </c>
      <c r="AH77" s="15" t="s">
        <v>69</v>
      </c>
      <c r="AI77" s="15" t="s">
        <v>70</v>
      </c>
      <c r="AM77">
        <v>0.94</v>
      </c>
      <c r="AN77" s="127">
        <f t="shared" si="1"/>
        <v>0.56399999999999995</v>
      </c>
      <c r="AO77" s="18" t="s">
        <v>70</v>
      </c>
    </row>
    <row r="78" spans="1:41" hidden="1" x14ac:dyDescent="0.2">
      <c r="A78" t="s">
        <v>39</v>
      </c>
      <c r="B78" t="s">
        <v>40</v>
      </c>
      <c r="C78" t="s">
        <v>31</v>
      </c>
      <c r="D78">
        <v>165176</v>
      </c>
      <c r="E78" t="s">
        <v>29</v>
      </c>
      <c r="G78" t="s">
        <v>424</v>
      </c>
      <c r="H78" t="s">
        <v>42</v>
      </c>
      <c r="I78" t="s">
        <v>43</v>
      </c>
      <c r="M78" s="11">
        <v>13.05797247010084</v>
      </c>
      <c r="N78">
        <v>1</v>
      </c>
      <c r="P78" s="12">
        <v>42795</v>
      </c>
      <c r="Q78" s="13">
        <v>3332.42</v>
      </c>
      <c r="R78" s="13"/>
      <c r="S78" s="14">
        <v>9726</v>
      </c>
      <c r="T78" s="14">
        <v>1.5</v>
      </c>
      <c r="V78" t="s">
        <v>44</v>
      </c>
      <c r="W78" t="s">
        <v>29</v>
      </c>
      <c r="X78" s="12">
        <v>42795</v>
      </c>
      <c r="Y78" s="15">
        <v>7578.4115316332209</v>
      </c>
      <c r="Z78" s="16">
        <v>0</v>
      </c>
      <c r="AA78" s="16">
        <v>0</v>
      </c>
      <c r="AB78" s="16">
        <v>7578.4115316332209</v>
      </c>
      <c r="AC78" s="16">
        <v>7578.4115316332209</v>
      </c>
      <c r="AD78" s="16">
        <v>7540.9354974075968</v>
      </c>
      <c r="AE78" s="16">
        <v>7540.9354974075968</v>
      </c>
      <c r="AF78" s="12">
        <v>43465</v>
      </c>
      <c r="AG78" s="15" t="s">
        <v>38</v>
      </c>
      <c r="AH78" s="15" t="s">
        <v>29</v>
      </c>
      <c r="AI78" s="15" t="s">
        <v>38</v>
      </c>
      <c r="AM78">
        <v>0.94</v>
      </c>
      <c r="AN78" s="127">
        <f t="shared" si="1"/>
        <v>1.41</v>
      </c>
      <c r="AO78" s="18" t="s">
        <v>70</v>
      </c>
    </row>
    <row r="79" spans="1:41" hidden="1" x14ac:dyDescent="0.2">
      <c r="A79" t="s">
        <v>39</v>
      </c>
      <c r="B79" t="s">
        <v>40</v>
      </c>
      <c r="C79" t="s">
        <v>31</v>
      </c>
      <c r="D79">
        <v>186919</v>
      </c>
      <c r="E79" t="s">
        <v>29</v>
      </c>
      <c r="G79" t="s">
        <v>425</v>
      </c>
      <c r="H79" t="s">
        <v>42</v>
      </c>
      <c r="I79" t="s">
        <v>43</v>
      </c>
      <c r="M79" s="11">
        <v>13.05797247010084</v>
      </c>
      <c r="N79">
        <v>1</v>
      </c>
      <c r="P79" s="12">
        <v>43090</v>
      </c>
      <c r="Q79" s="13">
        <v>856.79</v>
      </c>
      <c r="R79" s="13"/>
      <c r="S79" s="14">
        <v>1018</v>
      </c>
      <c r="T79" s="14">
        <v>0.1</v>
      </c>
      <c r="V79" t="s">
        <v>44</v>
      </c>
      <c r="W79" t="s">
        <v>29</v>
      </c>
      <c r="X79" s="12">
        <v>43090</v>
      </c>
      <c r="Y79" s="15">
        <v>793.21642393611137</v>
      </c>
      <c r="Z79" s="16">
        <v>0</v>
      </c>
      <c r="AA79" s="16">
        <v>0</v>
      </c>
      <c r="AB79" s="16">
        <v>793.21642393611137</v>
      </c>
      <c r="AC79" s="16">
        <v>793.21642393611137</v>
      </c>
      <c r="AD79" s="16">
        <v>789.29388611566253</v>
      </c>
      <c r="AE79" s="16">
        <v>789.29388611566253</v>
      </c>
      <c r="AF79" s="12">
        <v>43465</v>
      </c>
      <c r="AG79" s="15" t="s">
        <v>38</v>
      </c>
      <c r="AH79" s="15" t="s">
        <v>29</v>
      </c>
      <c r="AI79" s="15" t="s">
        <v>38</v>
      </c>
      <c r="AM79">
        <v>0.94</v>
      </c>
      <c r="AN79" s="127">
        <f t="shared" si="1"/>
        <v>9.4E-2</v>
      </c>
      <c r="AO79" s="18" t="s">
        <v>70</v>
      </c>
    </row>
    <row r="80" spans="1:41" hidden="1" x14ac:dyDescent="0.2">
      <c r="A80" t="s">
        <v>39</v>
      </c>
      <c r="B80" t="s">
        <v>40</v>
      </c>
      <c r="C80" t="s">
        <v>31</v>
      </c>
      <c r="D80">
        <v>186919</v>
      </c>
      <c r="E80" t="s">
        <v>29</v>
      </c>
      <c r="G80" t="s">
        <v>404</v>
      </c>
      <c r="H80" t="s">
        <v>34</v>
      </c>
      <c r="I80" t="s">
        <v>47</v>
      </c>
      <c r="M80" s="11">
        <v>13.083007376942414</v>
      </c>
      <c r="N80">
        <v>14</v>
      </c>
      <c r="P80" s="12">
        <v>43090</v>
      </c>
      <c r="Q80" s="13">
        <v>353.11</v>
      </c>
      <c r="R80" s="13"/>
      <c r="S80" s="14">
        <v>224.42</v>
      </c>
      <c r="T80" s="14">
        <v>5.74E-2</v>
      </c>
      <c r="V80" t="s">
        <v>44</v>
      </c>
      <c r="W80" t="s">
        <v>29</v>
      </c>
      <c r="X80" s="12">
        <v>43090</v>
      </c>
      <c r="Y80" s="15">
        <v>232.73890773204235</v>
      </c>
      <c r="Z80" s="16">
        <v>0</v>
      </c>
      <c r="AA80" s="16">
        <v>0</v>
      </c>
      <c r="AB80" s="16">
        <v>232.73890773204235</v>
      </c>
      <c r="AC80" s="16">
        <v>232.73890773204235</v>
      </c>
      <c r="AD80" s="16">
        <v>231.58798959630994</v>
      </c>
      <c r="AE80" s="16">
        <v>231.58798959630994</v>
      </c>
      <c r="AF80" s="12">
        <v>43465</v>
      </c>
      <c r="AG80" s="15" t="s">
        <v>38</v>
      </c>
      <c r="AH80" s="15" t="s">
        <v>29</v>
      </c>
      <c r="AI80" s="15" t="s">
        <v>38</v>
      </c>
      <c r="AM80">
        <v>0.96499999999999997</v>
      </c>
      <c r="AN80" s="127">
        <f t="shared" si="1"/>
        <v>5.5390999999999996E-2</v>
      </c>
      <c r="AO80" s="18" t="s">
        <v>70</v>
      </c>
    </row>
    <row r="81" spans="1:41" hidden="1" x14ac:dyDescent="0.2">
      <c r="A81" t="s">
        <v>39</v>
      </c>
      <c r="B81" t="s">
        <v>40</v>
      </c>
      <c r="C81" t="s">
        <v>31</v>
      </c>
      <c r="D81">
        <v>186919</v>
      </c>
      <c r="E81" t="s">
        <v>29</v>
      </c>
      <c r="G81" t="s">
        <v>73</v>
      </c>
      <c r="H81" t="s">
        <v>34</v>
      </c>
      <c r="I81" t="s">
        <v>47</v>
      </c>
      <c r="M81" s="11">
        <v>13.083007376942414</v>
      </c>
      <c r="N81">
        <v>20</v>
      </c>
      <c r="P81" s="12">
        <v>43090</v>
      </c>
      <c r="Q81" s="13">
        <v>353.11</v>
      </c>
      <c r="R81" s="13"/>
      <c r="S81" s="14">
        <v>918.8</v>
      </c>
      <c r="T81" s="14">
        <v>0.2</v>
      </c>
      <c r="V81" t="s">
        <v>44</v>
      </c>
      <c r="W81" t="s">
        <v>29</v>
      </c>
      <c r="X81" s="12">
        <v>43090</v>
      </c>
      <c r="Y81" s="15">
        <v>952.85851717405092</v>
      </c>
      <c r="Z81" s="16">
        <v>0</v>
      </c>
      <c r="AA81" s="16">
        <v>0</v>
      </c>
      <c r="AB81" s="16">
        <v>952.85851717405092</v>
      </c>
      <c r="AC81" s="16">
        <v>952.85851717405092</v>
      </c>
      <c r="AD81" s="16">
        <v>948.14653257770954</v>
      </c>
      <c r="AE81" s="16">
        <v>948.14653257770954</v>
      </c>
      <c r="AF81" s="12">
        <v>43465</v>
      </c>
      <c r="AG81" s="15" t="s">
        <v>38</v>
      </c>
      <c r="AH81" s="15" t="s">
        <v>29</v>
      </c>
      <c r="AI81" s="15" t="s">
        <v>38</v>
      </c>
      <c r="AM81">
        <v>0.96499999999999997</v>
      </c>
      <c r="AN81" s="127">
        <f t="shared" si="1"/>
        <v>0.193</v>
      </c>
      <c r="AO81" s="18" t="s">
        <v>70</v>
      </c>
    </row>
    <row r="82" spans="1:41" hidden="1" x14ac:dyDescent="0.2">
      <c r="A82" t="s">
        <v>39</v>
      </c>
      <c r="B82" t="s">
        <v>40</v>
      </c>
      <c r="C82" t="s">
        <v>31</v>
      </c>
      <c r="D82">
        <v>186919</v>
      </c>
      <c r="E82" t="s">
        <v>29</v>
      </c>
      <c r="G82" t="s">
        <v>156</v>
      </c>
      <c r="H82" t="s">
        <v>34</v>
      </c>
      <c r="I82" t="s">
        <v>47</v>
      </c>
      <c r="M82" s="11">
        <v>13.083007376942414</v>
      </c>
      <c r="N82">
        <v>3</v>
      </c>
      <c r="P82" s="12">
        <v>43090</v>
      </c>
      <c r="Q82" s="13">
        <v>541.4</v>
      </c>
      <c r="R82" s="13"/>
      <c r="S82" s="14">
        <v>1751.4</v>
      </c>
      <c r="T82" s="14">
        <v>0</v>
      </c>
      <c r="V82" t="s">
        <v>44</v>
      </c>
      <c r="W82" t="s">
        <v>29</v>
      </c>
      <c r="X82" s="12">
        <v>43090</v>
      </c>
      <c r="Y82" s="15">
        <v>1816.3217315831878</v>
      </c>
      <c r="Z82" s="16">
        <v>0</v>
      </c>
      <c r="AA82" s="16">
        <v>0</v>
      </c>
      <c r="AB82" s="16">
        <v>1816.3217315831878</v>
      </c>
      <c r="AC82" s="16">
        <v>1816.3217315831878</v>
      </c>
      <c r="AD82" s="16">
        <v>1807.3398314721383</v>
      </c>
      <c r="AE82" s="16">
        <v>1807.3398314721383</v>
      </c>
      <c r="AF82" s="12">
        <v>43465</v>
      </c>
      <c r="AG82" s="15" t="s">
        <v>38</v>
      </c>
      <c r="AH82" s="15" t="s">
        <v>29</v>
      </c>
      <c r="AI82" s="15" t="s">
        <v>38</v>
      </c>
      <c r="AM82">
        <v>0.96499999999999997</v>
      </c>
      <c r="AN82" s="127">
        <f t="shared" si="1"/>
        <v>0</v>
      </c>
      <c r="AO82" s="18" t="s">
        <v>70</v>
      </c>
    </row>
    <row r="83" spans="1:41" hidden="1" x14ac:dyDescent="0.2">
      <c r="A83" t="s">
        <v>426</v>
      </c>
      <c r="B83" t="s">
        <v>40</v>
      </c>
      <c r="C83" t="s">
        <v>31</v>
      </c>
      <c r="D83">
        <v>178473</v>
      </c>
      <c r="E83" t="s">
        <v>29</v>
      </c>
      <c r="G83" t="s">
        <v>427</v>
      </c>
      <c r="H83" t="s">
        <v>42</v>
      </c>
      <c r="I83" t="s">
        <v>43</v>
      </c>
      <c r="M83" s="11">
        <v>13.05797247010084</v>
      </c>
      <c r="N83">
        <v>1</v>
      </c>
      <c r="P83" s="12">
        <v>43100</v>
      </c>
      <c r="Q83" s="13">
        <v>0.01</v>
      </c>
      <c r="R83" s="13"/>
      <c r="S83" s="14">
        <v>0</v>
      </c>
      <c r="T83" s="14">
        <v>0</v>
      </c>
      <c r="V83" t="s">
        <v>44</v>
      </c>
      <c r="W83" t="s">
        <v>29</v>
      </c>
      <c r="X83" s="12">
        <v>43100</v>
      </c>
      <c r="Y83" s="15">
        <v>0</v>
      </c>
      <c r="Z83" s="16">
        <v>0</v>
      </c>
      <c r="AA83" s="16">
        <v>0</v>
      </c>
      <c r="AB83" s="16">
        <v>0</v>
      </c>
      <c r="AC83" s="16">
        <v>0</v>
      </c>
      <c r="AD83" s="16">
        <v>0</v>
      </c>
      <c r="AE83" s="16">
        <v>0</v>
      </c>
      <c r="AF83" s="12">
        <v>43496</v>
      </c>
      <c r="AG83" s="15" t="s">
        <v>38</v>
      </c>
      <c r="AH83" s="15" t="s">
        <v>426</v>
      </c>
      <c r="AI83" s="15" t="s">
        <v>70</v>
      </c>
      <c r="AM83">
        <v>0.94</v>
      </c>
      <c r="AN83" s="127">
        <f t="shared" si="1"/>
        <v>0</v>
      </c>
      <c r="AO83" s="18" t="s">
        <v>70</v>
      </c>
    </row>
    <row r="84" spans="1:41" hidden="1" x14ac:dyDescent="0.2">
      <c r="A84" t="s">
        <v>426</v>
      </c>
      <c r="B84" t="s">
        <v>40</v>
      </c>
      <c r="C84" t="s">
        <v>31</v>
      </c>
      <c r="D84">
        <v>178473</v>
      </c>
      <c r="E84" t="s">
        <v>29</v>
      </c>
      <c r="G84" t="s">
        <v>428</v>
      </c>
      <c r="H84" t="s">
        <v>42</v>
      </c>
      <c r="I84" t="s">
        <v>43</v>
      </c>
      <c r="M84" s="11">
        <v>13.05797247010084</v>
      </c>
      <c r="N84">
        <v>1</v>
      </c>
      <c r="P84" s="12">
        <v>43100</v>
      </c>
      <c r="Q84" s="13">
        <v>0.01</v>
      </c>
      <c r="R84" s="13"/>
      <c r="S84" s="14">
        <v>0</v>
      </c>
      <c r="T84" s="14">
        <v>0</v>
      </c>
      <c r="V84" t="s">
        <v>44</v>
      </c>
      <c r="W84" t="s">
        <v>29</v>
      </c>
      <c r="X84" s="12">
        <v>43100</v>
      </c>
      <c r="Y84" s="15">
        <v>0</v>
      </c>
      <c r="Z84" s="16">
        <v>0</v>
      </c>
      <c r="AA84" s="16">
        <v>0</v>
      </c>
      <c r="AB84" s="16">
        <v>0</v>
      </c>
      <c r="AC84" s="16">
        <v>0</v>
      </c>
      <c r="AD84" s="16">
        <v>0</v>
      </c>
      <c r="AE84" s="16">
        <v>0</v>
      </c>
      <c r="AF84" s="12">
        <v>43496</v>
      </c>
      <c r="AG84" s="15" t="s">
        <v>38</v>
      </c>
      <c r="AH84" s="15" t="s">
        <v>426</v>
      </c>
      <c r="AI84" s="15" t="s">
        <v>70</v>
      </c>
      <c r="AM84">
        <v>0.95299999999999996</v>
      </c>
      <c r="AN84" s="127">
        <f t="shared" si="1"/>
        <v>0</v>
      </c>
      <c r="AO84" s="18" t="s">
        <v>70</v>
      </c>
    </row>
    <row r="85" spans="1:41" hidden="1" x14ac:dyDescent="0.2">
      <c r="A85" t="s">
        <v>29</v>
      </c>
      <c r="B85" t="s">
        <v>44</v>
      </c>
      <c r="C85" t="s">
        <v>31</v>
      </c>
      <c r="D85">
        <v>177082</v>
      </c>
      <c r="E85" t="s">
        <v>29</v>
      </c>
      <c r="G85" t="s">
        <v>422</v>
      </c>
      <c r="H85" t="s">
        <v>42</v>
      </c>
      <c r="M85" s="11"/>
      <c r="P85" s="12">
        <v>42923</v>
      </c>
      <c r="Q85" s="13">
        <v>22631.46</v>
      </c>
      <c r="R85" s="13"/>
      <c r="S85" s="14">
        <v>84105</v>
      </c>
      <c r="T85" s="14">
        <v>12.2</v>
      </c>
      <c r="U85" t="s">
        <v>291</v>
      </c>
      <c r="V85" t="s">
        <v>44</v>
      </c>
      <c r="W85" t="s">
        <v>29</v>
      </c>
      <c r="X85" s="12">
        <v>42923</v>
      </c>
      <c r="Y85" s="15">
        <v>65533.857893071363</v>
      </c>
      <c r="Z85" s="16">
        <v>0</v>
      </c>
      <c r="AA85" s="16">
        <v>0</v>
      </c>
      <c r="AB85" s="16">
        <v>65533.857893071363</v>
      </c>
      <c r="AC85" s="16">
        <v>65533.857893071363</v>
      </c>
      <c r="AD85" s="16">
        <v>65209.786141215911</v>
      </c>
      <c r="AE85" s="16">
        <v>65209.786141215911</v>
      </c>
      <c r="AF85" s="12">
        <v>43555</v>
      </c>
      <c r="AG85" s="15"/>
      <c r="AH85" s="15" t="s">
        <v>29</v>
      </c>
      <c r="AI85" s="15" t="s">
        <v>38</v>
      </c>
      <c r="AM85">
        <v>0.94</v>
      </c>
      <c r="AN85" s="127">
        <f t="shared" si="1"/>
        <v>11.467999999999998</v>
      </c>
      <c r="AO85" s="18" t="s">
        <v>70</v>
      </c>
    </row>
    <row r="86" spans="1:41" hidden="1" x14ac:dyDescent="0.2">
      <c r="A86" t="s">
        <v>29</v>
      </c>
      <c r="B86" t="s">
        <v>44</v>
      </c>
      <c r="C86" t="s">
        <v>31</v>
      </c>
      <c r="D86">
        <v>182349</v>
      </c>
      <c r="E86" t="s">
        <v>29</v>
      </c>
      <c r="G86" t="s">
        <v>429</v>
      </c>
      <c r="H86" t="s">
        <v>34</v>
      </c>
      <c r="I86">
        <v>571473</v>
      </c>
      <c r="M86" s="11"/>
      <c r="N86">
        <v>18</v>
      </c>
      <c r="P86" s="12">
        <v>43075</v>
      </c>
      <c r="Q86" s="13">
        <v>2150</v>
      </c>
      <c r="R86" s="13"/>
      <c r="S86" s="14">
        <v>2579.9899999999998</v>
      </c>
      <c r="T86" s="14">
        <v>0.56000000000000005</v>
      </c>
      <c r="U86" t="s">
        <v>291</v>
      </c>
      <c r="V86" t="s">
        <v>44</v>
      </c>
      <c r="W86" t="s">
        <v>29</v>
      </c>
      <c r="X86" s="12">
        <v>43075</v>
      </c>
      <c r="Y86" s="15">
        <v>2675.6263013973439</v>
      </c>
      <c r="Z86" s="16">
        <v>0</v>
      </c>
      <c r="AA86" s="16">
        <v>0</v>
      </c>
      <c r="AB86" s="16">
        <v>2675.6263013973439</v>
      </c>
      <c r="AC86" s="16">
        <v>2675.6263013973439</v>
      </c>
      <c r="AD86" s="16">
        <v>2662.3950507021818</v>
      </c>
      <c r="AE86" s="16">
        <v>2662.3950507021818</v>
      </c>
      <c r="AF86" s="12">
        <v>43555</v>
      </c>
      <c r="AG86" s="15"/>
      <c r="AH86" s="15" t="s">
        <v>29</v>
      </c>
      <c r="AI86" s="15" t="s">
        <v>38</v>
      </c>
      <c r="AM86">
        <v>0.96499999999999997</v>
      </c>
      <c r="AN86" s="127">
        <f t="shared" si="1"/>
        <v>0.54039999999999999</v>
      </c>
      <c r="AO86" s="18" t="s">
        <v>70</v>
      </c>
    </row>
    <row r="87" spans="1:41" hidden="1" x14ac:dyDescent="0.2">
      <c r="A87" t="s">
        <v>29</v>
      </c>
      <c r="B87" t="s">
        <v>44</v>
      </c>
      <c r="C87" t="s">
        <v>31</v>
      </c>
      <c r="D87">
        <v>182349</v>
      </c>
      <c r="E87" t="s">
        <v>29</v>
      </c>
      <c r="G87" t="s">
        <v>429</v>
      </c>
      <c r="H87" t="s">
        <v>34</v>
      </c>
      <c r="I87">
        <v>571474</v>
      </c>
      <c r="M87" s="11"/>
      <c r="N87">
        <v>2</v>
      </c>
      <c r="P87" s="12">
        <v>43075</v>
      </c>
      <c r="Q87" s="13">
        <v>2150</v>
      </c>
      <c r="R87" s="13"/>
      <c r="S87" s="14">
        <v>215</v>
      </c>
      <c r="T87" s="14">
        <v>0.05</v>
      </c>
      <c r="U87" t="s">
        <v>291</v>
      </c>
      <c r="V87" t="s">
        <v>44</v>
      </c>
      <c r="W87" t="s">
        <v>29</v>
      </c>
      <c r="X87" s="12">
        <v>43075</v>
      </c>
      <c r="Y87" s="15">
        <v>222.96972267350995</v>
      </c>
      <c r="Z87" s="16">
        <v>0</v>
      </c>
      <c r="AA87" s="16">
        <v>0</v>
      </c>
      <c r="AB87" s="16">
        <v>222.96972267350995</v>
      </c>
      <c r="AC87" s="16">
        <v>222.96972267350995</v>
      </c>
      <c r="AD87" s="16">
        <v>221.86711417523676</v>
      </c>
      <c r="AE87" s="16">
        <v>221.86711417523676</v>
      </c>
      <c r="AF87" s="12">
        <v>43555</v>
      </c>
      <c r="AG87" s="15"/>
      <c r="AH87" s="15" t="s">
        <v>29</v>
      </c>
      <c r="AI87" s="15" t="s">
        <v>38</v>
      </c>
      <c r="AM87">
        <v>0.96499999999999997</v>
      </c>
      <c r="AN87" s="127">
        <f t="shared" si="1"/>
        <v>4.8250000000000001E-2</v>
      </c>
      <c r="AO87" s="18" t="s">
        <v>70</v>
      </c>
    </row>
  </sheetData>
  <autoFilter ref="A2:AP87" xr:uid="{8ACDB59A-7AE1-4946-9E7A-0C23A89D4FA8}">
    <filterColumn colId="21">
      <filters>
        <filter val="Save on Energy High Performance New Construction Program"/>
      </filters>
    </filterColumn>
  </autoFilter>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CDCD4-D8F6-4B06-A50C-D363252E5E01}">
  <dimension ref="A2:AP8"/>
  <sheetViews>
    <sheetView topLeftCell="AA1" zoomScale="85" zoomScaleNormal="85" workbookViewId="0">
      <selection activeCell="AN3" sqref="AN3:AN8"/>
    </sheetView>
  </sheetViews>
  <sheetFormatPr baseColWidth="10" defaultColWidth="8.83203125" defaultRowHeight="15" x14ac:dyDescent="0.2"/>
  <cols>
    <col min="1" max="1" width="39.6640625" bestFit="1" customWidth="1"/>
    <col min="2" max="2" width="22.33203125" customWidth="1"/>
    <col min="3" max="3" width="17.5" customWidth="1"/>
    <col min="4" max="4" width="11" customWidth="1"/>
    <col min="5" max="5" width="17.5" bestFit="1" customWidth="1"/>
    <col min="6" max="6" width="12" customWidth="1"/>
    <col min="7" max="7" width="47.6640625" customWidth="1"/>
    <col min="8" max="8" width="12.83203125" customWidth="1"/>
    <col min="9" max="9" width="8.6640625" customWidth="1"/>
    <col min="10" max="10" width="14" customWidth="1"/>
    <col min="11" max="11" width="14.1640625" customWidth="1"/>
    <col min="12" max="12" width="18.6640625" customWidth="1"/>
    <col min="13" max="13" width="8.5" customWidth="1"/>
    <col min="14" max="14" width="8.6640625" customWidth="1"/>
    <col min="15" max="15" width="32.5" customWidth="1"/>
    <col min="16" max="16" width="10.5" customWidth="1"/>
    <col min="17" max="17" width="12.6640625" customWidth="1"/>
    <col min="18" max="18" width="12.5" customWidth="1"/>
    <col min="19" max="19" width="12.33203125" customWidth="1"/>
    <col min="20" max="20" width="13.5" customWidth="1"/>
    <col min="21" max="21" width="3.1640625" customWidth="1"/>
    <col min="22" max="22" width="29.1640625" customWidth="1"/>
    <col min="23" max="23" width="18" customWidth="1"/>
    <col min="24" max="24" width="11.5" customWidth="1"/>
    <col min="25" max="25" width="10.5" customWidth="1"/>
    <col min="26" max="28" width="10.1640625" customWidth="1"/>
    <col min="29" max="31" width="10.5" customWidth="1"/>
    <col min="32" max="32" width="17.6640625" customWidth="1"/>
    <col min="33" max="33" width="17.33203125" customWidth="1"/>
    <col min="34" max="34" width="32.5" customWidth="1"/>
    <col min="35" max="35" width="17.5" customWidth="1"/>
    <col min="36" max="36" width="40.83203125" customWidth="1"/>
    <col min="37" max="37" width="9.1640625" customWidth="1"/>
  </cols>
  <sheetData>
    <row r="2" spans="1:42" ht="64" x14ac:dyDescent="0.2">
      <c r="A2" s="1" t="s">
        <v>0</v>
      </c>
      <c r="B2" s="1" t="s">
        <v>1</v>
      </c>
      <c r="C2" s="1" t="s">
        <v>2</v>
      </c>
      <c r="D2" s="1" t="s">
        <v>3</v>
      </c>
      <c r="E2" s="1" t="s">
        <v>4</v>
      </c>
      <c r="F2" s="1" t="s">
        <v>5</v>
      </c>
      <c r="G2" s="1" t="s">
        <v>6</v>
      </c>
      <c r="H2" s="1" t="s">
        <v>7</v>
      </c>
      <c r="I2" s="1" t="s">
        <v>8</v>
      </c>
      <c r="J2" s="1" t="s">
        <v>9</v>
      </c>
      <c r="K2" s="1" t="s">
        <v>10</v>
      </c>
      <c r="L2" s="1" t="s">
        <v>11</v>
      </c>
      <c r="M2" s="2" t="s">
        <v>12</v>
      </c>
      <c r="N2" s="1" t="s">
        <v>13</v>
      </c>
      <c r="O2" s="1" t="s">
        <v>14</v>
      </c>
      <c r="P2" s="3" t="s">
        <v>15</v>
      </c>
      <c r="Q2" s="4" t="s">
        <v>16</v>
      </c>
      <c r="R2" s="4" t="s">
        <v>17</v>
      </c>
      <c r="S2" s="5" t="s">
        <v>18</v>
      </c>
      <c r="T2" s="5" t="s">
        <v>19</v>
      </c>
      <c r="U2" s="1"/>
      <c r="V2" s="6" t="s">
        <v>20</v>
      </c>
      <c r="W2" s="6" t="s">
        <v>21</v>
      </c>
      <c r="X2" s="7" t="s">
        <v>22</v>
      </c>
      <c r="Y2" s="6" t="s">
        <v>23</v>
      </c>
      <c r="Z2" s="8">
        <v>2015</v>
      </c>
      <c r="AA2" s="8">
        <v>2016</v>
      </c>
      <c r="AB2" s="8">
        <v>2017</v>
      </c>
      <c r="AC2" s="8">
        <v>2018</v>
      </c>
      <c r="AD2" s="8">
        <v>2019</v>
      </c>
      <c r="AE2" s="9">
        <v>2020</v>
      </c>
      <c r="AF2" s="3" t="s">
        <v>24</v>
      </c>
      <c r="AG2" s="10" t="s">
        <v>25</v>
      </c>
      <c r="AH2" s="10" t="s">
        <v>26</v>
      </c>
      <c r="AI2" s="10" t="s">
        <v>27</v>
      </c>
      <c r="AJ2" s="1" t="s">
        <v>28</v>
      </c>
      <c r="AL2" s="106" t="s">
        <v>358</v>
      </c>
      <c r="AM2" s="106" t="s">
        <v>359</v>
      </c>
      <c r="AN2" s="1" t="s">
        <v>357</v>
      </c>
      <c r="AO2" s="10" t="s">
        <v>439</v>
      </c>
      <c r="AP2" s="10" t="s">
        <v>388</v>
      </c>
    </row>
    <row r="3" spans="1:42" x14ac:dyDescent="0.2">
      <c r="A3" t="s">
        <v>39</v>
      </c>
      <c r="B3" t="s">
        <v>40</v>
      </c>
      <c r="C3" t="s">
        <v>31</v>
      </c>
      <c r="D3">
        <v>169230</v>
      </c>
      <c r="E3" t="s">
        <v>29</v>
      </c>
      <c r="G3" t="s">
        <v>403</v>
      </c>
      <c r="H3" t="s">
        <v>34</v>
      </c>
      <c r="I3" t="s">
        <v>47</v>
      </c>
      <c r="M3" s="11">
        <v>13.083007376942414</v>
      </c>
      <c r="N3">
        <v>24</v>
      </c>
      <c r="P3" s="12">
        <v>42734</v>
      </c>
      <c r="Q3" s="13">
        <v>950</v>
      </c>
      <c r="R3" s="13"/>
      <c r="S3" s="14">
        <v>1102.56</v>
      </c>
      <c r="T3" s="14">
        <v>0.24</v>
      </c>
      <c r="V3" t="s">
        <v>44</v>
      </c>
      <c r="W3" t="s">
        <v>29</v>
      </c>
      <c r="X3" s="12">
        <v>42734</v>
      </c>
      <c r="Y3" s="15">
        <v>1143.430220608861</v>
      </c>
      <c r="Z3" s="16">
        <v>0</v>
      </c>
      <c r="AA3" s="16">
        <v>1143.430220608861</v>
      </c>
      <c r="AB3" s="16">
        <v>1143.430220608861</v>
      </c>
      <c r="AC3" s="16">
        <v>1137.7758390932513</v>
      </c>
      <c r="AD3" s="16">
        <v>1137.7758390932513</v>
      </c>
      <c r="AE3" s="16">
        <v>1137.7758390932513</v>
      </c>
      <c r="AF3" s="12">
        <v>43281</v>
      </c>
      <c r="AG3" s="15" t="s">
        <v>38</v>
      </c>
      <c r="AH3" s="15" t="s">
        <v>29</v>
      </c>
      <c r="AI3" s="15" t="s">
        <v>38</v>
      </c>
      <c r="AM3">
        <v>0.82599999999999996</v>
      </c>
      <c r="AN3" s="127">
        <f>AM3*T3</f>
        <v>0.19823999999999997</v>
      </c>
      <c r="AO3" s="18" t="s">
        <v>70</v>
      </c>
    </row>
    <row r="4" spans="1:42" x14ac:dyDescent="0.2">
      <c r="A4" t="s">
        <v>39</v>
      </c>
      <c r="B4" t="s">
        <v>40</v>
      </c>
      <c r="C4" t="s">
        <v>31</v>
      </c>
      <c r="D4">
        <v>169230</v>
      </c>
      <c r="E4" t="s">
        <v>29</v>
      </c>
      <c r="G4" t="s">
        <v>430</v>
      </c>
      <c r="H4" t="s">
        <v>42</v>
      </c>
      <c r="I4" t="s">
        <v>43</v>
      </c>
      <c r="M4" s="11">
        <v>13.05797247010084</v>
      </c>
      <c r="N4">
        <v>1</v>
      </c>
      <c r="P4" s="12">
        <v>42734</v>
      </c>
      <c r="Q4" s="13">
        <v>73424.89</v>
      </c>
      <c r="R4" s="13"/>
      <c r="S4" s="14">
        <v>411168.3</v>
      </c>
      <c r="T4" s="14">
        <v>56</v>
      </c>
      <c r="V4" t="s">
        <v>44</v>
      </c>
      <c r="W4" t="s">
        <v>29</v>
      </c>
      <c r="X4" s="12">
        <v>42734</v>
      </c>
      <c r="Y4" s="15">
        <v>320378.6331649216</v>
      </c>
      <c r="Z4" s="16">
        <v>0</v>
      </c>
      <c r="AA4" s="16">
        <v>320378.6331649216</v>
      </c>
      <c r="AB4" s="16">
        <v>320378.6331649216</v>
      </c>
      <c r="AC4" s="16">
        <v>318794.32746028539</v>
      </c>
      <c r="AD4" s="16">
        <v>318794.32746028539</v>
      </c>
      <c r="AE4" s="16">
        <v>318794.32746028539</v>
      </c>
      <c r="AF4" s="12">
        <v>43281</v>
      </c>
      <c r="AG4" s="15" t="s">
        <v>38</v>
      </c>
      <c r="AH4" s="15" t="s">
        <v>29</v>
      </c>
      <c r="AI4" s="15" t="s">
        <v>38</v>
      </c>
      <c r="AM4">
        <v>0.83</v>
      </c>
      <c r="AN4" s="127">
        <f t="shared" ref="AN4:AN8" si="0">AM4*T4</f>
        <v>46.48</v>
      </c>
      <c r="AO4" s="18" t="s">
        <v>70</v>
      </c>
    </row>
    <row r="5" spans="1:42" x14ac:dyDescent="0.2">
      <c r="A5" t="s">
        <v>39</v>
      </c>
      <c r="B5" t="s">
        <v>40</v>
      </c>
      <c r="C5" t="s">
        <v>31</v>
      </c>
      <c r="D5">
        <v>169727</v>
      </c>
      <c r="E5" t="s">
        <v>29</v>
      </c>
      <c r="G5" t="s">
        <v>53</v>
      </c>
      <c r="H5" t="s">
        <v>34</v>
      </c>
      <c r="I5" t="s">
        <v>47</v>
      </c>
      <c r="M5" s="11">
        <v>13.083007376942414</v>
      </c>
      <c r="N5">
        <v>30</v>
      </c>
      <c r="P5" s="12">
        <v>42734</v>
      </c>
      <c r="Q5" s="13">
        <v>9150</v>
      </c>
      <c r="R5" s="13"/>
      <c r="S5" s="14">
        <v>4299.9840000000004</v>
      </c>
      <c r="T5" s="14">
        <v>0.93600000000000005</v>
      </c>
      <c r="V5" t="s">
        <v>44</v>
      </c>
      <c r="W5" t="s">
        <v>29</v>
      </c>
      <c r="X5" s="12">
        <v>42734</v>
      </c>
      <c r="Y5" s="15">
        <v>4459.3778603745586</v>
      </c>
      <c r="Z5" s="16">
        <v>0</v>
      </c>
      <c r="AA5" s="16">
        <v>4459.3778603745586</v>
      </c>
      <c r="AB5" s="16">
        <v>4459.3778603745586</v>
      </c>
      <c r="AC5" s="16">
        <v>4437.3257724636806</v>
      </c>
      <c r="AD5" s="16">
        <v>4437.3257724636806</v>
      </c>
      <c r="AE5" s="16">
        <v>4437.3257724636806</v>
      </c>
      <c r="AF5" s="12">
        <v>43281</v>
      </c>
      <c r="AG5" s="15" t="s">
        <v>38</v>
      </c>
      <c r="AH5" s="15" t="s">
        <v>29</v>
      </c>
      <c r="AI5" s="15" t="s">
        <v>38</v>
      </c>
      <c r="AM5">
        <v>0.82599999999999996</v>
      </c>
      <c r="AN5" s="127">
        <f t="shared" si="0"/>
        <v>0.77313600000000005</v>
      </c>
      <c r="AO5" s="18" t="s">
        <v>70</v>
      </c>
    </row>
    <row r="6" spans="1:42" x14ac:dyDescent="0.2">
      <c r="A6" t="s">
        <v>39</v>
      </c>
      <c r="B6" t="s">
        <v>40</v>
      </c>
      <c r="C6" t="s">
        <v>31</v>
      </c>
      <c r="D6">
        <v>169289</v>
      </c>
      <c r="E6" t="s">
        <v>29</v>
      </c>
      <c r="G6" t="s">
        <v>431</v>
      </c>
      <c r="H6" t="s">
        <v>42</v>
      </c>
      <c r="I6" t="s">
        <v>43</v>
      </c>
      <c r="M6" s="11">
        <v>13.05797247010084</v>
      </c>
      <c r="N6">
        <v>1</v>
      </c>
      <c r="P6" s="12">
        <v>42734</v>
      </c>
      <c r="Q6" s="13">
        <v>282382.33</v>
      </c>
      <c r="R6" s="13"/>
      <c r="S6" s="14">
        <v>58336.1</v>
      </c>
      <c r="T6" s="14">
        <v>0</v>
      </c>
      <c r="V6" t="s">
        <v>44</v>
      </c>
      <c r="W6" t="s">
        <v>29</v>
      </c>
      <c r="X6" s="12">
        <v>42734</v>
      </c>
      <c r="Y6" s="15">
        <v>45454.963289174251</v>
      </c>
      <c r="Z6" s="16">
        <v>0</v>
      </c>
      <c r="AA6" s="16">
        <v>45454.963289174251</v>
      </c>
      <c r="AB6" s="16">
        <v>45454.963289174251</v>
      </c>
      <c r="AC6" s="16">
        <v>45230.183762113855</v>
      </c>
      <c r="AD6" s="16">
        <v>45230.183762113855</v>
      </c>
      <c r="AE6" s="16">
        <v>45230.183762113855</v>
      </c>
      <c r="AF6" s="12">
        <v>43373</v>
      </c>
      <c r="AG6" s="15" t="s">
        <v>38</v>
      </c>
      <c r="AH6" s="15" t="s">
        <v>29</v>
      </c>
      <c r="AI6" s="15" t="s">
        <v>38</v>
      </c>
      <c r="AM6">
        <v>0.85299999999999998</v>
      </c>
      <c r="AN6" s="127">
        <f t="shared" si="0"/>
        <v>0</v>
      </c>
      <c r="AO6" s="18" t="s">
        <v>70</v>
      </c>
    </row>
    <row r="7" spans="1:42" x14ac:dyDescent="0.2">
      <c r="A7" t="s">
        <v>39</v>
      </c>
      <c r="B7" t="s">
        <v>40</v>
      </c>
      <c r="C7" t="s">
        <v>31</v>
      </c>
      <c r="D7">
        <v>159341</v>
      </c>
      <c r="E7" t="s">
        <v>29</v>
      </c>
      <c r="G7" t="s">
        <v>432</v>
      </c>
      <c r="H7" t="s">
        <v>42</v>
      </c>
      <c r="I7" t="s">
        <v>43</v>
      </c>
      <c r="M7" s="11">
        <v>13.05797247010084</v>
      </c>
      <c r="N7">
        <v>1</v>
      </c>
      <c r="P7" s="12">
        <v>42580</v>
      </c>
      <c r="Q7" s="13">
        <v>235254</v>
      </c>
      <c r="R7" s="13"/>
      <c r="S7" s="14">
        <v>976243</v>
      </c>
      <c r="T7" s="14">
        <v>0</v>
      </c>
      <c r="V7" t="s">
        <v>44</v>
      </c>
      <c r="W7" t="s">
        <v>29</v>
      </c>
      <c r="X7" s="12">
        <v>42580</v>
      </c>
      <c r="Y7" s="15">
        <v>760679.74592599331</v>
      </c>
      <c r="Z7" s="16">
        <v>0</v>
      </c>
      <c r="AA7" s="16">
        <v>760679.74592599331</v>
      </c>
      <c r="AB7" s="16">
        <v>760679.74592599331</v>
      </c>
      <c r="AC7" s="16">
        <v>756918.10536661372</v>
      </c>
      <c r="AD7" s="16">
        <v>756918.10536661372</v>
      </c>
      <c r="AE7" s="16">
        <v>756918.10536661372</v>
      </c>
      <c r="AF7" s="12">
        <v>43465</v>
      </c>
      <c r="AG7" s="15" t="s">
        <v>38</v>
      </c>
      <c r="AH7" s="15" t="s">
        <v>29</v>
      </c>
      <c r="AI7" s="15" t="s">
        <v>38</v>
      </c>
      <c r="AM7">
        <v>0.85299999999999998</v>
      </c>
      <c r="AN7" s="127">
        <f t="shared" si="0"/>
        <v>0</v>
      </c>
      <c r="AO7" s="18" t="s">
        <v>70</v>
      </c>
    </row>
    <row r="8" spans="1:42" x14ac:dyDescent="0.2">
      <c r="A8" t="s">
        <v>39</v>
      </c>
      <c r="B8" t="s">
        <v>40</v>
      </c>
      <c r="C8" t="s">
        <v>31</v>
      </c>
      <c r="D8">
        <v>202061</v>
      </c>
      <c r="E8" t="s">
        <v>29</v>
      </c>
      <c r="G8" t="s">
        <v>433</v>
      </c>
      <c r="H8" t="s">
        <v>42</v>
      </c>
      <c r="I8" t="s">
        <v>43</v>
      </c>
      <c r="M8" s="11">
        <v>13.05797247010084</v>
      </c>
      <c r="N8">
        <v>1</v>
      </c>
      <c r="P8" s="12">
        <v>42612</v>
      </c>
      <c r="Q8" s="13">
        <v>25000</v>
      </c>
      <c r="R8" s="13"/>
      <c r="S8" s="14">
        <v>93180</v>
      </c>
      <c r="T8" s="14">
        <v>3.7</v>
      </c>
      <c r="V8" t="s">
        <v>44</v>
      </c>
      <c r="W8" t="s">
        <v>29</v>
      </c>
      <c r="X8" s="12">
        <v>42612</v>
      </c>
      <c r="Y8" s="15">
        <v>72605.016092698294</v>
      </c>
      <c r="Z8" s="16">
        <v>0</v>
      </c>
      <c r="AA8" s="16">
        <v>72605.016092698294</v>
      </c>
      <c r="AB8" s="16">
        <v>72605.016092698294</v>
      </c>
      <c r="AC8" s="16">
        <v>72245.97672716841</v>
      </c>
      <c r="AD8" s="16">
        <v>72245.97672716841</v>
      </c>
      <c r="AE8" s="16">
        <v>72245.97672716841</v>
      </c>
      <c r="AF8" s="12">
        <v>43465</v>
      </c>
      <c r="AG8" s="15" t="s">
        <v>38</v>
      </c>
      <c r="AH8" s="15" t="s">
        <v>29</v>
      </c>
      <c r="AI8" s="15" t="s">
        <v>38</v>
      </c>
      <c r="AM8">
        <v>0.85299999999999998</v>
      </c>
      <c r="AN8" s="127">
        <f t="shared" si="0"/>
        <v>3.1560999999999999</v>
      </c>
      <c r="AO8" s="18" t="s">
        <v>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2D934-4E14-4DB9-8F95-C335364540C6}">
  <dimension ref="A1:G55"/>
  <sheetViews>
    <sheetView zoomScale="85" zoomScaleNormal="85" workbookViewId="0">
      <selection activeCell="N33" sqref="N33"/>
    </sheetView>
  </sheetViews>
  <sheetFormatPr baseColWidth="10" defaultColWidth="8.83203125" defaultRowHeight="15" x14ac:dyDescent="0.2"/>
  <cols>
    <col min="1" max="1" width="10.6640625" customWidth="1"/>
    <col min="2" max="2" width="38.5" bestFit="1" customWidth="1"/>
    <col min="3" max="3" width="12.5" bestFit="1" customWidth="1"/>
    <col min="4" max="4" width="13.33203125" bestFit="1" customWidth="1"/>
    <col min="5" max="6" width="17.6640625" style="66" bestFit="1" customWidth="1"/>
  </cols>
  <sheetData>
    <row r="1" spans="1:7" x14ac:dyDescent="0.2">
      <c r="A1" s="19" t="s">
        <v>383</v>
      </c>
    </row>
    <row r="2" spans="1:7" x14ac:dyDescent="0.2">
      <c r="A2" s="207" t="s">
        <v>437</v>
      </c>
      <c r="B2" s="207"/>
      <c r="C2" s="207"/>
      <c r="D2" s="207"/>
      <c r="E2" s="207"/>
      <c r="F2" s="207"/>
    </row>
    <row r="3" spans="1:7" x14ac:dyDescent="0.2">
      <c r="A3" s="207"/>
      <c r="B3" s="207"/>
      <c r="C3" s="207"/>
      <c r="D3" s="207"/>
      <c r="E3" s="207"/>
      <c r="F3" s="207"/>
    </row>
    <row r="4" spans="1:7" s="88" customFormat="1" ht="16" thickBot="1" x14ac:dyDescent="0.25">
      <c r="E4" s="100"/>
      <c r="F4" s="100"/>
    </row>
    <row r="5" spans="1:7" ht="16" thickBot="1" x14ac:dyDescent="0.25">
      <c r="A5" s="85"/>
      <c r="B5" s="96" t="s">
        <v>375</v>
      </c>
      <c r="C5" s="97" t="s">
        <v>380</v>
      </c>
      <c r="D5" s="97" t="s">
        <v>381</v>
      </c>
      <c r="E5" s="98" t="s">
        <v>358</v>
      </c>
      <c r="F5" s="99" t="s">
        <v>376</v>
      </c>
    </row>
    <row r="6" spans="1:7" x14ac:dyDescent="0.2">
      <c r="A6" s="191" t="s">
        <v>377</v>
      </c>
      <c r="B6" s="86" t="s">
        <v>366</v>
      </c>
      <c r="C6" s="95"/>
      <c r="D6" s="95"/>
      <c r="E6" s="75">
        <v>1.29</v>
      </c>
      <c r="F6" s="76">
        <v>1.29</v>
      </c>
    </row>
    <row r="7" spans="1:7" x14ac:dyDescent="0.2">
      <c r="A7" s="192"/>
      <c r="B7" s="208" t="s">
        <v>367</v>
      </c>
      <c r="C7" s="57"/>
      <c r="D7" s="57" t="s">
        <v>368</v>
      </c>
      <c r="E7" s="67">
        <v>1.29</v>
      </c>
      <c r="F7" s="81">
        <v>1.29</v>
      </c>
    </row>
    <row r="8" spans="1:7" x14ac:dyDescent="0.2">
      <c r="A8" s="192"/>
      <c r="B8" s="210"/>
      <c r="C8" s="57"/>
      <c r="D8" s="57" t="s">
        <v>369</v>
      </c>
      <c r="E8" s="67" t="s">
        <v>370</v>
      </c>
      <c r="F8" s="81" t="s">
        <v>370</v>
      </c>
      <c r="G8" t="s">
        <v>371</v>
      </c>
    </row>
    <row r="9" spans="1:7" x14ac:dyDescent="0.2">
      <c r="A9" s="192"/>
      <c r="B9" s="87" t="s">
        <v>372</v>
      </c>
      <c r="C9" s="90"/>
      <c r="D9" s="90"/>
      <c r="E9" s="68">
        <v>7.7999999999999996E-3</v>
      </c>
      <c r="F9" s="82">
        <v>8.0999999999999996E-3</v>
      </c>
    </row>
    <row r="10" spans="1:7" x14ac:dyDescent="0.2">
      <c r="A10" s="192"/>
      <c r="B10" s="208" t="s">
        <v>373</v>
      </c>
      <c r="C10" s="58" t="s">
        <v>34</v>
      </c>
      <c r="D10" s="58"/>
      <c r="E10" s="67">
        <v>0.83</v>
      </c>
      <c r="F10" s="81">
        <v>0.83</v>
      </c>
    </row>
    <row r="11" spans="1:7" x14ac:dyDescent="0.2">
      <c r="A11" s="213"/>
      <c r="B11" s="209"/>
      <c r="C11" s="89" t="s">
        <v>142</v>
      </c>
      <c r="D11" s="89" t="s">
        <v>384</v>
      </c>
      <c r="E11" s="74">
        <v>0.83</v>
      </c>
      <c r="F11" s="101">
        <v>0.83</v>
      </c>
    </row>
    <row r="12" spans="1:7" x14ac:dyDescent="0.2">
      <c r="A12" s="213"/>
      <c r="B12" s="210"/>
      <c r="C12" s="89" t="s">
        <v>142</v>
      </c>
      <c r="D12" s="89" t="s">
        <v>385</v>
      </c>
      <c r="E12" s="74">
        <v>0.71</v>
      </c>
      <c r="F12" s="101">
        <v>0.71</v>
      </c>
    </row>
    <row r="13" spans="1:7" ht="16" thickBot="1" x14ac:dyDescent="0.25">
      <c r="A13" s="193"/>
      <c r="B13" s="102" t="s">
        <v>374</v>
      </c>
      <c r="C13" s="91"/>
      <c r="D13" s="91"/>
      <c r="E13" s="83">
        <v>1</v>
      </c>
      <c r="F13" s="84">
        <v>1</v>
      </c>
    </row>
    <row r="14" spans="1:7" x14ac:dyDescent="0.2">
      <c r="A14" s="214" t="s">
        <v>378</v>
      </c>
      <c r="B14" s="194" t="s">
        <v>40</v>
      </c>
      <c r="C14" s="197" t="s">
        <v>34</v>
      </c>
      <c r="D14" s="92" t="s">
        <v>360</v>
      </c>
      <c r="E14" s="93">
        <v>0.88400000000000001</v>
      </c>
      <c r="F14" s="94">
        <v>0.96499999999999997</v>
      </c>
    </row>
    <row r="15" spans="1:7" x14ac:dyDescent="0.2">
      <c r="A15" s="192"/>
      <c r="B15" s="195"/>
      <c r="C15" s="198"/>
      <c r="D15" s="87" t="s">
        <v>361</v>
      </c>
      <c r="E15" s="69">
        <v>0.88300000000000001</v>
      </c>
      <c r="F15" s="77">
        <v>0.96799999999999997</v>
      </c>
    </row>
    <row r="16" spans="1:7" x14ac:dyDescent="0.2">
      <c r="A16" s="192"/>
      <c r="B16" s="195"/>
      <c r="C16" s="199" t="s">
        <v>205</v>
      </c>
      <c r="D16" s="57" t="s">
        <v>360</v>
      </c>
      <c r="E16" s="69">
        <v>0.88600000000000001</v>
      </c>
      <c r="F16" s="77">
        <v>0.94099999999999995</v>
      </c>
    </row>
    <row r="17" spans="1:6" x14ac:dyDescent="0.2">
      <c r="A17" s="192"/>
      <c r="B17" s="195"/>
      <c r="C17" s="198"/>
      <c r="D17" s="57" t="s">
        <v>361</v>
      </c>
      <c r="E17" s="69">
        <v>0.89900000000000002</v>
      </c>
      <c r="F17" s="77">
        <v>1.101</v>
      </c>
    </row>
    <row r="18" spans="1:6" x14ac:dyDescent="0.2">
      <c r="A18" s="192"/>
      <c r="B18" s="195"/>
      <c r="C18" s="199" t="s">
        <v>42</v>
      </c>
      <c r="D18" s="57" t="s">
        <v>360</v>
      </c>
      <c r="E18" s="69">
        <v>0.88100000000000001</v>
      </c>
      <c r="F18" s="77">
        <v>0.94</v>
      </c>
    </row>
    <row r="19" spans="1:6" x14ac:dyDescent="0.2">
      <c r="A19" s="192"/>
      <c r="B19" s="195"/>
      <c r="C19" s="198"/>
      <c r="D19" s="57" t="s">
        <v>361</v>
      </c>
      <c r="E19" s="69">
        <v>0.88400000000000001</v>
      </c>
      <c r="F19" s="77">
        <v>0.95299999999999996</v>
      </c>
    </row>
    <row r="20" spans="1:6" x14ac:dyDescent="0.2">
      <c r="A20" s="192"/>
      <c r="B20" s="215"/>
      <c r="C20" s="211" t="s">
        <v>382</v>
      </c>
      <c r="D20" s="212"/>
      <c r="E20" s="70">
        <v>0.88300000000000001</v>
      </c>
      <c r="F20" s="78">
        <v>0.94799999999999995</v>
      </c>
    </row>
    <row r="21" spans="1:6" x14ac:dyDescent="0.2">
      <c r="A21" s="192"/>
      <c r="B21" s="92" t="s">
        <v>54</v>
      </c>
      <c r="C21" s="90"/>
      <c r="D21" s="90"/>
      <c r="E21" s="69">
        <v>0.94</v>
      </c>
      <c r="F21" s="77">
        <v>0.94</v>
      </c>
    </row>
    <row r="22" spans="1:6" x14ac:dyDescent="0.2">
      <c r="A22" s="192"/>
      <c r="B22" s="87" t="s">
        <v>362</v>
      </c>
      <c r="C22" s="90"/>
      <c r="D22" s="90"/>
      <c r="E22" s="69">
        <v>1.01</v>
      </c>
      <c r="F22" s="77">
        <v>1.19</v>
      </c>
    </row>
    <row r="23" spans="1:6" x14ac:dyDescent="0.2">
      <c r="A23" s="192"/>
      <c r="B23" s="87" t="s">
        <v>363</v>
      </c>
      <c r="C23" s="90"/>
      <c r="D23" s="90"/>
      <c r="E23" s="69">
        <v>0.94099999999999995</v>
      </c>
      <c r="F23" s="77">
        <v>0.94099999999999995</v>
      </c>
    </row>
    <row r="24" spans="1:6" x14ac:dyDescent="0.2">
      <c r="A24" s="192"/>
      <c r="B24" s="216" t="s">
        <v>364</v>
      </c>
      <c r="C24" s="57" t="s">
        <v>34</v>
      </c>
      <c r="D24" s="57"/>
      <c r="E24" s="69">
        <v>0.56999999999999995</v>
      </c>
      <c r="F24" s="77">
        <v>0.56999999999999995</v>
      </c>
    </row>
    <row r="25" spans="1:6" x14ac:dyDescent="0.2">
      <c r="A25" s="192"/>
      <c r="B25" s="216"/>
      <c r="C25" s="57" t="s">
        <v>205</v>
      </c>
      <c r="D25" s="57"/>
      <c r="E25" s="69">
        <v>0.56999999999999995</v>
      </c>
      <c r="F25" s="77">
        <v>0.46</v>
      </c>
    </row>
    <row r="26" spans="1:6" x14ac:dyDescent="0.2">
      <c r="A26" s="192"/>
      <c r="B26" s="217"/>
      <c r="C26" s="57" t="s">
        <v>42</v>
      </c>
      <c r="D26" s="57"/>
      <c r="E26" s="69">
        <v>0.56999999999999995</v>
      </c>
      <c r="F26" s="77">
        <v>0.56999999999999995</v>
      </c>
    </row>
    <row r="27" spans="1:6" ht="16" thickBot="1" x14ac:dyDescent="0.25">
      <c r="A27" s="193"/>
      <c r="B27" s="103" t="s">
        <v>365</v>
      </c>
      <c r="C27" s="91"/>
      <c r="D27" s="91"/>
      <c r="E27" s="79">
        <v>0.55000000000000004</v>
      </c>
      <c r="F27" s="80">
        <v>0.55000000000000004</v>
      </c>
    </row>
    <row r="28" spans="1:6" ht="33" thickBot="1" x14ac:dyDescent="0.25">
      <c r="A28" s="105" t="s">
        <v>379</v>
      </c>
      <c r="B28" s="104" t="s">
        <v>66</v>
      </c>
      <c r="C28" s="71"/>
      <c r="D28" s="71"/>
      <c r="E28" s="72">
        <v>1.71</v>
      </c>
      <c r="F28" s="73">
        <v>1.71</v>
      </c>
    </row>
    <row r="30" spans="1:6" x14ac:dyDescent="0.2">
      <c r="A30" s="19" t="s">
        <v>435</v>
      </c>
    </row>
    <row r="31" spans="1:6" x14ac:dyDescent="0.2">
      <c r="A31" s="207" t="s">
        <v>436</v>
      </c>
      <c r="B31" s="207"/>
      <c r="C31" s="207"/>
      <c r="D31" s="207"/>
      <c r="E31" s="207"/>
      <c r="F31" s="207"/>
    </row>
    <row r="32" spans="1:6" x14ac:dyDescent="0.2">
      <c r="A32" s="207"/>
      <c r="B32" s="207"/>
      <c r="C32" s="207"/>
      <c r="D32" s="207"/>
      <c r="E32" s="207"/>
      <c r="F32" s="207"/>
    </row>
    <row r="33" spans="1:6" ht="16" thickBot="1" x14ac:dyDescent="0.25">
      <c r="A33" s="88"/>
      <c r="B33" s="88"/>
      <c r="C33" s="88"/>
      <c r="D33" s="88"/>
      <c r="E33" s="100"/>
      <c r="F33" s="100"/>
    </row>
    <row r="34" spans="1:6" ht="16" thickBot="1" x14ac:dyDescent="0.25">
      <c r="A34" s="85"/>
      <c r="B34" s="120" t="s">
        <v>375</v>
      </c>
      <c r="C34" s="121" t="s">
        <v>380</v>
      </c>
      <c r="D34" s="121" t="s">
        <v>381</v>
      </c>
      <c r="E34" s="122" t="s">
        <v>358</v>
      </c>
      <c r="F34" s="123" t="s">
        <v>376</v>
      </c>
    </row>
    <row r="35" spans="1:6" x14ac:dyDescent="0.2">
      <c r="A35" s="191" t="s">
        <v>378</v>
      </c>
      <c r="B35" s="194" t="s">
        <v>40</v>
      </c>
      <c r="C35" s="197" t="s">
        <v>34</v>
      </c>
      <c r="D35" s="86" t="s">
        <v>360</v>
      </c>
      <c r="E35" s="75"/>
      <c r="F35" s="76">
        <v>0.82599999999999996</v>
      </c>
    </row>
    <row r="36" spans="1:6" x14ac:dyDescent="0.2">
      <c r="A36" s="192"/>
      <c r="B36" s="195"/>
      <c r="C36" s="198"/>
      <c r="D36" s="87" t="s">
        <v>361</v>
      </c>
      <c r="E36" s="69"/>
      <c r="F36" s="77">
        <v>0.82799999999999996</v>
      </c>
    </row>
    <row r="37" spans="1:6" x14ac:dyDescent="0.2">
      <c r="A37" s="192"/>
      <c r="B37" s="195"/>
      <c r="C37" s="199" t="s">
        <v>205</v>
      </c>
      <c r="D37" s="57" t="s">
        <v>360</v>
      </c>
      <c r="E37" s="69"/>
      <c r="F37" s="77">
        <v>0.84499999999999997</v>
      </c>
    </row>
    <row r="38" spans="1:6" x14ac:dyDescent="0.2">
      <c r="A38" s="192"/>
      <c r="B38" s="195"/>
      <c r="C38" s="198"/>
      <c r="D38" s="57" t="s">
        <v>361</v>
      </c>
      <c r="E38" s="69"/>
      <c r="F38" s="77">
        <v>0.84299999999999997</v>
      </c>
    </row>
    <row r="39" spans="1:6" x14ac:dyDescent="0.2">
      <c r="A39" s="192"/>
      <c r="B39" s="195"/>
      <c r="C39" s="199" t="s">
        <v>42</v>
      </c>
      <c r="D39" s="57" t="s">
        <v>360</v>
      </c>
      <c r="E39" s="69"/>
      <c r="F39" s="77">
        <v>0.83</v>
      </c>
    </row>
    <row r="40" spans="1:6" x14ac:dyDescent="0.2">
      <c r="A40" s="192"/>
      <c r="B40" s="195"/>
      <c r="C40" s="198"/>
      <c r="D40" s="57" t="s">
        <v>361</v>
      </c>
      <c r="E40" s="69"/>
      <c r="F40" s="77">
        <v>0.85299999999999998</v>
      </c>
    </row>
    <row r="41" spans="1:6" ht="16" thickBot="1" x14ac:dyDescent="0.25">
      <c r="A41" s="193"/>
      <c r="B41" s="196"/>
      <c r="C41" s="200" t="s">
        <v>382</v>
      </c>
      <c r="D41" s="201"/>
      <c r="E41" s="124"/>
      <c r="F41" s="125">
        <v>0.84299999999999997</v>
      </c>
    </row>
    <row r="44" spans="1:6" x14ac:dyDescent="0.2">
      <c r="A44" s="19" t="s">
        <v>446</v>
      </c>
    </row>
    <row r="45" spans="1:6" x14ac:dyDescent="0.2">
      <c r="A45" s="207" t="s">
        <v>445</v>
      </c>
      <c r="B45" s="207"/>
      <c r="C45" s="207"/>
      <c r="D45" s="207"/>
      <c r="E45" s="207"/>
      <c r="F45" s="207"/>
    </row>
    <row r="46" spans="1:6" x14ac:dyDescent="0.2">
      <c r="A46" s="207"/>
      <c r="B46" s="207"/>
      <c r="C46" s="207"/>
      <c r="D46" s="207"/>
      <c r="E46" s="207"/>
      <c r="F46" s="207"/>
    </row>
    <row r="47" spans="1:6" ht="16" thickBot="1" x14ac:dyDescent="0.25"/>
    <row r="48" spans="1:6" ht="16" thickBot="1" x14ac:dyDescent="0.25">
      <c r="A48" s="85"/>
      <c r="B48" s="120" t="s">
        <v>375</v>
      </c>
      <c r="C48" s="121" t="s">
        <v>380</v>
      </c>
      <c r="D48" s="121" t="s">
        <v>381</v>
      </c>
      <c r="E48" s="122" t="s">
        <v>358</v>
      </c>
      <c r="F48" s="123" t="s">
        <v>376</v>
      </c>
    </row>
    <row r="49" spans="1:6" x14ac:dyDescent="0.2">
      <c r="A49" s="191" t="s">
        <v>378</v>
      </c>
      <c r="B49" s="194" t="s">
        <v>40</v>
      </c>
      <c r="C49" s="197" t="s">
        <v>34</v>
      </c>
      <c r="D49" s="86" t="s">
        <v>360</v>
      </c>
      <c r="E49" s="75"/>
      <c r="F49" s="76">
        <v>0.81</v>
      </c>
    </row>
    <row r="50" spans="1:6" x14ac:dyDescent="0.2">
      <c r="A50" s="192"/>
      <c r="B50" s="195"/>
      <c r="C50" s="198"/>
      <c r="D50" s="87" t="s">
        <v>361</v>
      </c>
      <c r="E50" s="69"/>
      <c r="F50" s="77">
        <v>0.81599999999999995</v>
      </c>
    </row>
    <row r="51" spans="1:6" x14ac:dyDescent="0.2">
      <c r="A51" s="192"/>
      <c r="B51" s="195"/>
      <c r="C51" s="199" t="s">
        <v>205</v>
      </c>
      <c r="D51" s="57" t="s">
        <v>360</v>
      </c>
      <c r="E51" s="69"/>
      <c r="F51" s="77">
        <v>0.755</v>
      </c>
    </row>
    <row r="52" spans="1:6" x14ac:dyDescent="0.2">
      <c r="A52" s="192"/>
      <c r="B52" s="195"/>
      <c r="C52" s="198"/>
      <c r="D52" s="57" t="s">
        <v>361</v>
      </c>
      <c r="E52" s="69"/>
      <c r="F52" s="77">
        <v>0.75700000000000001</v>
      </c>
    </row>
    <row r="53" spans="1:6" x14ac:dyDescent="0.2">
      <c r="A53" s="192"/>
      <c r="B53" s="195"/>
      <c r="C53" s="199" t="s">
        <v>42</v>
      </c>
      <c r="D53" s="57" t="s">
        <v>360</v>
      </c>
      <c r="E53" s="69"/>
      <c r="F53" s="77">
        <v>0.83</v>
      </c>
    </row>
    <row r="54" spans="1:6" x14ac:dyDescent="0.2">
      <c r="A54" s="192"/>
      <c r="B54" s="195"/>
      <c r="C54" s="198"/>
      <c r="D54" s="57" t="s">
        <v>361</v>
      </c>
      <c r="E54" s="69"/>
      <c r="F54" s="77">
        <v>0.72699999999999998</v>
      </c>
    </row>
    <row r="55" spans="1:6" ht="16" thickBot="1" x14ac:dyDescent="0.25">
      <c r="A55" s="193"/>
      <c r="B55" s="196"/>
      <c r="C55" s="200" t="s">
        <v>382</v>
      </c>
      <c r="D55" s="201"/>
      <c r="E55" s="124"/>
      <c r="F55" s="125">
        <v>0.76400000000000001</v>
      </c>
    </row>
  </sheetData>
  <mergeCells count="25">
    <mergeCell ref="C20:D20"/>
    <mergeCell ref="A6:A13"/>
    <mergeCell ref="A14:A27"/>
    <mergeCell ref="B14:B20"/>
    <mergeCell ref="B24:B26"/>
    <mergeCell ref="B7:B8"/>
    <mergeCell ref="A2:F3"/>
    <mergeCell ref="C14:C15"/>
    <mergeCell ref="C16:C17"/>
    <mergeCell ref="C18:C19"/>
    <mergeCell ref="B10:B12"/>
    <mergeCell ref="A31:F32"/>
    <mergeCell ref="A35:A41"/>
    <mergeCell ref="B35:B41"/>
    <mergeCell ref="C35:C36"/>
    <mergeCell ref="C37:C38"/>
    <mergeCell ref="C39:C40"/>
    <mergeCell ref="C41:D41"/>
    <mergeCell ref="A45:F46"/>
    <mergeCell ref="A49:A55"/>
    <mergeCell ref="B49:B55"/>
    <mergeCell ref="C49:C50"/>
    <mergeCell ref="C51:C52"/>
    <mergeCell ref="C53:C54"/>
    <mergeCell ref="C55:D55"/>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B3F1F-3CE4-464B-A4BC-13585112A117}">
  <dimension ref="A3:BF11"/>
  <sheetViews>
    <sheetView topLeftCell="D4" zoomScale="85" zoomScaleNormal="85" workbookViewId="0">
      <selection activeCell="O11" sqref="O11"/>
    </sheetView>
  </sheetViews>
  <sheetFormatPr baseColWidth="10" defaultColWidth="8.83203125" defaultRowHeight="15" x14ac:dyDescent="0.2"/>
  <cols>
    <col min="1" max="1" width="37.5" customWidth="1"/>
    <col min="2" max="2" width="35.1640625" bestFit="1" customWidth="1"/>
    <col min="3" max="3" width="26.5" customWidth="1"/>
    <col min="4" max="4" width="17" customWidth="1"/>
    <col min="5" max="5" width="19.5" customWidth="1"/>
    <col min="6" max="7" width="23" customWidth="1"/>
    <col min="8" max="8" width="2" customWidth="1"/>
    <col min="10" max="19" width="11.6640625" bestFit="1" customWidth="1"/>
    <col min="33" max="33" width="2.1640625" customWidth="1"/>
    <col min="34" max="35" width="12" bestFit="1" customWidth="1"/>
    <col min="36" max="42" width="11.6640625" bestFit="1" customWidth="1"/>
    <col min="43" max="53" width="10.33203125" bestFit="1" customWidth="1"/>
    <col min="54" max="57" width="8.5" bestFit="1" customWidth="1"/>
  </cols>
  <sheetData>
    <row r="3" spans="1:58" ht="16" x14ac:dyDescent="0.2">
      <c r="A3" s="114" t="s">
        <v>395</v>
      </c>
    </row>
    <row r="4" spans="1:58" s="132" customFormat="1" ht="49.5" customHeight="1" x14ac:dyDescent="0.2">
      <c r="A4" s="20" t="s">
        <v>315</v>
      </c>
      <c r="B4" s="20" t="s">
        <v>316</v>
      </c>
      <c r="C4" s="20" t="s">
        <v>317</v>
      </c>
      <c r="D4" s="20" t="s">
        <v>318</v>
      </c>
      <c r="E4" s="20" t="s">
        <v>319</v>
      </c>
      <c r="F4" s="21" t="s">
        <v>320</v>
      </c>
      <c r="G4" s="22" t="s">
        <v>321</v>
      </c>
      <c r="H4" s="23"/>
      <c r="I4" s="24" t="s">
        <v>322</v>
      </c>
      <c r="J4" s="25"/>
      <c r="K4" s="25"/>
      <c r="L4" s="25"/>
      <c r="M4" s="25"/>
      <c r="N4" s="25"/>
      <c r="O4" s="25"/>
      <c r="P4" s="25"/>
      <c r="Q4" s="25"/>
      <c r="R4" s="25"/>
      <c r="S4" s="25"/>
      <c r="T4" s="25"/>
      <c r="U4" s="25"/>
      <c r="V4" s="25"/>
      <c r="W4" s="25"/>
      <c r="X4" s="25"/>
      <c r="Y4" s="25"/>
      <c r="Z4" s="25"/>
      <c r="AA4" s="25"/>
      <c r="AB4" s="25"/>
      <c r="AC4" s="25"/>
      <c r="AD4" s="25"/>
      <c r="AE4" s="25"/>
      <c r="AF4" s="26"/>
      <c r="AG4" s="27"/>
      <c r="AH4" s="24" t="s">
        <v>323</v>
      </c>
      <c r="AI4" s="25"/>
      <c r="AJ4" s="25"/>
      <c r="AK4" s="25"/>
      <c r="AL4" s="25"/>
      <c r="AM4" s="25"/>
      <c r="AN4" s="25"/>
      <c r="AO4" s="25"/>
      <c r="AP4" s="25"/>
      <c r="AQ4" s="25"/>
      <c r="AR4" s="25"/>
      <c r="AS4" s="25"/>
      <c r="AT4" s="25"/>
      <c r="AU4" s="25"/>
      <c r="AV4" s="25"/>
      <c r="AW4" s="25"/>
      <c r="AX4" s="25"/>
      <c r="AY4" s="25"/>
      <c r="AZ4" s="25"/>
      <c r="BA4" s="25"/>
      <c r="BB4" s="25"/>
      <c r="BC4" s="25"/>
      <c r="BD4" s="25"/>
      <c r="BE4" s="25"/>
      <c r="BF4" s="131"/>
    </row>
    <row r="5" spans="1:58" s="132" customFormat="1" ht="30" customHeight="1" x14ac:dyDescent="0.2">
      <c r="A5" s="28"/>
      <c r="B5" s="28"/>
      <c r="C5" s="28"/>
      <c r="D5" s="28"/>
      <c r="E5" s="29"/>
      <c r="F5" s="30"/>
      <c r="G5" s="30"/>
      <c r="H5" s="31"/>
      <c r="I5" s="32">
        <v>2016</v>
      </c>
      <c r="J5" s="32">
        <v>2017</v>
      </c>
      <c r="K5" s="32">
        <v>2018</v>
      </c>
      <c r="L5" s="32">
        <v>2019</v>
      </c>
      <c r="M5" s="32">
        <v>2020</v>
      </c>
      <c r="N5" s="32">
        <v>2021</v>
      </c>
      <c r="O5" s="32">
        <v>2022</v>
      </c>
      <c r="P5" s="32">
        <v>2023</v>
      </c>
      <c r="Q5" s="32">
        <v>2024</v>
      </c>
      <c r="R5" s="32">
        <v>2025</v>
      </c>
      <c r="S5" s="32">
        <v>2026</v>
      </c>
      <c r="T5" s="32">
        <v>2027</v>
      </c>
      <c r="U5" s="32">
        <v>2028</v>
      </c>
      <c r="V5" s="32">
        <v>2029</v>
      </c>
      <c r="W5" s="32">
        <v>2030</v>
      </c>
      <c r="X5" s="32">
        <v>2031</v>
      </c>
      <c r="Y5" s="32">
        <v>2032</v>
      </c>
      <c r="Z5" s="32">
        <v>2033</v>
      </c>
      <c r="AA5" s="32">
        <v>2034</v>
      </c>
      <c r="AB5" s="32">
        <v>2035</v>
      </c>
      <c r="AC5" s="32">
        <v>2036</v>
      </c>
      <c r="AD5" s="32">
        <v>2037</v>
      </c>
      <c r="AE5" s="32">
        <v>2038</v>
      </c>
      <c r="AF5" s="32">
        <v>2039</v>
      </c>
      <c r="AG5" s="27"/>
      <c r="AH5" s="32">
        <v>2016</v>
      </c>
      <c r="AI5" s="32">
        <v>2017</v>
      </c>
      <c r="AJ5" s="32">
        <v>2018</v>
      </c>
      <c r="AK5" s="32">
        <v>2019</v>
      </c>
      <c r="AL5" s="32">
        <v>2020</v>
      </c>
      <c r="AM5" s="32">
        <v>2021</v>
      </c>
      <c r="AN5" s="32">
        <v>2022</v>
      </c>
      <c r="AO5" s="32">
        <v>2023</v>
      </c>
      <c r="AP5" s="32">
        <v>2024</v>
      </c>
      <c r="AQ5" s="32">
        <v>2025</v>
      </c>
      <c r="AR5" s="32">
        <v>2026</v>
      </c>
      <c r="AS5" s="32">
        <v>2027</v>
      </c>
      <c r="AT5" s="32">
        <v>2028</v>
      </c>
      <c r="AU5" s="32">
        <v>2029</v>
      </c>
      <c r="AV5" s="32">
        <v>2030</v>
      </c>
      <c r="AW5" s="32">
        <v>2031</v>
      </c>
      <c r="AX5" s="32">
        <v>2032</v>
      </c>
      <c r="AY5" s="32">
        <v>2033</v>
      </c>
      <c r="AZ5" s="32">
        <v>2034</v>
      </c>
      <c r="BA5" s="32">
        <v>2035</v>
      </c>
      <c r="BB5" s="32">
        <v>2036</v>
      </c>
      <c r="BC5" s="32">
        <v>2037</v>
      </c>
      <c r="BD5" s="32">
        <v>2038</v>
      </c>
      <c r="BE5" s="129">
        <v>2039</v>
      </c>
      <c r="BF5" s="131"/>
    </row>
    <row r="6" spans="1:58" s="47" customFormat="1" x14ac:dyDescent="0.2">
      <c r="A6" s="33" t="s">
        <v>44</v>
      </c>
      <c r="B6" s="33" t="s">
        <v>29</v>
      </c>
      <c r="C6" s="33"/>
      <c r="D6" s="33" t="s">
        <v>325</v>
      </c>
      <c r="E6" s="33">
        <v>2016</v>
      </c>
      <c r="F6" s="34" t="s">
        <v>441</v>
      </c>
      <c r="G6" s="34" t="s">
        <v>440</v>
      </c>
      <c r="H6" s="35"/>
      <c r="I6" s="36">
        <v>938</v>
      </c>
      <c r="J6" s="37">
        <v>922</v>
      </c>
      <c r="K6" s="37">
        <v>922</v>
      </c>
      <c r="L6" s="37">
        <v>922</v>
      </c>
      <c r="M6" s="37">
        <v>922</v>
      </c>
      <c r="N6" s="37">
        <v>910</v>
      </c>
      <c r="O6" s="37">
        <v>910</v>
      </c>
      <c r="P6" s="37">
        <v>910</v>
      </c>
      <c r="Q6" s="37">
        <v>910</v>
      </c>
      <c r="R6" s="37">
        <v>910</v>
      </c>
      <c r="S6" s="37">
        <v>908</v>
      </c>
      <c r="T6" s="37">
        <v>769</v>
      </c>
      <c r="U6" s="37">
        <v>541</v>
      </c>
      <c r="V6" s="37">
        <v>541</v>
      </c>
      <c r="W6" s="37">
        <v>188</v>
      </c>
      <c r="X6" s="37" t="s">
        <v>442</v>
      </c>
      <c r="Y6" s="37" t="s">
        <v>442</v>
      </c>
      <c r="Z6" s="37" t="s">
        <v>442</v>
      </c>
      <c r="AA6" s="37" t="s">
        <v>442</v>
      </c>
      <c r="AB6" s="37" t="s">
        <v>442</v>
      </c>
      <c r="AC6" s="37">
        <v>0</v>
      </c>
      <c r="AD6" s="37">
        <v>0</v>
      </c>
      <c r="AE6" s="37">
        <v>0</v>
      </c>
      <c r="AF6" s="38">
        <v>0</v>
      </c>
      <c r="AG6" s="35"/>
      <c r="AH6" s="37">
        <v>6976976</v>
      </c>
      <c r="AI6" s="37">
        <v>6861880</v>
      </c>
      <c r="AJ6" s="37">
        <v>6861880</v>
      </c>
      <c r="AK6" s="37">
        <v>6861880</v>
      </c>
      <c r="AL6" s="37">
        <v>6861880</v>
      </c>
      <c r="AM6" s="37">
        <v>6784784</v>
      </c>
      <c r="AN6" s="37">
        <v>6784784</v>
      </c>
      <c r="AO6" s="37">
        <v>6784784</v>
      </c>
      <c r="AP6" s="37">
        <v>6779972</v>
      </c>
      <c r="AQ6" s="37">
        <v>6779972</v>
      </c>
      <c r="AR6" s="37">
        <v>6769746</v>
      </c>
      <c r="AS6" s="37">
        <v>5764006</v>
      </c>
      <c r="AT6" s="37">
        <v>3070532</v>
      </c>
      <c r="AU6" s="37">
        <v>3070532</v>
      </c>
      <c r="AV6" s="37">
        <v>736534</v>
      </c>
      <c r="AW6" s="37">
        <v>0</v>
      </c>
      <c r="AX6" s="37">
        <v>0</v>
      </c>
      <c r="AY6" s="37">
        <v>0</v>
      </c>
      <c r="AZ6" s="37">
        <v>0</v>
      </c>
      <c r="BA6" s="37">
        <v>0</v>
      </c>
      <c r="BB6" s="37">
        <v>0</v>
      </c>
      <c r="BC6" s="37">
        <v>0</v>
      </c>
      <c r="BD6" s="37">
        <v>0</v>
      </c>
      <c r="BE6" s="130">
        <v>0</v>
      </c>
      <c r="BF6" s="133"/>
    </row>
    <row r="8" spans="1:58" ht="17" x14ac:dyDescent="0.2">
      <c r="A8" s="20" t="s">
        <v>345</v>
      </c>
    </row>
    <row r="9" spans="1:58" ht="34" x14ac:dyDescent="0.2">
      <c r="A9" s="20" t="s">
        <v>315</v>
      </c>
      <c r="B9" s="20" t="s">
        <v>316</v>
      </c>
      <c r="C9" s="20" t="s">
        <v>317</v>
      </c>
      <c r="D9" s="20" t="s">
        <v>318</v>
      </c>
      <c r="E9" s="20" t="s">
        <v>319</v>
      </c>
      <c r="F9" s="21" t="s">
        <v>320</v>
      </c>
      <c r="G9" s="22" t="s">
        <v>321</v>
      </c>
      <c r="H9" s="23"/>
      <c r="I9" s="24" t="s">
        <v>322</v>
      </c>
      <c r="J9" s="25"/>
      <c r="K9" s="25"/>
      <c r="L9" s="25"/>
      <c r="M9" s="25"/>
      <c r="N9" s="25"/>
      <c r="O9" s="25"/>
      <c r="P9" s="25"/>
      <c r="Q9" s="25"/>
      <c r="R9" s="25"/>
      <c r="S9" s="25"/>
      <c r="T9" s="25"/>
      <c r="U9" s="25"/>
      <c r="V9" s="25"/>
      <c r="W9" s="25"/>
      <c r="X9" s="25"/>
      <c r="Y9" s="25"/>
      <c r="Z9" s="25"/>
      <c r="AA9" s="25"/>
      <c r="AB9" s="25"/>
      <c r="AC9" s="25"/>
      <c r="AD9" s="25"/>
      <c r="AE9" s="25"/>
      <c r="AF9" s="26"/>
      <c r="AG9" s="27"/>
      <c r="AH9" s="24" t="s">
        <v>323</v>
      </c>
      <c r="AI9" s="25"/>
      <c r="AJ9" s="25"/>
      <c r="AK9" s="25"/>
      <c r="AL9" s="25"/>
      <c r="AM9" s="25"/>
      <c r="AN9" s="25"/>
      <c r="AO9" s="25"/>
      <c r="AP9" s="25"/>
      <c r="AQ9" s="25"/>
      <c r="AR9" s="25"/>
      <c r="AS9" s="25"/>
      <c r="AT9" s="25"/>
      <c r="AU9" s="25"/>
      <c r="AV9" s="25"/>
      <c r="AW9" s="25"/>
      <c r="AX9" s="25"/>
      <c r="AY9" s="25"/>
      <c r="AZ9" s="25"/>
      <c r="BA9" s="25"/>
      <c r="BB9" s="25"/>
      <c r="BC9" s="25"/>
      <c r="BD9" s="25"/>
      <c r="BE9" s="26"/>
    </row>
    <row r="10" spans="1:58" ht="31" x14ac:dyDescent="0.2">
      <c r="A10" s="28"/>
      <c r="B10" s="28"/>
      <c r="C10" s="28"/>
      <c r="D10" s="28"/>
      <c r="E10" s="29"/>
      <c r="F10" s="30"/>
      <c r="G10" s="30"/>
      <c r="H10" s="31"/>
      <c r="I10" s="32">
        <v>2016</v>
      </c>
      <c r="J10" s="32">
        <v>2017</v>
      </c>
      <c r="K10" s="32">
        <v>2018</v>
      </c>
      <c r="L10" s="32">
        <v>2019</v>
      </c>
      <c r="M10" s="32">
        <v>2020</v>
      </c>
      <c r="N10" s="32">
        <v>2021</v>
      </c>
      <c r="O10" s="32">
        <v>2022</v>
      </c>
      <c r="P10" s="32">
        <v>2023</v>
      </c>
      <c r="Q10" s="32">
        <v>2024</v>
      </c>
      <c r="R10" s="32">
        <v>2025</v>
      </c>
      <c r="S10" s="32">
        <v>2026</v>
      </c>
      <c r="T10" s="32">
        <v>2027</v>
      </c>
      <c r="U10" s="32">
        <v>2028</v>
      </c>
      <c r="V10" s="32">
        <v>2029</v>
      </c>
      <c r="W10" s="32">
        <v>2030</v>
      </c>
      <c r="X10" s="32">
        <v>2031</v>
      </c>
      <c r="Y10" s="32">
        <v>2032</v>
      </c>
      <c r="Z10" s="32">
        <v>2033</v>
      </c>
      <c r="AA10" s="32">
        <v>2034</v>
      </c>
      <c r="AB10" s="32">
        <v>2035</v>
      </c>
      <c r="AC10" s="32">
        <v>2036</v>
      </c>
      <c r="AD10" s="32">
        <v>2037</v>
      </c>
      <c r="AE10" s="32">
        <v>2038</v>
      </c>
      <c r="AF10" s="32">
        <v>2039</v>
      </c>
      <c r="AG10" s="27"/>
      <c r="AH10" s="32">
        <v>2016</v>
      </c>
      <c r="AI10" s="32">
        <v>2017</v>
      </c>
      <c r="AJ10" s="32">
        <v>2018</v>
      </c>
      <c r="AK10" s="32">
        <v>2019</v>
      </c>
      <c r="AL10" s="32">
        <v>2020</v>
      </c>
      <c r="AM10" s="32">
        <v>2021</v>
      </c>
      <c r="AN10" s="32">
        <v>2022</v>
      </c>
      <c r="AO10" s="32">
        <v>2023</v>
      </c>
      <c r="AP10" s="32">
        <v>2024</v>
      </c>
      <c r="AQ10" s="32">
        <v>2025</v>
      </c>
      <c r="AR10" s="32">
        <v>2026</v>
      </c>
      <c r="AS10" s="32">
        <v>2027</v>
      </c>
      <c r="AT10" s="32">
        <v>2028</v>
      </c>
      <c r="AU10" s="32">
        <v>2029</v>
      </c>
      <c r="AV10" s="32">
        <v>2030</v>
      </c>
      <c r="AW10" s="32">
        <v>2031</v>
      </c>
      <c r="AX10" s="32">
        <v>2032</v>
      </c>
      <c r="AY10" s="32">
        <v>2033</v>
      </c>
      <c r="AZ10" s="32">
        <v>2034</v>
      </c>
      <c r="BA10" s="32">
        <v>2035</v>
      </c>
      <c r="BB10" s="32">
        <v>2036</v>
      </c>
      <c r="BC10" s="32">
        <v>2037</v>
      </c>
      <c r="BD10" s="32">
        <v>2038</v>
      </c>
      <c r="BE10" s="129">
        <v>2039</v>
      </c>
    </row>
    <row r="11" spans="1:58" x14ac:dyDescent="0.2">
      <c r="A11" s="33" t="s">
        <v>44</v>
      </c>
      <c r="B11" s="33" t="s">
        <v>29</v>
      </c>
      <c r="C11" s="33"/>
      <c r="D11" s="33" t="s">
        <v>325</v>
      </c>
      <c r="E11" s="33">
        <v>2016</v>
      </c>
      <c r="F11" s="34" t="s">
        <v>441</v>
      </c>
      <c r="G11" s="34" t="s">
        <v>440</v>
      </c>
      <c r="H11" s="35"/>
      <c r="I11" s="40">
        <f>IFERROR(I6/I6, "n/a")</f>
        <v>1</v>
      </c>
      <c r="J11" s="40">
        <f t="shared" ref="J11:AF11" si="0">IFERROR(J6/I6, "n/a")</f>
        <v>0.98294243070362475</v>
      </c>
      <c r="K11" s="40">
        <f t="shared" si="0"/>
        <v>1</v>
      </c>
      <c r="L11" s="40">
        <f t="shared" si="0"/>
        <v>1</v>
      </c>
      <c r="M11" s="40">
        <f t="shared" si="0"/>
        <v>1</v>
      </c>
      <c r="N11" s="40">
        <f t="shared" si="0"/>
        <v>0.98698481561822127</v>
      </c>
      <c r="O11" s="40">
        <f t="shared" si="0"/>
        <v>1</v>
      </c>
      <c r="P11" s="40">
        <f t="shared" si="0"/>
        <v>1</v>
      </c>
      <c r="Q11" s="40">
        <f t="shared" si="0"/>
        <v>1</v>
      </c>
      <c r="R11" s="40">
        <f t="shared" si="0"/>
        <v>1</v>
      </c>
      <c r="S11" s="40">
        <f t="shared" si="0"/>
        <v>0.99780219780219781</v>
      </c>
      <c r="T11" s="40">
        <f t="shared" si="0"/>
        <v>0.84691629955947134</v>
      </c>
      <c r="U11" s="40">
        <f t="shared" si="0"/>
        <v>0.70351105331599484</v>
      </c>
      <c r="V11" s="40">
        <f t="shared" si="0"/>
        <v>1</v>
      </c>
      <c r="W11" s="40">
        <f t="shared" si="0"/>
        <v>0.34750462107208874</v>
      </c>
      <c r="X11" s="134" t="str">
        <f t="shared" si="0"/>
        <v>n/a</v>
      </c>
      <c r="Y11" s="134" t="str">
        <f t="shared" si="0"/>
        <v>n/a</v>
      </c>
      <c r="Z11" s="134" t="str">
        <f t="shared" si="0"/>
        <v>n/a</v>
      </c>
      <c r="AA11" s="134" t="str">
        <f t="shared" si="0"/>
        <v>n/a</v>
      </c>
      <c r="AB11" s="134" t="str">
        <f t="shared" si="0"/>
        <v>n/a</v>
      </c>
      <c r="AC11" s="134" t="str">
        <f t="shared" si="0"/>
        <v>n/a</v>
      </c>
      <c r="AD11" s="134" t="str">
        <f t="shared" si="0"/>
        <v>n/a</v>
      </c>
      <c r="AE11" s="134" t="str">
        <f t="shared" si="0"/>
        <v>n/a</v>
      </c>
      <c r="AF11" s="134" t="str">
        <f t="shared" si="0"/>
        <v>n/a</v>
      </c>
      <c r="AG11" s="35"/>
      <c r="AH11" s="40">
        <f>IFERROR(AH6/AH6, "n/a")</f>
        <v>1</v>
      </c>
      <c r="AI11" s="40">
        <f>IFERROR(AI6/AH6, "n/a")</f>
        <v>0.9835034547918754</v>
      </c>
      <c r="AJ11" s="40">
        <f t="shared" ref="AJ11:BE11" si="1">IFERROR(AJ6/AI6, "n/a")</f>
        <v>1</v>
      </c>
      <c r="AK11" s="40">
        <f t="shared" si="1"/>
        <v>1</v>
      </c>
      <c r="AL11" s="40">
        <f t="shared" si="1"/>
        <v>1</v>
      </c>
      <c r="AM11" s="40">
        <f t="shared" si="1"/>
        <v>0.98876459512553416</v>
      </c>
      <c r="AN11" s="40">
        <f t="shared" si="1"/>
        <v>1</v>
      </c>
      <c r="AO11" s="40">
        <f t="shared" si="1"/>
        <v>1</v>
      </c>
      <c r="AP11" s="40">
        <f t="shared" si="1"/>
        <v>0.99929076592563593</v>
      </c>
      <c r="AQ11" s="40">
        <f t="shared" si="1"/>
        <v>1</v>
      </c>
      <c r="AR11" s="40">
        <f t="shared" si="1"/>
        <v>0.99849173418415293</v>
      </c>
      <c r="AS11" s="40">
        <f t="shared" si="1"/>
        <v>0.85143608046742081</v>
      </c>
      <c r="AT11" s="40">
        <f t="shared" si="1"/>
        <v>0.53270798122000562</v>
      </c>
      <c r="AU11" s="40">
        <f t="shared" si="1"/>
        <v>1</v>
      </c>
      <c r="AV11" s="40">
        <f t="shared" si="1"/>
        <v>0.23987178769021134</v>
      </c>
      <c r="AW11" s="40">
        <f t="shared" si="1"/>
        <v>0</v>
      </c>
      <c r="AX11" s="40" t="str">
        <f t="shared" si="1"/>
        <v>n/a</v>
      </c>
      <c r="AY11" s="40" t="str">
        <f t="shared" si="1"/>
        <v>n/a</v>
      </c>
      <c r="AZ11" s="40" t="str">
        <f t="shared" si="1"/>
        <v>n/a</v>
      </c>
      <c r="BA11" s="40" t="str">
        <f t="shared" si="1"/>
        <v>n/a</v>
      </c>
      <c r="BB11" s="40" t="str">
        <f t="shared" si="1"/>
        <v>n/a</v>
      </c>
      <c r="BC11" s="40" t="str">
        <f t="shared" si="1"/>
        <v>n/a</v>
      </c>
      <c r="BD11" s="40" t="str">
        <f t="shared" si="1"/>
        <v>n/a</v>
      </c>
      <c r="BE11" s="40" t="str">
        <f t="shared" si="1"/>
        <v>n/a</v>
      </c>
    </row>
  </sheetData>
  <conditionalFormatting sqref="I6:AF6 AH6:BE6 I11:AF11 AH11:BE11">
    <cfRule type="cellIs" dxfId="0" priority="13" operator="equal">
      <formula>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3D5F45B-BAE7-41EE-996F-06EA1D7686AF}">
          <x14:formula1>
            <xm:f>'/Users/grushby/Documents/C:\Users\Adam Umanski\Dropbox\FHI LRAM\3 - 2018 Submission\[Festival_LRAMVA Workform_REVISED FOR IR_20181213.xlsx]DropDownList'!#REF!</xm:f>
          </x14:formula1>
          <xm:sqref>F6:G6 F11:G11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D7B8E-5EE1-2843-B1BE-11489F699A50}">
  <dimension ref="A1:R53"/>
  <sheetViews>
    <sheetView topLeftCell="A13" zoomScale="85" zoomScaleNormal="85" workbookViewId="0">
      <selection activeCell="B18" sqref="B18"/>
    </sheetView>
  </sheetViews>
  <sheetFormatPr baseColWidth="10" defaultColWidth="8.83203125" defaultRowHeight="15" x14ac:dyDescent="0.2"/>
  <cols>
    <col min="1" max="1" width="71.5" bestFit="1" customWidth="1"/>
    <col min="2" max="2" width="11.6640625" bestFit="1" customWidth="1"/>
    <col min="3" max="3" width="11.6640625" customWidth="1"/>
    <col min="4" max="6" width="11.6640625" bestFit="1" customWidth="1"/>
    <col min="7" max="8" width="2.6640625" customWidth="1"/>
    <col min="9" max="18" width="11.6640625" bestFit="1" customWidth="1"/>
    <col min="19" max="19" width="2.6640625" customWidth="1"/>
    <col min="21" max="21" width="10.33203125" bestFit="1" customWidth="1"/>
    <col min="22" max="29" width="11.6640625" bestFit="1" customWidth="1"/>
  </cols>
  <sheetData>
    <row r="1" spans="1:18" ht="19" x14ac:dyDescent="0.25">
      <c r="A1" s="128" t="s">
        <v>514</v>
      </c>
      <c r="E1" s="47"/>
      <c r="F1" s="47"/>
      <c r="I1">
        <v>36</v>
      </c>
      <c r="J1">
        <f>I1+1</f>
        <v>37</v>
      </c>
      <c r="K1">
        <f t="shared" ref="K1:R1" si="0">J1+1</f>
        <v>38</v>
      </c>
      <c r="L1">
        <f t="shared" si="0"/>
        <v>39</v>
      </c>
      <c r="M1">
        <f t="shared" si="0"/>
        <v>40</v>
      </c>
      <c r="N1">
        <f t="shared" si="0"/>
        <v>41</v>
      </c>
      <c r="O1">
        <f t="shared" si="0"/>
        <v>42</v>
      </c>
      <c r="P1">
        <f t="shared" si="0"/>
        <v>43</v>
      </c>
      <c r="Q1">
        <f t="shared" si="0"/>
        <v>44</v>
      </c>
      <c r="R1">
        <f t="shared" si="0"/>
        <v>45</v>
      </c>
    </row>
    <row r="2" spans="1:18" x14ac:dyDescent="0.2">
      <c r="B2" s="183" t="s">
        <v>346</v>
      </c>
      <c r="C2" s="183"/>
      <c r="D2" s="183"/>
      <c r="E2" s="63"/>
      <c r="F2" s="47"/>
      <c r="I2" s="185" t="s">
        <v>393</v>
      </c>
      <c r="J2" s="186"/>
      <c r="K2" s="186"/>
      <c r="L2" s="186"/>
      <c r="M2" s="186"/>
      <c r="N2" s="186"/>
      <c r="O2" s="186"/>
      <c r="P2" s="186"/>
      <c r="Q2" s="186"/>
      <c r="R2" s="187"/>
    </row>
    <row r="3" spans="1:18" ht="16" x14ac:dyDescent="0.2">
      <c r="A3" s="56" t="s">
        <v>386</v>
      </c>
      <c r="B3" s="52" t="s">
        <v>23</v>
      </c>
      <c r="C3" s="48">
        <v>2019</v>
      </c>
      <c r="D3" s="48">
        <v>2020</v>
      </c>
      <c r="E3" s="46"/>
      <c r="F3" s="47"/>
      <c r="I3" s="53">
        <v>2019</v>
      </c>
      <c r="J3" s="53">
        <v>2020</v>
      </c>
      <c r="K3" s="53">
        <v>2021</v>
      </c>
      <c r="L3" s="53">
        <v>2022</v>
      </c>
      <c r="M3" s="53">
        <v>2023</v>
      </c>
      <c r="N3" s="53">
        <v>2024</v>
      </c>
      <c r="O3" s="53">
        <v>2025</v>
      </c>
      <c r="P3" s="53">
        <v>2026</v>
      </c>
      <c r="Q3" s="53">
        <v>2027</v>
      </c>
      <c r="R3" s="53">
        <v>2028</v>
      </c>
    </row>
    <row r="4" spans="1:18" x14ac:dyDescent="0.2">
      <c r="A4" s="64" t="s">
        <v>355</v>
      </c>
      <c r="B4" s="59"/>
      <c r="C4" s="59"/>
      <c r="D4" s="59"/>
      <c r="E4" s="17"/>
      <c r="F4" s="47"/>
      <c r="I4" s="60"/>
      <c r="J4" s="60"/>
      <c r="K4" s="60"/>
      <c r="L4" s="60"/>
      <c r="M4" s="60"/>
      <c r="N4" s="60"/>
      <c r="O4" s="60"/>
      <c r="P4" s="60"/>
      <c r="Q4" s="60"/>
      <c r="R4" s="60"/>
    </row>
    <row r="5" spans="1:18" x14ac:dyDescent="0.2">
      <c r="A5" s="57" t="s">
        <v>44</v>
      </c>
      <c r="B5" s="51">
        <f>SUM('2019 True-Ups'!M2:M6)</f>
        <v>719502.39290234866</v>
      </c>
      <c r="C5" s="65">
        <f>B5</f>
        <v>719502.39290234866</v>
      </c>
      <c r="D5" s="65">
        <f>C5</f>
        <v>719502.39290234866</v>
      </c>
      <c r="E5" s="17"/>
      <c r="F5" s="47"/>
      <c r="I5" s="54">
        <f>C5</f>
        <v>719502.39290234866</v>
      </c>
      <c r="J5" s="54">
        <f>D5</f>
        <v>719502.39290234866</v>
      </c>
      <c r="K5" s="107">
        <f>VLOOKUP($A5, ' Historical Persistence'!$A$90:$BE$110, K$1, FALSE)*J5</f>
        <v>719502.39290234866</v>
      </c>
      <c r="L5" s="107">
        <f>VLOOKUP($A5, ' Historical Persistence'!$A$90:$BE$110, L$1, FALSE)*K5</f>
        <v>719502.39290234866</v>
      </c>
      <c r="M5" s="107">
        <f>VLOOKUP($A5, ' Historical Persistence'!$A$90:$BE$110, M$1, FALSE)*L5</f>
        <v>719502.39290234866</v>
      </c>
      <c r="N5" s="107">
        <f>VLOOKUP($A5, ' Historical Persistence'!$A$90:$BE$110, N$1, FALSE)*M5</f>
        <v>708681.50371199346</v>
      </c>
      <c r="O5" s="107">
        <f>VLOOKUP($A5, ' Historical Persistence'!$A$90:$BE$110, O$1, FALSE)*N5</f>
        <v>708681.50371199346</v>
      </c>
      <c r="P5" s="107">
        <f>VLOOKUP($A5, ' Historical Persistence'!$A$90:$BE$110, P$1, FALSE)*O5</f>
        <v>708681.50371199346</v>
      </c>
      <c r="Q5" s="107">
        <f>VLOOKUP($A5, ' Historical Persistence'!$A$90:$BE$110, Q$1, FALSE)*P5</f>
        <v>694858.80962133035</v>
      </c>
      <c r="R5" s="107">
        <f>VLOOKUP($A5, ' Historical Persistence'!$A$90:$BE$110, R$1, FALSE)*Q5</f>
        <v>694858.80962133035</v>
      </c>
    </row>
    <row r="6" spans="1:18" x14ac:dyDescent="0.2">
      <c r="E6" s="47"/>
      <c r="F6" s="47"/>
    </row>
    <row r="7" spans="1:18" x14ac:dyDescent="0.2">
      <c r="E7" s="47"/>
      <c r="F7" s="47"/>
    </row>
    <row r="8" spans="1:18" x14ac:dyDescent="0.2">
      <c r="E8" s="47"/>
      <c r="F8" s="47"/>
      <c r="I8">
        <v>11</v>
      </c>
      <c r="J8">
        <v>12</v>
      </c>
      <c r="K8">
        <v>13</v>
      </c>
      <c r="L8">
        <v>14</v>
      </c>
      <c r="M8">
        <v>15</v>
      </c>
      <c r="N8">
        <v>16</v>
      </c>
      <c r="O8">
        <v>17</v>
      </c>
      <c r="P8">
        <v>18</v>
      </c>
      <c r="Q8">
        <v>19</v>
      </c>
      <c r="R8">
        <v>20</v>
      </c>
    </row>
    <row r="9" spans="1:18" x14ac:dyDescent="0.2">
      <c r="B9" s="183" t="s">
        <v>346</v>
      </c>
      <c r="C9" s="183"/>
      <c r="D9" s="183"/>
      <c r="E9" s="63"/>
      <c r="F9" s="47"/>
      <c r="I9" s="185" t="s">
        <v>353</v>
      </c>
      <c r="J9" s="186"/>
      <c r="K9" s="186"/>
      <c r="L9" s="186"/>
      <c r="M9" s="186"/>
      <c r="N9" s="186"/>
      <c r="O9" s="186"/>
      <c r="P9" s="186"/>
      <c r="Q9" s="186"/>
      <c r="R9" s="187"/>
    </row>
    <row r="10" spans="1:18" ht="16" x14ac:dyDescent="0.2">
      <c r="A10" s="56" t="s">
        <v>387</v>
      </c>
      <c r="B10" s="52" t="s">
        <v>23</v>
      </c>
      <c r="C10" s="48">
        <v>2019</v>
      </c>
      <c r="D10" s="48">
        <v>2020</v>
      </c>
      <c r="E10" s="46"/>
      <c r="F10" s="47"/>
      <c r="I10" s="53">
        <v>2019</v>
      </c>
      <c r="J10" s="53">
        <v>2020</v>
      </c>
      <c r="K10" s="53">
        <v>2021</v>
      </c>
      <c r="L10" s="53">
        <v>2022</v>
      </c>
      <c r="M10" s="53">
        <v>2023</v>
      </c>
      <c r="N10" s="53">
        <v>2024</v>
      </c>
      <c r="O10" s="53">
        <v>2025</v>
      </c>
      <c r="P10" s="53">
        <v>2026</v>
      </c>
      <c r="Q10" s="53">
        <v>2027</v>
      </c>
      <c r="R10" s="53">
        <v>2028</v>
      </c>
    </row>
    <row r="11" spans="1:18" x14ac:dyDescent="0.2">
      <c r="A11" s="64" t="s">
        <v>355</v>
      </c>
      <c r="B11" s="59"/>
      <c r="C11" s="59"/>
      <c r="D11" s="59"/>
      <c r="E11" s="17"/>
      <c r="F11" s="47"/>
      <c r="I11" s="60"/>
      <c r="J11" s="60"/>
      <c r="K11" s="60"/>
      <c r="L11" s="60"/>
      <c r="M11" s="60"/>
      <c r="N11" s="60"/>
      <c r="O11" s="60"/>
      <c r="P11" s="60"/>
      <c r="Q11" s="60"/>
      <c r="R11" s="60"/>
    </row>
    <row r="12" spans="1:18" x14ac:dyDescent="0.2">
      <c r="A12" s="57" t="s">
        <v>44</v>
      </c>
      <c r="B12" s="51">
        <f>SUM('2019 True-Ups'!N2:N6)</f>
        <v>105.312116448</v>
      </c>
      <c r="C12" s="65">
        <f>B12</f>
        <v>105.312116448</v>
      </c>
      <c r="D12" s="65">
        <f>B12</f>
        <v>105.312116448</v>
      </c>
      <c r="E12" s="17"/>
      <c r="F12" s="47"/>
      <c r="I12" s="55">
        <f>C12</f>
        <v>105.312116448</v>
      </c>
      <c r="J12" s="55">
        <f>D12</f>
        <v>105.312116448</v>
      </c>
      <c r="K12" s="107">
        <f>VLOOKUP($A12, ' Historical Persistence'!$A$90:$BE$110, K$8, FALSE)*J12</f>
        <v>105.312116448</v>
      </c>
      <c r="L12" s="107">
        <f>VLOOKUP($A12, ' Historical Persistence'!$A$90:$BE$110, L$8, FALSE)*K12</f>
        <v>105.312116448</v>
      </c>
      <c r="M12" s="107">
        <f>VLOOKUP($A12, ' Historical Persistence'!$A$90:$BE$110, M$8, FALSE)*L12</f>
        <v>105.312116448</v>
      </c>
      <c r="N12" s="107">
        <f>VLOOKUP($A12, ' Historical Persistence'!$A$90:$BE$110, N$8, FALSE)*M12</f>
        <v>103.72715148473578</v>
      </c>
      <c r="O12" s="107">
        <f>VLOOKUP($A12, ' Historical Persistence'!$A$90:$BE$110, O$8, FALSE)*N12</f>
        <v>103.72715148473578</v>
      </c>
      <c r="P12" s="107">
        <f>VLOOKUP($A12, ' Historical Persistence'!$A$90:$BE$110, P$8, FALSE)*O12</f>
        <v>103.72715148473578</v>
      </c>
      <c r="Q12" s="107">
        <f>VLOOKUP($A12, ' Historical Persistence'!$A$90:$BE$110, Q$8, FALSE)*P12</f>
        <v>103.02272261217392</v>
      </c>
      <c r="R12" s="107">
        <f>VLOOKUP($A12, ' Historical Persistence'!$A$90:$BE$110, R$8, FALSE)*Q12</f>
        <v>103.02272261217392</v>
      </c>
    </row>
    <row r="14" spans="1:18" ht="19" x14ac:dyDescent="0.25">
      <c r="A14" s="128" t="s">
        <v>513</v>
      </c>
      <c r="I14">
        <v>35</v>
      </c>
      <c r="J14">
        <f t="shared" ref="J14:R14" si="1">I14+1</f>
        <v>36</v>
      </c>
      <c r="K14">
        <f t="shared" si="1"/>
        <v>37</v>
      </c>
      <c r="L14">
        <f t="shared" si="1"/>
        <v>38</v>
      </c>
      <c r="M14">
        <f t="shared" si="1"/>
        <v>39</v>
      </c>
      <c r="N14">
        <f t="shared" si="1"/>
        <v>40</v>
      </c>
      <c r="O14">
        <f t="shared" si="1"/>
        <v>41</v>
      </c>
      <c r="P14">
        <f t="shared" si="1"/>
        <v>42</v>
      </c>
      <c r="Q14">
        <f t="shared" si="1"/>
        <v>43</v>
      </c>
      <c r="R14">
        <f t="shared" si="1"/>
        <v>44</v>
      </c>
    </row>
    <row r="15" spans="1:18" x14ac:dyDescent="0.2">
      <c r="B15" s="183" t="s">
        <v>346</v>
      </c>
      <c r="C15" s="183"/>
      <c r="D15" s="183"/>
      <c r="E15" s="183"/>
      <c r="F15" s="154"/>
      <c r="I15" s="185" t="s">
        <v>393</v>
      </c>
      <c r="J15" s="186"/>
      <c r="K15" s="186"/>
      <c r="L15" s="186"/>
      <c r="M15" s="186"/>
      <c r="N15" s="186"/>
      <c r="O15" s="186"/>
      <c r="P15" s="186"/>
      <c r="Q15" s="186"/>
      <c r="R15" s="187"/>
    </row>
    <row r="16" spans="1:18" ht="16" x14ac:dyDescent="0.2">
      <c r="A16" s="155" t="s">
        <v>386</v>
      </c>
      <c r="B16" s="53" t="s">
        <v>23</v>
      </c>
      <c r="C16" s="48">
        <v>2018</v>
      </c>
      <c r="D16" s="48">
        <v>2019</v>
      </c>
      <c r="E16" s="48">
        <v>2020</v>
      </c>
      <c r="F16" s="46"/>
      <c r="I16" s="53">
        <v>2018</v>
      </c>
      <c r="J16" s="53">
        <v>2019</v>
      </c>
      <c r="K16" s="53">
        <v>2020</v>
      </c>
      <c r="L16" s="53">
        <v>2021</v>
      </c>
      <c r="M16" s="53">
        <v>2022</v>
      </c>
      <c r="N16" s="53">
        <v>2023</v>
      </c>
      <c r="O16" s="53">
        <v>2024</v>
      </c>
      <c r="P16" s="53">
        <v>2025</v>
      </c>
      <c r="Q16" s="53">
        <v>2026</v>
      </c>
      <c r="R16" s="53">
        <v>2027</v>
      </c>
    </row>
    <row r="17" spans="1:18" x14ac:dyDescent="0.2">
      <c r="A17" s="64" t="s">
        <v>355</v>
      </c>
      <c r="B17" s="59"/>
      <c r="C17" s="59"/>
      <c r="D17" s="59"/>
      <c r="E17" s="59"/>
      <c r="F17" s="157"/>
      <c r="I17" s="60"/>
      <c r="J17" s="60"/>
      <c r="K17" s="60"/>
      <c r="L17" s="60"/>
      <c r="M17" s="60"/>
      <c r="N17" s="60"/>
      <c r="O17" s="60"/>
      <c r="P17" s="60"/>
      <c r="Q17" s="60"/>
      <c r="R17" s="60"/>
    </row>
    <row r="18" spans="1:18" x14ac:dyDescent="0.2">
      <c r="A18" s="57" t="s">
        <v>44</v>
      </c>
      <c r="B18" s="156">
        <f>SUM('2018 True-Ups'!M2:M16)</f>
        <v>1251275.911405056</v>
      </c>
      <c r="C18" s="65">
        <f>B18</f>
        <v>1251275.911405056</v>
      </c>
      <c r="D18" s="65">
        <f>B18</f>
        <v>1251275.911405056</v>
      </c>
      <c r="E18" s="65">
        <f>B18*0.9963</f>
        <v>1246646.1905328573</v>
      </c>
      <c r="F18" s="157"/>
      <c r="I18" s="54">
        <f t="shared" ref="I18:K18" si="2">C18</f>
        <v>1251275.911405056</v>
      </c>
      <c r="J18" s="54">
        <f t="shared" si="2"/>
        <v>1251275.911405056</v>
      </c>
      <c r="K18" s="54">
        <f t="shared" si="2"/>
        <v>1246646.1905328573</v>
      </c>
      <c r="L18" s="107">
        <f>VLOOKUP($A18,' Historical Persistence'!$A$66:$BE$86,L$14,FALSE)*K18</f>
        <v>1246646.1905328573</v>
      </c>
      <c r="M18" s="107">
        <f>VLOOKUP($A18,' Historical Persistence'!$A$66:$BE$86,M$14,FALSE)*L18</f>
        <v>1246646.1905328573</v>
      </c>
      <c r="N18" s="107">
        <f>VLOOKUP($A18,' Historical Persistence'!$A$66:$BE$86,N$14,FALSE)*M18</f>
        <v>1227897.3713205697</v>
      </c>
      <c r="O18" s="107">
        <f>VLOOKUP($A18,' Historical Persistence'!$A$66:$BE$86,O$14,FALSE)*N18</f>
        <v>1227897.3713205697</v>
      </c>
      <c r="P18" s="107">
        <f>VLOOKUP($A18,' Historical Persistence'!$A$66:$BE$86,P$14,FALSE)*O18</f>
        <v>1227897.3713205697</v>
      </c>
      <c r="Q18" s="107">
        <f>VLOOKUP($A18,' Historical Persistence'!$A$66:$BE$86,Q$14,FALSE)*P18</f>
        <v>1203947.4733063113</v>
      </c>
      <c r="R18" s="107">
        <f>VLOOKUP($A18,' Historical Persistence'!$A$66:$BE$86,R$14,FALSE)*Q18</f>
        <v>1203947.4733063113</v>
      </c>
    </row>
    <row r="20" spans="1:18" x14ac:dyDescent="0.2">
      <c r="I20">
        <v>10</v>
      </c>
      <c r="J20">
        <f t="shared" ref="J20:R20" si="3">I20+1</f>
        <v>11</v>
      </c>
      <c r="K20">
        <f t="shared" si="3"/>
        <v>12</v>
      </c>
      <c r="L20">
        <f t="shared" si="3"/>
        <v>13</v>
      </c>
      <c r="M20">
        <f t="shared" si="3"/>
        <v>14</v>
      </c>
      <c r="N20">
        <f t="shared" si="3"/>
        <v>15</v>
      </c>
      <c r="O20">
        <f t="shared" si="3"/>
        <v>16</v>
      </c>
      <c r="P20">
        <f t="shared" si="3"/>
        <v>17</v>
      </c>
      <c r="Q20">
        <f t="shared" si="3"/>
        <v>18</v>
      </c>
      <c r="R20">
        <f t="shared" si="3"/>
        <v>19</v>
      </c>
    </row>
    <row r="21" spans="1:18" x14ac:dyDescent="0.2">
      <c r="B21" s="183" t="s">
        <v>346</v>
      </c>
      <c r="C21" s="183"/>
      <c r="D21" s="183"/>
      <c r="E21" s="183"/>
      <c r="F21" s="154"/>
      <c r="I21" s="185" t="s">
        <v>353</v>
      </c>
      <c r="J21" s="186"/>
      <c r="K21" s="186"/>
      <c r="L21" s="186"/>
      <c r="M21" s="186"/>
      <c r="N21" s="186"/>
      <c r="O21" s="186"/>
      <c r="P21" s="186"/>
      <c r="Q21" s="186"/>
      <c r="R21" s="187"/>
    </row>
    <row r="22" spans="1:18" ht="16" x14ac:dyDescent="0.2">
      <c r="A22" s="155" t="s">
        <v>387</v>
      </c>
      <c r="B22" s="53" t="s">
        <v>23</v>
      </c>
      <c r="C22" s="48">
        <v>2018</v>
      </c>
      <c r="D22" s="48">
        <v>2019</v>
      </c>
      <c r="E22" s="48">
        <v>2020</v>
      </c>
      <c r="F22" s="46"/>
      <c r="I22" s="53">
        <v>2018</v>
      </c>
      <c r="J22" s="53">
        <v>2019</v>
      </c>
      <c r="K22" s="53">
        <v>2020</v>
      </c>
      <c r="L22" s="53">
        <v>2021</v>
      </c>
      <c r="M22" s="53">
        <v>2022</v>
      </c>
      <c r="N22" s="53">
        <v>2023</v>
      </c>
      <c r="O22" s="53">
        <v>2024</v>
      </c>
      <c r="P22" s="53">
        <v>2025</v>
      </c>
      <c r="Q22" s="53">
        <v>2026</v>
      </c>
      <c r="R22" s="53">
        <v>2027</v>
      </c>
    </row>
    <row r="23" spans="1:18" x14ac:dyDescent="0.2">
      <c r="A23" s="64" t="s">
        <v>355</v>
      </c>
      <c r="B23" s="59"/>
      <c r="C23" s="59"/>
      <c r="D23" s="59"/>
      <c r="E23" s="59"/>
      <c r="F23" s="157"/>
      <c r="I23" s="60"/>
      <c r="J23" s="60"/>
      <c r="K23" s="60"/>
      <c r="L23" s="60"/>
      <c r="M23" s="60"/>
      <c r="N23" s="60"/>
      <c r="O23" s="60"/>
      <c r="P23" s="60"/>
      <c r="Q23" s="60"/>
      <c r="R23" s="60"/>
    </row>
    <row r="24" spans="1:18" x14ac:dyDescent="0.2">
      <c r="A24" s="57" t="s">
        <v>44</v>
      </c>
      <c r="B24" s="156">
        <f>SUM('2018 True-Ups'!N2:N16)</f>
        <v>141.85511676000002</v>
      </c>
      <c r="C24" s="65">
        <f>B24</f>
        <v>141.85511676000002</v>
      </c>
      <c r="D24" s="65">
        <f>C24</f>
        <v>141.85511676000002</v>
      </c>
      <c r="E24" s="65">
        <f>D24*1.0036</f>
        <v>142.36579518033602</v>
      </c>
      <c r="F24" s="157"/>
      <c r="I24" s="54">
        <f>B24</f>
        <v>141.85511676000002</v>
      </c>
      <c r="J24" s="54">
        <f>D24</f>
        <v>141.85511676000002</v>
      </c>
      <c r="K24" s="54">
        <f>E24</f>
        <v>142.36579518033602</v>
      </c>
      <c r="L24" s="107">
        <f>VLOOKUP($A24,' Historical Persistence'!$A$66:$BE$86,L$20,FALSE)*K24</f>
        <v>142.36579518033602</v>
      </c>
      <c r="M24" s="107">
        <f>VLOOKUP($A24,' Historical Persistence'!$A$66:$BE$86,M$20,FALSE)*L24</f>
        <v>142.36579518033602</v>
      </c>
      <c r="N24" s="107">
        <f>VLOOKUP($A24,' Historical Persistence'!$A$66:$BE$86,N$20,FALSE)*M24</f>
        <v>140.22316615588281</v>
      </c>
      <c r="O24" s="107">
        <f>VLOOKUP($A24,' Historical Persistence'!$A$66:$BE$86,O$20,FALSE)*N24</f>
        <v>140.22316615588281</v>
      </c>
      <c r="P24" s="107">
        <f>VLOOKUP($A24,' Historical Persistence'!$A$66:$BE$86,P$20,FALSE)*O24</f>
        <v>140.22316615588281</v>
      </c>
      <c r="Q24" s="107">
        <f>VLOOKUP($A24,' Historical Persistence'!$A$66:$BE$86,Q$20,FALSE)*P24</f>
        <v>139.27088658945917</v>
      </c>
      <c r="R24" s="107">
        <f>VLOOKUP($A24,' Historical Persistence'!$A$66:$BE$86,R$20,FALSE)*Q24</f>
        <v>139.27088658945917</v>
      </c>
    </row>
    <row r="27" spans="1:18" x14ac:dyDescent="0.2">
      <c r="A27" t="s">
        <v>512</v>
      </c>
    </row>
    <row r="28" spans="1:18" ht="19" x14ac:dyDescent="0.25">
      <c r="A28" s="128" t="s">
        <v>438</v>
      </c>
      <c r="I28">
        <v>34</v>
      </c>
      <c r="J28">
        <v>35</v>
      </c>
      <c r="K28">
        <f>J28+1</f>
        <v>36</v>
      </c>
      <c r="L28">
        <f t="shared" ref="L28:R28" si="4">K28+1</f>
        <v>37</v>
      </c>
      <c r="M28">
        <f t="shared" si="4"/>
        <v>38</v>
      </c>
      <c r="N28">
        <f t="shared" si="4"/>
        <v>39</v>
      </c>
      <c r="O28">
        <f t="shared" si="4"/>
        <v>40</v>
      </c>
      <c r="P28">
        <f t="shared" si="4"/>
        <v>41</v>
      </c>
      <c r="Q28">
        <f t="shared" si="4"/>
        <v>42</v>
      </c>
      <c r="R28">
        <f t="shared" si="4"/>
        <v>43</v>
      </c>
    </row>
    <row r="29" spans="1:18" x14ac:dyDescent="0.2">
      <c r="B29" s="183" t="s">
        <v>346</v>
      </c>
      <c r="C29" s="183"/>
      <c r="D29" s="183"/>
      <c r="E29" s="183"/>
      <c r="F29" s="183"/>
      <c r="G29" s="154"/>
      <c r="I29" s="185" t="s">
        <v>393</v>
      </c>
      <c r="J29" s="186"/>
      <c r="K29" s="186"/>
      <c r="L29" s="186"/>
      <c r="M29" s="186"/>
      <c r="N29" s="186"/>
      <c r="O29" s="186"/>
      <c r="P29" s="186"/>
      <c r="Q29" s="186"/>
      <c r="R29" s="187"/>
    </row>
    <row r="30" spans="1:18" ht="16" x14ac:dyDescent="0.2">
      <c r="A30" s="155" t="s">
        <v>386</v>
      </c>
      <c r="B30" s="53" t="s">
        <v>23</v>
      </c>
      <c r="C30" s="48">
        <v>2017</v>
      </c>
      <c r="D30" s="48">
        <v>2018</v>
      </c>
      <c r="E30" s="48">
        <v>2019</v>
      </c>
      <c r="F30" s="48">
        <v>2020</v>
      </c>
      <c r="G30" s="46"/>
      <c r="I30" s="53">
        <v>2017</v>
      </c>
      <c r="J30" s="53">
        <v>2018</v>
      </c>
      <c r="K30" s="53">
        <v>2019</v>
      </c>
      <c r="L30" s="53">
        <v>2020</v>
      </c>
      <c r="M30" s="53">
        <v>2021</v>
      </c>
      <c r="N30" s="53">
        <v>2022</v>
      </c>
      <c r="O30" s="53">
        <v>2023</v>
      </c>
      <c r="P30" s="53">
        <v>2024</v>
      </c>
      <c r="Q30" s="53">
        <v>2025</v>
      </c>
      <c r="R30" s="53">
        <v>2026</v>
      </c>
    </row>
    <row r="31" spans="1:18" x14ac:dyDescent="0.2">
      <c r="A31" s="64" t="s">
        <v>355</v>
      </c>
      <c r="B31" s="59"/>
      <c r="C31" s="59"/>
      <c r="D31" s="59"/>
      <c r="E31" s="59"/>
      <c r="F31" s="59"/>
      <c r="G31" s="157"/>
      <c r="I31" s="60"/>
      <c r="J31" s="60"/>
      <c r="K31" s="60"/>
      <c r="L31" s="60"/>
      <c r="M31" s="60"/>
      <c r="N31" s="60"/>
      <c r="O31" s="60"/>
      <c r="P31" s="60"/>
      <c r="Q31" s="60"/>
      <c r="R31" s="60"/>
    </row>
    <row r="32" spans="1:18" x14ac:dyDescent="0.2">
      <c r="A32" s="57" t="s">
        <v>44</v>
      </c>
      <c r="B32" s="156">
        <f>SUM('2017 True-Ups'!M2:M3)</f>
        <v>127691.39114599999</v>
      </c>
      <c r="C32" s="65">
        <f>B32</f>
        <v>127691.39114599999</v>
      </c>
      <c r="D32" s="65">
        <f>' Historical Persistence'!AI49*C32</f>
        <v>129497.86482288747</v>
      </c>
      <c r="E32" s="65">
        <f>' Historical Persistence'!AJ49*D32</f>
        <v>129497.86482288747</v>
      </c>
      <c r="F32" s="65">
        <f>' Historical Persistence'!AK49*E32</f>
        <v>129497.86482288747</v>
      </c>
      <c r="G32" s="157"/>
      <c r="I32" s="54">
        <f>C32</f>
        <v>127691.39114599999</v>
      </c>
      <c r="J32" s="54">
        <f>D32</f>
        <v>129497.86482288747</v>
      </c>
      <c r="K32" s="54">
        <f>E32</f>
        <v>129497.86482288747</v>
      </c>
      <c r="L32" s="54">
        <f>F32</f>
        <v>129497.86482288747</v>
      </c>
      <c r="M32" s="107">
        <f>VLOOKUP($A32,' Historical Persistence'!$A$42:$BE$62,M$28,FALSE)*L32</f>
        <v>129497.86482288747</v>
      </c>
      <c r="N32" s="107">
        <f>VLOOKUP($A32,' Historical Persistence'!$A$42:$BE$62,N$28,FALSE)*M32</f>
        <v>127550.29375229863</v>
      </c>
      <c r="O32" s="107">
        <f>VLOOKUP($A32,' Historical Persistence'!$A$42:$BE$62,O$28,FALSE)*N32</f>
        <v>127550.29375229863</v>
      </c>
      <c r="P32" s="107">
        <f>VLOOKUP($A32,' Historical Persistence'!$A$42:$BE$62,P$28,FALSE)*O32</f>
        <v>127550.29375229863</v>
      </c>
      <c r="Q32" s="107">
        <f>VLOOKUP($A32,' Historical Persistence'!$A$42:$BE$62,Q$28,FALSE)*P32</f>
        <v>125062.45022530183</v>
      </c>
      <c r="R32" s="107">
        <f>VLOOKUP($A32,' Historical Persistence'!$A$42:$BE$62,R$28,FALSE)*Q32</f>
        <v>125062.45022530183</v>
      </c>
    </row>
    <row r="34" spans="1:18" ht="19" x14ac:dyDescent="0.25">
      <c r="A34" s="128" t="s">
        <v>438</v>
      </c>
      <c r="I34">
        <v>9</v>
      </c>
      <c r="J34">
        <f>I34+1</f>
        <v>10</v>
      </c>
      <c r="K34">
        <f>J34+1</f>
        <v>11</v>
      </c>
      <c r="L34">
        <f t="shared" ref="L34:R34" si="5">K34+1</f>
        <v>12</v>
      </c>
      <c r="M34">
        <f t="shared" si="5"/>
        <v>13</v>
      </c>
      <c r="N34">
        <f t="shared" si="5"/>
        <v>14</v>
      </c>
      <c r="O34">
        <f t="shared" si="5"/>
        <v>15</v>
      </c>
      <c r="P34">
        <f t="shared" si="5"/>
        <v>16</v>
      </c>
      <c r="Q34">
        <f t="shared" si="5"/>
        <v>17</v>
      </c>
      <c r="R34">
        <f t="shared" si="5"/>
        <v>18</v>
      </c>
    </row>
    <row r="35" spans="1:18" x14ac:dyDescent="0.2">
      <c r="B35" s="183" t="s">
        <v>346</v>
      </c>
      <c r="C35" s="183"/>
      <c r="D35" s="183"/>
      <c r="E35" s="183"/>
      <c r="F35" s="183"/>
      <c r="G35" s="154"/>
      <c r="I35" s="185" t="s">
        <v>393</v>
      </c>
      <c r="J35" s="186"/>
      <c r="K35" s="186"/>
      <c r="L35" s="186"/>
      <c r="M35" s="186"/>
      <c r="N35" s="186"/>
      <c r="O35" s="186"/>
      <c r="P35" s="186"/>
      <c r="Q35" s="186"/>
      <c r="R35" s="187"/>
    </row>
    <row r="36" spans="1:18" ht="16" x14ac:dyDescent="0.2">
      <c r="A36" s="155" t="s">
        <v>387</v>
      </c>
      <c r="B36" s="53" t="s">
        <v>23</v>
      </c>
      <c r="C36" s="48">
        <v>2017</v>
      </c>
      <c r="D36" s="48">
        <v>2018</v>
      </c>
      <c r="E36" s="48">
        <v>2019</v>
      </c>
      <c r="F36" s="48">
        <v>2020</v>
      </c>
      <c r="G36" s="46"/>
      <c r="I36" s="53">
        <v>2017</v>
      </c>
      <c r="J36" s="53">
        <v>2018</v>
      </c>
      <c r="K36" s="53">
        <v>2019</v>
      </c>
      <c r="L36" s="53">
        <v>2020</v>
      </c>
      <c r="M36" s="53">
        <v>2021</v>
      </c>
      <c r="N36" s="53">
        <v>2022</v>
      </c>
      <c r="O36" s="53">
        <v>2023</v>
      </c>
      <c r="P36" s="53">
        <v>2024</v>
      </c>
      <c r="Q36" s="53">
        <v>2025</v>
      </c>
      <c r="R36" s="53">
        <v>2026</v>
      </c>
    </row>
    <row r="37" spans="1:18" x14ac:dyDescent="0.2">
      <c r="A37" s="64" t="s">
        <v>355</v>
      </c>
      <c r="B37" s="59"/>
      <c r="C37" s="59"/>
      <c r="D37" s="59"/>
      <c r="E37" s="59"/>
      <c r="F37" s="59"/>
      <c r="G37" s="157"/>
      <c r="I37" s="60"/>
      <c r="J37" s="60"/>
      <c r="K37" s="60"/>
      <c r="L37" s="60"/>
      <c r="M37" s="60"/>
      <c r="N37" s="60"/>
      <c r="O37" s="60"/>
      <c r="P37" s="60"/>
      <c r="Q37" s="60"/>
      <c r="R37" s="60"/>
    </row>
    <row r="38" spans="1:18" x14ac:dyDescent="0.2">
      <c r="A38" s="57" t="s">
        <v>44</v>
      </c>
      <c r="B38" s="156">
        <f>SUM('2017 True-Ups'!N2:N3)</f>
        <v>29.126863919999998</v>
      </c>
      <c r="C38" s="65">
        <f>B38</f>
        <v>29.126863919999998</v>
      </c>
      <c r="D38" s="65">
        <f>' Historical Persistence'!J49*C38</f>
        <v>29.825110657808217</v>
      </c>
      <c r="E38" s="65">
        <f>' Historical Persistence'!K49*D38</f>
        <v>29.825110657808217</v>
      </c>
      <c r="F38" s="65">
        <f>' Historical Persistence'!L49*E38</f>
        <v>29.825110657808217</v>
      </c>
      <c r="G38" s="157"/>
      <c r="I38" s="54">
        <f>B38</f>
        <v>29.126863919999998</v>
      </c>
      <c r="J38" s="54">
        <f>D38</f>
        <v>29.825110657808217</v>
      </c>
      <c r="K38" s="54">
        <f>E38</f>
        <v>29.825110657808217</v>
      </c>
      <c r="L38" s="54">
        <f>F38</f>
        <v>29.825110657808217</v>
      </c>
      <c r="M38" s="107">
        <f>VLOOKUP($A38,' Historical Persistence'!$A$42:$BE$62,M$34,FALSE)*L38</f>
        <v>29.825110657808217</v>
      </c>
      <c r="N38" s="107">
        <f>VLOOKUP($A38,' Historical Persistence'!$A$42:$BE$62,N$34,FALSE)*M38</f>
        <v>29.376237754931505</v>
      </c>
      <c r="O38" s="107">
        <f>VLOOKUP($A38,' Historical Persistence'!$A$42:$BE$62,O$34,FALSE)*N38</f>
        <v>29.376237754931505</v>
      </c>
      <c r="P38" s="107">
        <f>VLOOKUP($A38,' Historical Persistence'!$A$42:$BE$62,P$34,FALSE)*O38</f>
        <v>29.376237754931505</v>
      </c>
      <c r="Q38" s="107">
        <f>VLOOKUP($A38,' Historical Persistence'!$A$42:$BE$62,Q$34,FALSE)*P38</f>
        <v>29.176738686986301</v>
      </c>
      <c r="R38" s="107">
        <f>VLOOKUP($A38,' Historical Persistence'!$A$42:$BE$62,R$34,FALSE)*Q38</f>
        <v>29.176738686986301</v>
      </c>
    </row>
    <row r="42" spans="1:18" ht="19" x14ac:dyDescent="0.25">
      <c r="A42" s="128" t="s">
        <v>444</v>
      </c>
      <c r="I42">
        <v>34</v>
      </c>
      <c r="J42">
        <v>35</v>
      </c>
      <c r="K42">
        <f>J42+1</f>
        <v>36</v>
      </c>
      <c r="L42">
        <f t="shared" ref="L42:R42" si="6">K42+1</f>
        <v>37</v>
      </c>
      <c r="M42">
        <f t="shared" si="6"/>
        <v>38</v>
      </c>
      <c r="N42">
        <f t="shared" si="6"/>
        <v>39</v>
      </c>
      <c r="O42">
        <f t="shared" si="6"/>
        <v>40</v>
      </c>
      <c r="P42">
        <f t="shared" si="6"/>
        <v>41</v>
      </c>
      <c r="Q42">
        <f t="shared" si="6"/>
        <v>42</v>
      </c>
      <c r="R42">
        <f t="shared" si="6"/>
        <v>43</v>
      </c>
    </row>
    <row r="43" spans="1:18" x14ac:dyDescent="0.2">
      <c r="B43" s="183" t="s">
        <v>346</v>
      </c>
      <c r="C43" s="183"/>
      <c r="D43" s="183"/>
      <c r="E43" s="183"/>
      <c r="F43" s="183"/>
      <c r="G43" s="154"/>
      <c r="I43" s="185" t="s">
        <v>393</v>
      </c>
      <c r="J43" s="186"/>
      <c r="K43" s="186"/>
      <c r="L43" s="186"/>
      <c r="M43" s="186"/>
      <c r="N43" s="186"/>
      <c r="O43" s="186"/>
      <c r="P43" s="186"/>
      <c r="Q43" s="186"/>
      <c r="R43" s="187"/>
    </row>
    <row r="44" spans="1:18" ht="16" x14ac:dyDescent="0.2">
      <c r="A44" s="155" t="s">
        <v>386</v>
      </c>
      <c r="B44" s="53" t="s">
        <v>23</v>
      </c>
      <c r="C44" s="48">
        <v>2016</v>
      </c>
      <c r="D44" s="48">
        <v>2017</v>
      </c>
      <c r="E44" s="48">
        <v>2018</v>
      </c>
      <c r="F44" s="48">
        <v>2019</v>
      </c>
      <c r="G44" s="46"/>
      <c r="I44" s="53">
        <v>2016</v>
      </c>
      <c r="J44" s="53">
        <v>2017</v>
      </c>
      <c r="K44" s="53">
        <v>2018</v>
      </c>
      <c r="L44" s="53">
        <v>2019</v>
      </c>
      <c r="M44" s="53">
        <v>2020</v>
      </c>
      <c r="N44" s="53">
        <v>2021</v>
      </c>
      <c r="O44" s="53">
        <v>2022</v>
      </c>
      <c r="P44" s="53">
        <v>2023</v>
      </c>
      <c r="Q44" s="53">
        <v>2024</v>
      </c>
      <c r="R44" s="53">
        <v>2025</v>
      </c>
    </row>
    <row r="45" spans="1:18" x14ac:dyDescent="0.2">
      <c r="A45" s="64" t="s">
        <v>355</v>
      </c>
      <c r="B45" s="59"/>
      <c r="C45" s="59"/>
      <c r="D45" s="59"/>
      <c r="E45" s="59"/>
      <c r="F45" s="59"/>
      <c r="G45" s="157"/>
      <c r="I45" s="60"/>
      <c r="J45" s="60"/>
      <c r="K45" s="60"/>
      <c r="L45" s="60"/>
      <c r="M45" s="60"/>
      <c r="N45" s="60"/>
      <c r="O45" s="60"/>
      <c r="P45" s="60"/>
      <c r="Q45" s="60"/>
      <c r="R45" s="60"/>
    </row>
    <row r="46" spans="1:18" x14ac:dyDescent="0.2">
      <c r="A46" s="57" t="s">
        <v>44</v>
      </c>
      <c r="B46" s="156">
        <f>SUM('2016 True-Ups'!M2:M6)</f>
        <v>69429.1814208</v>
      </c>
      <c r="C46" s="65">
        <f>B46</f>
        <v>69429.1814208</v>
      </c>
      <c r="D46" s="65">
        <f>' Historical Persistence'!AI11*C46</f>
        <v>68283.839790728685</v>
      </c>
      <c r="E46" s="65">
        <f>' Historical Persistence'!AJ11*D46</f>
        <v>68283.839790728685</v>
      </c>
      <c r="F46" s="65">
        <f>' Historical Persistence'!AK11*E46</f>
        <v>68283.839790728685</v>
      </c>
      <c r="G46" s="157"/>
      <c r="I46" s="54">
        <f>C46</f>
        <v>69429.1814208</v>
      </c>
      <c r="J46" s="54">
        <f>D46</f>
        <v>68283.839790728685</v>
      </c>
      <c r="K46" s="54">
        <f>E46</f>
        <v>68283.839790728685</v>
      </c>
      <c r="L46" s="54">
        <f>F46</f>
        <v>68283.839790728685</v>
      </c>
      <c r="M46" s="107">
        <f>VLOOKUP($A46,' Historical Persistence'!$A$10:$BE$11,M$42,FALSE)*L46</f>
        <v>68283.839790728685</v>
      </c>
      <c r="N46" s="107">
        <f>VLOOKUP($A46,' Historical Persistence'!$A$10:$BE$11,N$42,FALSE)*M46</f>
        <v>67516.643204296692</v>
      </c>
      <c r="O46" s="107">
        <f>VLOOKUP($A46,' Historical Persistence'!$A$10:$BE$11,O$42,FALSE)*N46</f>
        <v>67516.643204296692</v>
      </c>
      <c r="P46" s="107">
        <f>VLOOKUP($A46,' Historical Persistence'!$A$10:$BE$11,P$42,FALSE)*O46</f>
        <v>67516.643204296692</v>
      </c>
      <c r="Q46" s="107">
        <f>VLOOKUP($A46,' Historical Persistence'!$A$10:$BE$11,Q$42,FALSE)*P46</f>
        <v>67468.758100349529</v>
      </c>
      <c r="R46" s="107">
        <f>VLOOKUP($A46,' Historical Persistence'!$A$10:$BE$11,R$42,FALSE)*Q46</f>
        <v>67468.758100349529</v>
      </c>
    </row>
    <row r="47" spans="1:18" x14ac:dyDescent="0.2">
      <c r="M47" s="126"/>
      <c r="N47" s="126"/>
      <c r="O47" s="126"/>
      <c r="P47" s="126"/>
      <c r="Q47" s="126"/>
      <c r="R47" s="126"/>
    </row>
    <row r="48" spans="1:18" ht="19" x14ac:dyDescent="0.25">
      <c r="A48" s="128" t="s">
        <v>444</v>
      </c>
      <c r="I48">
        <v>9</v>
      </c>
      <c r="J48">
        <f>I48+1</f>
        <v>10</v>
      </c>
      <c r="K48">
        <f>J48+1</f>
        <v>11</v>
      </c>
      <c r="L48">
        <f t="shared" ref="L48:R48" si="7">K48+1</f>
        <v>12</v>
      </c>
      <c r="M48">
        <f t="shared" si="7"/>
        <v>13</v>
      </c>
      <c r="N48">
        <f t="shared" si="7"/>
        <v>14</v>
      </c>
      <c r="O48">
        <f t="shared" si="7"/>
        <v>15</v>
      </c>
      <c r="P48">
        <f t="shared" si="7"/>
        <v>16</v>
      </c>
      <c r="Q48">
        <f t="shared" si="7"/>
        <v>17</v>
      </c>
      <c r="R48">
        <f t="shared" si="7"/>
        <v>18</v>
      </c>
    </row>
    <row r="49" spans="1:18" x14ac:dyDescent="0.2">
      <c r="B49" s="183" t="s">
        <v>346</v>
      </c>
      <c r="C49" s="183"/>
      <c r="D49" s="183"/>
      <c r="E49" s="183"/>
      <c r="F49" s="183"/>
      <c r="G49" s="154"/>
      <c r="I49" s="185" t="s">
        <v>393</v>
      </c>
      <c r="J49" s="186"/>
      <c r="K49" s="186"/>
      <c r="L49" s="186"/>
      <c r="M49" s="186"/>
      <c r="N49" s="186"/>
      <c r="O49" s="186"/>
      <c r="P49" s="186"/>
      <c r="Q49" s="186"/>
      <c r="R49" s="187"/>
    </row>
    <row r="50" spans="1:18" ht="16" x14ac:dyDescent="0.2">
      <c r="A50" s="155" t="s">
        <v>387</v>
      </c>
      <c r="B50" s="53" t="s">
        <v>23</v>
      </c>
      <c r="C50" s="48">
        <v>2016</v>
      </c>
      <c r="D50" s="48">
        <v>2017</v>
      </c>
      <c r="E50" s="48">
        <v>2018</v>
      </c>
      <c r="F50" s="48">
        <v>2019</v>
      </c>
      <c r="G50" s="46"/>
      <c r="I50" s="53">
        <v>2016</v>
      </c>
      <c r="J50" s="53">
        <v>2017</v>
      </c>
      <c r="K50" s="53">
        <v>2018</v>
      </c>
      <c r="L50" s="53">
        <v>2019</v>
      </c>
      <c r="M50" s="53">
        <v>2020</v>
      </c>
      <c r="N50" s="53">
        <v>2021</v>
      </c>
      <c r="O50" s="53">
        <v>2022</v>
      </c>
      <c r="P50" s="53">
        <v>2023</v>
      </c>
      <c r="Q50" s="53">
        <v>2024</v>
      </c>
      <c r="R50" s="53">
        <v>2025</v>
      </c>
    </row>
    <row r="51" spans="1:18" x14ac:dyDescent="0.2">
      <c r="A51" s="64" t="s">
        <v>355</v>
      </c>
      <c r="B51" s="59"/>
      <c r="C51" s="59"/>
      <c r="D51" s="59"/>
      <c r="E51" s="59"/>
      <c r="F51" s="59"/>
      <c r="G51" s="157"/>
      <c r="I51" s="60"/>
      <c r="J51" s="60"/>
      <c r="K51" s="60"/>
      <c r="L51" s="60"/>
      <c r="M51" s="60"/>
      <c r="N51" s="60"/>
      <c r="O51" s="60"/>
      <c r="P51" s="60"/>
      <c r="Q51" s="60"/>
      <c r="R51" s="60"/>
    </row>
    <row r="52" spans="1:18" x14ac:dyDescent="0.2">
      <c r="A52" s="57" t="s">
        <v>44</v>
      </c>
      <c r="B52" s="156">
        <f>SUM('2016 True-Ups'!N2:N6)</f>
        <v>13.524130979999999</v>
      </c>
      <c r="C52" s="65">
        <f>B52</f>
        <v>13.524130979999999</v>
      </c>
      <c r="D52" s="65">
        <f>' Historical Persistence'!J11*C52</f>
        <v>13.293442178635393</v>
      </c>
      <c r="E52" s="65">
        <f>' Historical Persistence'!K11*D52</f>
        <v>13.293442178635393</v>
      </c>
      <c r="F52" s="65">
        <f>' Historical Persistence'!L11*E52</f>
        <v>13.293442178635393</v>
      </c>
      <c r="G52" s="157"/>
      <c r="I52" s="54">
        <f>B52</f>
        <v>13.524130979999999</v>
      </c>
      <c r="J52" s="54">
        <f>D52</f>
        <v>13.293442178635393</v>
      </c>
      <c r="K52" s="54">
        <f>E52</f>
        <v>13.293442178635393</v>
      </c>
      <c r="L52" s="54">
        <f>F52</f>
        <v>13.293442178635393</v>
      </c>
      <c r="M52" s="107">
        <f>VLOOKUP($A52,' Historical Persistence'!$A$10:$BE$11,M$48,FALSE)*L52</f>
        <v>13.293442178635393</v>
      </c>
      <c r="N52" s="107">
        <f>VLOOKUP($A52,' Historical Persistence'!$A$10:$BE$11,N$48,FALSE)*M52</f>
        <v>13.12042557761194</v>
      </c>
      <c r="O52" s="107">
        <f>VLOOKUP($A52,' Historical Persistence'!$A$10:$BE$11,O$48,FALSE)*N52</f>
        <v>13.12042557761194</v>
      </c>
      <c r="P52" s="107">
        <f>VLOOKUP($A52,' Historical Persistence'!$A$10:$BE$11,P$48,FALSE)*O52</f>
        <v>13.12042557761194</v>
      </c>
      <c r="Q52" s="107">
        <f>VLOOKUP($A52,' Historical Persistence'!$A$10:$BE$11,Q$48,FALSE)*P52</f>
        <v>13.12042557761194</v>
      </c>
      <c r="R52" s="107">
        <f>VLOOKUP($A52,' Historical Persistence'!$A$10:$BE$11,R$48,FALSE)*Q52</f>
        <v>13.12042557761194</v>
      </c>
    </row>
    <row r="53" spans="1:18" x14ac:dyDescent="0.2">
      <c r="J53" s="54"/>
      <c r="K53" s="54"/>
      <c r="L53" s="54"/>
      <c r="M53" s="54"/>
      <c r="N53" s="126"/>
      <c r="O53" s="126"/>
      <c r="P53" s="126"/>
      <c r="Q53" s="126"/>
      <c r="R53" s="126"/>
    </row>
  </sheetData>
  <mergeCells count="16">
    <mergeCell ref="B49:F49"/>
    <mergeCell ref="I49:R49"/>
    <mergeCell ref="B29:F29"/>
    <mergeCell ref="I29:R29"/>
    <mergeCell ref="B35:F35"/>
    <mergeCell ref="I35:R35"/>
    <mergeCell ref="B21:E21"/>
    <mergeCell ref="I21:R21"/>
    <mergeCell ref="I15:R15"/>
    <mergeCell ref="B43:F43"/>
    <mergeCell ref="I43:R43"/>
    <mergeCell ref="B2:D2"/>
    <mergeCell ref="B9:D9"/>
    <mergeCell ref="I2:R2"/>
    <mergeCell ref="I9:R9"/>
    <mergeCell ref="B15:E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580F4-79C1-BE43-AB12-97C36169991E}">
  <dimension ref="A1:P13"/>
  <sheetViews>
    <sheetView topLeftCell="B1" workbookViewId="0">
      <selection activeCell="O2" sqref="O2:O5"/>
    </sheetView>
  </sheetViews>
  <sheetFormatPr baseColWidth="10" defaultColWidth="12.5" defaultRowHeight="14" x14ac:dyDescent="0.2"/>
  <cols>
    <col min="1" max="1" width="12.5" style="139"/>
    <col min="2" max="2" width="51.1640625" style="139" bestFit="1" customWidth="1"/>
    <col min="3" max="16384" width="12.5" style="139"/>
  </cols>
  <sheetData>
    <row r="1" spans="1:16" ht="80" x14ac:dyDescent="0.2">
      <c r="A1" s="137" t="s">
        <v>452</v>
      </c>
      <c r="B1" s="137" t="s">
        <v>453</v>
      </c>
      <c r="C1" s="137" t="s">
        <v>454</v>
      </c>
      <c r="D1" s="137" t="s">
        <v>455</v>
      </c>
      <c r="E1" s="137" t="s">
        <v>456</v>
      </c>
      <c r="F1" s="137" t="s">
        <v>457</v>
      </c>
      <c r="G1" s="137" t="s">
        <v>388</v>
      </c>
      <c r="H1" s="137" t="s">
        <v>458</v>
      </c>
      <c r="I1" s="137" t="s">
        <v>459</v>
      </c>
      <c r="J1" s="137" t="s">
        <v>500</v>
      </c>
      <c r="K1" s="137" t="s">
        <v>501</v>
      </c>
      <c r="L1" s="137" t="s">
        <v>489</v>
      </c>
      <c r="M1" s="137" t="s">
        <v>490</v>
      </c>
      <c r="N1" s="137" t="s">
        <v>491</v>
      </c>
      <c r="O1" s="137" t="s">
        <v>492</v>
      </c>
      <c r="P1" s="137" t="s">
        <v>493</v>
      </c>
    </row>
    <row r="2" spans="1:16" x14ac:dyDescent="0.2">
      <c r="A2" s="144" t="s">
        <v>29</v>
      </c>
      <c r="B2" s="145" t="s">
        <v>460</v>
      </c>
      <c r="C2" s="144" t="s">
        <v>31</v>
      </c>
      <c r="D2" s="145" t="s">
        <v>482</v>
      </c>
      <c r="E2" s="140" t="s">
        <v>34</v>
      </c>
      <c r="F2" s="141">
        <v>43856</v>
      </c>
      <c r="G2" s="141" t="s">
        <v>390</v>
      </c>
      <c r="H2" s="146">
        <v>100680</v>
      </c>
      <c r="I2" s="147">
        <v>13.738</v>
      </c>
      <c r="J2" s="147">
        <v>0.98399999999999999</v>
      </c>
      <c r="K2" s="147">
        <v>0.93400000000000005</v>
      </c>
      <c r="L2" s="140">
        <v>0.81599999999999995</v>
      </c>
      <c r="M2" s="140">
        <v>0.84</v>
      </c>
      <c r="N2" s="142">
        <f>H2*J2*L2</f>
        <v>80840.401919999989</v>
      </c>
      <c r="O2" s="142">
        <f>I2*K2*M2</f>
        <v>10.778285279999999</v>
      </c>
      <c r="P2" s="143">
        <v>43922</v>
      </c>
    </row>
    <row r="3" spans="1:16" x14ac:dyDescent="0.2">
      <c r="A3" s="144" t="s">
        <v>29</v>
      </c>
      <c r="B3" s="145" t="s">
        <v>460</v>
      </c>
      <c r="C3" s="144" t="s">
        <v>31</v>
      </c>
      <c r="D3" s="145" t="s">
        <v>483</v>
      </c>
      <c r="E3" s="140" t="s">
        <v>488</v>
      </c>
      <c r="F3" s="141">
        <v>43861</v>
      </c>
      <c r="G3" s="141" t="s">
        <v>391</v>
      </c>
      <c r="H3" s="140">
        <v>128083.2</v>
      </c>
      <c r="I3" s="140">
        <v>0</v>
      </c>
      <c r="J3" s="147">
        <v>0.98399999999999999</v>
      </c>
      <c r="K3" s="147">
        <v>0.93400000000000005</v>
      </c>
      <c r="L3" s="140">
        <v>0.81599999999999995</v>
      </c>
      <c r="M3" s="140">
        <v>0.84</v>
      </c>
      <c r="N3" s="142">
        <f t="shared" ref="N3:N5" si="0">H3*J3*L3</f>
        <v>102843.63694079999</v>
      </c>
      <c r="O3" s="142">
        <f t="shared" ref="O3:O5" si="1">I3*K3*M3</f>
        <v>0</v>
      </c>
      <c r="P3" s="143">
        <v>44197</v>
      </c>
    </row>
    <row r="4" spans="1:16" x14ac:dyDescent="0.2">
      <c r="A4" s="144" t="s">
        <v>29</v>
      </c>
      <c r="B4" s="145" t="s">
        <v>460</v>
      </c>
      <c r="C4" s="144" t="s">
        <v>31</v>
      </c>
      <c r="D4" s="145" t="s">
        <v>485</v>
      </c>
      <c r="E4" s="140" t="s">
        <v>42</v>
      </c>
      <c r="F4" s="141">
        <v>43854</v>
      </c>
      <c r="G4" s="141" t="s">
        <v>391</v>
      </c>
      <c r="H4" s="142">
        <v>96744</v>
      </c>
      <c r="I4" s="140">
        <v>0.5</v>
      </c>
      <c r="J4" s="147">
        <v>0.98399999999999999</v>
      </c>
      <c r="K4" s="147">
        <v>0.93400000000000005</v>
      </c>
      <c r="L4" s="140">
        <v>0.81599999999999995</v>
      </c>
      <c r="M4" s="140">
        <v>0.84</v>
      </c>
      <c r="N4" s="142">
        <f t="shared" si="0"/>
        <v>77680.014335999993</v>
      </c>
      <c r="O4" s="142">
        <f t="shared" si="1"/>
        <v>0.39228000000000002</v>
      </c>
      <c r="P4" s="143">
        <v>44228</v>
      </c>
    </row>
    <row r="5" spans="1:16" x14ac:dyDescent="0.2">
      <c r="A5" s="144" t="s">
        <v>29</v>
      </c>
      <c r="B5" s="145" t="s">
        <v>460</v>
      </c>
      <c r="C5" s="144" t="s">
        <v>31</v>
      </c>
      <c r="D5" s="145" t="s">
        <v>486</v>
      </c>
      <c r="E5" s="140" t="s">
        <v>42</v>
      </c>
      <c r="F5" s="141">
        <v>43836</v>
      </c>
      <c r="G5" s="141" t="s">
        <v>391</v>
      </c>
      <c r="H5" s="146">
        <v>647696</v>
      </c>
      <c r="I5" s="140">
        <v>103.8</v>
      </c>
      <c r="J5" s="147">
        <v>0.98399999999999999</v>
      </c>
      <c r="K5" s="147">
        <v>0.93400000000000005</v>
      </c>
      <c r="L5" s="140">
        <v>0.81599999999999995</v>
      </c>
      <c r="M5" s="140">
        <v>0.84</v>
      </c>
      <c r="N5" s="142">
        <f t="shared" si="0"/>
        <v>520063.61702399992</v>
      </c>
      <c r="O5" s="142">
        <f t="shared" si="1"/>
        <v>81.437328000000008</v>
      </c>
      <c r="P5" s="143">
        <v>44228</v>
      </c>
    </row>
    <row r="7" spans="1:16" x14ac:dyDescent="0.2">
      <c r="A7" s="153" t="s">
        <v>502</v>
      </c>
    </row>
    <row r="9" spans="1:16" ht="15" x14ac:dyDescent="0.2">
      <c r="A9" s="138" t="s">
        <v>499</v>
      </c>
      <c r="B9" s="138"/>
      <c r="C9" s="138"/>
      <c r="D9" s="138"/>
      <c r="E9" s="138"/>
    </row>
    <row r="10" spans="1:16" ht="15" x14ac:dyDescent="0.2">
      <c r="A10" s="138" t="s">
        <v>494</v>
      </c>
      <c r="B10" s="138"/>
      <c r="C10" s="138"/>
      <c r="D10" s="138"/>
      <c r="E10" s="138"/>
    </row>
    <row r="11" spans="1:16" ht="15" x14ac:dyDescent="0.2">
      <c r="A11" s="149"/>
      <c r="B11" s="149" t="s">
        <v>495</v>
      </c>
      <c r="C11" s="149" t="s">
        <v>496</v>
      </c>
      <c r="D11" s="149" t="s">
        <v>497</v>
      </c>
      <c r="E11" s="149" t="s">
        <v>498</v>
      </c>
    </row>
    <row r="12" spans="1:16" ht="15" x14ac:dyDescent="0.2">
      <c r="A12" s="150" t="s">
        <v>448</v>
      </c>
      <c r="B12" s="151">
        <f>H2</f>
        <v>100680</v>
      </c>
      <c r="C12" s="151">
        <f>I2</f>
        <v>13.738</v>
      </c>
      <c r="D12" s="152">
        <f>B12/(B12+B13)</f>
        <v>0.10345218758014771</v>
      </c>
      <c r="E12" s="152">
        <f>C12/(C12+C13)</f>
        <v>0.11638624849624697</v>
      </c>
    </row>
    <row r="13" spans="1:16" ht="15" x14ac:dyDescent="0.2">
      <c r="A13" s="150" t="s">
        <v>447</v>
      </c>
      <c r="B13" s="151">
        <f>H3+H4+H5</f>
        <v>872523.2</v>
      </c>
      <c r="C13" s="151">
        <f>I3+I4+I5</f>
        <v>104.3</v>
      </c>
      <c r="D13" s="152">
        <f>B13/(B12+B13)</f>
        <v>0.89654781241985226</v>
      </c>
      <c r="E13" s="152">
        <f>C13/(C12+C13)</f>
        <v>0.88361375150375299</v>
      </c>
    </row>
  </sheetData>
  <autoFilter ref="A1:P5" xr:uid="{57E816DA-1CD6-7442-BDF2-2D5229555344}"/>
  <dataValidations count="4">
    <dataValidation type="list" allowBlank="1" showInputMessage="1" showErrorMessage="1" sqref="H3:H4 E2:E5 I3:I5" xr:uid="{F5D843B3-A1DA-7442-BA54-EC1D31CA923E}">
      <formula1>Track</formula1>
    </dataValidation>
    <dataValidation type="list" allowBlank="1" showInputMessage="1" showErrorMessage="1" sqref="C2:C5" xr:uid="{49CEFDB9-5CCD-7740-A845-6ADF3E4E9629}">
      <formula1>Funding_Mechanism</formula1>
    </dataValidation>
    <dataValidation type="list" allowBlank="1" showInputMessage="1" showErrorMessage="1" sqref="A2:A5" xr:uid="{460E7DC0-1CA9-7646-9B86-7FDB49513FEE}">
      <formula1>LDC_Name</formula1>
    </dataValidation>
    <dataValidation type="list" allowBlank="1" showInputMessage="1" showErrorMessage="1" sqref="B2:B5" xr:uid="{62FB4966-7CC0-9E46-A35B-EA29F19789B4}">
      <formula1>Program_Name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B1F8E-57CC-44FE-BC04-9318676F8064}">
  <dimension ref="A1:AE61"/>
  <sheetViews>
    <sheetView zoomScale="85" zoomScaleNormal="85" workbookViewId="0">
      <selection activeCell="L7" sqref="L7"/>
    </sheetView>
  </sheetViews>
  <sheetFormatPr baseColWidth="10" defaultColWidth="8.83203125" defaultRowHeight="15" x14ac:dyDescent="0.2"/>
  <cols>
    <col min="1" max="1" width="71.5" bestFit="1" customWidth="1"/>
    <col min="2" max="5" width="11.6640625" bestFit="1" customWidth="1"/>
    <col min="6" max="6" width="2.6640625" style="47" customWidth="1"/>
    <col min="7" max="8" width="11.6640625" customWidth="1"/>
    <col min="9" max="9" width="2.6640625" style="47" customWidth="1"/>
    <col min="10" max="19" width="11.6640625" bestFit="1" customWidth="1"/>
    <col min="20" max="20" width="2.6640625" customWidth="1"/>
    <col min="22" max="22" width="10.33203125" bestFit="1" customWidth="1"/>
    <col min="23" max="30" width="11.6640625" bestFit="1" customWidth="1"/>
  </cols>
  <sheetData>
    <row r="1" spans="1:31" x14ac:dyDescent="0.2">
      <c r="J1">
        <v>35</v>
      </c>
      <c r="K1">
        <f>J1+1</f>
        <v>36</v>
      </c>
      <c r="L1">
        <f t="shared" ref="L1:S1" si="0">K1+1</f>
        <v>37</v>
      </c>
      <c r="M1">
        <f t="shared" si="0"/>
        <v>38</v>
      </c>
      <c r="N1">
        <f t="shared" si="0"/>
        <v>39</v>
      </c>
      <c r="O1">
        <f t="shared" si="0"/>
        <v>40</v>
      </c>
      <c r="P1">
        <f t="shared" si="0"/>
        <v>41</v>
      </c>
      <c r="Q1">
        <f t="shared" si="0"/>
        <v>42</v>
      </c>
      <c r="R1">
        <f t="shared" si="0"/>
        <v>43</v>
      </c>
      <c r="S1">
        <f t="shared" si="0"/>
        <v>44</v>
      </c>
      <c r="U1">
        <v>1</v>
      </c>
      <c r="V1">
        <f>U1+1</f>
        <v>2</v>
      </c>
      <c r="W1">
        <f t="shared" ref="W1:AD1" si="1">V1+1</f>
        <v>3</v>
      </c>
      <c r="X1">
        <f t="shared" si="1"/>
        <v>4</v>
      </c>
      <c r="Y1">
        <f t="shared" si="1"/>
        <v>5</v>
      </c>
      <c r="Z1">
        <f t="shared" si="1"/>
        <v>6</v>
      </c>
      <c r="AA1">
        <f t="shared" si="1"/>
        <v>7</v>
      </c>
      <c r="AB1">
        <f t="shared" si="1"/>
        <v>8</v>
      </c>
      <c r="AC1">
        <f t="shared" si="1"/>
        <v>9</v>
      </c>
      <c r="AD1">
        <f t="shared" si="1"/>
        <v>10</v>
      </c>
    </row>
    <row r="2" spans="1:31" x14ac:dyDescent="0.2">
      <c r="B2" s="183" t="s">
        <v>346</v>
      </c>
      <c r="C2" s="183"/>
      <c r="D2" s="183"/>
      <c r="E2" s="183"/>
      <c r="F2" s="63"/>
      <c r="G2" s="183" t="s">
        <v>351</v>
      </c>
      <c r="H2" s="183"/>
      <c r="J2" s="184" t="s">
        <v>393</v>
      </c>
      <c r="K2" s="184"/>
      <c r="L2" s="184"/>
      <c r="M2" s="184"/>
      <c r="N2" s="184"/>
      <c r="O2" s="184"/>
      <c r="P2" s="184"/>
      <c r="Q2" s="184"/>
      <c r="R2" s="184"/>
      <c r="S2" s="184"/>
      <c r="U2" s="184" t="s">
        <v>396</v>
      </c>
      <c r="V2" s="184"/>
      <c r="W2" s="184"/>
      <c r="X2" s="184"/>
      <c r="Y2" s="184"/>
      <c r="Z2" s="184"/>
      <c r="AA2" s="184"/>
      <c r="AB2" s="184"/>
      <c r="AC2" s="184"/>
      <c r="AD2" s="184"/>
    </row>
    <row r="3" spans="1:31" ht="48" x14ac:dyDescent="0.2">
      <c r="A3" s="56" t="s">
        <v>386</v>
      </c>
      <c r="B3" s="52" t="s">
        <v>23</v>
      </c>
      <c r="C3" s="48">
        <v>2018</v>
      </c>
      <c r="D3" s="48">
        <v>2019</v>
      </c>
      <c r="E3" s="48">
        <v>2020</v>
      </c>
      <c r="F3" s="46"/>
      <c r="G3" s="48">
        <v>2018</v>
      </c>
      <c r="H3" s="48" t="s">
        <v>352</v>
      </c>
      <c r="J3" s="53">
        <v>2018</v>
      </c>
      <c r="K3" s="53">
        <v>2019</v>
      </c>
      <c r="L3" s="53">
        <v>2020</v>
      </c>
      <c r="M3" s="53">
        <v>2021</v>
      </c>
      <c r="N3" s="53">
        <v>2022</v>
      </c>
      <c r="O3" s="53">
        <v>2023</v>
      </c>
      <c r="P3" s="53">
        <v>2024</v>
      </c>
      <c r="Q3" s="53">
        <v>2025</v>
      </c>
      <c r="R3" s="53">
        <v>2026</v>
      </c>
      <c r="S3" s="53">
        <v>2027</v>
      </c>
      <c r="U3" s="53">
        <v>2018</v>
      </c>
      <c r="V3" s="53">
        <v>2019</v>
      </c>
      <c r="W3" s="53">
        <v>2020</v>
      </c>
      <c r="X3" s="53">
        <v>2021</v>
      </c>
      <c r="Y3" s="53">
        <v>2022</v>
      </c>
      <c r="Z3" s="53">
        <v>2023</v>
      </c>
      <c r="AA3" s="53">
        <v>2024</v>
      </c>
      <c r="AB3" s="53">
        <v>2025</v>
      </c>
      <c r="AC3" s="53">
        <v>2026</v>
      </c>
      <c r="AD3" s="53">
        <v>2027</v>
      </c>
    </row>
    <row r="4" spans="1:31" x14ac:dyDescent="0.2">
      <c r="A4" s="64" t="s">
        <v>354</v>
      </c>
      <c r="B4" s="61"/>
      <c r="C4" s="62"/>
      <c r="D4" s="62"/>
      <c r="E4" s="62"/>
      <c r="F4" s="46"/>
      <c r="G4" s="62"/>
      <c r="H4" s="62"/>
      <c r="J4" s="61"/>
      <c r="K4" s="61"/>
      <c r="L4" s="61"/>
      <c r="M4" s="61"/>
      <c r="N4" s="61"/>
      <c r="O4" s="61"/>
      <c r="P4" s="61"/>
      <c r="Q4" s="61"/>
      <c r="R4" s="61"/>
      <c r="S4" s="61"/>
      <c r="U4" s="61"/>
      <c r="V4" s="61"/>
      <c r="W4" s="61"/>
      <c r="X4" s="61"/>
      <c r="Y4" s="61"/>
      <c r="Z4" s="61"/>
      <c r="AA4" s="61"/>
      <c r="AB4" s="61"/>
      <c r="AC4" s="61"/>
      <c r="AD4" s="61"/>
    </row>
    <row r="5" spans="1:31" x14ac:dyDescent="0.2">
      <c r="A5" s="57" t="s">
        <v>324</v>
      </c>
      <c r="B5" s="52"/>
      <c r="C5" s="48"/>
      <c r="D5" s="48"/>
      <c r="E5" s="48"/>
      <c r="F5" s="46"/>
      <c r="G5" s="49">
        <v>0</v>
      </c>
      <c r="H5" s="49">
        <v>0</v>
      </c>
      <c r="J5" s="53"/>
      <c r="K5" s="53"/>
      <c r="L5" s="53"/>
      <c r="M5" s="53"/>
      <c r="N5" s="53"/>
      <c r="O5" s="53"/>
      <c r="P5" s="53"/>
      <c r="Q5" s="53"/>
      <c r="R5" s="53"/>
      <c r="S5" s="53"/>
      <c r="U5" s="57"/>
      <c r="V5" s="57"/>
      <c r="W5" s="57"/>
      <c r="X5" s="57"/>
      <c r="Y5" s="57"/>
      <c r="Z5" s="57"/>
      <c r="AA5" s="57"/>
      <c r="AB5" s="57"/>
      <c r="AC5" s="57"/>
      <c r="AD5" s="57"/>
    </row>
    <row r="6" spans="1:31" x14ac:dyDescent="0.2">
      <c r="A6" s="57" t="s">
        <v>329</v>
      </c>
      <c r="B6" s="52"/>
      <c r="C6" s="48"/>
      <c r="D6" s="48"/>
      <c r="E6" s="48"/>
      <c r="F6" s="46"/>
      <c r="G6" s="110">
        <v>179763.02381774993</v>
      </c>
      <c r="H6" s="49">
        <v>179763.02381774993</v>
      </c>
      <c r="J6" s="55">
        <v>179763.02381774993</v>
      </c>
      <c r="K6" s="107">
        <f>VLOOKUP($A6, ' Historical Persistence'!$A$66:$BE$86, '2018 Persistence Summary Tables'!K$1, FALSE)*J6</f>
        <v>179763.02381774993</v>
      </c>
      <c r="L6" s="107">
        <f>VLOOKUP($A6, ' Historical Persistence'!$A$66:$BE$86, '2018 Persistence Summary Tables'!L$1, FALSE)*K6</f>
        <v>179763.02381774993</v>
      </c>
      <c r="M6" s="107">
        <f>VLOOKUP($A6, ' Historical Persistence'!$A$66:$BE$86, '2018 Persistence Summary Tables'!M$1, FALSE)*L6</f>
        <v>179763.02381774993</v>
      </c>
      <c r="N6" s="107">
        <f>VLOOKUP($A6, ' Historical Persistence'!$A$66:$BE$86, '2018 Persistence Summary Tables'!N$1, FALSE)*M6</f>
        <v>179763.02381774993</v>
      </c>
      <c r="O6" s="107">
        <f>VLOOKUP($A6, ' Historical Persistence'!$A$66:$BE$86, '2018 Persistence Summary Tables'!O$1, FALSE)*N6</f>
        <v>179763.02381774993</v>
      </c>
      <c r="P6" s="107">
        <f>VLOOKUP($A6, ' Historical Persistence'!$A$66:$BE$86, '2018 Persistence Summary Tables'!P$1, FALSE)*O6</f>
        <v>179763.02381774993</v>
      </c>
      <c r="Q6" s="107">
        <f>VLOOKUP($A6, ' Historical Persistence'!$A$66:$BE$86, '2018 Persistence Summary Tables'!Q$1, FALSE)*P6</f>
        <v>179763.02381774993</v>
      </c>
      <c r="R6" s="107">
        <f>VLOOKUP($A6, ' Historical Persistence'!$A$66:$BE$86, '2018 Persistence Summary Tables'!R$1, FALSE)*Q6</f>
        <v>179763.02381774993</v>
      </c>
      <c r="S6" s="107">
        <f>VLOOKUP($A6, ' Historical Persistence'!$A$66:$BE$86, '2018 Persistence Summary Tables'!S$1, FALSE)*R6</f>
        <v>179763.02381774993</v>
      </c>
      <c r="U6" s="55"/>
      <c r="V6" s="57"/>
      <c r="W6" s="57"/>
      <c r="X6" s="57"/>
      <c r="Y6" s="57"/>
      <c r="Z6" s="57"/>
      <c r="AA6" s="57"/>
      <c r="AB6" s="57"/>
      <c r="AC6" s="57"/>
      <c r="AD6" s="57"/>
    </row>
    <row r="7" spans="1:31" x14ac:dyDescent="0.2">
      <c r="A7" s="57" t="s">
        <v>37</v>
      </c>
      <c r="B7" s="51">
        <f>SUMIFS('2018 Project List'!Y$3:Y$1371,'2018 Project List'!$V$3:$V$1371,$A7,'2018 Project List'!$AO$3:$AO$1371,"Y")</f>
        <v>553.85771977901459</v>
      </c>
      <c r="C7" s="65">
        <f>SUMIFS('2018 Project List'!AC$3:AC$1371,'2018 Project List'!$V$3:$V$1371,$A7,'2018 Project List'!$AO$3:$AO$1371,"Y")</f>
        <v>553.85771977901459</v>
      </c>
      <c r="D7" s="65">
        <f>SUMIFS('2018 Project List'!AD$3:AD$1371,'2018 Project List'!$V$3:$V$1371,$A7,'2018 Project List'!$AO$3:$AO$1371,"Y")</f>
        <v>494.70627589265297</v>
      </c>
      <c r="E7" s="65">
        <f>SUMIFS('2018 Project List'!AE$3:AE$1371,'2018 Project List'!$V$3:$V$1371,$A7,'2018 Project List'!$AO$3:$AO$1371,"Y")</f>
        <v>483.65837329321221</v>
      </c>
      <c r="F7" s="17"/>
      <c r="G7" s="50">
        <v>553.85771977901459</v>
      </c>
      <c r="H7" s="50">
        <v>483.65837329321221</v>
      </c>
      <c r="J7" s="54"/>
      <c r="K7" s="54"/>
      <c r="L7" s="54">
        <f>E7</f>
        <v>483.65837329321221</v>
      </c>
      <c r="M7" s="107">
        <f>VLOOKUP($A7, ' Historical Persistence'!$A$66:$BE$86, '2018 Persistence Summary Tables'!M$1, FALSE)*L7</f>
        <v>483.65837329321221</v>
      </c>
      <c r="N7" s="107">
        <f>VLOOKUP($A7, ' Historical Persistence'!$A$66:$BE$86, '2018 Persistence Summary Tables'!N$1, FALSE)*M7</f>
        <v>483.65837329321221</v>
      </c>
      <c r="O7" s="107">
        <f>VLOOKUP($A7, ' Historical Persistence'!$A$66:$BE$86, '2018 Persistence Summary Tables'!O$1, FALSE)*N7</f>
        <v>483.65837329321221</v>
      </c>
      <c r="P7" s="107">
        <f>VLOOKUP($A7, ' Historical Persistence'!$A$66:$BE$86, '2018 Persistence Summary Tables'!P$1, FALSE)*O7</f>
        <v>483.65837329321221</v>
      </c>
      <c r="Q7" s="107">
        <f>VLOOKUP($A7, ' Historical Persistence'!$A$66:$BE$86, '2018 Persistence Summary Tables'!Q$1, FALSE)*P7</f>
        <v>483.65837329321221</v>
      </c>
      <c r="R7" s="107">
        <f>VLOOKUP($A7, ' Historical Persistence'!$A$66:$BE$86, '2018 Persistence Summary Tables'!R$1, FALSE)*Q7</f>
        <v>483.65837329321221</v>
      </c>
      <c r="S7" s="107">
        <f>VLOOKUP($A7, ' Historical Persistence'!$A$66:$BE$86, '2018 Persistence Summary Tables'!S$1, FALSE)*R7</f>
        <v>480.83027165865855</v>
      </c>
      <c r="U7" s="54"/>
      <c r="V7" s="54"/>
      <c r="W7" s="54"/>
      <c r="X7" s="54"/>
      <c r="Y7" s="54"/>
      <c r="Z7" s="54"/>
      <c r="AA7" s="54"/>
      <c r="AB7" s="54"/>
      <c r="AC7" s="57"/>
      <c r="AD7" s="57"/>
    </row>
    <row r="8" spans="1:31" s="47" customFormat="1" x14ac:dyDescent="0.2">
      <c r="A8" s="58" t="s">
        <v>328</v>
      </c>
      <c r="B8" s="51"/>
      <c r="C8" s="51"/>
      <c r="D8" s="51"/>
      <c r="E8" s="51"/>
      <c r="F8" s="17"/>
      <c r="G8" s="108">
        <v>616431.40082519443</v>
      </c>
      <c r="H8" s="108">
        <v>611363.94006667612</v>
      </c>
      <c r="J8" s="55">
        <f>G8</f>
        <v>616431.40082519443</v>
      </c>
      <c r="K8" s="55"/>
      <c r="L8" s="55">
        <f>H8</f>
        <v>611363.94006667612</v>
      </c>
      <c r="M8" s="107">
        <f>VLOOKUP($A8, ' Historical Persistence'!$A$66:$BE$86, '2018 Persistence Summary Tables'!M$1, FALSE)*L8</f>
        <v>611363.94006667612</v>
      </c>
      <c r="N8" s="107">
        <f>VLOOKUP($A8, ' Historical Persistence'!$A$66:$BE$86, '2018 Persistence Summary Tables'!N$1, FALSE)*M8</f>
        <v>611363.94006667612</v>
      </c>
      <c r="O8" s="107">
        <f>VLOOKUP($A8, ' Historical Persistence'!$A$66:$BE$86, '2018 Persistence Summary Tables'!O$1, FALSE)*N8</f>
        <v>611363.94006667612</v>
      </c>
      <c r="P8" s="107">
        <f>VLOOKUP($A8, ' Historical Persistence'!$A$66:$BE$86, '2018 Persistence Summary Tables'!P$1, FALSE)*O8</f>
        <v>611363.94006667612</v>
      </c>
      <c r="Q8" s="107">
        <f>VLOOKUP($A8, ' Historical Persistence'!$A$66:$BE$86, '2018 Persistence Summary Tables'!Q$1, FALSE)*P8</f>
        <v>611348.10117126547</v>
      </c>
      <c r="R8" s="107">
        <f>VLOOKUP($A8, ' Historical Persistence'!$A$66:$BE$86, '2018 Persistence Summary Tables'!R$1, FALSE)*Q8</f>
        <v>611348.10117126547</v>
      </c>
      <c r="S8" s="107">
        <f>VLOOKUP($A8, ' Historical Persistence'!$A$66:$BE$86, '2018 Persistence Summary Tables'!S$1, FALSE)*R8</f>
        <v>611348.10117126547</v>
      </c>
      <c r="U8" s="54"/>
      <c r="V8" s="54"/>
      <c r="W8" s="54"/>
      <c r="X8" s="54"/>
      <c r="Y8" s="54"/>
      <c r="Z8" s="54"/>
      <c r="AA8" s="54"/>
      <c r="AB8" s="54"/>
      <c r="AC8" s="54"/>
      <c r="AD8" s="58"/>
    </row>
    <row r="9" spans="1:31" x14ac:dyDescent="0.2">
      <c r="A9" s="58" t="s">
        <v>134</v>
      </c>
      <c r="B9" s="51">
        <f>SUMIFS('2018 Project List'!Y$3:Y$1371,'2018 Project List'!$V$3:$V$1371,$A9,'2018 Project List'!$AO$3:$AO$1371,"Y")</f>
        <v>10006.484333957649</v>
      </c>
      <c r="C9" s="65">
        <f>SUMIFS('2018 Project List'!AC$3:AC$1371,'2018 Project List'!$V$3:$V$1371,$A9,'2018 Project List'!$AO$3:$AO$1371,"Y")</f>
        <v>10006.484333957649</v>
      </c>
      <c r="D9" s="65">
        <f>SUMIFS('2018 Project List'!AD$3:AD$1371,'2018 Project List'!$V$3:$V$1371,$A9,'2018 Project List'!$AO$3:$AO$1371,"Y")</f>
        <v>10006.484333957649</v>
      </c>
      <c r="E9" s="65">
        <f>SUMIFS('2018 Project List'!AE$3:AE$1371,'2018 Project List'!$V$3:$V$1371,$A9,'2018 Project List'!$AO$3:$AO$1371,"Y")</f>
        <v>10006.484333957649</v>
      </c>
      <c r="F9" s="17"/>
      <c r="G9" s="50">
        <v>7280.7765954778051</v>
      </c>
      <c r="H9" s="50">
        <v>7280.7765954778051</v>
      </c>
      <c r="J9" s="54"/>
      <c r="K9" s="54"/>
      <c r="L9" s="54">
        <f>E9</f>
        <v>10006.484333957649</v>
      </c>
      <c r="M9" s="107">
        <f>VLOOKUP($A9, ' Historical Persistence'!$A$66:$BE$86, '2018 Persistence Summary Tables'!M$1, FALSE)*L9</f>
        <v>10006.484333957649</v>
      </c>
      <c r="N9" s="107">
        <f>VLOOKUP($A9, ' Historical Persistence'!$A$66:$BE$86, '2018 Persistence Summary Tables'!N$1, FALSE)*M9</f>
        <v>10006.484333957649</v>
      </c>
      <c r="O9" s="107">
        <f>VLOOKUP($A9, ' Historical Persistence'!$A$66:$BE$86, '2018 Persistence Summary Tables'!O$1, FALSE)*N9</f>
        <v>10006.484333957649</v>
      </c>
      <c r="P9" s="107">
        <f>VLOOKUP($A9, ' Historical Persistence'!$A$66:$BE$86, '2018 Persistence Summary Tables'!P$1, FALSE)*O9</f>
        <v>10006.484333957649</v>
      </c>
      <c r="Q9" s="107">
        <f>VLOOKUP($A9, ' Historical Persistence'!$A$66:$BE$86, '2018 Persistence Summary Tables'!Q$1, FALSE)*P9</f>
        <v>10006.484333957649</v>
      </c>
      <c r="R9" s="107">
        <f>VLOOKUP($A9, ' Historical Persistence'!$A$66:$BE$86, '2018 Persistence Summary Tables'!R$1, FALSE)*Q9</f>
        <v>10006.484333957649</v>
      </c>
      <c r="S9" s="107">
        <f>VLOOKUP($A9, ' Historical Persistence'!$A$66:$BE$86, '2018 Persistence Summary Tables'!S$1, FALSE)*R9</f>
        <v>10006.484333957649</v>
      </c>
      <c r="U9" s="54"/>
      <c r="V9" s="54"/>
      <c r="W9" s="54"/>
      <c r="X9" s="54"/>
      <c r="Y9" s="54"/>
      <c r="Z9" s="54"/>
      <c r="AA9" s="54"/>
      <c r="AB9" s="54"/>
      <c r="AC9" s="54"/>
      <c r="AD9" s="57"/>
    </row>
    <row r="10" spans="1:31" s="47" customFormat="1" x14ac:dyDescent="0.2">
      <c r="A10" s="58" t="s">
        <v>347</v>
      </c>
      <c r="B10" s="51">
        <f>SUMIFS('2018 Project List'!Y$3:Y$1371,'2018 Project List'!$V$3:$V$1371,$A10,'2018 Project List'!$AO$3:$AO$1371,"Y")</f>
        <v>0</v>
      </c>
      <c r="C10" s="51">
        <f>SUMIFS('2018 Project List'!AC$3:AC$1371,'2018 Project List'!$V$3:$V$1371,$A10,'2018 Project List'!$AO$3:$AO$1371,"Y")</f>
        <v>0</v>
      </c>
      <c r="D10" s="51">
        <f>SUMIFS('2018 Project List'!AD$3:AD$1371,'2018 Project List'!$V$3:$V$1371,$A10,'2018 Project List'!$AO$3:$AO$1371,"Y")</f>
        <v>0</v>
      </c>
      <c r="E10" s="51">
        <f>SUMIFS('2018 Project List'!AE$3:AE$1371,'2018 Project List'!$V$3:$V$1371,$A10,'2018 Project List'!$AO$3:$AO$1371,"Y")</f>
        <v>0</v>
      </c>
      <c r="F10" s="17"/>
      <c r="G10" s="108">
        <v>19504.999999999996</v>
      </c>
      <c r="H10" s="50">
        <v>19504.999999999996</v>
      </c>
      <c r="J10" s="55"/>
      <c r="K10" s="55"/>
      <c r="L10" s="55"/>
      <c r="M10" s="109" t="e">
        <f>SUMIFS('2018 Project List'!#REF!, '2018 Project List'!$V$3:$V$1371, '2018 Persistence Summary Tables'!$A10, '2018 Project List'!$AO$3:$AO$1371, "Y")</f>
        <v>#REF!</v>
      </c>
      <c r="N10" s="109" t="e">
        <f>SUMIFS('2018 Project List'!#REF!, '2018 Project List'!$V$3:$V$1371, '2018 Persistence Summary Tables'!$A10, '2018 Project List'!$AO$3:$AO$1371, "Y")</f>
        <v>#REF!</v>
      </c>
      <c r="O10" s="109" t="e">
        <f>SUMIFS('2018 Project List'!#REF!, '2018 Project List'!$V$3:$V$1371, '2018 Persistence Summary Tables'!$A10, '2018 Project List'!$AO$3:$AO$1371, "Y")</f>
        <v>#REF!</v>
      </c>
      <c r="P10" s="109" t="e">
        <f>SUMIFS('2018 Project List'!#REF!, '2018 Project List'!$V$3:$V$1371, '2018 Persistence Summary Tables'!$A10, '2018 Project List'!$AO$3:$AO$1371, "Y")</f>
        <v>#REF!</v>
      </c>
      <c r="Q10" s="109" t="e">
        <f>SUMIFS('2018 Project List'!#REF!, '2018 Project List'!$V$3:$V$1371, '2018 Persistence Summary Tables'!$A10, '2018 Project List'!$AO$3:$AO$1371, "Y")</f>
        <v>#REF!</v>
      </c>
      <c r="R10" s="109" t="e">
        <f>SUMIFS('2018 Project List'!#REF!, '2018 Project List'!$V$3:$V$1371, '2018 Persistence Summary Tables'!$A10, '2018 Project List'!$AO$3:$AO$1371, "Y")</f>
        <v>#REF!</v>
      </c>
      <c r="S10" s="109" t="e">
        <f>SUMIFS('2018 Project List'!#REF!, '2018 Project List'!$V$3:$V$1371, '2018 Persistence Summary Tables'!$A10, '2018 Project List'!$AO$3:$AO$1371, "Y")</f>
        <v>#REF!</v>
      </c>
      <c r="U10" s="54">
        <f>G10</f>
        <v>19504.999999999996</v>
      </c>
      <c r="V10" s="107">
        <f>U10</f>
        <v>19504.999999999996</v>
      </c>
      <c r="W10" s="107">
        <f t="shared" ref="W10:AD10" si="2">V10</f>
        <v>19504.999999999996</v>
      </c>
      <c r="X10" s="107">
        <f t="shared" si="2"/>
        <v>19504.999999999996</v>
      </c>
      <c r="Y10" s="107">
        <f t="shared" si="2"/>
        <v>19504.999999999996</v>
      </c>
      <c r="Z10" s="107">
        <f t="shared" si="2"/>
        <v>19504.999999999996</v>
      </c>
      <c r="AA10" s="107">
        <f t="shared" si="2"/>
        <v>19504.999999999996</v>
      </c>
      <c r="AB10" s="107">
        <f t="shared" si="2"/>
        <v>19504.999999999996</v>
      </c>
      <c r="AC10" s="107">
        <f t="shared" si="2"/>
        <v>19504.999999999996</v>
      </c>
      <c r="AD10" s="107">
        <f t="shared" si="2"/>
        <v>19504.999999999996</v>
      </c>
      <c r="AE10" s="47" t="s">
        <v>398</v>
      </c>
    </row>
    <row r="11" spans="1:31" s="47" customFormat="1" hidden="1" x14ac:dyDescent="0.2">
      <c r="A11" s="58" t="s">
        <v>348</v>
      </c>
      <c r="B11" s="51"/>
      <c r="C11" s="51"/>
      <c r="D11" s="51"/>
      <c r="E11" s="51"/>
      <c r="F11" s="17"/>
      <c r="G11" s="50">
        <v>0</v>
      </c>
      <c r="H11" s="50">
        <v>0</v>
      </c>
      <c r="J11" s="55"/>
      <c r="K11" s="55"/>
      <c r="L11" s="55"/>
      <c r="M11" s="55"/>
      <c r="N11" s="55"/>
      <c r="O11" s="55"/>
      <c r="P11" s="55"/>
      <c r="Q11" s="55"/>
      <c r="R11" s="55"/>
      <c r="S11" s="55"/>
      <c r="U11" s="58"/>
      <c r="V11" s="58"/>
      <c r="W11" s="58"/>
      <c r="X11" s="58"/>
      <c r="Y11" s="58"/>
      <c r="Z11" s="58"/>
      <c r="AA11" s="58"/>
      <c r="AB11" s="58"/>
      <c r="AC11" s="58"/>
      <c r="AD11" s="58"/>
    </row>
    <row r="12" spans="1:31" s="47" customFormat="1" x14ac:dyDescent="0.2">
      <c r="A12" s="64" t="s">
        <v>355</v>
      </c>
      <c r="B12" s="59"/>
      <c r="C12" s="59"/>
      <c r="D12" s="59"/>
      <c r="E12" s="59"/>
      <c r="F12" s="17"/>
      <c r="G12" s="59"/>
      <c r="H12" s="59"/>
      <c r="J12" s="60"/>
      <c r="K12" s="60"/>
      <c r="L12" s="60"/>
      <c r="M12" s="60"/>
      <c r="N12" s="60"/>
      <c r="O12" s="60"/>
      <c r="P12" s="60"/>
      <c r="Q12" s="60"/>
      <c r="R12" s="60"/>
      <c r="S12" s="60"/>
      <c r="U12" s="61"/>
      <c r="V12" s="61"/>
      <c r="W12" s="61"/>
      <c r="X12" s="61"/>
      <c r="Y12" s="61"/>
      <c r="Z12" s="61"/>
      <c r="AA12" s="61"/>
      <c r="AB12" s="61"/>
      <c r="AC12" s="61"/>
      <c r="AD12" s="61"/>
    </row>
    <row r="13" spans="1:31" s="47" customFormat="1" x14ac:dyDescent="0.2">
      <c r="A13" s="57" t="s">
        <v>330</v>
      </c>
      <c r="B13" s="51"/>
      <c r="C13" s="51"/>
      <c r="D13" s="51"/>
      <c r="E13" s="51"/>
      <c r="F13" s="17"/>
      <c r="G13" s="51">
        <v>0</v>
      </c>
      <c r="H13" s="51">
        <v>0</v>
      </c>
      <c r="J13" s="55"/>
      <c r="K13" s="55"/>
      <c r="L13" s="55"/>
      <c r="M13" s="55"/>
      <c r="N13" s="55"/>
      <c r="O13" s="55"/>
      <c r="P13" s="55"/>
      <c r="Q13" s="55"/>
      <c r="R13" s="55"/>
      <c r="S13" s="55"/>
      <c r="U13" s="58"/>
      <c r="V13" s="58"/>
      <c r="W13" s="58"/>
      <c r="X13" s="58"/>
      <c r="Y13" s="58"/>
      <c r="Z13" s="58"/>
      <c r="AA13" s="58"/>
      <c r="AB13" s="58"/>
      <c r="AC13" s="58"/>
      <c r="AD13" s="58"/>
    </row>
    <row r="14" spans="1:31" x14ac:dyDescent="0.2">
      <c r="A14" s="57" t="s">
        <v>44</v>
      </c>
      <c r="B14" s="51">
        <f>SUMIFS('2018 Project List'!Y$3:Y$1371,'2018 Project List'!$V$3:$V$1371,$A14,'2018 Project List'!$AO$3:$AO$1371,"Y")</f>
        <v>2037190.506188032</v>
      </c>
      <c r="C14" s="65">
        <f>SUMIFS('2018 Project List'!AC$3:AC$1371,'2018 Project List'!$V$3:$V$1371,$A14,'2018 Project List'!$AO$3:$AO$1371,"Y")</f>
        <v>2037190.506188032</v>
      </c>
      <c r="D14" s="65">
        <f>SUMIFS('2018 Project List'!AD$3:AD$1371,'2018 Project List'!$V$3:$V$1371,$A14,'2018 Project List'!$AO$3:$AO$1371,"Y")</f>
        <v>2037190.506188032</v>
      </c>
      <c r="E14" s="65">
        <f>SUMIFS('2018 Project List'!AE$3:AE$1371,'2018 Project List'!$V$3:$V$1371,$A14,'2018 Project List'!$AO$3:$AO$1371,"Y")</f>
        <v>2027116.3869856973</v>
      </c>
      <c r="F14" s="17"/>
      <c r="G14" s="51">
        <v>1017840.0968858434</v>
      </c>
      <c r="H14" s="51">
        <v>1012806.7716107661</v>
      </c>
      <c r="J14" s="54"/>
      <c r="K14" s="54"/>
      <c r="L14" s="54">
        <f>E14</f>
        <v>2027116.3869856973</v>
      </c>
      <c r="M14" s="107">
        <f>VLOOKUP($A14, ' Historical Persistence'!$A$66:$BE$86, '2018 Persistence Summary Tables'!M$1, FALSE)*L14</f>
        <v>2027116.3869856973</v>
      </c>
      <c r="N14" s="107">
        <f>VLOOKUP($A14, ' Historical Persistence'!$A$66:$BE$86, '2018 Persistence Summary Tables'!N$1, FALSE)*M14</f>
        <v>2027116.3869856973</v>
      </c>
      <c r="O14" s="107">
        <f>VLOOKUP($A14, ' Historical Persistence'!$A$66:$BE$86, '2018 Persistence Summary Tables'!O$1, FALSE)*N14</f>
        <v>1996629.7589829154</v>
      </c>
      <c r="P14" s="107">
        <f>VLOOKUP($A14, ' Historical Persistence'!$A$66:$BE$86, '2018 Persistence Summary Tables'!P$1, FALSE)*O14</f>
        <v>1996629.7589829154</v>
      </c>
      <c r="Q14" s="107">
        <f>VLOOKUP($A14, ' Historical Persistence'!$A$66:$BE$86, '2018 Persistence Summary Tables'!Q$1, FALSE)*P14</f>
        <v>1996629.7589829154</v>
      </c>
      <c r="R14" s="107">
        <f>VLOOKUP($A14, ' Historical Persistence'!$A$66:$BE$86, '2018 Persistence Summary Tables'!R$1, FALSE)*Q14</f>
        <v>1957685.8861342862</v>
      </c>
      <c r="S14" s="107">
        <f>VLOOKUP($A14, ' Historical Persistence'!$A$66:$BE$86, '2018 Persistence Summary Tables'!S$1, FALSE)*R14</f>
        <v>1957685.8861342862</v>
      </c>
      <c r="U14" s="54"/>
      <c r="V14" s="54"/>
      <c r="W14" s="54"/>
      <c r="X14" s="54"/>
      <c r="Y14" s="54"/>
      <c r="Z14" s="54"/>
      <c r="AA14" s="54"/>
      <c r="AB14" s="57"/>
      <c r="AC14" s="57"/>
      <c r="AD14" s="57"/>
    </row>
    <row r="15" spans="1:31" s="47" customFormat="1" hidden="1" x14ac:dyDescent="0.2">
      <c r="A15" s="58" t="s">
        <v>335</v>
      </c>
      <c r="B15" s="51"/>
      <c r="C15" s="65"/>
      <c r="D15" s="65"/>
      <c r="E15" s="65"/>
      <c r="F15" s="17"/>
      <c r="G15" s="51">
        <v>0</v>
      </c>
      <c r="H15" s="51">
        <v>0</v>
      </c>
      <c r="J15" s="55"/>
      <c r="K15" s="55"/>
      <c r="L15" s="54">
        <f t="shared" ref="L15:L23" si="3">E15</f>
        <v>0</v>
      </c>
      <c r="M15" s="107" t="e">
        <f>VLOOKUP($A15, ' Historical Persistence'!$A$66:$BE$86, '2018 Persistence Summary Tables'!M$1, FALSE)*L15</f>
        <v>#VALUE!</v>
      </c>
      <c r="N15" s="107" t="e">
        <f>VLOOKUP($A15, ' Historical Persistence'!$A$66:$BE$86, '2018 Persistence Summary Tables'!N$1, FALSE)*M15</f>
        <v>#VALUE!</v>
      </c>
      <c r="O15" s="107" t="e">
        <f>VLOOKUP($A15, ' Historical Persistence'!$A$66:$BE$86, '2018 Persistence Summary Tables'!O$1, FALSE)*N15</f>
        <v>#VALUE!</v>
      </c>
      <c r="P15" s="107" t="e">
        <f>VLOOKUP($A15, ' Historical Persistence'!$A$66:$BE$86, '2018 Persistence Summary Tables'!P$1, FALSE)*O15</f>
        <v>#VALUE!</v>
      </c>
      <c r="Q15" s="107" t="e">
        <f>VLOOKUP($A15, ' Historical Persistence'!$A$66:$BE$86, '2018 Persistence Summary Tables'!Q$1, FALSE)*P15</f>
        <v>#VALUE!</v>
      </c>
      <c r="R15" s="107" t="e">
        <f>VLOOKUP($A15, ' Historical Persistence'!$A$66:$BE$86, '2018 Persistence Summary Tables'!R$1, FALSE)*Q15</f>
        <v>#VALUE!</v>
      </c>
      <c r="S15" s="107" t="e">
        <f>VLOOKUP($A15, ' Historical Persistence'!$A$66:$BE$86, '2018 Persistence Summary Tables'!S$1, FALSE)*R15</f>
        <v>#VALUE!</v>
      </c>
      <c r="U15" s="54"/>
      <c r="V15" s="54"/>
      <c r="W15" s="54"/>
      <c r="X15" s="54"/>
      <c r="Y15" s="54"/>
      <c r="Z15" s="54"/>
      <c r="AA15" s="54"/>
      <c r="AB15" s="58"/>
      <c r="AC15" s="58"/>
      <c r="AD15" s="58"/>
    </row>
    <row r="16" spans="1:31" s="47" customFormat="1" hidden="1" x14ac:dyDescent="0.2">
      <c r="A16" s="58" t="s">
        <v>349</v>
      </c>
      <c r="B16" s="51"/>
      <c r="C16" s="65"/>
      <c r="D16" s="65"/>
      <c r="E16" s="65"/>
      <c r="F16" s="17"/>
      <c r="G16" s="51">
        <v>0</v>
      </c>
      <c r="H16" s="51">
        <v>0</v>
      </c>
      <c r="J16" s="55"/>
      <c r="K16" s="55"/>
      <c r="L16" s="54">
        <f t="shared" si="3"/>
        <v>0</v>
      </c>
      <c r="M16" s="107" t="e">
        <f>VLOOKUP($A16, ' Historical Persistence'!$A$66:$BE$86, '2018 Persistence Summary Tables'!M$1, FALSE)*L16</f>
        <v>#N/A</v>
      </c>
      <c r="N16" s="107" t="e">
        <f>VLOOKUP($A16, ' Historical Persistence'!$A$66:$BE$86, '2018 Persistence Summary Tables'!N$1, FALSE)*M16</f>
        <v>#N/A</v>
      </c>
      <c r="O16" s="107" t="e">
        <f>VLOOKUP($A16, ' Historical Persistence'!$A$66:$BE$86, '2018 Persistence Summary Tables'!O$1, FALSE)*N16</f>
        <v>#N/A</v>
      </c>
      <c r="P16" s="107" t="e">
        <f>VLOOKUP($A16, ' Historical Persistence'!$A$66:$BE$86, '2018 Persistence Summary Tables'!P$1, FALSE)*O16</f>
        <v>#N/A</v>
      </c>
      <c r="Q16" s="107" t="e">
        <f>VLOOKUP($A16, ' Historical Persistence'!$A$66:$BE$86, '2018 Persistence Summary Tables'!Q$1, FALSE)*P16</f>
        <v>#N/A</v>
      </c>
      <c r="R16" s="107" t="e">
        <f>VLOOKUP($A16, ' Historical Persistence'!$A$66:$BE$86, '2018 Persistence Summary Tables'!R$1, FALSE)*Q16</f>
        <v>#N/A</v>
      </c>
      <c r="S16" s="107" t="e">
        <f>VLOOKUP($A16, ' Historical Persistence'!$A$66:$BE$86, '2018 Persistence Summary Tables'!S$1, FALSE)*R16</f>
        <v>#N/A</v>
      </c>
      <c r="U16" s="54"/>
      <c r="V16" s="54"/>
      <c r="W16" s="54"/>
      <c r="X16" s="54"/>
      <c r="Y16" s="54"/>
      <c r="Z16" s="54"/>
      <c r="AA16" s="54"/>
      <c r="AB16" s="58"/>
      <c r="AC16" s="58"/>
      <c r="AD16" s="58"/>
    </row>
    <row r="17" spans="1:31" x14ac:dyDescent="0.2">
      <c r="A17" s="57" t="s">
        <v>61</v>
      </c>
      <c r="B17" s="51">
        <f>SUMIFS('2018 Project List'!Y$3:Y$1371,'2018 Project List'!$V$3:$V$1371,$A17,'2018 Project List'!$AO$3:$AO$1371,"Y")</f>
        <v>90070.989867644443</v>
      </c>
      <c r="C17" s="65">
        <f>SUMIFS('2018 Project List'!AC$3:AC$1371,'2018 Project List'!$V$3:$V$1371,$A17,'2018 Project List'!$AO$3:$AO$1371,"Y")</f>
        <v>90070.989867644443</v>
      </c>
      <c r="D17" s="65">
        <f>SUMIFS('2018 Project List'!AD$3:AD$1371,'2018 Project List'!$V$3:$V$1371,$A17,'2018 Project List'!$AO$3:$AO$1371,"Y")</f>
        <v>79307.626088670702</v>
      </c>
      <c r="E17" s="65">
        <f>SUMIFS('2018 Project List'!AE$3:AE$1371,'2018 Project List'!$V$3:$V$1371,$A17,'2018 Project List'!$AO$3:$AO$1371,"Y")</f>
        <v>57914.604256920888</v>
      </c>
      <c r="F17" s="17"/>
      <c r="G17" s="51">
        <v>90070.989867644428</v>
      </c>
      <c r="H17" s="51">
        <v>57914.604256920895</v>
      </c>
      <c r="J17" s="54">
        <f>4/90</f>
        <v>4.4444444444444446E-2</v>
      </c>
      <c r="K17" s="54"/>
      <c r="L17" s="54">
        <f t="shared" si="3"/>
        <v>57914.604256920888</v>
      </c>
      <c r="M17" s="107">
        <f>VLOOKUP($A17, ' Historical Persistence'!$A$66:$BE$86, '2018 Persistence Summary Tables'!M$1, FALSE)*L17</f>
        <v>46629.78408641307</v>
      </c>
      <c r="N17" s="107">
        <f>VLOOKUP($A17, ' Historical Persistence'!$A$66:$BE$86, '2018 Persistence Summary Tables'!N$1, FALSE)*M17</f>
        <v>42302.296568595091</v>
      </c>
      <c r="O17" s="107">
        <f>VLOOKUP($A17, ' Historical Persistence'!$A$66:$BE$86, '2018 Persistence Summary Tables'!O$1, FALSE)*N17</f>
        <v>28359.244405436053</v>
      </c>
      <c r="P17" s="107">
        <f>VLOOKUP($A17, ' Historical Persistence'!$A$66:$BE$86, '2018 Persistence Summary Tables'!P$1, FALSE)*O17</f>
        <v>20380.913053325366</v>
      </c>
      <c r="Q17" s="107">
        <f>VLOOKUP($A17, ' Historical Persistence'!$A$66:$BE$86, '2018 Persistence Summary Tables'!Q$1, FALSE)*P17</f>
        <v>11334.787228070385</v>
      </c>
      <c r="R17" s="107">
        <f>VLOOKUP($A17, ' Historical Persistence'!$A$66:$BE$86, '2018 Persistence Summary Tables'!R$1, FALSE)*Q17</f>
        <v>7394.3510353964921</v>
      </c>
      <c r="S17" s="107">
        <f>VLOOKUP($A17, ' Historical Persistence'!$A$66:$BE$86, '2018 Persistence Summary Tables'!S$1, FALSE)*R17</f>
        <v>4367.6313303179331</v>
      </c>
      <c r="U17" s="54"/>
      <c r="V17" s="54"/>
      <c r="W17" s="54"/>
      <c r="X17" s="54"/>
      <c r="Y17" s="54"/>
      <c r="Z17" s="54"/>
      <c r="AA17" s="54"/>
      <c r="AB17" s="57"/>
      <c r="AC17" s="57"/>
      <c r="AD17" s="57"/>
    </row>
    <row r="18" spans="1:31" x14ac:dyDescent="0.2">
      <c r="A18" s="57" t="s">
        <v>87</v>
      </c>
      <c r="B18" s="51">
        <f>SUMIFS('2018 Project List'!Y$3:Y$1371,'2018 Project List'!$V$3:$V$1371,$A18,'2018 Project List'!$AO$3:$AO$1371,"Y")</f>
        <v>173458.27833333306</v>
      </c>
      <c r="C18" s="65">
        <f>SUMIFS('2018 Project List'!AC$3:AC$1371,'2018 Project List'!$V$3:$V$1371,$A18,'2018 Project List'!$AO$3:$AO$1371,"Y")</f>
        <v>173458.27833333306</v>
      </c>
      <c r="D18" s="65">
        <f>SUMIFS('2018 Project List'!AD$3:AD$1371,'2018 Project List'!$V$3:$V$1371,$A18,'2018 Project List'!$AO$3:$AO$1371,"Y")</f>
        <v>173458.27833333306</v>
      </c>
      <c r="E18" s="65">
        <f>SUMIFS('2018 Project List'!AE$3:AE$1371,'2018 Project List'!$V$3:$V$1371,$A18,'2018 Project List'!$AO$3:$AO$1371,"Y")</f>
        <v>173458.27833333306</v>
      </c>
      <c r="F18" s="17"/>
      <c r="G18" s="51">
        <v>143163.5324999998</v>
      </c>
      <c r="H18" s="51">
        <v>143163.5324999998</v>
      </c>
      <c r="J18" s="54"/>
      <c r="K18" s="54"/>
      <c r="L18" s="54">
        <f t="shared" si="3"/>
        <v>173458.27833333306</v>
      </c>
      <c r="M18" s="109" t="e">
        <f>INDEX(' Historical Persistence'!$A$66:$AF$86, MATCH('2018 Persistence Summary Tables'!$A18,' Historical Persistence'!$A$66:$A$86, 0), MATCH('2018 Persistence Summary Tables'!M$3, ' Historical Persistence'!$A$66:$AF$66, 0))*L18</f>
        <v>#N/A</v>
      </c>
      <c r="N18" s="109" t="e">
        <f>INDEX(' Historical Persistence'!$A$66:$AF$86, MATCH('2018 Persistence Summary Tables'!$A18,' Historical Persistence'!$A$66:$A$86, 0), MATCH('2018 Persistence Summary Tables'!N$3, ' Historical Persistence'!$A$66:$AF$66, 0))*M18</f>
        <v>#N/A</v>
      </c>
      <c r="O18" s="109" t="e">
        <f>INDEX(' Historical Persistence'!$A$66:$AF$86, MATCH('2018 Persistence Summary Tables'!$A18,' Historical Persistence'!$A$66:$A$86, 0), MATCH('2018 Persistence Summary Tables'!O$3, ' Historical Persistence'!$A$66:$AF$66, 0))*N18</f>
        <v>#N/A</v>
      </c>
      <c r="P18" s="109" t="e">
        <f>INDEX(' Historical Persistence'!$A$66:$AF$86, MATCH('2018 Persistence Summary Tables'!$A18,' Historical Persistence'!$A$66:$A$86, 0), MATCH('2018 Persistence Summary Tables'!P$3, ' Historical Persistence'!$A$66:$AF$66, 0))*O18</f>
        <v>#N/A</v>
      </c>
      <c r="Q18" s="109" t="e">
        <f>INDEX(' Historical Persistence'!$A$66:$AF$86, MATCH('2018 Persistence Summary Tables'!$A18,' Historical Persistence'!$A$66:$A$86, 0), MATCH('2018 Persistence Summary Tables'!Q$3, ' Historical Persistence'!$A$66:$AF$66, 0))*P18</f>
        <v>#N/A</v>
      </c>
      <c r="R18" s="109" t="e">
        <f>INDEX(' Historical Persistence'!$A$66:$AF$86, MATCH('2018 Persistence Summary Tables'!$A18,' Historical Persistence'!$A$66:$A$86, 0), MATCH('2018 Persistence Summary Tables'!R$3, ' Historical Persistence'!$A$66:$AF$66, 0))*Q18</f>
        <v>#N/A</v>
      </c>
      <c r="S18" s="109" t="e">
        <f>INDEX(' Historical Persistence'!$A$66:$AF$86, MATCH('2018 Persistence Summary Tables'!$A18,' Historical Persistence'!$A$66:$A$86, 0), MATCH('2018 Persistence Summary Tables'!S$3, ' Historical Persistence'!$A$66:$AF$66, 0))*R18</f>
        <v>#N/A</v>
      </c>
      <c r="U18" s="54"/>
      <c r="V18" s="55"/>
      <c r="W18" s="55"/>
      <c r="X18" s="107">
        <f>SUMIFS('2018 Project List'!$Y$3:$Y$1371, '2018 Project List'!$V$3:$V$1371, '2018 Persistence Summary Tables'!$A18, '2018 Project List'!$M$3:$M$1371, CONCATENATE("&gt;=", '2018 Persistence Summary Tables'!X$1))</f>
        <v>154071.39749999976</v>
      </c>
      <c r="Y18" s="107">
        <f>SUMIFS('2018 Project List'!$Y$3:$Y$1371, '2018 Project List'!$V$3:$V$1371, '2018 Persistence Summary Tables'!$A18, '2018 Project List'!$M$3:$M$1371, CONCATENATE("&gt;=", '2018 Persistence Summary Tables'!Y$1))</f>
        <v>154071.39749999976</v>
      </c>
      <c r="Z18" s="107">
        <f>SUMIFS('2018 Project List'!$Y$3:$Y$1371, '2018 Project List'!$V$3:$V$1371, '2018 Persistence Summary Tables'!$A18, '2018 Project List'!$M$3:$M$1371, CONCATENATE("&gt;=", '2018 Persistence Summary Tables'!Z$1))</f>
        <v>128117.15833333331</v>
      </c>
      <c r="AA18" s="107">
        <f>SUMIFS('2018 Project List'!$Y$3:$Y$1371, '2018 Project List'!$V$3:$V$1371, '2018 Persistence Summary Tables'!$A18, '2018 Project List'!$M$3:$M$1371, CONCATENATE("&gt;=", '2018 Persistence Summary Tables'!AA$1))</f>
        <v>128117.15833333331</v>
      </c>
      <c r="AB18" s="107">
        <f>SUMIFS('2018 Project List'!$Y$3:$Y$1371, '2018 Project List'!$V$3:$V$1371, '2018 Persistence Summary Tables'!$A18, '2018 Project List'!$M$3:$M$1371, CONCATENATE("&gt;=", '2018 Persistence Summary Tables'!AB$1))</f>
        <v>128117.15833333331</v>
      </c>
      <c r="AC18" s="107">
        <f>SUMIFS('2018 Project List'!$Y$3:$Y$1371, '2018 Project List'!$V$3:$V$1371, '2018 Persistence Summary Tables'!$A18, '2018 Project List'!$M$3:$M$1371, CONCATENATE("&gt;=", '2018 Persistence Summary Tables'!AC$1))</f>
        <v>128117.15833333331</v>
      </c>
      <c r="AD18" s="107">
        <f>SUMIFS('2018 Project List'!$Y$3:$Y$1371, '2018 Project List'!$V$3:$V$1371, '2018 Persistence Summary Tables'!$A18, '2018 Project List'!$M$3:$M$1371, CONCATENATE("&gt;=", '2018 Persistence Summary Tables'!AD$1))</f>
        <v>128117.15833333331</v>
      </c>
    </row>
    <row r="19" spans="1:31" s="47" customFormat="1" hidden="1" x14ac:dyDescent="0.2">
      <c r="A19" s="58" t="s">
        <v>350</v>
      </c>
      <c r="B19" s="51"/>
      <c r="C19" s="65"/>
      <c r="D19" s="65"/>
      <c r="E19" s="65"/>
      <c r="F19" s="17"/>
      <c r="G19" s="51">
        <v>0</v>
      </c>
      <c r="H19" s="51">
        <v>0</v>
      </c>
      <c r="J19" s="55"/>
      <c r="K19" s="55"/>
      <c r="L19" s="54">
        <f t="shared" si="3"/>
        <v>0</v>
      </c>
      <c r="M19" s="55"/>
      <c r="N19" s="55"/>
      <c r="O19" s="55"/>
      <c r="P19" s="55"/>
      <c r="Q19" s="55"/>
      <c r="R19" s="55"/>
      <c r="S19" s="55"/>
      <c r="U19" s="54"/>
      <c r="V19" s="54"/>
      <c r="W19" s="54"/>
      <c r="X19" s="54"/>
      <c r="Y19" s="54"/>
      <c r="Z19" s="54"/>
      <c r="AA19" s="54"/>
      <c r="AB19" s="58"/>
      <c r="AC19" s="58"/>
      <c r="AD19" s="58"/>
    </row>
    <row r="20" spans="1:31" s="47" customFormat="1" hidden="1" x14ac:dyDescent="0.2">
      <c r="A20" s="58" t="s">
        <v>331</v>
      </c>
      <c r="B20" s="51"/>
      <c r="C20" s="65"/>
      <c r="D20" s="65"/>
      <c r="E20" s="65"/>
      <c r="F20" s="17"/>
      <c r="G20" s="51">
        <v>0</v>
      </c>
      <c r="H20" s="51">
        <v>0</v>
      </c>
      <c r="J20" s="55"/>
      <c r="K20" s="55"/>
      <c r="L20" s="54">
        <f t="shared" si="3"/>
        <v>0</v>
      </c>
      <c r="M20" s="55"/>
      <c r="N20" s="55"/>
      <c r="O20" s="55"/>
      <c r="P20" s="55"/>
      <c r="Q20" s="55"/>
      <c r="R20" s="55"/>
      <c r="S20" s="55"/>
      <c r="U20" s="54"/>
      <c r="V20" s="54"/>
      <c r="W20" s="54"/>
      <c r="X20" s="54"/>
      <c r="Y20" s="54"/>
      <c r="Z20" s="54"/>
      <c r="AA20" s="54"/>
      <c r="AB20" s="58"/>
      <c r="AC20" s="58"/>
      <c r="AD20" s="58"/>
    </row>
    <row r="21" spans="1:31" x14ac:dyDescent="0.2">
      <c r="A21" s="57" t="s">
        <v>206</v>
      </c>
      <c r="B21" s="51">
        <f>SUMIFS('2018 Project List'!Y$3:Y$1371,'2018 Project List'!$V$3:$V$1371,$A21,'2018 Project List'!$AO$3:$AO$1371,"Y")</f>
        <v>50702.017109721797</v>
      </c>
      <c r="C21" s="65">
        <f>SUMIFS('2018 Project List'!AC$3:AC$1371,'2018 Project List'!$V$3:$V$1371,$A21,'2018 Project List'!$AO$3:$AO$1371,"Y")</f>
        <v>50702.017109721797</v>
      </c>
      <c r="D21" s="65">
        <f>SUMIFS('2018 Project List'!AD$3:AD$1371,'2018 Project List'!$V$3:$V$1371,$A21,'2018 Project List'!$AO$3:$AO$1371,"Y")</f>
        <v>50702.017109721797</v>
      </c>
      <c r="E21" s="65">
        <f>SUMIFS('2018 Project List'!AE$3:AE$1371,'2018 Project List'!$V$3:$V$1371,$A21,'2018 Project List'!$AO$3:$AO$1371,"Y")</f>
        <v>50198.863809122704</v>
      </c>
      <c r="F21" s="17"/>
      <c r="G21" s="51">
        <v>41274.936634492005</v>
      </c>
      <c r="H21" s="51">
        <v>40865.33516726199</v>
      </c>
      <c r="J21" s="54"/>
      <c r="K21" s="54"/>
      <c r="L21" s="54">
        <f t="shared" si="3"/>
        <v>50198.863809122704</v>
      </c>
      <c r="M21" s="107">
        <f>VLOOKUP($A21, ' Historical Persistence'!$A$66:$BE$86, '2018 Persistence Summary Tables'!M$1, FALSE)*L21</f>
        <v>50198.863809122704</v>
      </c>
      <c r="N21" s="107">
        <f>VLOOKUP($A21, ' Historical Persistence'!$A$66:$BE$86, '2018 Persistence Summary Tables'!N$1, FALSE)*M21</f>
        <v>50198.863809122704</v>
      </c>
      <c r="O21" s="107">
        <f>VLOOKUP($A21, ' Historical Persistence'!$A$66:$BE$86, '2018 Persistence Summary Tables'!O$1, FALSE)*N21</f>
        <v>50198.863809122704</v>
      </c>
      <c r="P21" s="107">
        <f>VLOOKUP($A21, ' Historical Persistence'!$A$66:$BE$86, '2018 Persistence Summary Tables'!P$1, FALSE)*O21</f>
        <v>50198.863809122704</v>
      </c>
      <c r="Q21" s="107">
        <f>VLOOKUP($A21, ' Historical Persistence'!$A$66:$BE$86, '2018 Persistence Summary Tables'!Q$1, FALSE)*P21</f>
        <v>50198.863809122704</v>
      </c>
      <c r="R21" s="107">
        <f>VLOOKUP($A21, ' Historical Persistence'!$A$66:$BE$86, '2018 Persistence Summary Tables'!R$1, FALSE)*Q21</f>
        <v>50198.863809122704</v>
      </c>
      <c r="S21" s="107">
        <f>VLOOKUP($A21, ' Historical Persistence'!$A$66:$BE$86, '2018 Persistence Summary Tables'!S$1, FALSE)*R21</f>
        <v>50198.863809122704</v>
      </c>
      <c r="U21" s="54"/>
      <c r="V21" s="54"/>
      <c r="W21" s="54"/>
      <c r="X21" s="54"/>
      <c r="Y21" s="54"/>
      <c r="Z21" s="54"/>
      <c r="AA21" s="54"/>
      <c r="AB21" s="57"/>
      <c r="AC21" s="57"/>
      <c r="AD21" s="57"/>
    </row>
    <row r="22" spans="1:31" s="47" customFormat="1" hidden="1" x14ac:dyDescent="0.2">
      <c r="A22" s="58" t="s">
        <v>342</v>
      </c>
      <c r="B22" s="51"/>
      <c r="C22" s="65"/>
      <c r="D22" s="65"/>
      <c r="E22" s="65"/>
      <c r="F22" s="17"/>
      <c r="G22" s="51">
        <v>0</v>
      </c>
      <c r="H22" s="51">
        <v>0</v>
      </c>
      <c r="J22" s="55"/>
      <c r="K22" s="55"/>
      <c r="L22" s="54">
        <f t="shared" si="3"/>
        <v>0</v>
      </c>
      <c r="M22" s="55"/>
      <c r="N22" s="55"/>
      <c r="O22" s="55"/>
      <c r="P22" s="55"/>
      <c r="Q22" s="55"/>
      <c r="R22" s="55"/>
      <c r="S22" s="55"/>
      <c r="U22" s="54"/>
      <c r="V22" s="54"/>
      <c r="W22" s="54"/>
      <c r="X22" s="54"/>
      <c r="Y22" s="54"/>
      <c r="Z22" s="54"/>
      <c r="AA22" s="54"/>
      <c r="AB22" s="58"/>
      <c r="AC22" s="58"/>
      <c r="AD22" s="58"/>
    </row>
    <row r="23" spans="1:31" x14ac:dyDescent="0.2">
      <c r="A23" s="57" t="s">
        <v>212</v>
      </c>
      <c r="B23" s="51">
        <f>SUMIFS('2018 Project List'!Y$3:Y$1371,'2018 Project List'!$V$3:$V$1371,$A23,'2018 Project List'!$U$3:$U$1371,"")</f>
        <v>6939624.9029925037</v>
      </c>
      <c r="C23" s="65">
        <f>SUMIFS('2018 Project List'!AC$3:AC$1371,'2018 Project List'!$V$3:$V$1371,$A23,'2018 Project List'!$U$3:$U$1371,"")</f>
        <v>6939624.9029925037</v>
      </c>
      <c r="D23" s="65">
        <f>SUMIFS('2018 Project List'!AD$3:AD$1371,'2018 Project List'!$V$3:$V$1371,$A23,'2018 Project List'!$U$3:$U$1371,"")</f>
        <v>6939624.9029925037</v>
      </c>
      <c r="E23" s="65">
        <f>SUMIFS('2018 Project List'!AE$3:AE$1371,'2018 Project List'!$V$3:$V$1371,$A23,'2018 Project List'!$U$3:$U$1371,"")</f>
        <v>6939624.9029925037</v>
      </c>
      <c r="F23" s="17"/>
      <c r="G23" s="51">
        <v>6939624.9029925037</v>
      </c>
      <c r="H23" s="51">
        <v>6939624.9029925037</v>
      </c>
      <c r="J23" s="54"/>
      <c r="K23" s="54"/>
      <c r="L23" s="54">
        <f t="shared" si="3"/>
        <v>6939624.9029925037</v>
      </c>
      <c r="M23" s="109" t="e">
        <f>INDEX(' Historical Persistence'!$A$66:$AF$86, MATCH('2018 Persistence Summary Tables'!$A23,' Historical Persistence'!$A$66:$A$86, 0), MATCH('2018 Persistence Summary Tables'!M$3, ' Historical Persistence'!$A$66:$AF$66, 0))*L23</f>
        <v>#VALUE!</v>
      </c>
      <c r="N23" s="109" t="e">
        <f>INDEX(' Historical Persistence'!$A$66:$AF$86, MATCH('2018 Persistence Summary Tables'!$A23,' Historical Persistence'!$A$66:$A$86, 0), MATCH('2018 Persistence Summary Tables'!N$3, ' Historical Persistence'!$A$66:$AF$66, 0))*M23</f>
        <v>#VALUE!</v>
      </c>
      <c r="O23" s="109" t="e">
        <f>INDEX(' Historical Persistence'!$A$66:$AF$86, MATCH('2018 Persistence Summary Tables'!$A23,' Historical Persistence'!$A$66:$A$86, 0), MATCH('2018 Persistence Summary Tables'!O$3, ' Historical Persistence'!$A$66:$AF$66, 0))*N23</f>
        <v>#VALUE!</v>
      </c>
      <c r="P23" s="109" t="e">
        <f>INDEX(' Historical Persistence'!$A$66:$AF$86, MATCH('2018 Persistence Summary Tables'!$A23,' Historical Persistence'!$A$66:$A$86, 0), MATCH('2018 Persistence Summary Tables'!P$3, ' Historical Persistence'!$A$66:$AF$66, 0))*O23</f>
        <v>#VALUE!</v>
      </c>
      <c r="Q23" s="109" t="e">
        <f>INDEX(' Historical Persistence'!$A$66:$AF$86, MATCH('2018 Persistence Summary Tables'!$A23,' Historical Persistence'!$A$66:$A$86, 0), MATCH('2018 Persistence Summary Tables'!Q$3, ' Historical Persistence'!$A$66:$AF$66, 0))*P23</f>
        <v>#VALUE!</v>
      </c>
      <c r="R23" s="109" t="e">
        <f>INDEX(' Historical Persistence'!$A$66:$AF$86, MATCH('2018 Persistence Summary Tables'!$A23,' Historical Persistence'!$A$66:$A$86, 0), MATCH('2018 Persistence Summary Tables'!R$3, ' Historical Persistence'!$A$66:$AF$66, 0))*Q23</f>
        <v>#VALUE!</v>
      </c>
      <c r="S23" s="109" t="e">
        <f>INDEX(' Historical Persistence'!$A$66:$AF$86, MATCH('2018 Persistence Summary Tables'!$A23,' Historical Persistence'!$A$66:$A$86, 0), MATCH('2018 Persistence Summary Tables'!S$3, ' Historical Persistence'!$A$66:$AF$66, 0))*R23</f>
        <v>#VALUE!</v>
      </c>
      <c r="U23" s="54"/>
      <c r="V23" s="54"/>
      <c r="W23" s="54">
        <f>L23</f>
        <v>6939624.9029925037</v>
      </c>
      <c r="X23" s="107">
        <f>W23</f>
        <v>6939624.9029925037</v>
      </c>
      <c r="Y23" s="107">
        <f t="shared" ref="Y23:AD23" si="4">X23</f>
        <v>6939624.9029925037</v>
      </c>
      <c r="Z23" s="107">
        <f t="shared" si="4"/>
        <v>6939624.9029925037</v>
      </c>
      <c r="AA23" s="107">
        <f t="shared" si="4"/>
        <v>6939624.9029925037</v>
      </c>
      <c r="AB23" s="107">
        <f t="shared" si="4"/>
        <v>6939624.9029925037</v>
      </c>
      <c r="AC23" s="107">
        <f t="shared" si="4"/>
        <v>6939624.9029925037</v>
      </c>
      <c r="AD23" s="107">
        <f t="shared" si="4"/>
        <v>6939624.9029925037</v>
      </c>
      <c r="AE23" s="47" t="s">
        <v>399</v>
      </c>
    </row>
    <row r="24" spans="1:31" s="47" customFormat="1" hidden="1" x14ac:dyDescent="0.2">
      <c r="A24" s="57" t="s">
        <v>336</v>
      </c>
      <c r="B24" s="51"/>
      <c r="C24" s="51"/>
      <c r="D24" s="51"/>
      <c r="E24" s="51"/>
      <c r="F24" s="17"/>
      <c r="G24" s="51">
        <v>0</v>
      </c>
      <c r="H24" s="51">
        <v>0</v>
      </c>
      <c r="J24" s="55"/>
      <c r="K24" s="55"/>
      <c r="L24" s="55"/>
      <c r="M24" s="55"/>
      <c r="N24" s="55"/>
      <c r="O24" s="55"/>
      <c r="P24" s="55"/>
      <c r="Q24" s="55"/>
      <c r="R24" s="55"/>
      <c r="S24" s="55"/>
      <c r="U24" s="58"/>
      <c r="V24" s="58"/>
      <c r="W24" s="58"/>
      <c r="X24" s="58"/>
      <c r="Y24" s="58"/>
      <c r="Z24" s="58"/>
      <c r="AA24" s="58"/>
      <c r="AB24" s="58"/>
      <c r="AC24" s="58"/>
      <c r="AD24" s="58"/>
    </row>
    <row r="25" spans="1:31" s="47" customFormat="1" hidden="1" x14ac:dyDescent="0.2">
      <c r="A25" s="57" t="s">
        <v>343</v>
      </c>
      <c r="B25" s="51"/>
      <c r="C25" s="51"/>
      <c r="D25" s="51"/>
      <c r="E25" s="51"/>
      <c r="F25" s="17"/>
      <c r="G25" s="51">
        <v>0</v>
      </c>
      <c r="H25" s="51">
        <v>0</v>
      </c>
      <c r="J25" s="55"/>
      <c r="K25" s="55"/>
      <c r="L25" s="55"/>
      <c r="M25" s="55"/>
      <c r="N25" s="55"/>
      <c r="O25" s="55"/>
      <c r="P25" s="55"/>
      <c r="Q25" s="55"/>
      <c r="R25" s="55"/>
      <c r="S25" s="55"/>
      <c r="U25" s="58"/>
      <c r="V25" s="58"/>
      <c r="W25" s="58"/>
      <c r="X25" s="58"/>
      <c r="Y25" s="58"/>
      <c r="Z25" s="58"/>
      <c r="AA25" s="58"/>
      <c r="AB25" s="58"/>
      <c r="AC25" s="58"/>
      <c r="AD25" s="58"/>
    </row>
    <row r="26" spans="1:31" s="47" customFormat="1" hidden="1" x14ac:dyDescent="0.2">
      <c r="A26" s="58" t="s">
        <v>333</v>
      </c>
      <c r="B26" s="51"/>
      <c r="C26" s="51"/>
      <c r="D26" s="51"/>
      <c r="E26" s="51"/>
      <c r="F26" s="17"/>
      <c r="G26" s="51">
        <v>0</v>
      </c>
      <c r="H26" s="51">
        <v>0</v>
      </c>
      <c r="J26" s="55"/>
      <c r="K26" s="55"/>
      <c r="L26" s="55"/>
      <c r="M26" s="55"/>
      <c r="N26" s="55"/>
      <c r="O26" s="55"/>
      <c r="P26" s="55"/>
      <c r="Q26" s="55"/>
      <c r="R26" s="55"/>
      <c r="S26" s="55"/>
      <c r="U26" s="58"/>
      <c r="V26" s="58"/>
      <c r="W26" s="58"/>
      <c r="X26" s="58"/>
      <c r="Y26" s="58"/>
      <c r="Z26" s="58"/>
      <c r="AA26" s="58"/>
      <c r="AB26" s="58"/>
      <c r="AC26" s="58"/>
      <c r="AD26" s="58"/>
    </row>
    <row r="27" spans="1:31" s="47" customFormat="1" hidden="1" x14ac:dyDescent="0.2">
      <c r="A27" s="58" t="s">
        <v>334</v>
      </c>
      <c r="B27" s="51"/>
      <c r="C27" s="51"/>
      <c r="D27" s="51"/>
      <c r="E27" s="51"/>
      <c r="F27" s="17"/>
      <c r="G27" s="51">
        <v>0</v>
      </c>
      <c r="H27" s="51">
        <v>0</v>
      </c>
      <c r="J27" s="55"/>
      <c r="K27" s="55"/>
      <c r="L27" s="55"/>
      <c r="M27" s="55"/>
      <c r="N27" s="55"/>
      <c r="O27" s="55"/>
      <c r="P27" s="55"/>
      <c r="Q27" s="55"/>
      <c r="R27" s="55"/>
      <c r="S27" s="55"/>
      <c r="U27" s="58"/>
      <c r="V27" s="58"/>
      <c r="W27" s="58"/>
      <c r="X27" s="58"/>
      <c r="Y27" s="58"/>
      <c r="Z27" s="58"/>
      <c r="AA27" s="58"/>
      <c r="AB27" s="58"/>
      <c r="AC27" s="58"/>
      <c r="AD27" s="58"/>
    </row>
    <row r="28" spans="1:31" s="47" customFormat="1" x14ac:dyDescent="0.2">
      <c r="A28" s="64" t="s">
        <v>356</v>
      </c>
      <c r="B28" s="59"/>
      <c r="C28" s="59"/>
      <c r="D28" s="59"/>
      <c r="E28" s="59"/>
      <c r="F28" s="17"/>
      <c r="G28" s="59"/>
      <c r="H28" s="59"/>
      <c r="J28" s="60"/>
      <c r="K28" s="60"/>
      <c r="L28" s="60"/>
      <c r="M28" s="60"/>
      <c r="N28" s="60"/>
      <c r="O28" s="60"/>
      <c r="P28" s="60"/>
      <c r="Q28" s="60"/>
      <c r="R28" s="60"/>
      <c r="S28" s="60"/>
      <c r="U28" s="61"/>
      <c r="V28" s="61"/>
      <c r="W28" s="61"/>
      <c r="X28" s="61"/>
      <c r="Y28" s="61"/>
      <c r="Z28" s="61"/>
      <c r="AA28" s="61"/>
      <c r="AB28" s="61"/>
      <c r="AC28" s="61"/>
      <c r="AD28" s="61"/>
    </row>
    <row r="29" spans="1:31" x14ac:dyDescent="0.2">
      <c r="A29" s="57" t="s">
        <v>66</v>
      </c>
      <c r="B29" s="51">
        <f>SUMIFS('2018 Project List'!Y$3:Y$1371,'2018 Project List'!$V$3:$V$1371,$A29,'2018 Project List'!$AO$3:$AO$1371,"Y")</f>
        <v>190079.7768000018</v>
      </c>
      <c r="C29" s="51">
        <f>SUMIFS('2018 Project List'!AC$3:AC$1371,'2018 Project List'!$V$3:$V$1371,$A29,'2018 Project List'!$AO$3:$AO$1371,"Y")</f>
        <v>190079.7768000018</v>
      </c>
      <c r="D29" s="51">
        <f>SUMIFS('2018 Project List'!AD$3:AD$1371,'2018 Project List'!$V$3:$V$1371,$A29,'2018 Project List'!$AO$3:$AO$1371,"Y")</f>
        <v>190079.7768000018</v>
      </c>
      <c r="E29" s="51">
        <f>SUMIFS('2018 Project List'!AE$3:AE$1371,'2018 Project List'!$V$3:$V$1371,$A29,'2018 Project List'!$AO$3:$AO$1371,"Y")</f>
        <v>190079.7768000018</v>
      </c>
      <c r="F29" s="17"/>
      <c r="G29" s="51">
        <v>190079.7768000018</v>
      </c>
      <c r="H29" s="51">
        <v>190079.7768000018</v>
      </c>
      <c r="J29" s="54"/>
      <c r="K29" s="54"/>
      <c r="L29" s="54">
        <f>H29</f>
        <v>190079.7768000018</v>
      </c>
      <c r="M29" s="109" t="e">
        <f>INDEX(' Historical Persistence'!$A$66:$AF$86, MATCH('2018 Persistence Summary Tables'!$A29,' Historical Persistence'!$A$66:$A$86, 0), MATCH('2018 Persistence Summary Tables'!M$3, ' Historical Persistence'!$A$66:$AF$66, 0))*L29</f>
        <v>#N/A</v>
      </c>
      <c r="N29" s="109" t="e">
        <f>INDEX(' Historical Persistence'!$A$66:$AF$86, MATCH('2018 Persistence Summary Tables'!$A29,' Historical Persistence'!$A$66:$A$86, 0), MATCH('2018 Persistence Summary Tables'!N$3, ' Historical Persistence'!$A$66:$AF$66, 0))*M29</f>
        <v>#N/A</v>
      </c>
      <c r="O29" s="109" t="e">
        <f>INDEX(' Historical Persistence'!$A$66:$AF$86, MATCH('2018 Persistence Summary Tables'!$A29,' Historical Persistence'!$A$66:$A$86, 0), MATCH('2018 Persistence Summary Tables'!O$3, ' Historical Persistence'!$A$66:$AF$66, 0))*N29</f>
        <v>#N/A</v>
      </c>
      <c r="P29" s="109" t="e">
        <f>INDEX(' Historical Persistence'!$A$66:$AF$86, MATCH('2018 Persistence Summary Tables'!$A29,' Historical Persistence'!$A$66:$A$86, 0), MATCH('2018 Persistence Summary Tables'!P$3, ' Historical Persistence'!$A$66:$AF$66, 0))*O29</f>
        <v>#N/A</v>
      </c>
      <c r="Q29" s="109" t="e">
        <f>INDEX(' Historical Persistence'!$A$66:$AF$86, MATCH('2018 Persistence Summary Tables'!$A29,' Historical Persistence'!$A$66:$A$86, 0), MATCH('2018 Persistence Summary Tables'!Q$3, ' Historical Persistence'!$A$66:$AF$66, 0))*P29</f>
        <v>#N/A</v>
      </c>
      <c r="R29" s="109" t="e">
        <f>INDEX(' Historical Persistence'!$A$66:$AF$86, MATCH('2018 Persistence Summary Tables'!$A29,' Historical Persistence'!$A$66:$A$86, 0), MATCH('2018 Persistence Summary Tables'!R$3, ' Historical Persistence'!$A$66:$AF$66, 0))*Q29</f>
        <v>#N/A</v>
      </c>
      <c r="S29" s="109" t="e">
        <f>INDEX(' Historical Persistence'!$A$66:$AF$86, MATCH('2018 Persistence Summary Tables'!$A29,' Historical Persistence'!$A$66:$A$86, 0), MATCH('2018 Persistence Summary Tables'!S$3, ' Historical Persistence'!$A$66:$AF$66, 0))*R29</f>
        <v>#N/A</v>
      </c>
      <c r="U29" s="57"/>
      <c r="V29" s="55"/>
      <c r="W29" s="55"/>
      <c r="X29" s="107">
        <f>SUMIFS('2018 Project List'!$Y$3:$Y$1371, '2018 Project List'!$V$3:$V$1371, '2018 Persistence Summary Tables'!$A29, '2018 Project List'!$M$3:$M$1371, CONCATENATE("&gt;=", '2018 Persistence Summary Tables'!X$1))</f>
        <v>190079.7768000018</v>
      </c>
      <c r="Y29" s="107">
        <f>SUMIFS('2018 Project List'!$Y$3:$Y$1371, '2018 Project List'!$V$3:$V$1371, '2018 Persistence Summary Tables'!$A29, '2018 Project List'!$M$3:$M$1371, CONCATENATE("&gt;=", '2018 Persistence Summary Tables'!Y$1))</f>
        <v>190079.7768000018</v>
      </c>
      <c r="Z29" s="107">
        <f>SUMIFS('2018 Project List'!$Y$3:$Y$1371, '2018 Project List'!$V$3:$V$1371, '2018 Persistence Summary Tables'!$A29, '2018 Project List'!$M$3:$M$1371, CONCATENATE("&gt;=", '2018 Persistence Summary Tables'!Z$1))</f>
        <v>190079.7768000018</v>
      </c>
      <c r="AA29" s="107">
        <f>SUMIFS('2018 Project List'!$Y$3:$Y$1371, '2018 Project List'!$V$3:$V$1371, '2018 Persistence Summary Tables'!$A29, '2018 Project List'!$M$3:$M$1371, CONCATENATE("&gt;=", '2018 Persistence Summary Tables'!AA$1))</f>
        <v>190079.7768000018</v>
      </c>
      <c r="AB29" s="107">
        <f>SUMIFS('2018 Project List'!$Y$3:$Y$1371, '2018 Project List'!$V$3:$V$1371, '2018 Persistence Summary Tables'!$A29, '2018 Project List'!$M$3:$M$1371, CONCATENATE("&gt;=", '2018 Persistence Summary Tables'!AB$1))</f>
        <v>190079.7768000018</v>
      </c>
      <c r="AC29" s="107">
        <f>SUMIFS('2018 Project List'!$Y$3:$Y$1371, '2018 Project List'!$V$3:$V$1371, '2018 Persistence Summary Tables'!$A29, '2018 Project List'!$M$3:$M$1371, CONCATENATE("&gt;=", '2018 Persistence Summary Tables'!AC$1))</f>
        <v>190079.7768000018</v>
      </c>
      <c r="AD29" s="107">
        <f>SUMIFS('2018 Project List'!$Y$3:$Y$1371, '2018 Project List'!$V$3:$V$1371, '2018 Persistence Summary Tables'!$A29, '2018 Project List'!$M$3:$M$1371, CONCATENATE("&gt;=", '2018 Persistence Summary Tables'!AD$1))</f>
        <v>190079.7768000018</v>
      </c>
    </row>
    <row r="32" spans="1:31" x14ac:dyDescent="0.2">
      <c r="B32" s="116"/>
      <c r="C32" t="s">
        <v>397</v>
      </c>
    </row>
    <row r="33" spans="1:30" x14ac:dyDescent="0.2">
      <c r="J33">
        <v>10</v>
      </c>
      <c r="K33">
        <f>J33+1</f>
        <v>11</v>
      </c>
      <c r="L33">
        <f t="shared" ref="L33:S33" si="5">K33+1</f>
        <v>12</v>
      </c>
      <c r="M33">
        <f t="shared" si="5"/>
        <v>13</v>
      </c>
      <c r="N33">
        <f t="shared" si="5"/>
        <v>14</v>
      </c>
      <c r="O33">
        <f t="shared" si="5"/>
        <v>15</v>
      </c>
      <c r="P33">
        <f t="shared" si="5"/>
        <v>16</v>
      </c>
      <c r="Q33">
        <f t="shared" si="5"/>
        <v>17</v>
      </c>
      <c r="R33">
        <f t="shared" si="5"/>
        <v>18</v>
      </c>
      <c r="S33">
        <f t="shared" si="5"/>
        <v>19</v>
      </c>
      <c r="U33">
        <v>1</v>
      </c>
      <c r="V33">
        <f>U33+1</f>
        <v>2</v>
      </c>
      <c r="W33">
        <f t="shared" ref="W33:AD33" si="6">V33+1</f>
        <v>3</v>
      </c>
      <c r="X33">
        <f t="shared" si="6"/>
        <v>4</v>
      </c>
      <c r="Y33">
        <f t="shared" si="6"/>
        <v>5</v>
      </c>
      <c r="Z33">
        <f t="shared" si="6"/>
        <v>6</v>
      </c>
      <c r="AA33">
        <f t="shared" si="6"/>
        <v>7</v>
      </c>
      <c r="AB33">
        <f t="shared" si="6"/>
        <v>8</v>
      </c>
      <c r="AC33">
        <f t="shared" si="6"/>
        <v>9</v>
      </c>
      <c r="AD33">
        <f t="shared" si="6"/>
        <v>10</v>
      </c>
    </row>
    <row r="34" spans="1:30" x14ac:dyDescent="0.2">
      <c r="B34" s="183" t="s">
        <v>346</v>
      </c>
      <c r="C34" s="183"/>
      <c r="D34" s="183"/>
      <c r="E34" s="183"/>
      <c r="F34" s="63"/>
      <c r="G34" s="183" t="s">
        <v>351</v>
      </c>
      <c r="H34" s="183"/>
      <c r="J34" s="184" t="s">
        <v>353</v>
      </c>
      <c r="K34" s="184"/>
      <c r="L34" s="184"/>
      <c r="M34" s="184"/>
      <c r="N34" s="184"/>
      <c r="O34" s="184"/>
      <c r="P34" s="184"/>
      <c r="Q34" s="184"/>
      <c r="R34" s="184"/>
      <c r="S34" s="184"/>
      <c r="U34" s="184" t="s">
        <v>396</v>
      </c>
      <c r="V34" s="184"/>
      <c r="W34" s="184"/>
      <c r="X34" s="184"/>
      <c r="Y34" s="184"/>
      <c r="Z34" s="184"/>
      <c r="AA34" s="184"/>
      <c r="AB34" s="184"/>
      <c r="AC34" s="184"/>
      <c r="AD34" s="184"/>
    </row>
    <row r="35" spans="1:30" ht="48" x14ac:dyDescent="0.2">
      <c r="A35" s="56" t="s">
        <v>387</v>
      </c>
      <c r="B35" s="52" t="s">
        <v>23</v>
      </c>
      <c r="C35" s="48">
        <v>2018</v>
      </c>
      <c r="D35" s="48">
        <v>2019</v>
      </c>
      <c r="E35" s="48">
        <v>2020</v>
      </c>
      <c r="F35" s="46"/>
      <c r="G35" s="48">
        <v>2018</v>
      </c>
      <c r="H35" s="48" t="s">
        <v>352</v>
      </c>
      <c r="J35" s="53">
        <v>2018</v>
      </c>
      <c r="K35" s="53">
        <v>2019</v>
      </c>
      <c r="L35" s="53">
        <v>2020</v>
      </c>
      <c r="M35" s="53">
        <v>2021</v>
      </c>
      <c r="N35" s="53">
        <v>2022</v>
      </c>
      <c r="O35" s="53">
        <v>2023</v>
      </c>
      <c r="P35" s="53">
        <v>2024</v>
      </c>
      <c r="Q35" s="53">
        <v>2025</v>
      </c>
      <c r="R35" s="53">
        <v>2026</v>
      </c>
      <c r="S35" s="53">
        <v>2027</v>
      </c>
      <c r="U35" s="53">
        <v>2018</v>
      </c>
      <c r="V35" s="53">
        <v>2019</v>
      </c>
      <c r="W35" s="53">
        <v>2020</v>
      </c>
      <c r="X35" s="53">
        <v>2021</v>
      </c>
      <c r="Y35" s="53">
        <v>2022</v>
      </c>
      <c r="Z35" s="53">
        <v>2023</v>
      </c>
      <c r="AA35" s="53">
        <v>2024</v>
      </c>
      <c r="AB35" s="53">
        <v>2025</v>
      </c>
      <c r="AC35" s="53">
        <v>2026</v>
      </c>
      <c r="AD35" s="53">
        <v>2027</v>
      </c>
    </row>
    <row r="36" spans="1:30" x14ac:dyDescent="0.2">
      <c r="A36" s="64" t="s">
        <v>354</v>
      </c>
      <c r="B36" s="61"/>
      <c r="C36" s="62"/>
      <c r="D36" s="62"/>
      <c r="E36" s="62"/>
      <c r="F36" s="46"/>
      <c r="G36" s="62"/>
      <c r="H36" s="62"/>
      <c r="J36" s="61"/>
      <c r="K36" s="61"/>
      <c r="L36" s="61"/>
      <c r="M36" s="61"/>
      <c r="N36" s="61"/>
      <c r="O36" s="61"/>
      <c r="P36" s="61"/>
      <c r="Q36" s="61"/>
      <c r="R36" s="61"/>
      <c r="S36" s="61"/>
      <c r="U36" s="61"/>
      <c r="V36" s="61"/>
      <c r="W36" s="61"/>
      <c r="X36" s="61"/>
      <c r="Y36" s="61"/>
      <c r="Z36" s="61"/>
      <c r="AA36" s="61"/>
      <c r="AB36" s="61"/>
      <c r="AC36" s="61"/>
      <c r="AD36" s="61"/>
    </row>
    <row r="37" spans="1:30" x14ac:dyDescent="0.2">
      <c r="A37" s="57" t="s">
        <v>324</v>
      </c>
      <c r="B37" s="52"/>
      <c r="C37" s="48"/>
      <c r="D37" s="48"/>
      <c r="E37" s="48"/>
      <c r="F37" s="46"/>
      <c r="G37" s="49"/>
      <c r="H37" s="49"/>
      <c r="J37" s="53"/>
      <c r="K37" s="53"/>
      <c r="L37" s="53"/>
      <c r="M37" s="53"/>
      <c r="N37" s="53"/>
      <c r="O37" s="53"/>
      <c r="P37" s="53"/>
      <c r="Q37" s="53"/>
      <c r="R37" s="53"/>
      <c r="S37" s="53"/>
      <c r="U37" s="57"/>
      <c r="V37" s="57"/>
      <c r="W37" s="57"/>
      <c r="X37" s="57"/>
      <c r="Y37" s="57"/>
      <c r="Z37" s="57"/>
      <c r="AA37" s="57"/>
      <c r="AB37" s="57"/>
      <c r="AC37" s="57"/>
      <c r="AD37" s="57"/>
    </row>
    <row r="38" spans="1:30" x14ac:dyDescent="0.2">
      <c r="A38" s="57" t="s">
        <v>329</v>
      </c>
      <c r="B38" s="117">
        <f>0.00027114092226648*G6</f>
        <v>48.741112067355921</v>
      </c>
      <c r="C38" s="48"/>
      <c r="D38" s="48"/>
      <c r="E38" s="48"/>
      <c r="F38" s="46"/>
      <c r="G38" s="49"/>
      <c r="H38" s="49"/>
      <c r="J38" s="111">
        <f>B38</f>
        <v>48.741112067355921</v>
      </c>
      <c r="K38" s="107">
        <f>VLOOKUP($A38, ' Historical Persistence'!$A$66:$BE$86, '2018 Persistence Summary Tables'!K$1, FALSE)*J38</f>
        <v>48.741112067355921</v>
      </c>
      <c r="L38" s="107">
        <f>VLOOKUP($A38, ' Historical Persistence'!$A$66:$BE$86, '2018 Persistence Summary Tables'!L$1, FALSE)*K38</f>
        <v>48.741112067355921</v>
      </c>
      <c r="M38" s="107">
        <f>VLOOKUP($A38, ' Historical Persistence'!$A$66:$BE$86, '2018 Persistence Summary Tables'!M$1, FALSE)*L38</f>
        <v>48.741112067355921</v>
      </c>
      <c r="N38" s="107">
        <f>VLOOKUP($A38, ' Historical Persistence'!$A$66:$BE$86, '2018 Persistence Summary Tables'!N$1, FALSE)*M38</f>
        <v>48.741112067355921</v>
      </c>
      <c r="O38" s="107">
        <f>VLOOKUP($A38, ' Historical Persistence'!$A$66:$BE$86, '2018 Persistence Summary Tables'!O$1, FALSE)*N38</f>
        <v>48.741112067355921</v>
      </c>
      <c r="P38" s="107">
        <f>VLOOKUP($A38, ' Historical Persistence'!$A$66:$BE$86, '2018 Persistence Summary Tables'!P$1, FALSE)*O38</f>
        <v>48.741112067355921</v>
      </c>
      <c r="Q38" s="107">
        <f>VLOOKUP($A38, ' Historical Persistence'!$A$66:$BE$86, '2018 Persistence Summary Tables'!Q$1, FALSE)*P38</f>
        <v>48.741112067355921</v>
      </c>
      <c r="R38" s="107">
        <f>VLOOKUP($A38, ' Historical Persistence'!$A$66:$BE$86, '2018 Persistence Summary Tables'!R$1, FALSE)*Q38</f>
        <v>48.741112067355921</v>
      </c>
      <c r="S38" s="107">
        <f>VLOOKUP($A38, ' Historical Persistence'!$A$66:$BE$86, '2018 Persistence Summary Tables'!S$1, FALSE)*R38</f>
        <v>48.741112067355921</v>
      </c>
      <c r="U38" s="55"/>
      <c r="V38" s="57"/>
      <c r="W38" s="57"/>
      <c r="X38" s="57"/>
      <c r="Y38" s="57"/>
      <c r="Z38" s="57"/>
      <c r="AA38" s="57"/>
      <c r="AB38" s="57"/>
      <c r="AC38" s="57"/>
      <c r="AD38" s="57"/>
    </row>
    <row r="39" spans="1:30" x14ac:dyDescent="0.2">
      <c r="A39" s="57" t="s">
        <v>37</v>
      </c>
      <c r="B39" s="65">
        <f>SUMIFS('2018 Project List'!AN$3:AN$1371,'2018 Project List'!$V$3:$V$1371,$A39,'2018 Project List'!$AO$3:$AO$1371,"Y")</f>
        <v>0.85860999999999998</v>
      </c>
      <c r="C39" s="51"/>
      <c r="D39" s="51"/>
      <c r="E39" s="51"/>
      <c r="F39" s="17"/>
      <c r="G39" s="50"/>
      <c r="H39" s="50"/>
      <c r="J39" s="55">
        <f>B39</f>
        <v>0.85860999999999998</v>
      </c>
      <c r="K39" s="107">
        <f>VLOOKUP($A39, ' Historical Persistence'!$A$66:$BE$86, '2018 Persistence Summary Tables'!K$1, FALSE)*J39</f>
        <v>0.85860999999999998</v>
      </c>
      <c r="L39" s="107">
        <f>VLOOKUP($A39, ' Historical Persistence'!$A$66:$BE$86, '2018 Persistence Summary Tables'!L$1, FALSE)*K39</f>
        <v>0.85860999999999998</v>
      </c>
      <c r="M39" s="107">
        <f>VLOOKUP($A39, ' Historical Persistence'!$A$66:$BE$86, '2018 Persistence Summary Tables'!M$1, FALSE)*L39</f>
        <v>0.85860999999999998</v>
      </c>
      <c r="N39" s="107">
        <f>VLOOKUP($A39, ' Historical Persistence'!$A$66:$BE$86, '2018 Persistence Summary Tables'!N$1, FALSE)*M39</f>
        <v>0.85860999999999998</v>
      </c>
      <c r="O39" s="107">
        <f>VLOOKUP($A39, ' Historical Persistence'!$A$66:$BE$86, '2018 Persistence Summary Tables'!O$1, FALSE)*N39</f>
        <v>0.85860999999999998</v>
      </c>
      <c r="P39" s="107">
        <f>VLOOKUP($A39, ' Historical Persistence'!$A$66:$BE$86, '2018 Persistence Summary Tables'!P$1, FALSE)*O39</f>
        <v>0.85860999999999998</v>
      </c>
      <c r="Q39" s="107">
        <f>VLOOKUP($A39, ' Historical Persistence'!$A$66:$BE$86, '2018 Persistence Summary Tables'!Q$1, FALSE)*P39</f>
        <v>0.85860999999999998</v>
      </c>
      <c r="R39" s="107">
        <f>VLOOKUP($A39, ' Historical Persistence'!$A$66:$BE$86, '2018 Persistence Summary Tables'!R$1, FALSE)*Q39</f>
        <v>0.85860999999999998</v>
      </c>
      <c r="S39" s="107">
        <f>VLOOKUP($A39, ' Historical Persistence'!$A$66:$BE$86, '2018 Persistence Summary Tables'!S$1, FALSE)*R39</f>
        <v>0.85358943904514595</v>
      </c>
      <c r="U39" s="54"/>
      <c r="V39" s="54"/>
      <c r="W39" s="54"/>
      <c r="X39" s="54"/>
      <c r="Y39" s="54"/>
      <c r="Z39" s="54"/>
      <c r="AA39" s="54"/>
      <c r="AB39" s="54"/>
      <c r="AC39" s="57"/>
      <c r="AD39" s="57"/>
    </row>
    <row r="40" spans="1:30" x14ac:dyDescent="0.2">
      <c r="A40" s="58" t="s">
        <v>328</v>
      </c>
      <c r="B40" s="115">
        <f>0.0000683419731086992*G8</f>
        <v>42.128138218553218</v>
      </c>
      <c r="C40" s="51"/>
      <c r="D40" s="51"/>
      <c r="E40" s="51"/>
      <c r="F40" s="17"/>
      <c r="G40" s="50"/>
      <c r="H40" s="50"/>
      <c r="J40" s="55">
        <f>B40</f>
        <v>42.128138218553218</v>
      </c>
      <c r="K40" s="107">
        <f>VLOOKUP($A40, ' Historical Persistence'!$A$66:$BE$86, '2018 Persistence Summary Tables'!K$1, FALSE)*J40</f>
        <v>30.147992236981196</v>
      </c>
      <c r="L40" s="107">
        <f>VLOOKUP($A40, ' Historical Persistence'!$A$66:$BE$86, '2018 Persistence Summary Tables'!L$1, FALSE)*K40</f>
        <v>30.147992236981196</v>
      </c>
      <c r="M40" s="107">
        <f>VLOOKUP($A40, ' Historical Persistence'!$A$66:$BE$86, '2018 Persistence Summary Tables'!M$1, FALSE)*L40</f>
        <v>30.147992236981196</v>
      </c>
      <c r="N40" s="107">
        <f>VLOOKUP($A40, ' Historical Persistence'!$A$66:$BE$86, '2018 Persistence Summary Tables'!N$1, FALSE)*M40</f>
        <v>30.147992236981196</v>
      </c>
      <c r="O40" s="107">
        <f>VLOOKUP($A40, ' Historical Persistence'!$A$66:$BE$86, '2018 Persistence Summary Tables'!O$1, FALSE)*N40</f>
        <v>30.147992236981196</v>
      </c>
      <c r="P40" s="107">
        <f>VLOOKUP($A40, ' Historical Persistence'!$A$66:$BE$86, '2018 Persistence Summary Tables'!P$1, FALSE)*O40</f>
        <v>30.147992236981196</v>
      </c>
      <c r="Q40" s="107">
        <f>VLOOKUP($A40, ' Historical Persistence'!$A$66:$BE$86, '2018 Persistence Summary Tables'!Q$1, FALSE)*P40</f>
        <v>30.147211178654743</v>
      </c>
      <c r="R40" s="107">
        <f>VLOOKUP($A40, ' Historical Persistence'!$A$66:$BE$86, '2018 Persistence Summary Tables'!R$1, FALSE)*Q40</f>
        <v>30.147211178654743</v>
      </c>
      <c r="S40" s="107">
        <f>VLOOKUP($A40, ' Historical Persistence'!$A$66:$BE$86, '2018 Persistence Summary Tables'!S$1, FALSE)*R40</f>
        <v>30.147211178654743</v>
      </c>
      <c r="U40" s="54"/>
      <c r="V40" s="54"/>
      <c r="W40" s="54"/>
      <c r="X40" s="54"/>
      <c r="Y40" s="54"/>
      <c r="Z40" s="54"/>
      <c r="AA40" s="54"/>
      <c r="AB40" s="54"/>
      <c r="AC40" s="54"/>
      <c r="AD40" s="58"/>
    </row>
    <row r="41" spans="1:30" x14ac:dyDescent="0.2">
      <c r="A41" s="57" t="s">
        <v>134</v>
      </c>
      <c r="B41" s="65">
        <f>SUMIFS('2018 Project List'!AN$3:AN$1371,'2018 Project List'!$V$3:$V$1371,$A41,'2018 Project List'!$AO$3:$AO$1371,"Y")</f>
        <v>1.3313200000000003</v>
      </c>
      <c r="C41" s="51"/>
      <c r="D41" s="51"/>
      <c r="E41" s="51"/>
      <c r="F41" s="17"/>
      <c r="G41" s="50"/>
      <c r="H41" s="50"/>
      <c r="J41" s="55">
        <f>B41</f>
        <v>1.3313200000000003</v>
      </c>
      <c r="K41" s="107">
        <f>VLOOKUP($A41, ' Historical Persistence'!$A$66:$BE$86, '2018 Persistence Summary Tables'!K$1, FALSE)*J41</f>
        <v>1.3313200000000003</v>
      </c>
      <c r="L41" s="107">
        <f>VLOOKUP($A41, ' Historical Persistence'!$A$66:$BE$86, '2018 Persistence Summary Tables'!L$1, FALSE)*K41</f>
        <v>1.3313200000000003</v>
      </c>
      <c r="M41" s="107">
        <f>VLOOKUP($A41, ' Historical Persistence'!$A$66:$BE$86, '2018 Persistence Summary Tables'!M$1, FALSE)*L41</f>
        <v>1.3313200000000003</v>
      </c>
      <c r="N41" s="107">
        <f>VLOOKUP($A41, ' Historical Persistence'!$A$66:$BE$86, '2018 Persistence Summary Tables'!N$1, FALSE)*M41</f>
        <v>1.3313200000000003</v>
      </c>
      <c r="O41" s="107">
        <f>VLOOKUP($A41, ' Historical Persistence'!$A$66:$BE$86, '2018 Persistence Summary Tables'!O$1, FALSE)*N41</f>
        <v>1.3313200000000003</v>
      </c>
      <c r="P41" s="107">
        <f>VLOOKUP($A41, ' Historical Persistence'!$A$66:$BE$86, '2018 Persistence Summary Tables'!P$1, FALSE)*O41</f>
        <v>1.3313200000000003</v>
      </c>
      <c r="Q41" s="107">
        <f>VLOOKUP($A41, ' Historical Persistence'!$A$66:$BE$86, '2018 Persistence Summary Tables'!Q$1, FALSE)*P41</f>
        <v>1.3313200000000003</v>
      </c>
      <c r="R41" s="107">
        <f>VLOOKUP($A41, ' Historical Persistence'!$A$66:$BE$86, '2018 Persistence Summary Tables'!R$1, FALSE)*Q41</f>
        <v>1.3313200000000003</v>
      </c>
      <c r="S41" s="107">
        <f>VLOOKUP($A41, ' Historical Persistence'!$A$66:$BE$86, '2018 Persistence Summary Tables'!S$1, FALSE)*R41</f>
        <v>1.3313200000000003</v>
      </c>
      <c r="U41" s="54"/>
      <c r="V41" s="54"/>
      <c r="W41" s="54"/>
      <c r="X41" s="54"/>
      <c r="Y41" s="54"/>
      <c r="Z41" s="54"/>
      <c r="AA41" s="54"/>
      <c r="AB41" s="54"/>
      <c r="AC41" s="54"/>
      <c r="AD41" s="57"/>
    </row>
    <row r="42" spans="1:30" x14ac:dyDescent="0.2">
      <c r="A42" s="58" t="s">
        <v>347</v>
      </c>
      <c r="B42" s="65">
        <f>SUMIFS('2018 Project List'!AN$3:AN$1371,'2018 Project List'!$V$3:$V$1371,$A42,'2018 Project List'!$AO$3:$AO$1371,"Y")</f>
        <v>0</v>
      </c>
      <c r="C42" s="51"/>
      <c r="D42" s="51"/>
      <c r="E42" s="51"/>
      <c r="F42" s="17"/>
      <c r="G42" s="50"/>
      <c r="H42" s="50"/>
      <c r="J42" s="55">
        <f>B42</f>
        <v>0</v>
      </c>
      <c r="K42" s="107" t="e">
        <f>VLOOKUP($A42, ' Historical Persistence'!$A$66:$BE$86, '2018 Persistence Summary Tables'!K$1, FALSE)*J42</f>
        <v>#N/A</v>
      </c>
      <c r="L42" s="107" t="e">
        <f>VLOOKUP($A42, ' Historical Persistence'!$A$66:$BE$86, '2018 Persistence Summary Tables'!L$1, FALSE)*K42</f>
        <v>#N/A</v>
      </c>
      <c r="M42" s="107" t="e">
        <f>VLOOKUP($A42, ' Historical Persistence'!$A$66:$BE$86, '2018 Persistence Summary Tables'!M$1, FALSE)*L42</f>
        <v>#N/A</v>
      </c>
      <c r="N42" s="107" t="e">
        <f>VLOOKUP($A42, ' Historical Persistence'!$A$66:$BE$86, '2018 Persistence Summary Tables'!N$1, FALSE)*M42</f>
        <v>#N/A</v>
      </c>
      <c r="O42" s="107" t="e">
        <f>VLOOKUP($A42, ' Historical Persistence'!$A$66:$BE$86, '2018 Persistence Summary Tables'!O$1, FALSE)*N42</f>
        <v>#N/A</v>
      </c>
      <c r="P42" s="107" t="e">
        <f>VLOOKUP($A42, ' Historical Persistence'!$A$66:$BE$86, '2018 Persistence Summary Tables'!P$1, FALSE)*O42</f>
        <v>#N/A</v>
      </c>
      <c r="Q42" s="107" t="e">
        <f>VLOOKUP($A42, ' Historical Persistence'!$A$66:$BE$86, '2018 Persistence Summary Tables'!Q$1, FALSE)*P42</f>
        <v>#N/A</v>
      </c>
      <c r="R42" s="107" t="e">
        <f>VLOOKUP($A42, ' Historical Persistence'!$A$66:$BE$86, '2018 Persistence Summary Tables'!R$1, FALSE)*Q42</f>
        <v>#N/A</v>
      </c>
      <c r="S42" s="107" t="e">
        <f>VLOOKUP($A42, ' Historical Persistence'!$A$66:$BE$86, '2018 Persistence Summary Tables'!S$1, FALSE)*R42</f>
        <v>#N/A</v>
      </c>
      <c r="U42" s="54"/>
      <c r="V42" s="54"/>
      <c r="W42" s="54"/>
      <c r="X42" s="54"/>
      <c r="Y42" s="54"/>
      <c r="Z42" s="54"/>
      <c r="AA42" s="54"/>
      <c r="AB42" s="58"/>
      <c r="AC42" s="58"/>
      <c r="AD42" s="58"/>
    </row>
    <row r="43" spans="1:30" hidden="1" x14ac:dyDescent="0.2">
      <c r="A43" s="58" t="s">
        <v>348</v>
      </c>
      <c r="B43" s="51"/>
      <c r="C43" s="51"/>
      <c r="D43" s="51"/>
      <c r="E43" s="51"/>
      <c r="F43" s="17"/>
      <c r="G43" s="50"/>
      <c r="H43" s="50"/>
      <c r="J43" s="55"/>
      <c r="K43" s="55"/>
      <c r="L43" s="55"/>
      <c r="M43" s="55"/>
      <c r="N43" s="55"/>
      <c r="O43" s="55"/>
      <c r="P43" s="55"/>
      <c r="Q43" s="55"/>
      <c r="R43" s="55"/>
      <c r="S43" s="55"/>
      <c r="U43" s="58"/>
      <c r="V43" s="58"/>
      <c r="W43" s="58"/>
      <c r="X43" s="58"/>
      <c r="Y43" s="58"/>
      <c r="Z43" s="58"/>
      <c r="AA43" s="58"/>
      <c r="AB43" s="58"/>
      <c r="AC43" s="58"/>
      <c r="AD43" s="58"/>
    </row>
    <row r="44" spans="1:30" x14ac:dyDescent="0.2">
      <c r="A44" s="64" t="s">
        <v>355</v>
      </c>
      <c r="B44" s="59"/>
      <c r="C44" s="59"/>
      <c r="D44" s="59"/>
      <c r="E44" s="59"/>
      <c r="F44" s="17"/>
      <c r="G44" s="59"/>
      <c r="H44" s="59"/>
      <c r="J44" s="60"/>
      <c r="K44" s="60"/>
      <c r="L44" s="60"/>
      <c r="M44" s="60"/>
      <c r="N44" s="60"/>
      <c r="O44" s="60"/>
      <c r="P44" s="60"/>
      <c r="Q44" s="60"/>
      <c r="R44" s="60"/>
      <c r="S44" s="60"/>
      <c r="U44" s="61"/>
      <c r="V44" s="61"/>
      <c r="W44" s="61"/>
      <c r="X44" s="61"/>
      <c r="Y44" s="61"/>
      <c r="Z44" s="61"/>
      <c r="AA44" s="61"/>
      <c r="AB44" s="61"/>
      <c r="AC44" s="61"/>
      <c r="AD44" s="61"/>
    </row>
    <row r="45" spans="1:30" x14ac:dyDescent="0.2">
      <c r="A45" s="57" t="s">
        <v>330</v>
      </c>
      <c r="B45" s="51"/>
      <c r="C45" s="51"/>
      <c r="D45" s="51"/>
      <c r="E45" s="51"/>
      <c r="F45" s="17"/>
      <c r="G45" s="51"/>
      <c r="H45" s="51"/>
      <c r="J45" s="55"/>
      <c r="K45" s="55"/>
      <c r="L45" s="55"/>
      <c r="M45" s="55"/>
      <c r="N45" s="55"/>
      <c r="O45" s="55"/>
      <c r="P45" s="55"/>
      <c r="Q45" s="55"/>
      <c r="R45" s="55"/>
      <c r="S45" s="55"/>
      <c r="U45" s="58"/>
      <c r="V45" s="58"/>
      <c r="W45" s="58"/>
      <c r="X45" s="58"/>
      <c r="Y45" s="58"/>
      <c r="Z45" s="58"/>
      <c r="AA45" s="58"/>
      <c r="AB45" s="58"/>
      <c r="AC45" s="58"/>
      <c r="AD45" s="58"/>
    </row>
    <row r="46" spans="1:30" x14ac:dyDescent="0.2">
      <c r="A46" s="57" t="s">
        <v>44</v>
      </c>
      <c r="B46" s="65">
        <f>SUMIFS('2018 Project List'!AN$3:AN$1371,'2018 Project List'!$V$3:$V$1371,$A46,'2018 Project List'!$AO$3:$AO$1371,"Y")</f>
        <v>346.94578199999995</v>
      </c>
      <c r="C46" s="51"/>
      <c r="D46" s="51"/>
      <c r="E46" s="51"/>
      <c r="F46" s="17"/>
      <c r="G46" s="51"/>
      <c r="H46" s="51"/>
      <c r="J46" s="55">
        <f>B46</f>
        <v>346.94578199999995</v>
      </c>
      <c r="K46" s="107">
        <f>VLOOKUP($A46, ' Historical Persistence'!$A$66:$BE$86, '2018 Persistence Summary Tables'!K$1, FALSE)*J46</f>
        <v>351.85408800924006</v>
      </c>
      <c r="L46" s="107">
        <f>VLOOKUP($A46, ' Historical Persistence'!$A$66:$BE$86, '2018 Persistence Summary Tables'!L$1, FALSE)*K46</f>
        <v>351.85408800924006</v>
      </c>
      <c r="M46" s="107">
        <f>VLOOKUP($A46, ' Historical Persistence'!$A$66:$BE$86, '2018 Persistence Summary Tables'!M$1, FALSE)*L46</f>
        <v>351.85408800924006</v>
      </c>
      <c r="N46" s="107">
        <f>VLOOKUP($A46, ' Historical Persistence'!$A$66:$BE$86, '2018 Persistence Summary Tables'!N$1, FALSE)*M46</f>
        <v>351.85408800924006</v>
      </c>
      <c r="O46" s="107">
        <f>VLOOKUP($A46, ' Historical Persistence'!$A$66:$BE$86, '2018 Persistence Summary Tables'!O$1, FALSE)*N46</f>
        <v>346.56241124057334</v>
      </c>
      <c r="P46" s="107">
        <f>VLOOKUP($A46, ' Historical Persistence'!$A$66:$BE$86, '2018 Persistence Summary Tables'!P$1, FALSE)*O46</f>
        <v>346.56241124057334</v>
      </c>
      <c r="Q46" s="107">
        <f>VLOOKUP($A46, ' Historical Persistence'!$A$66:$BE$86, '2018 Persistence Summary Tables'!Q$1, FALSE)*P46</f>
        <v>346.56241124057334</v>
      </c>
      <c r="R46" s="107">
        <f>VLOOKUP($A46, ' Historical Persistence'!$A$66:$BE$86, '2018 Persistence Summary Tables'!R$1, FALSE)*Q46</f>
        <v>339.80277920727019</v>
      </c>
      <c r="S46" s="107">
        <f>VLOOKUP($A46, ' Historical Persistence'!$A$66:$BE$86, '2018 Persistence Summary Tables'!S$1, FALSE)*R46</f>
        <v>339.80277920727019</v>
      </c>
      <c r="U46" s="54"/>
      <c r="V46" s="54"/>
      <c r="W46" s="54"/>
      <c r="X46" s="54"/>
      <c r="Y46" s="54"/>
      <c r="Z46" s="54"/>
      <c r="AA46" s="54"/>
      <c r="AB46" s="57"/>
      <c r="AC46" s="57"/>
      <c r="AD46" s="57"/>
    </row>
    <row r="47" spans="1:30" ht="15" hidden="1" customHeight="1" x14ac:dyDescent="0.2">
      <c r="A47" s="58" t="s">
        <v>335</v>
      </c>
      <c r="B47" s="51"/>
      <c r="C47" s="51"/>
      <c r="D47" s="51"/>
      <c r="E47" s="51"/>
      <c r="F47" s="17"/>
      <c r="G47" s="51"/>
      <c r="H47" s="51"/>
      <c r="J47" s="55"/>
      <c r="K47" s="55"/>
      <c r="L47" s="55"/>
      <c r="M47" s="55"/>
      <c r="N47" s="55"/>
      <c r="O47" s="55"/>
      <c r="P47" s="55"/>
      <c r="Q47" s="55"/>
      <c r="R47" s="55"/>
      <c r="S47" s="55"/>
      <c r="U47" s="54"/>
      <c r="V47" s="54"/>
      <c r="W47" s="54"/>
      <c r="X47" s="54"/>
      <c r="Y47" s="54"/>
      <c r="Z47" s="54"/>
      <c r="AA47" s="54"/>
      <c r="AB47" s="58"/>
      <c r="AC47" s="58"/>
      <c r="AD47" s="58"/>
    </row>
    <row r="48" spans="1:30" ht="15" hidden="1" customHeight="1" x14ac:dyDescent="0.2">
      <c r="A48" s="58" t="s">
        <v>349</v>
      </c>
      <c r="B48" s="51"/>
      <c r="C48" s="51"/>
      <c r="D48" s="51"/>
      <c r="E48" s="51"/>
      <c r="F48" s="17"/>
      <c r="G48" s="51"/>
      <c r="H48" s="51"/>
      <c r="J48" s="55"/>
      <c r="K48" s="55"/>
      <c r="L48" s="55"/>
      <c r="M48" s="55"/>
      <c r="N48" s="55"/>
      <c r="O48" s="55"/>
      <c r="P48" s="55"/>
      <c r="Q48" s="55"/>
      <c r="R48" s="55"/>
      <c r="S48" s="55"/>
      <c r="U48" s="54"/>
      <c r="V48" s="54"/>
      <c r="W48" s="54"/>
      <c r="X48" s="54"/>
      <c r="Y48" s="54"/>
      <c r="Z48" s="54"/>
      <c r="AA48" s="54"/>
      <c r="AB48" s="58"/>
      <c r="AC48" s="58"/>
      <c r="AD48" s="58"/>
    </row>
    <row r="49" spans="1:30" x14ac:dyDescent="0.2">
      <c r="A49" s="57" t="s">
        <v>61</v>
      </c>
      <c r="B49" s="65">
        <f>SUMIFS('2018 Project List'!AN$3:AN$1371,'2018 Project List'!$V$3:$V$1371,$A49,'2018 Project List'!$AO$3:$AO$1371,"Y")</f>
        <v>41.952200000000005</v>
      </c>
      <c r="C49" s="51"/>
      <c r="D49" s="51"/>
      <c r="E49" s="51"/>
      <c r="F49" s="17"/>
      <c r="G49" s="51"/>
      <c r="H49" s="51"/>
      <c r="J49" s="55">
        <f t="shared" ref="J49:J50" si="7">B49</f>
        <v>41.952200000000005</v>
      </c>
      <c r="K49" s="107">
        <f>VLOOKUP($A49, ' Historical Persistence'!$A$66:$BE$86, '2018 Persistence Summary Tables'!K$1, FALSE)*J49</f>
        <v>41.952200000000005</v>
      </c>
      <c r="L49" s="107">
        <f>VLOOKUP($A49, ' Historical Persistence'!$A$66:$BE$86, '2018 Persistence Summary Tables'!L$1, FALSE)*K49</f>
        <v>40.580877964271139</v>
      </c>
      <c r="M49" s="107">
        <f>VLOOKUP($A49, ' Historical Persistence'!$A$66:$BE$86, '2018 Persistence Summary Tables'!M$1, FALSE)*L49</f>
        <v>32.673582109212305</v>
      </c>
      <c r="N49" s="107">
        <f>VLOOKUP($A49, ' Historical Persistence'!$A$66:$BE$86, '2018 Persistence Summary Tables'!N$1, FALSE)*M49</f>
        <v>29.641303030287375</v>
      </c>
      <c r="O49" s="107">
        <f>VLOOKUP($A49, ' Historical Persistence'!$A$66:$BE$86, '2018 Persistence Summary Tables'!O$1, FALSE)*N49</f>
        <v>19.871378750523224</v>
      </c>
      <c r="P49" s="107">
        <f>VLOOKUP($A49, ' Historical Persistence'!$A$66:$BE$86, '2018 Persistence Summary Tables'!P$1, FALSE)*O49</f>
        <v>14.280946162531718</v>
      </c>
      <c r="Q49" s="107">
        <f>VLOOKUP($A49, ' Historical Persistence'!$A$66:$BE$86, '2018 Persistence Summary Tables'!Q$1, FALSE)*P49</f>
        <v>7.9423078713058048</v>
      </c>
      <c r="R49" s="107">
        <f>VLOOKUP($A49, ' Historical Persistence'!$A$66:$BE$86, '2018 Persistence Summary Tables'!R$1, FALSE)*Q49</f>
        <v>5.1812364228759833</v>
      </c>
      <c r="S49" s="107">
        <f>VLOOKUP($A49, ' Historical Persistence'!$A$66:$BE$86, '2018 Persistence Summary Tables'!S$1, FALSE)*R49</f>
        <v>3.0604079278911502</v>
      </c>
      <c r="U49" s="54"/>
      <c r="V49" s="54"/>
      <c r="W49" s="54"/>
      <c r="X49" s="54"/>
      <c r="Y49" s="54"/>
      <c r="Z49" s="54"/>
      <c r="AA49" s="54"/>
      <c r="AB49" s="57"/>
      <c r="AC49" s="57"/>
      <c r="AD49" s="57"/>
    </row>
    <row r="50" spans="1:30" x14ac:dyDescent="0.2">
      <c r="A50" s="57" t="s">
        <v>87</v>
      </c>
      <c r="B50" s="65">
        <f>SUMIFS('2018 Project List'!AN$3:AN$1371,'2018 Project List'!$V$3:$V$1371,$A50,'2018 Project List'!$AO$3:$AO$1371,"Y")</f>
        <v>30.130799999999962</v>
      </c>
      <c r="C50" s="51"/>
      <c r="D50" s="51"/>
      <c r="E50" s="51"/>
      <c r="F50" s="17"/>
      <c r="G50" s="51"/>
      <c r="H50" s="51"/>
      <c r="J50" s="55">
        <f t="shared" si="7"/>
        <v>30.130799999999962</v>
      </c>
      <c r="K50" s="109" t="e">
        <f>VLOOKUP($A50, ' Historical Persistence'!$A$66:$BE$86, '2018 Persistence Summary Tables'!K$1, FALSE)*J50</f>
        <v>#N/A</v>
      </c>
      <c r="L50" s="109" t="e">
        <f>VLOOKUP($A50, ' Historical Persistence'!$A$66:$BE$86, '2018 Persistence Summary Tables'!L$1, FALSE)*K50</f>
        <v>#N/A</v>
      </c>
      <c r="M50" s="109" t="e">
        <f>VLOOKUP($A50, ' Historical Persistence'!$A$66:$BE$86, '2018 Persistence Summary Tables'!M$1, FALSE)*L50</f>
        <v>#N/A</v>
      </c>
      <c r="N50" s="109" t="e">
        <f>VLOOKUP($A50, ' Historical Persistence'!$A$66:$BE$86, '2018 Persistence Summary Tables'!N$1, FALSE)*M50</f>
        <v>#N/A</v>
      </c>
      <c r="O50" s="109" t="e">
        <f>VLOOKUP($A50, ' Historical Persistence'!$A$66:$BE$86, '2018 Persistence Summary Tables'!O$1, FALSE)*N50</f>
        <v>#N/A</v>
      </c>
      <c r="P50" s="109" t="e">
        <f>VLOOKUP($A50, ' Historical Persistence'!$A$66:$BE$86, '2018 Persistence Summary Tables'!P$1, FALSE)*O50</f>
        <v>#N/A</v>
      </c>
      <c r="Q50" s="109" t="e">
        <f>VLOOKUP($A50, ' Historical Persistence'!$A$66:$BE$86, '2018 Persistence Summary Tables'!Q$1, FALSE)*P50</f>
        <v>#N/A</v>
      </c>
      <c r="R50" s="109" t="e">
        <f>VLOOKUP($A50, ' Historical Persistence'!$A$66:$BE$86, '2018 Persistence Summary Tables'!R$1, FALSE)*Q50</f>
        <v>#N/A</v>
      </c>
      <c r="S50" s="109" t="e">
        <f>VLOOKUP($A50, ' Historical Persistence'!$A$66:$BE$86, '2018 Persistence Summary Tables'!S$1, FALSE)*R50</f>
        <v>#N/A</v>
      </c>
      <c r="U50" s="54">
        <f>B50</f>
        <v>30.130799999999962</v>
      </c>
      <c r="V50" s="107">
        <f>SUMIFS('2018 Project List'!$AN$3:$AN$1371, '2018 Project List'!$V$3:$V$1371, '2018 Persistence Summary Tables'!$A50, '2018 Project List'!$M$3:$M$1371, CONCATENATE("&gt;=", '2018 Persistence Summary Tables'!V$33))</f>
        <v>26.227599999999978</v>
      </c>
      <c r="W50" s="107">
        <f>SUMIFS('2018 Project List'!$AN$3:$AN$1371, '2018 Project List'!$V$3:$V$1371, '2018 Persistence Summary Tables'!$A50, '2018 Project List'!$M$3:$M$1371, CONCATENATE("&gt;=", '2018 Persistence Summary Tables'!W$33))</f>
        <v>26.227599999999978</v>
      </c>
      <c r="X50" s="107">
        <f>SUMIFS('2018 Project List'!$AN$3:$AN$1371, '2018 Project List'!$V$3:$V$1371, '2018 Persistence Summary Tables'!$A50, '2018 Project List'!$M$3:$M$1371, CONCATENATE("&gt;=", '2018 Persistence Summary Tables'!X$33))</f>
        <v>26.227599999999978</v>
      </c>
      <c r="Y50" s="107">
        <f>SUMIFS('2018 Project List'!$AN$3:$AN$1371, '2018 Project List'!$V$3:$V$1371, '2018 Persistence Summary Tables'!$A50, '2018 Project List'!$M$3:$M$1371, CONCATENATE("&gt;=", '2018 Persistence Summary Tables'!Y$33))</f>
        <v>26.227599999999978</v>
      </c>
      <c r="Z50" s="107">
        <f>SUMIFS('2018 Project List'!$AN$3:$AN$1371, '2018 Project List'!$V$3:$V$1371, '2018 Persistence Summary Tables'!$A50, '2018 Project List'!$M$3:$M$1371, CONCATENATE("&gt;=", '2018 Persistence Summary Tables'!Z$33))</f>
        <v>20.408499999999993</v>
      </c>
      <c r="AA50" s="107">
        <f>SUMIFS('2018 Project List'!$AN$3:$AN$1371, '2018 Project List'!$V$3:$V$1371, '2018 Persistence Summary Tables'!$A50, '2018 Project List'!$M$3:$M$1371, CONCATENATE("&gt;=", '2018 Persistence Summary Tables'!AA$33))</f>
        <v>20.408499999999993</v>
      </c>
      <c r="AB50" s="107">
        <f>SUMIFS('2018 Project List'!$AN$3:$AN$1371, '2018 Project List'!$V$3:$V$1371, '2018 Persistence Summary Tables'!$A50, '2018 Project List'!$M$3:$M$1371, CONCATENATE("&gt;=", '2018 Persistence Summary Tables'!AB$33))</f>
        <v>20.408499999999993</v>
      </c>
      <c r="AC50" s="107">
        <f>SUMIFS('2018 Project List'!$AN$3:$AN$1371, '2018 Project List'!$V$3:$V$1371, '2018 Persistence Summary Tables'!$A50, '2018 Project List'!$M$3:$M$1371, CONCATENATE("&gt;=", '2018 Persistence Summary Tables'!AC$33))</f>
        <v>20.408499999999993</v>
      </c>
      <c r="AD50" s="107">
        <f>SUMIFS('2018 Project List'!$AN$3:$AN$1371, '2018 Project List'!$V$3:$V$1371, '2018 Persistence Summary Tables'!$A50, '2018 Project List'!$M$3:$M$1371, CONCATENATE("&gt;=", '2018 Persistence Summary Tables'!AD$33))</f>
        <v>20.408499999999993</v>
      </c>
    </row>
    <row r="51" spans="1:30" ht="15" hidden="1" customHeight="1" x14ac:dyDescent="0.2">
      <c r="A51" s="58" t="s">
        <v>350</v>
      </c>
      <c r="B51" s="51"/>
      <c r="C51" s="51"/>
      <c r="D51" s="51"/>
      <c r="E51" s="51"/>
      <c r="F51" s="17"/>
      <c r="G51" s="51"/>
      <c r="H51" s="51"/>
      <c r="J51" s="55"/>
      <c r="K51" s="55"/>
      <c r="L51" s="55"/>
      <c r="M51" s="55"/>
      <c r="N51" s="55"/>
      <c r="O51" s="55"/>
      <c r="P51" s="55"/>
      <c r="Q51" s="55"/>
      <c r="R51" s="55"/>
      <c r="S51" s="55"/>
      <c r="U51" s="54"/>
      <c r="V51" s="54"/>
      <c r="W51" s="54"/>
      <c r="X51" s="54"/>
      <c r="Y51" s="54"/>
      <c r="Z51" s="54"/>
      <c r="AA51" s="54"/>
      <c r="AB51" s="58"/>
      <c r="AC51" s="58"/>
      <c r="AD51" s="58"/>
    </row>
    <row r="52" spans="1:30" ht="15" hidden="1" customHeight="1" x14ac:dyDescent="0.2">
      <c r="A52" s="58" t="s">
        <v>331</v>
      </c>
      <c r="B52" s="51"/>
      <c r="C52" s="51"/>
      <c r="D52" s="51"/>
      <c r="E52" s="51"/>
      <c r="F52" s="17"/>
      <c r="G52" s="51"/>
      <c r="H52" s="51"/>
      <c r="J52" s="55"/>
      <c r="K52" s="55"/>
      <c r="L52" s="55"/>
      <c r="M52" s="55"/>
      <c r="N52" s="55"/>
      <c r="O52" s="55"/>
      <c r="P52" s="55"/>
      <c r="Q52" s="55"/>
      <c r="R52" s="55"/>
      <c r="S52" s="55"/>
      <c r="U52" s="54"/>
      <c r="V52" s="54"/>
      <c r="W52" s="54"/>
      <c r="X52" s="54"/>
      <c r="Y52" s="54"/>
      <c r="Z52" s="54"/>
      <c r="AA52" s="54"/>
      <c r="AB52" s="58"/>
      <c r="AC52" s="58"/>
      <c r="AD52" s="58"/>
    </row>
    <row r="53" spans="1:30" x14ac:dyDescent="0.2">
      <c r="A53" s="57" t="s">
        <v>206</v>
      </c>
      <c r="B53" s="65">
        <f>SUMIFS('2018 Project List'!AN$3:AN$1371,'2018 Project List'!$V$3:$V$1371,$A53,'2018 Project List'!$AO$3:$AO$1371,"Y")</f>
        <v>8.7860000000000014</v>
      </c>
      <c r="C53" s="51"/>
      <c r="D53" s="51"/>
      <c r="E53" s="51"/>
      <c r="F53" s="17"/>
      <c r="G53" s="51"/>
      <c r="H53" s="51"/>
      <c r="J53" s="55">
        <f>B53</f>
        <v>8.7860000000000014</v>
      </c>
      <c r="K53" s="107">
        <f>VLOOKUP($A53, ' Historical Persistence'!$A$66:$BE$86, '2018 Persistence Summary Tables'!K$1, FALSE)*J53</f>
        <v>8.7860000000000014</v>
      </c>
      <c r="L53" s="107">
        <f>VLOOKUP($A53, ' Historical Persistence'!$A$66:$BE$86, '2018 Persistence Summary Tables'!L$1, FALSE)*K53</f>
        <v>8.7860000000000014</v>
      </c>
      <c r="M53" s="107">
        <f>VLOOKUP($A53, ' Historical Persistence'!$A$66:$BE$86, '2018 Persistence Summary Tables'!M$1, FALSE)*L53</f>
        <v>8.7860000000000014</v>
      </c>
      <c r="N53" s="107">
        <f>VLOOKUP($A53, ' Historical Persistence'!$A$66:$BE$86, '2018 Persistence Summary Tables'!N$1, FALSE)*M53</f>
        <v>8.7860000000000014</v>
      </c>
      <c r="O53" s="107">
        <f>VLOOKUP($A53, ' Historical Persistence'!$A$66:$BE$86, '2018 Persistence Summary Tables'!O$1, FALSE)*N53</f>
        <v>8.7860000000000014</v>
      </c>
      <c r="P53" s="107">
        <f>VLOOKUP($A53, ' Historical Persistence'!$A$66:$BE$86, '2018 Persistence Summary Tables'!P$1, FALSE)*O53</f>
        <v>8.7860000000000014</v>
      </c>
      <c r="Q53" s="107">
        <f>VLOOKUP($A53, ' Historical Persistence'!$A$66:$BE$86, '2018 Persistence Summary Tables'!Q$1, FALSE)*P53</f>
        <v>8.7860000000000014</v>
      </c>
      <c r="R53" s="107">
        <f>VLOOKUP($A53, ' Historical Persistence'!$A$66:$BE$86, '2018 Persistence Summary Tables'!R$1, FALSE)*Q53</f>
        <v>8.7860000000000014</v>
      </c>
      <c r="S53" s="107">
        <f>VLOOKUP($A53, ' Historical Persistence'!$A$66:$BE$86, '2018 Persistence Summary Tables'!S$1, FALSE)*R53</f>
        <v>8.7860000000000014</v>
      </c>
      <c r="U53" s="54"/>
      <c r="V53" s="54"/>
      <c r="W53" s="54"/>
      <c r="X53" s="54"/>
      <c r="Y53" s="54"/>
      <c r="Z53" s="54"/>
      <c r="AA53" s="54"/>
      <c r="AB53" s="57"/>
      <c r="AC53" s="57"/>
      <c r="AD53" s="57"/>
    </row>
    <row r="54" spans="1:30" ht="15" hidden="1" customHeight="1" x14ac:dyDescent="0.2">
      <c r="A54" s="58" t="s">
        <v>342</v>
      </c>
      <c r="B54" s="51"/>
      <c r="C54" s="51"/>
      <c r="D54" s="51"/>
      <c r="E54" s="51"/>
      <c r="F54" s="17"/>
      <c r="G54" s="51"/>
      <c r="H54" s="51"/>
      <c r="J54" s="55"/>
      <c r="K54" s="55"/>
      <c r="L54" s="55"/>
      <c r="M54" s="55"/>
      <c r="N54" s="55"/>
      <c r="O54" s="55"/>
      <c r="P54" s="55"/>
      <c r="Q54" s="55"/>
      <c r="R54" s="55"/>
      <c r="S54" s="55"/>
      <c r="U54" s="54"/>
      <c r="V54" s="54"/>
      <c r="W54" s="54"/>
      <c r="X54" s="54"/>
      <c r="Y54" s="54"/>
      <c r="Z54" s="54"/>
      <c r="AA54" s="54"/>
      <c r="AB54" s="58"/>
      <c r="AC54" s="58"/>
      <c r="AD54" s="58"/>
    </row>
    <row r="55" spans="1:30" x14ac:dyDescent="0.2">
      <c r="A55" s="57" t="s">
        <v>212</v>
      </c>
      <c r="B55" s="65">
        <f>SUMIFS('2018 Project List'!AN$3:AN$1371,'2018 Project List'!$V$3:$V$1371,$A55,'2018 Project List'!$AO$3:$AO$1371,"Y")</f>
        <v>954.57523017337985</v>
      </c>
      <c r="C55" s="51"/>
      <c r="D55" s="51"/>
      <c r="E55" s="51"/>
      <c r="F55" s="17"/>
      <c r="G55" s="51"/>
      <c r="H55" s="51"/>
      <c r="J55" s="55">
        <f>B55</f>
        <v>954.57523017337985</v>
      </c>
      <c r="K55" s="54"/>
      <c r="L55" s="54"/>
      <c r="M55" s="54"/>
      <c r="N55" s="54"/>
      <c r="O55" s="54"/>
      <c r="P55" s="54"/>
      <c r="Q55" s="54"/>
      <c r="R55" s="54"/>
      <c r="S55" s="54"/>
      <c r="U55" s="54">
        <v>954.57523017337985</v>
      </c>
      <c r="V55" s="107">
        <f>U55</f>
        <v>954.57523017337985</v>
      </c>
      <c r="W55" s="107">
        <f t="shared" ref="W55:AD55" si="8">V55</f>
        <v>954.57523017337985</v>
      </c>
      <c r="X55" s="107">
        <f t="shared" si="8"/>
        <v>954.57523017337985</v>
      </c>
      <c r="Y55" s="107">
        <f t="shared" si="8"/>
        <v>954.57523017337985</v>
      </c>
      <c r="Z55" s="107">
        <f t="shared" si="8"/>
        <v>954.57523017337985</v>
      </c>
      <c r="AA55" s="107">
        <f t="shared" si="8"/>
        <v>954.57523017337985</v>
      </c>
      <c r="AB55" s="107">
        <f t="shared" si="8"/>
        <v>954.57523017337985</v>
      </c>
      <c r="AC55" s="107">
        <f t="shared" si="8"/>
        <v>954.57523017337985</v>
      </c>
      <c r="AD55" s="107">
        <f t="shared" si="8"/>
        <v>954.57523017337985</v>
      </c>
    </row>
    <row r="56" spans="1:30" ht="15" hidden="1" customHeight="1" x14ac:dyDescent="0.2">
      <c r="A56" s="57" t="s">
        <v>336</v>
      </c>
      <c r="B56" s="51"/>
      <c r="C56" s="51"/>
      <c r="D56" s="51"/>
      <c r="E56" s="51"/>
      <c r="F56" s="17"/>
      <c r="G56" s="51"/>
      <c r="H56" s="51"/>
      <c r="J56" s="55"/>
      <c r="K56" s="55"/>
      <c r="L56" s="55"/>
      <c r="M56" s="55"/>
      <c r="N56" s="55"/>
      <c r="O56" s="55"/>
      <c r="P56" s="55"/>
      <c r="Q56" s="55"/>
      <c r="R56" s="55"/>
      <c r="S56" s="55"/>
      <c r="U56" s="58"/>
      <c r="V56" s="58"/>
      <c r="W56" s="58"/>
      <c r="X56" s="58"/>
      <c r="Y56" s="58"/>
      <c r="Z56" s="58"/>
      <c r="AA56" s="58"/>
      <c r="AB56" s="58"/>
      <c r="AC56" s="58"/>
      <c r="AD56" s="58"/>
    </row>
    <row r="57" spans="1:30" ht="15" hidden="1" customHeight="1" x14ac:dyDescent="0.2">
      <c r="A57" s="57" t="s">
        <v>343</v>
      </c>
      <c r="B57" s="51"/>
      <c r="C57" s="51"/>
      <c r="D57" s="51"/>
      <c r="E57" s="51"/>
      <c r="F57" s="17"/>
      <c r="G57" s="51"/>
      <c r="H57" s="51"/>
      <c r="J57" s="55"/>
      <c r="K57" s="55"/>
      <c r="L57" s="55"/>
      <c r="M57" s="55"/>
      <c r="N57" s="55"/>
      <c r="O57" s="55"/>
      <c r="P57" s="55"/>
      <c r="Q57" s="55"/>
      <c r="R57" s="55"/>
      <c r="S57" s="55"/>
      <c r="U57" s="58"/>
      <c r="V57" s="58"/>
      <c r="W57" s="58"/>
      <c r="X57" s="58"/>
      <c r="Y57" s="58"/>
      <c r="Z57" s="58"/>
      <c r="AA57" s="58"/>
      <c r="AB57" s="58"/>
      <c r="AC57" s="58"/>
      <c r="AD57" s="58"/>
    </row>
    <row r="58" spans="1:30" ht="15" hidden="1" customHeight="1" x14ac:dyDescent="0.2">
      <c r="A58" s="58" t="s">
        <v>333</v>
      </c>
      <c r="B58" s="51"/>
      <c r="C58" s="51"/>
      <c r="D58" s="51"/>
      <c r="E58" s="51"/>
      <c r="F58" s="17"/>
      <c r="G58" s="51"/>
      <c r="H58" s="51"/>
      <c r="J58" s="55"/>
      <c r="K58" s="55"/>
      <c r="L58" s="55"/>
      <c r="M58" s="55"/>
      <c r="N58" s="55"/>
      <c r="O58" s="55"/>
      <c r="P58" s="55"/>
      <c r="Q58" s="55"/>
      <c r="R58" s="55"/>
      <c r="S58" s="55"/>
      <c r="U58" s="58"/>
      <c r="V58" s="58"/>
      <c r="W58" s="58"/>
      <c r="X58" s="58"/>
      <c r="Y58" s="58"/>
      <c r="Z58" s="58"/>
      <c r="AA58" s="58"/>
      <c r="AB58" s="58"/>
      <c r="AC58" s="58"/>
      <c r="AD58" s="58"/>
    </row>
    <row r="59" spans="1:30" ht="15" hidden="1" customHeight="1" x14ac:dyDescent="0.2">
      <c r="A59" s="58" t="s">
        <v>334</v>
      </c>
      <c r="B59" s="51"/>
      <c r="C59" s="51"/>
      <c r="D59" s="51"/>
      <c r="E59" s="51"/>
      <c r="F59" s="17"/>
      <c r="G59" s="51"/>
      <c r="H59" s="51"/>
      <c r="J59" s="55"/>
      <c r="K59" s="55"/>
      <c r="L59" s="55"/>
      <c r="M59" s="55"/>
      <c r="N59" s="55"/>
      <c r="O59" s="55"/>
      <c r="P59" s="55"/>
      <c r="Q59" s="55"/>
      <c r="R59" s="55"/>
      <c r="S59" s="55"/>
      <c r="U59" s="58"/>
      <c r="V59" s="58"/>
      <c r="W59" s="58"/>
      <c r="X59" s="58"/>
      <c r="Y59" s="58"/>
      <c r="Z59" s="58"/>
      <c r="AA59" s="58"/>
      <c r="AB59" s="58"/>
      <c r="AC59" s="58"/>
      <c r="AD59" s="58"/>
    </row>
    <row r="60" spans="1:30" x14ac:dyDescent="0.2">
      <c r="A60" s="64" t="s">
        <v>356</v>
      </c>
      <c r="B60" s="59"/>
      <c r="C60" s="59"/>
      <c r="D60" s="59"/>
      <c r="E60" s="59"/>
      <c r="F60" s="17"/>
      <c r="G60" s="59"/>
      <c r="H60" s="59"/>
      <c r="J60" s="60"/>
      <c r="K60" s="60"/>
      <c r="L60" s="60"/>
      <c r="M60" s="60"/>
      <c r="N60" s="60"/>
      <c r="O60" s="60"/>
      <c r="P60" s="60"/>
      <c r="Q60" s="60"/>
      <c r="R60" s="60"/>
      <c r="S60" s="60"/>
      <c r="U60" s="61"/>
      <c r="V60" s="61"/>
      <c r="W60" s="61"/>
      <c r="X60" s="61"/>
      <c r="Y60" s="61"/>
      <c r="Z60" s="61"/>
      <c r="AA60" s="61"/>
      <c r="AB60" s="61"/>
      <c r="AC60" s="61"/>
      <c r="AD60" s="61"/>
    </row>
    <row r="61" spans="1:30" x14ac:dyDescent="0.2">
      <c r="A61" s="57" t="s">
        <v>66</v>
      </c>
      <c r="B61" s="65">
        <f>SUMIFS('2018 Project List'!AN$3:AN$1371,'2018 Project List'!$V$3:$V$1371,$A61,'2018 Project List'!$AO$3:$AO$1371,"Y")</f>
        <v>250.8569999999954</v>
      </c>
      <c r="C61" s="51"/>
      <c r="D61" s="51"/>
      <c r="E61" s="51"/>
      <c r="F61" s="17"/>
      <c r="G61" s="51"/>
      <c r="H61" s="51"/>
      <c r="J61" s="55">
        <f>B61</f>
        <v>250.8569999999954</v>
      </c>
      <c r="K61" s="54"/>
      <c r="L61" s="54"/>
      <c r="M61" s="54"/>
      <c r="N61" s="54"/>
      <c r="O61" s="54"/>
      <c r="P61" s="54"/>
      <c r="Q61" s="54"/>
      <c r="R61" s="54"/>
      <c r="S61" s="54"/>
      <c r="U61" s="54">
        <f>B61</f>
        <v>250.8569999999954</v>
      </c>
      <c r="V61" s="107">
        <f>SUMIFS('2018 Project List'!$AN$3:$AN$1371, '2018 Project List'!$V$3:$V$1371, '2018 Persistence Summary Tables'!$A61, '2018 Project List'!$M$3:$M$1371, CONCATENATE("&gt;=", '2018 Persistence Summary Tables'!V$33))</f>
        <v>250.8569999999954</v>
      </c>
      <c r="W61" s="107">
        <f>SUMIFS('2018 Project List'!$AN$3:$AN$1371, '2018 Project List'!$V$3:$V$1371, '2018 Persistence Summary Tables'!$A61, '2018 Project List'!$M$3:$M$1371, CONCATENATE("&gt;=", '2018 Persistence Summary Tables'!W$33))</f>
        <v>250.8569999999954</v>
      </c>
      <c r="X61" s="107">
        <f>SUMIFS('2018 Project List'!$AN$3:$AN$1371, '2018 Project List'!$V$3:$V$1371, '2018 Persistence Summary Tables'!$A61, '2018 Project List'!$M$3:$M$1371, CONCATENATE("&gt;=", '2018 Persistence Summary Tables'!X$33))</f>
        <v>250.8569999999954</v>
      </c>
      <c r="Y61" s="107">
        <f>SUMIFS('2018 Project List'!$AN$3:$AN$1371, '2018 Project List'!$V$3:$V$1371, '2018 Persistence Summary Tables'!$A61, '2018 Project List'!$M$3:$M$1371, CONCATENATE("&gt;=", '2018 Persistence Summary Tables'!Y$33))</f>
        <v>250.8569999999954</v>
      </c>
      <c r="Z61" s="107">
        <f>SUMIFS('2018 Project List'!$AN$3:$AN$1371, '2018 Project List'!$V$3:$V$1371, '2018 Persistence Summary Tables'!$A61, '2018 Project List'!$M$3:$M$1371, CONCATENATE("&gt;=", '2018 Persistence Summary Tables'!Z$33))</f>
        <v>250.8569999999954</v>
      </c>
      <c r="AA61" s="107">
        <f>SUMIFS('2018 Project List'!$AN$3:$AN$1371, '2018 Project List'!$V$3:$V$1371, '2018 Persistence Summary Tables'!$A61, '2018 Project List'!$M$3:$M$1371, CONCATENATE("&gt;=", '2018 Persistence Summary Tables'!AA$33))</f>
        <v>250.8569999999954</v>
      </c>
      <c r="AB61" s="107">
        <f>SUMIFS('2018 Project List'!$AN$3:$AN$1371, '2018 Project List'!$V$3:$V$1371, '2018 Persistence Summary Tables'!$A61, '2018 Project List'!$M$3:$M$1371, CONCATENATE("&gt;=", '2018 Persistence Summary Tables'!AB$33))</f>
        <v>250.8569999999954</v>
      </c>
      <c r="AC61" s="107">
        <f>SUMIFS('2018 Project List'!$AN$3:$AN$1371, '2018 Project List'!$V$3:$V$1371, '2018 Persistence Summary Tables'!$A61, '2018 Project List'!$M$3:$M$1371, CONCATENATE("&gt;=", '2018 Persistence Summary Tables'!AC$33))</f>
        <v>250.8569999999954</v>
      </c>
      <c r="AD61" s="107">
        <f>SUMIFS('2018 Project List'!$AN$3:$AN$1371, '2018 Project List'!$V$3:$V$1371, '2018 Persistence Summary Tables'!$A61, '2018 Project List'!$M$3:$M$1371, CONCATENATE("&gt;=", '2018 Persistence Summary Tables'!AD$33))</f>
        <v>250.8569999999954</v>
      </c>
    </row>
  </sheetData>
  <mergeCells count="8">
    <mergeCell ref="U2:AD2"/>
    <mergeCell ref="U34:AD34"/>
    <mergeCell ref="B2:E2"/>
    <mergeCell ref="G2:H2"/>
    <mergeCell ref="J2:S2"/>
    <mergeCell ref="B34:E34"/>
    <mergeCell ref="G34:H34"/>
    <mergeCell ref="J34:S3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2D2C2-235E-445A-92E5-604C0B6F5436}">
  <dimension ref="A1:AF38"/>
  <sheetViews>
    <sheetView topLeftCell="B1" zoomScale="85" zoomScaleNormal="85" workbookViewId="0">
      <selection activeCell="W8" sqref="W8"/>
    </sheetView>
  </sheetViews>
  <sheetFormatPr baseColWidth="10" defaultColWidth="8.83203125" defaultRowHeight="15" x14ac:dyDescent="0.2"/>
  <cols>
    <col min="1" max="1" width="71.5" bestFit="1" customWidth="1"/>
    <col min="2" max="2" width="11.6640625" bestFit="1" customWidth="1"/>
    <col min="3" max="3" width="11.6640625" customWidth="1"/>
    <col min="4" max="6" width="11.6640625" bestFit="1" customWidth="1"/>
    <col min="7" max="7" width="2.6640625" customWidth="1"/>
    <col min="8" max="9" width="11.6640625" customWidth="1"/>
    <col min="10" max="10" width="2.6640625" customWidth="1"/>
    <col min="11" max="20" width="11.6640625" bestFit="1" customWidth="1"/>
    <col min="21" max="21" width="2.6640625" customWidth="1"/>
    <col min="23" max="23" width="10.33203125" bestFit="1" customWidth="1"/>
    <col min="24" max="31" width="11.6640625" bestFit="1" customWidth="1"/>
  </cols>
  <sheetData>
    <row r="1" spans="1:32" ht="19" x14ac:dyDescent="0.25">
      <c r="A1" s="128" t="s">
        <v>438</v>
      </c>
      <c r="G1" s="47"/>
      <c r="J1" s="47"/>
      <c r="K1">
        <v>34</v>
      </c>
      <c r="L1">
        <v>35</v>
      </c>
      <c r="M1">
        <f>L1+1</f>
        <v>36</v>
      </c>
      <c r="N1">
        <f t="shared" ref="N1" si="0">M1+1</f>
        <v>37</v>
      </c>
      <c r="O1">
        <f t="shared" ref="O1" si="1">N1+1</f>
        <v>38</v>
      </c>
      <c r="P1">
        <f t="shared" ref="P1" si="2">O1+1</f>
        <v>39</v>
      </c>
      <c r="Q1">
        <f t="shared" ref="Q1" si="3">P1+1</f>
        <v>40</v>
      </c>
      <c r="R1">
        <f t="shared" ref="R1" si="4">Q1+1</f>
        <v>41</v>
      </c>
      <c r="S1">
        <f t="shared" ref="S1" si="5">R1+1</f>
        <v>42</v>
      </c>
      <c r="T1">
        <f t="shared" ref="T1" si="6">S1+1</f>
        <v>43</v>
      </c>
      <c r="V1">
        <v>1</v>
      </c>
      <c r="W1">
        <f>V1+1</f>
        <v>2</v>
      </c>
      <c r="X1">
        <f t="shared" ref="X1:AE1" si="7">W1+1</f>
        <v>3</v>
      </c>
      <c r="Y1">
        <f t="shared" si="7"/>
        <v>4</v>
      </c>
      <c r="Z1">
        <f t="shared" si="7"/>
        <v>5</v>
      </c>
      <c r="AA1">
        <f t="shared" si="7"/>
        <v>6</v>
      </c>
      <c r="AB1">
        <f t="shared" si="7"/>
        <v>7</v>
      </c>
      <c r="AC1">
        <f t="shared" si="7"/>
        <v>8</v>
      </c>
      <c r="AD1">
        <f t="shared" si="7"/>
        <v>9</v>
      </c>
      <c r="AE1">
        <f t="shared" si="7"/>
        <v>10</v>
      </c>
    </row>
    <row r="2" spans="1:32" x14ac:dyDescent="0.2">
      <c r="B2" s="183" t="s">
        <v>346</v>
      </c>
      <c r="C2" s="183"/>
      <c r="D2" s="183"/>
      <c r="E2" s="183"/>
      <c r="F2" s="183"/>
      <c r="G2" s="63"/>
      <c r="H2" s="188" t="s">
        <v>351</v>
      </c>
      <c r="I2" s="189"/>
      <c r="J2" s="47"/>
      <c r="K2" s="185" t="s">
        <v>393</v>
      </c>
      <c r="L2" s="186"/>
      <c r="M2" s="186"/>
      <c r="N2" s="186"/>
      <c r="O2" s="186"/>
      <c r="P2" s="186"/>
      <c r="Q2" s="186"/>
      <c r="R2" s="186"/>
      <c r="S2" s="186"/>
      <c r="T2" s="187"/>
      <c r="V2" s="184" t="s">
        <v>396</v>
      </c>
      <c r="W2" s="184"/>
      <c r="X2" s="184"/>
      <c r="Y2" s="184"/>
      <c r="Z2" s="184"/>
      <c r="AA2" s="184"/>
      <c r="AB2" s="184"/>
      <c r="AC2" s="184"/>
      <c r="AD2" s="184"/>
      <c r="AE2" s="184"/>
    </row>
    <row r="3" spans="1:32" ht="48" x14ac:dyDescent="0.2">
      <c r="A3" s="56" t="s">
        <v>386</v>
      </c>
      <c r="B3" s="52" t="s">
        <v>23</v>
      </c>
      <c r="C3" s="48">
        <v>2017</v>
      </c>
      <c r="D3" s="48">
        <v>2018</v>
      </c>
      <c r="E3" s="48">
        <v>2019</v>
      </c>
      <c r="F3" s="48">
        <v>2020</v>
      </c>
      <c r="G3" s="46"/>
      <c r="H3" s="48">
        <v>2017</v>
      </c>
      <c r="I3" s="48" t="s">
        <v>443</v>
      </c>
      <c r="J3" s="47"/>
      <c r="K3" s="53">
        <v>2017</v>
      </c>
      <c r="L3" s="53">
        <v>2018</v>
      </c>
      <c r="M3" s="53">
        <v>2019</v>
      </c>
      <c r="N3" s="53">
        <v>2020</v>
      </c>
      <c r="O3" s="53">
        <v>2021</v>
      </c>
      <c r="P3" s="53">
        <v>2022</v>
      </c>
      <c r="Q3" s="53">
        <v>2023</v>
      </c>
      <c r="R3" s="53">
        <v>2024</v>
      </c>
      <c r="S3" s="53">
        <v>2025</v>
      </c>
      <c r="T3" s="53">
        <v>2026</v>
      </c>
      <c r="V3" s="53">
        <v>2017</v>
      </c>
      <c r="W3" s="53">
        <v>2018</v>
      </c>
      <c r="X3" s="53">
        <v>2019</v>
      </c>
      <c r="Y3" s="53">
        <v>2020</v>
      </c>
      <c r="Z3" s="53">
        <v>2021</v>
      </c>
      <c r="AA3" s="53">
        <v>2022</v>
      </c>
      <c r="AB3" s="53">
        <v>2023</v>
      </c>
      <c r="AC3" s="53">
        <v>2024</v>
      </c>
      <c r="AD3" s="53">
        <v>2025</v>
      </c>
      <c r="AE3" s="53">
        <v>2026</v>
      </c>
    </row>
    <row r="4" spans="1:32" x14ac:dyDescent="0.2">
      <c r="A4" s="64" t="s">
        <v>354</v>
      </c>
      <c r="B4" s="61"/>
      <c r="C4" s="61"/>
      <c r="D4" s="62"/>
      <c r="E4" s="62"/>
      <c r="F4" s="62"/>
      <c r="G4" s="46"/>
      <c r="H4" s="62"/>
      <c r="I4" s="62"/>
      <c r="J4" s="47"/>
      <c r="K4" s="61"/>
      <c r="L4" s="61"/>
      <c r="M4" s="61"/>
      <c r="N4" s="61"/>
      <c r="O4" s="61"/>
      <c r="P4" s="61"/>
      <c r="Q4" s="61"/>
      <c r="R4" s="61"/>
      <c r="S4" s="61"/>
      <c r="T4" s="61"/>
      <c r="V4" s="61"/>
      <c r="W4" s="61"/>
      <c r="X4" s="61"/>
      <c r="Y4" s="61"/>
      <c r="Z4" s="61"/>
      <c r="AA4" s="61"/>
      <c r="AB4" s="61"/>
      <c r="AC4" s="61"/>
      <c r="AD4" s="61"/>
      <c r="AE4" s="61"/>
    </row>
    <row r="5" spans="1:32" x14ac:dyDescent="0.2">
      <c r="A5" s="57" t="s">
        <v>324</v>
      </c>
      <c r="B5" s="52"/>
      <c r="C5" s="48"/>
      <c r="D5" s="48"/>
      <c r="E5" s="48"/>
      <c r="F5" s="48"/>
      <c r="G5" s="46"/>
      <c r="H5" s="110">
        <v>2141.7681300194195</v>
      </c>
      <c r="I5" s="110">
        <v>2124.1614248155802</v>
      </c>
      <c r="J5" s="47"/>
      <c r="K5" s="55">
        <f>H5</f>
        <v>2141.7681300194195</v>
      </c>
      <c r="L5" s="107">
        <f>I5</f>
        <v>2124.1614248155802</v>
      </c>
      <c r="M5" s="107">
        <f>I5</f>
        <v>2124.1614248155802</v>
      </c>
      <c r="N5" s="135">
        <f>I5</f>
        <v>2124.1614248155802</v>
      </c>
      <c r="O5" s="107">
        <f>VLOOKUP($A5, ' Historical Persistence'!$A$42:$BE$62, 'Past True-Up Persistence Tables'!O$1, FALSE)*N5</f>
        <v>2124.1614248155802</v>
      </c>
      <c r="P5" s="107">
        <f>VLOOKUP($A5, ' Historical Persistence'!$A$42:$BE$62, 'Past True-Up Persistence Tables'!P$1, FALSE)*O5</f>
        <v>2124.1614248155802</v>
      </c>
      <c r="Q5" s="107">
        <f>VLOOKUP($A5, ' Historical Persistence'!$A$42:$BE$62, 'Past True-Up Persistence Tables'!Q$1, FALSE)*P5</f>
        <v>2124.1614248155802</v>
      </c>
      <c r="R5" s="107">
        <f>VLOOKUP($A5, ' Historical Persistence'!$A$42:$BE$62, 'Past True-Up Persistence Tables'!R$1, FALSE)*Q5</f>
        <v>2124.1510615157308</v>
      </c>
      <c r="S5" s="107">
        <f>VLOOKUP($A5, ' Historical Persistence'!$A$42:$BE$62, 'Past True-Up Persistence Tables'!S$1, FALSE)*R5</f>
        <v>2124.1510615157308</v>
      </c>
      <c r="T5" s="107">
        <f>VLOOKUP($A5, ' Historical Persistence'!$A$42:$BE$62, 'Past True-Up Persistence Tables'!T$1, FALSE)*S5</f>
        <v>2121.7053227512679</v>
      </c>
      <c r="V5" s="57"/>
      <c r="W5" s="57"/>
      <c r="X5" s="57"/>
      <c r="Y5" s="57"/>
      <c r="Z5" s="57"/>
      <c r="AA5" s="57"/>
      <c r="AB5" s="57"/>
      <c r="AC5" s="57"/>
      <c r="AD5" s="57"/>
      <c r="AE5" s="57"/>
    </row>
    <row r="6" spans="1:32" x14ac:dyDescent="0.2">
      <c r="A6" s="57" t="s">
        <v>329</v>
      </c>
      <c r="B6" s="52"/>
      <c r="C6" s="48"/>
      <c r="D6" s="48"/>
      <c r="E6" s="48"/>
      <c r="F6" s="48"/>
      <c r="G6" s="46"/>
      <c r="H6" s="110">
        <v>39178.469970367005</v>
      </c>
      <c r="I6" s="110">
        <v>39178.469970367005</v>
      </c>
      <c r="J6" s="47"/>
      <c r="K6" s="55">
        <f>H6</f>
        <v>39178.469970367005</v>
      </c>
      <c r="L6" s="107">
        <f>I6</f>
        <v>39178.469970367005</v>
      </c>
      <c r="M6" s="107">
        <f>I6</f>
        <v>39178.469970367005</v>
      </c>
      <c r="N6" s="55">
        <f>I6</f>
        <v>39178.469970367005</v>
      </c>
      <c r="O6" s="107">
        <f>VLOOKUP($A6, ' Historical Persistence'!$A$42:$BE$62, 'Past True-Up Persistence Tables'!O$1, FALSE)*N6</f>
        <v>39178.469970367005</v>
      </c>
      <c r="P6" s="107">
        <f>VLOOKUP($A6, ' Historical Persistence'!$A$42:$BE$62, 'Past True-Up Persistence Tables'!P$1, FALSE)*O6</f>
        <v>39178.469970367005</v>
      </c>
      <c r="Q6" s="107">
        <f>VLOOKUP($A6, ' Historical Persistence'!$A$42:$BE$62, 'Past True-Up Persistence Tables'!Q$1, FALSE)*P6</f>
        <v>39178.469970367005</v>
      </c>
      <c r="R6" s="107">
        <f>VLOOKUP($A6, ' Historical Persistence'!$A$42:$BE$62, 'Past True-Up Persistence Tables'!R$1, FALSE)*Q6</f>
        <v>39178.469970367005</v>
      </c>
      <c r="S6" s="107">
        <f>VLOOKUP($A6, ' Historical Persistence'!$A$42:$BE$62, 'Past True-Up Persistence Tables'!S$1, FALSE)*R6</f>
        <v>39178.469970367005</v>
      </c>
      <c r="T6" s="107">
        <f>VLOOKUP($A6, ' Historical Persistence'!$A$42:$BE$62, 'Past True-Up Persistence Tables'!T$1, FALSE)*S6</f>
        <v>39178.469970367005</v>
      </c>
      <c r="V6" s="55"/>
      <c r="W6" s="57"/>
      <c r="X6" s="57"/>
      <c r="Y6" s="57"/>
      <c r="Z6" s="57"/>
      <c r="AA6" s="57"/>
      <c r="AB6" s="57"/>
      <c r="AC6" s="57"/>
      <c r="AD6" s="57"/>
      <c r="AE6" s="57"/>
    </row>
    <row r="7" spans="1:32" x14ac:dyDescent="0.2">
      <c r="A7" s="57" t="s">
        <v>134</v>
      </c>
      <c r="B7" s="51">
        <f>SUMIFS('2017 True-up List'!Y$3:Y$1371,'2017 True-up List'!$V$3:$V$1371,$A7,'2017 True-up List'!$AO$3:$AO$1371,"Y")</f>
        <v>2486.4252716597448</v>
      </c>
      <c r="C7" s="65">
        <f>SUMIFS('2017 True-up List'!AB$3:AB$1371,'2017 True-up List'!$V$3:$V$1371,$A7,'2017 True-up List'!$AO$3:$AO$1371,"Y")</f>
        <v>2486.4252716597448</v>
      </c>
      <c r="D7" s="65">
        <f>SUMIFS('2017 True-up List'!AC$3:AC$1371,'2017 True-up List'!$V$3:$V$1371,$A7,'2017 True-up List'!$AO$3:$AO$1371,"Y")</f>
        <v>2486.4252716597448</v>
      </c>
      <c r="E7" s="65">
        <f>SUMIFS('2017 True-up List'!AD$3:AD$1371,'2017 True-up List'!$V$3:$V$1371,$A7,'2017 True-up List'!$AO$3:$AO$1371,"Y")</f>
        <v>2486.4252716597448</v>
      </c>
      <c r="F7" s="65">
        <f>SUMIFS('2017 True-up List'!AE$3:AE$1371,'2017 True-up List'!$V$3:$V$1371,$A7,'2017 True-up List'!$AO$3:$AO$1371,"Y")</f>
        <v>2486.4252716597448</v>
      </c>
      <c r="G7" s="17"/>
      <c r="H7" s="50">
        <v>2486.4252716597448</v>
      </c>
      <c r="I7" s="50">
        <v>2486.4252716597448</v>
      </c>
      <c r="J7" s="47"/>
      <c r="K7" s="54"/>
      <c r="L7" s="54"/>
      <c r="M7" s="54"/>
      <c r="N7" s="54">
        <f>F7</f>
        <v>2486.4252716597448</v>
      </c>
      <c r="O7" s="107">
        <f>VLOOKUP($A7, ' Historical Persistence'!$A$42:$BE$62, 'Past True-Up Persistence Tables'!O$1, FALSE)*N7</f>
        <v>2486.4252716597448</v>
      </c>
      <c r="P7" s="107">
        <f>VLOOKUP($A7, ' Historical Persistence'!$A$42:$BE$62, 'Past True-Up Persistence Tables'!P$1, FALSE)*O7</f>
        <v>2486.4252716597448</v>
      </c>
      <c r="Q7" s="107">
        <f>VLOOKUP($A7, ' Historical Persistence'!$A$42:$BE$62, 'Past True-Up Persistence Tables'!Q$1, FALSE)*P7</f>
        <v>2486.4252716597448</v>
      </c>
      <c r="R7" s="107">
        <f>VLOOKUP($A7, ' Historical Persistence'!$A$42:$BE$62, 'Past True-Up Persistence Tables'!R$1, FALSE)*Q7</f>
        <v>2486.4252716597448</v>
      </c>
      <c r="S7" s="107">
        <f>VLOOKUP($A7, ' Historical Persistence'!$A$42:$BE$62, 'Past True-Up Persistence Tables'!S$1, FALSE)*R7</f>
        <v>2486.4252716597448</v>
      </c>
      <c r="T7" s="107">
        <f>VLOOKUP($A7, ' Historical Persistence'!$A$42:$BE$62, 'Past True-Up Persistence Tables'!T$1, FALSE)*S7</f>
        <v>2486.4252716597448</v>
      </c>
      <c r="V7" s="54"/>
      <c r="W7" s="54"/>
      <c r="X7" s="54"/>
      <c r="Y7" s="54"/>
      <c r="Z7" s="54"/>
      <c r="AA7" s="54"/>
      <c r="AB7" s="54"/>
      <c r="AC7" s="54"/>
      <c r="AD7" s="54"/>
      <c r="AE7" s="57"/>
    </row>
    <row r="8" spans="1:32" s="47" customFormat="1" x14ac:dyDescent="0.2">
      <c r="A8" s="58" t="s">
        <v>347</v>
      </c>
      <c r="B8" s="51"/>
      <c r="C8" s="51"/>
      <c r="D8" s="51"/>
      <c r="E8" s="51"/>
      <c r="F8" s="51"/>
      <c r="G8" s="17"/>
      <c r="H8" s="108">
        <v>2730.7</v>
      </c>
      <c r="I8" s="108">
        <v>2730.7</v>
      </c>
      <c r="K8" s="55">
        <f>H8</f>
        <v>2730.7</v>
      </c>
      <c r="L8" s="107">
        <f>I8</f>
        <v>2730.7</v>
      </c>
      <c r="M8" s="107">
        <f>I8</f>
        <v>2730.7</v>
      </c>
      <c r="N8" s="55">
        <f>I8</f>
        <v>2730.7</v>
      </c>
      <c r="O8" s="55"/>
      <c r="P8" s="55"/>
      <c r="Q8" s="55"/>
      <c r="R8" s="55"/>
      <c r="S8" s="55"/>
      <c r="T8" s="55"/>
      <c r="V8" s="54">
        <f>H8</f>
        <v>2730.7</v>
      </c>
      <c r="W8" s="107">
        <f>V8</f>
        <v>2730.7</v>
      </c>
      <c r="X8" s="107">
        <f t="shared" ref="X8:AE8" si="8">W8</f>
        <v>2730.7</v>
      </c>
      <c r="Y8" s="107">
        <f t="shared" si="8"/>
        <v>2730.7</v>
      </c>
      <c r="Z8" s="107">
        <f t="shared" si="8"/>
        <v>2730.7</v>
      </c>
      <c r="AA8" s="107">
        <f t="shared" si="8"/>
        <v>2730.7</v>
      </c>
      <c r="AB8" s="107">
        <f t="shared" si="8"/>
        <v>2730.7</v>
      </c>
      <c r="AC8" s="107">
        <f t="shared" si="8"/>
        <v>2730.7</v>
      </c>
      <c r="AD8" s="107">
        <f t="shared" si="8"/>
        <v>2730.7</v>
      </c>
      <c r="AE8" s="107">
        <f t="shared" si="8"/>
        <v>2730.7</v>
      </c>
      <c r="AF8" s="47" t="s">
        <v>398</v>
      </c>
    </row>
    <row r="9" spans="1:32" s="47" customFormat="1" x14ac:dyDescent="0.2">
      <c r="A9" s="64" t="s">
        <v>355</v>
      </c>
      <c r="B9" s="59"/>
      <c r="C9" s="59"/>
      <c r="D9" s="59"/>
      <c r="E9" s="59"/>
      <c r="F9" s="59"/>
      <c r="G9" s="17"/>
      <c r="H9" s="59"/>
      <c r="I9" s="59"/>
      <c r="K9" s="60"/>
      <c r="L9" s="60"/>
      <c r="M9" s="60"/>
      <c r="N9" s="60"/>
      <c r="O9" s="60"/>
      <c r="P9" s="60"/>
      <c r="Q9" s="60"/>
      <c r="R9" s="60"/>
      <c r="S9" s="60"/>
      <c r="T9" s="60"/>
      <c r="V9" s="61"/>
      <c r="W9" s="61"/>
      <c r="X9" s="61"/>
      <c r="Y9" s="61"/>
      <c r="Z9" s="61"/>
      <c r="AA9" s="61"/>
      <c r="AB9" s="61"/>
      <c r="AC9" s="61"/>
      <c r="AD9" s="61"/>
      <c r="AE9" s="61"/>
    </row>
    <row r="10" spans="1:32" x14ac:dyDescent="0.2">
      <c r="A10" s="57" t="s">
        <v>44</v>
      </c>
      <c r="B10" s="51">
        <f>SUMIFS('2017 True-up List'!Y$3:Y$1371,'2017 True-up List'!$V$3:$V$1371,$A10,'2017 True-up List'!$AO$3:$AO$1371,"Y")</f>
        <v>957858.59716303763</v>
      </c>
      <c r="C10" s="65">
        <f>SUMIFS('2017 True-up List'!AB$3:AB$1371,'2017 True-up List'!$V$3:$V$1371,$A10,'2017 True-up List'!$AO$3:$AO$1371,"Y")</f>
        <v>957858.59716303763</v>
      </c>
      <c r="D10" s="65">
        <f>SUMIFS('2017 True-up List'!AC$3:AC$1371,'2017 True-up List'!$V$3:$V$1371,$A10,'2017 True-up List'!$AO$3:$AO$1371,"Y")</f>
        <v>957858.59716303763</v>
      </c>
      <c r="E10" s="65">
        <f>SUMIFS('2017 True-up List'!AD$3:AD$1371,'2017 True-up List'!$V$3:$V$1371,$A10,'2017 True-up List'!$AO$3:$AO$1371,"Y")</f>
        <v>953121.88665045181</v>
      </c>
      <c r="F10" s="65">
        <f>SUMIFS('2017 True-up List'!AE$3:AE$1371,'2017 True-up List'!$V$3:$V$1371,$A10,'2017 True-up List'!$AO$3:$AO$1371,"Y")</f>
        <v>953121.88665045181</v>
      </c>
      <c r="G10" s="17"/>
      <c r="H10" s="51">
        <v>889426.14324589539</v>
      </c>
      <c r="I10" s="51">
        <v>885027.83834435849</v>
      </c>
      <c r="J10" s="47"/>
      <c r="K10" s="55"/>
      <c r="L10" s="54"/>
      <c r="M10" s="54"/>
      <c r="N10" s="54">
        <f>F10</f>
        <v>953121.88665045181</v>
      </c>
      <c r="O10" s="107">
        <f>VLOOKUP($A10, ' Historical Persistence'!$A$42:$BE$62, 'Past True-Up Persistence Tables'!O$1, FALSE)*N10</f>
        <v>953121.88665045181</v>
      </c>
      <c r="P10" s="107">
        <f>VLOOKUP($A10, ' Historical Persistence'!$A$42:$BE$62, 'Past True-Up Persistence Tables'!P$1, FALSE)*O10</f>
        <v>938787.49885398685</v>
      </c>
      <c r="Q10" s="107">
        <f>VLOOKUP($A10, ' Historical Persistence'!$A$42:$BE$62, 'Past True-Up Persistence Tables'!Q$1, FALSE)*P10</f>
        <v>938787.49885398685</v>
      </c>
      <c r="R10" s="107">
        <f>VLOOKUP($A10, ' Historical Persistence'!$A$42:$BE$62, 'Past True-Up Persistence Tables'!R$1, FALSE)*Q10</f>
        <v>938787.49885398685</v>
      </c>
      <c r="S10" s="107">
        <f>VLOOKUP($A10, ' Historical Persistence'!$A$42:$BE$62, 'Past True-Up Persistence Tables'!S$1, FALSE)*R10</f>
        <v>920476.63234367501</v>
      </c>
      <c r="T10" s="107">
        <f>VLOOKUP($A10, ' Historical Persistence'!$A$42:$BE$62, 'Past True-Up Persistence Tables'!T$1, FALSE)*S10</f>
        <v>920476.63234367501</v>
      </c>
      <c r="V10" s="54"/>
      <c r="W10" s="54"/>
      <c r="X10" s="54"/>
      <c r="Y10" s="54"/>
      <c r="Z10" s="54"/>
      <c r="AA10" s="54"/>
      <c r="AB10" s="54"/>
      <c r="AC10" s="57"/>
      <c r="AD10" s="57"/>
      <c r="AE10" s="57"/>
    </row>
    <row r="11" spans="1:32" x14ac:dyDescent="0.2">
      <c r="A11" s="57" t="s">
        <v>206</v>
      </c>
      <c r="B11" s="51">
        <f>SUMIFS('2017 True-up List'!Y$3:Y$1371,'2017 True-up List'!$V$3:$V$1371,$A11,'2017 True-up List'!$AO$3:$AO$1371,"Y")</f>
        <v>21597.710745515611</v>
      </c>
      <c r="C11" s="65">
        <f>SUMIFS('2017 True-up List'!AB$3:AB$1371,'2017 True-up List'!$V$3:$V$1371,$A11,'2017 True-up List'!$AO$3:$AO$1371,"Y")</f>
        <v>21597.710745515611</v>
      </c>
      <c r="D11" s="65">
        <f>SUMIFS('2017 True-up List'!AC$3:AC$1371,'2017 True-up List'!$V$3:$V$1371,$A11,'2017 True-up List'!$AO$3:$AO$1371,"Y")</f>
        <v>21597.710745515611</v>
      </c>
      <c r="E11" s="65">
        <f>SUMIFS('2017 True-up List'!AD$3:AD$1371,'2017 True-up List'!$V$3:$V$1371,$A11,'2017 True-up List'!$AO$3:$AO$1371,"Y")</f>
        <v>21383.380822043844</v>
      </c>
      <c r="F11" s="65">
        <f>SUMIFS('2017 True-up List'!AE$3:AE$1371,'2017 True-up List'!$V$3:$V$1371,$A11,'2017 True-up List'!$AO$3:$AO$1371,"Y")</f>
        <v>21383.380822043844</v>
      </c>
      <c r="G11" s="17"/>
      <c r="H11" s="51">
        <v>21597.710745515611</v>
      </c>
      <c r="I11" s="51">
        <v>21383.380822043844</v>
      </c>
      <c r="J11" s="47"/>
      <c r="K11" s="55"/>
      <c r="L11" s="54"/>
      <c r="M11" s="54"/>
      <c r="N11" s="54">
        <f>F11</f>
        <v>21383.380822043844</v>
      </c>
      <c r="O11" s="107">
        <f>VLOOKUP($A11, ' Historical Persistence'!$A$42:$BE$62, 'Past True-Up Persistence Tables'!O$1, FALSE)*N11</f>
        <v>21383.380822043844</v>
      </c>
      <c r="P11" s="107">
        <f>VLOOKUP($A11, ' Historical Persistence'!$A$42:$BE$62, 'Past True-Up Persistence Tables'!P$1, FALSE)*O11</f>
        <v>21383.380822043844</v>
      </c>
      <c r="Q11" s="107">
        <f>VLOOKUP($A11, ' Historical Persistence'!$A$42:$BE$62, 'Past True-Up Persistence Tables'!Q$1, FALSE)*P11</f>
        <v>21383.380822043844</v>
      </c>
      <c r="R11" s="107">
        <f>VLOOKUP($A11, ' Historical Persistence'!$A$42:$BE$62, 'Past True-Up Persistence Tables'!R$1, FALSE)*Q11</f>
        <v>21383.380822043844</v>
      </c>
      <c r="S11" s="107">
        <f>VLOOKUP($A11, ' Historical Persistence'!$A$42:$BE$62, 'Past True-Up Persistence Tables'!S$1, FALSE)*R11</f>
        <v>21383.380822043844</v>
      </c>
      <c r="T11" s="107">
        <f>VLOOKUP($A11, ' Historical Persistence'!$A$42:$BE$62, 'Past True-Up Persistence Tables'!T$1, FALSE)*S11</f>
        <v>21383.380822043844</v>
      </c>
      <c r="V11" s="54"/>
      <c r="W11" s="54"/>
      <c r="X11" s="54"/>
      <c r="Y11" s="54"/>
      <c r="Z11" s="54"/>
      <c r="AA11" s="54"/>
      <c r="AB11" s="54"/>
      <c r="AC11" s="57"/>
      <c r="AD11" s="57"/>
      <c r="AE11" s="57"/>
    </row>
    <row r="13" spans="1:32" ht="19" x14ac:dyDescent="0.25">
      <c r="A13" s="128" t="s">
        <v>438</v>
      </c>
      <c r="G13" s="47"/>
      <c r="J13" s="47"/>
      <c r="K13">
        <v>9</v>
      </c>
      <c r="L13">
        <f>K13+1</f>
        <v>10</v>
      </c>
      <c r="M13">
        <f>L13+1</f>
        <v>11</v>
      </c>
      <c r="N13">
        <f t="shared" ref="N13" si="9">M13+1</f>
        <v>12</v>
      </c>
      <c r="O13">
        <f t="shared" ref="O13" si="10">N13+1</f>
        <v>13</v>
      </c>
      <c r="P13">
        <f t="shared" ref="P13" si="11">O13+1</f>
        <v>14</v>
      </c>
      <c r="Q13">
        <f t="shared" ref="Q13" si="12">P13+1</f>
        <v>15</v>
      </c>
      <c r="R13">
        <f t="shared" ref="R13" si="13">Q13+1</f>
        <v>16</v>
      </c>
      <c r="S13">
        <f t="shared" ref="S13" si="14">R13+1</f>
        <v>17</v>
      </c>
      <c r="T13">
        <f t="shared" ref="T13" si="15">S13+1</f>
        <v>18</v>
      </c>
      <c r="V13">
        <v>1</v>
      </c>
      <c r="W13">
        <f>V13+1</f>
        <v>2</v>
      </c>
      <c r="X13">
        <f t="shared" ref="X13" si="16">W13+1</f>
        <v>3</v>
      </c>
      <c r="Y13">
        <f t="shared" ref="Y13" si="17">X13+1</f>
        <v>4</v>
      </c>
      <c r="Z13">
        <f t="shared" ref="Z13" si="18">Y13+1</f>
        <v>5</v>
      </c>
      <c r="AA13">
        <f t="shared" ref="AA13" si="19">Z13+1</f>
        <v>6</v>
      </c>
      <c r="AB13">
        <f t="shared" ref="AB13" si="20">AA13+1</f>
        <v>7</v>
      </c>
      <c r="AC13">
        <f t="shared" ref="AC13" si="21">AB13+1</f>
        <v>8</v>
      </c>
      <c r="AD13">
        <f t="shared" ref="AD13" si="22">AC13+1</f>
        <v>9</v>
      </c>
      <c r="AE13">
        <f t="shared" ref="AE13" si="23">AD13+1</f>
        <v>10</v>
      </c>
    </row>
    <row r="14" spans="1:32" x14ac:dyDescent="0.2">
      <c r="B14" s="183" t="s">
        <v>346</v>
      </c>
      <c r="C14" s="183"/>
      <c r="D14" s="183"/>
      <c r="E14" s="183"/>
      <c r="F14" s="183"/>
      <c r="G14" s="63"/>
      <c r="H14" s="188" t="s">
        <v>351</v>
      </c>
      <c r="I14" s="189"/>
      <c r="J14" s="47"/>
      <c r="K14" s="185" t="s">
        <v>393</v>
      </c>
      <c r="L14" s="186"/>
      <c r="M14" s="186"/>
      <c r="N14" s="186"/>
      <c r="O14" s="186"/>
      <c r="P14" s="186"/>
      <c r="Q14" s="186"/>
      <c r="R14" s="186"/>
      <c r="S14" s="186"/>
      <c r="T14" s="187"/>
      <c r="V14" s="184" t="s">
        <v>396</v>
      </c>
      <c r="W14" s="184"/>
      <c r="X14" s="184"/>
      <c r="Y14" s="184"/>
      <c r="Z14" s="184"/>
      <c r="AA14" s="184"/>
      <c r="AB14" s="184"/>
      <c r="AC14" s="184"/>
      <c r="AD14" s="184"/>
      <c r="AE14" s="184"/>
    </row>
    <row r="15" spans="1:32" ht="48" x14ac:dyDescent="0.2">
      <c r="A15" s="56" t="s">
        <v>387</v>
      </c>
      <c r="B15" s="52" t="s">
        <v>23</v>
      </c>
      <c r="C15" s="48">
        <v>2017</v>
      </c>
      <c r="D15" s="48">
        <v>2018</v>
      </c>
      <c r="E15" s="48">
        <v>2019</v>
      </c>
      <c r="F15" s="48">
        <v>2020</v>
      </c>
      <c r="G15" s="46"/>
      <c r="H15" s="48">
        <v>2017</v>
      </c>
      <c r="I15" s="48" t="s">
        <v>443</v>
      </c>
      <c r="J15" s="47"/>
      <c r="K15" s="53">
        <v>2017</v>
      </c>
      <c r="L15" s="53">
        <v>2018</v>
      </c>
      <c r="M15" s="53">
        <v>2019</v>
      </c>
      <c r="N15" s="53">
        <v>2020</v>
      </c>
      <c r="O15" s="53">
        <v>2021</v>
      </c>
      <c r="P15" s="53">
        <v>2022</v>
      </c>
      <c r="Q15" s="53">
        <v>2023</v>
      </c>
      <c r="R15" s="53">
        <v>2024</v>
      </c>
      <c r="S15" s="53">
        <v>2025</v>
      </c>
      <c r="T15" s="53">
        <v>2026</v>
      </c>
      <c r="V15" s="53">
        <v>2017</v>
      </c>
      <c r="W15" s="53">
        <v>2018</v>
      </c>
      <c r="X15" s="53">
        <v>2019</v>
      </c>
      <c r="Y15" s="53">
        <v>2020</v>
      </c>
      <c r="Z15" s="53">
        <v>2021</v>
      </c>
      <c r="AA15" s="53">
        <v>2022</v>
      </c>
      <c r="AB15" s="53">
        <v>2023</v>
      </c>
      <c r="AC15" s="53">
        <v>2024</v>
      </c>
      <c r="AD15" s="53">
        <v>2025</v>
      </c>
      <c r="AE15" s="53">
        <v>2026</v>
      </c>
    </row>
    <row r="16" spans="1:32" x14ac:dyDescent="0.2">
      <c r="A16" s="64" t="s">
        <v>354</v>
      </c>
      <c r="B16" s="61"/>
      <c r="C16" s="61"/>
      <c r="D16" s="62"/>
      <c r="E16" s="62"/>
      <c r="F16" s="62"/>
      <c r="G16" s="46"/>
      <c r="H16" s="62"/>
      <c r="I16" s="62"/>
      <c r="J16" s="47"/>
      <c r="K16" s="61"/>
      <c r="L16" s="61"/>
      <c r="M16" s="61"/>
      <c r="N16" s="61"/>
      <c r="O16" s="61"/>
      <c r="P16" s="61"/>
      <c r="Q16" s="61"/>
      <c r="R16" s="61"/>
      <c r="S16" s="61"/>
      <c r="T16" s="61"/>
      <c r="V16" s="61"/>
      <c r="W16" s="61"/>
      <c r="X16" s="61"/>
      <c r="Y16" s="61"/>
      <c r="Z16" s="61"/>
      <c r="AA16" s="61"/>
      <c r="AB16" s="61"/>
      <c r="AC16" s="61"/>
      <c r="AD16" s="61"/>
      <c r="AE16" s="61"/>
    </row>
    <row r="17" spans="1:32" x14ac:dyDescent="0.2">
      <c r="A17" s="57" t="s">
        <v>324</v>
      </c>
      <c r="B17" s="136">
        <f>0.0000683419731086992*H5</f>
        <v>0.14637265994685614</v>
      </c>
      <c r="C17" s="48"/>
      <c r="D17" s="48"/>
      <c r="E17" s="48"/>
      <c r="F17" s="48"/>
      <c r="G17" s="46"/>
      <c r="H17" s="49"/>
      <c r="I17" s="49"/>
      <c r="J17" s="47"/>
      <c r="K17" s="55">
        <f>B17</f>
        <v>0.14637265994685614</v>
      </c>
      <c r="L17" s="107">
        <f>VLOOKUP($A17, ' Historical Persistence'!$A$42:$BE$62, 'Past True-Up Persistence Tables'!L$13, FALSE)*K17</f>
        <v>0.11777110570436701</v>
      </c>
      <c r="M17" s="107">
        <f>VLOOKUP($A17, ' Historical Persistence'!$A$42:$BE$62, 'Past True-Up Persistence Tables'!M$13, FALSE)*L17</f>
        <v>0.11777110570436701</v>
      </c>
      <c r="N17" s="107">
        <f>VLOOKUP($A17, ' Historical Persistence'!$A$42:$BE$62, 'Past True-Up Persistence Tables'!N$13, FALSE)*M17</f>
        <v>0.11777110570436701</v>
      </c>
      <c r="O17" s="107">
        <f>VLOOKUP($A17, ' Historical Persistence'!$A$42:$BE$62, 'Past True-Up Persistence Tables'!O$13, FALSE)*N17</f>
        <v>0.11777110570436701</v>
      </c>
      <c r="P17" s="107">
        <f>VLOOKUP($A17, ' Historical Persistence'!$A$42:$BE$62, 'Past True-Up Persistence Tables'!P$13, FALSE)*O17</f>
        <v>0.11777110570436701</v>
      </c>
      <c r="Q17" s="107">
        <f>VLOOKUP($A17, ' Historical Persistence'!$A$42:$BE$62, 'Past True-Up Persistence Tables'!Q$13, FALSE)*P17</f>
        <v>0.11777110570436701</v>
      </c>
      <c r="R17" s="107">
        <f>VLOOKUP($A17, ' Historical Persistence'!$A$42:$BE$62, 'Past True-Up Persistence Tables'!R$13, FALSE)*Q17</f>
        <v>0.11777110570436701</v>
      </c>
      <c r="S17" s="107">
        <f>VLOOKUP($A17, ' Historical Persistence'!$A$42:$BE$62, 'Past True-Up Persistence Tables'!S$13, FALSE)*R17</f>
        <v>0.11777110570436701</v>
      </c>
      <c r="T17" s="107">
        <f>VLOOKUP($A17, ' Historical Persistence'!$A$42:$BE$62, 'Past True-Up Persistence Tables'!T$13, FALSE)*S17</f>
        <v>0.11777110570436701</v>
      </c>
      <c r="V17" s="57"/>
      <c r="W17" s="57"/>
      <c r="X17" s="57"/>
      <c r="Y17" s="57"/>
      <c r="Z17" s="57"/>
      <c r="AA17" s="57"/>
      <c r="AB17" s="57"/>
      <c r="AC17" s="57"/>
      <c r="AD17" s="57"/>
      <c r="AE17" s="57"/>
    </row>
    <row r="18" spans="1:32" x14ac:dyDescent="0.2">
      <c r="A18" s="57" t="s">
        <v>329</v>
      </c>
      <c r="B18" s="136">
        <f>0.00027114092226648*H6</f>
        <v>10.6228864807549</v>
      </c>
      <c r="C18" s="48"/>
      <c r="D18" s="48"/>
      <c r="E18" s="48"/>
      <c r="F18" s="48"/>
      <c r="G18" s="46"/>
      <c r="H18" s="49"/>
      <c r="I18" s="49"/>
      <c r="J18" s="47"/>
      <c r="K18" s="55">
        <f>B18</f>
        <v>10.6228864807549</v>
      </c>
      <c r="L18" s="107">
        <f>VLOOKUP($A18, ' Historical Persistence'!$A$42:$BE$62, 'Past True-Up Persistence Tables'!L$13, FALSE)*K18</f>
        <v>10.6228864807549</v>
      </c>
      <c r="M18" s="107">
        <f>VLOOKUP($A18, ' Historical Persistence'!$A$42:$BE$62, 'Past True-Up Persistence Tables'!M$13, FALSE)*L18</f>
        <v>10.6228864807549</v>
      </c>
      <c r="N18" s="107">
        <f>VLOOKUP($A18, ' Historical Persistence'!$A$42:$BE$62, 'Past True-Up Persistence Tables'!N$13, FALSE)*M18</f>
        <v>10.6228864807549</v>
      </c>
      <c r="O18" s="107">
        <f>VLOOKUP($A18, ' Historical Persistence'!$A$42:$BE$62, 'Past True-Up Persistence Tables'!O$13, FALSE)*N18</f>
        <v>10.6228864807549</v>
      </c>
      <c r="P18" s="107">
        <f>VLOOKUP($A18, ' Historical Persistence'!$A$42:$BE$62, 'Past True-Up Persistence Tables'!P$13, FALSE)*O18</f>
        <v>10.6228864807549</v>
      </c>
      <c r="Q18" s="107">
        <f>VLOOKUP($A18, ' Historical Persistence'!$A$42:$BE$62, 'Past True-Up Persistence Tables'!Q$13, FALSE)*P18</f>
        <v>10.6228864807549</v>
      </c>
      <c r="R18" s="107">
        <f>VLOOKUP($A18, ' Historical Persistence'!$A$42:$BE$62, 'Past True-Up Persistence Tables'!R$13, FALSE)*Q18</f>
        <v>10.6228864807549</v>
      </c>
      <c r="S18" s="107">
        <f>VLOOKUP($A18, ' Historical Persistence'!$A$42:$BE$62, 'Past True-Up Persistence Tables'!S$13, FALSE)*R18</f>
        <v>10.6228864807549</v>
      </c>
      <c r="T18" s="107">
        <f>VLOOKUP($A18, ' Historical Persistence'!$A$42:$BE$62, 'Past True-Up Persistence Tables'!T$13, FALSE)*S18</f>
        <v>10.6228864807549</v>
      </c>
      <c r="V18" s="55"/>
      <c r="W18" s="57"/>
      <c r="X18" s="57"/>
      <c r="Y18" s="57"/>
      <c r="Z18" s="57"/>
      <c r="AA18" s="57"/>
      <c r="AB18" s="57"/>
      <c r="AC18" s="57"/>
      <c r="AD18" s="57"/>
      <c r="AE18" s="57"/>
    </row>
    <row r="19" spans="1:32" x14ac:dyDescent="0.2">
      <c r="A19" s="57" t="s">
        <v>134</v>
      </c>
      <c r="B19" s="65">
        <f>SUMIFS('2017 True-up List'!AN$3:AN$1371,'2017 True-up List'!$V$3:$V$1371,$A19,'2017 True-up List'!$AO$3:$AO$1371,"Y")</f>
        <v>0.33365999999999996</v>
      </c>
      <c r="C19" s="51"/>
      <c r="D19" s="51"/>
      <c r="E19" s="51"/>
      <c r="F19" s="51"/>
      <c r="G19" s="17"/>
      <c r="H19" s="50"/>
      <c r="I19" s="50"/>
      <c r="J19" s="47"/>
      <c r="K19" s="54">
        <f>B19</f>
        <v>0.33365999999999996</v>
      </c>
      <c r="L19" s="107">
        <f>VLOOKUP($A19, ' Historical Persistence'!$A$42:$BE$62, 'Past True-Up Persistence Tables'!L$13, FALSE)*K19</f>
        <v>0.33365999999999996</v>
      </c>
      <c r="M19" s="107">
        <f>VLOOKUP($A19, ' Historical Persistence'!$A$42:$BE$62, 'Past True-Up Persistence Tables'!M$13, FALSE)*L19</f>
        <v>0.33365999999999996</v>
      </c>
      <c r="N19" s="107">
        <f>VLOOKUP($A19, ' Historical Persistence'!$A$42:$BE$62, 'Past True-Up Persistence Tables'!N$13, FALSE)*M19</f>
        <v>0.33365999999999996</v>
      </c>
      <c r="O19" s="107">
        <f>VLOOKUP($A19, ' Historical Persistence'!$A$42:$BE$62, 'Past True-Up Persistence Tables'!O$13, FALSE)*N19</f>
        <v>0.33365999999999996</v>
      </c>
      <c r="P19" s="107">
        <f>VLOOKUP($A19, ' Historical Persistence'!$A$42:$BE$62, 'Past True-Up Persistence Tables'!P$13, FALSE)*O19</f>
        <v>0.33365999999999996</v>
      </c>
      <c r="Q19" s="107">
        <f>VLOOKUP($A19, ' Historical Persistence'!$A$42:$BE$62, 'Past True-Up Persistence Tables'!Q$13, FALSE)*P19</f>
        <v>0.33365999999999996</v>
      </c>
      <c r="R19" s="107">
        <f>VLOOKUP($A19, ' Historical Persistence'!$A$42:$BE$62, 'Past True-Up Persistence Tables'!R$13, FALSE)*Q19</f>
        <v>0.33365999999999996</v>
      </c>
      <c r="S19" s="107">
        <f>VLOOKUP($A19, ' Historical Persistence'!$A$42:$BE$62, 'Past True-Up Persistence Tables'!S$13, FALSE)*R19</f>
        <v>0.33365999999999996</v>
      </c>
      <c r="T19" s="107">
        <f>VLOOKUP($A19, ' Historical Persistence'!$A$42:$BE$62, 'Past True-Up Persistence Tables'!T$13, FALSE)*S19</f>
        <v>0.33365999999999996</v>
      </c>
      <c r="V19" s="54"/>
      <c r="W19" s="54"/>
      <c r="X19" s="54"/>
      <c r="Y19" s="54"/>
      <c r="Z19" s="54"/>
      <c r="AA19" s="54"/>
      <c r="AB19" s="54"/>
      <c r="AC19" s="54"/>
      <c r="AD19" s="54"/>
      <c r="AE19" s="57"/>
    </row>
    <row r="20" spans="1:32" s="47" customFormat="1" x14ac:dyDescent="0.2">
      <c r="A20" s="58" t="s">
        <v>347</v>
      </c>
      <c r="B20" s="51">
        <v>0</v>
      </c>
      <c r="C20" s="51"/>
      <c r="D20" s="51"/>
      <c r="E20" s="51"/>
      <c r="F20" s="51"/>
      <c r="G20" s="17"/>
      <c r="H20" s="50"/>
      <c r="I20" s="50"/>
      <c r="K20" s="55">
        <f>H20</f>
        <v>0</v>
      </c>
      <c r="L20" s="55"/>
      <c r="M20" s="55"/>
      <c r="N20" s="55"/>
      <c r="O20" s="55"/>
      <c r="P20" s="55"/>
      <c r="Q20" s="55"/>
      <c r="R20" s="55"/>
      <c r="S20" s="55"/>
      <c r="T20" s="55"/>
      <c r="V20" s="54">
        <f>H20</f>
        <v>0</v>
      </c>
      <c r="W20" s="107">
        <f>V20</f>
        <v>0</v>
      </c>
      <c r="X20" s="107">
        <f t="shared" ref="X20" si="24">W20</f>
        <v>0</v>
      </c>
      <c r="Y20" s="107">
        <f t="shared" ref="Y20" si="25">X20</f>
        <v>0</v>
      </c>
      <c r="Z20" s="107">
        <f t="shared" ref="Z20" si="26">Y20</f>
        <v>0</v>
      </c>
      <c r="AA20" s="107">
        <f t="shared" ref="AA20" si="27">Z20</f>
        <v>0</v>
      </c>
      <c r="AB20" s="107">
        <f t="shared" ref="AB20" si="28">AA20</f>
        <v>0</v>
      </c>
      <c r="AC20" s="107">
        <f t="shared" ref="AC20" si="29">AB20</f>
        <v>0</v>
      </c>
      <c r="AD20" s="107">
        <f t="shared" ref="AD20" si="30">AC20</f>
        <v>0</v>
      </c>
      <c r="AE20" s="107">
        <f t="shared" ref="AE20" si="31">AD20</f>
        <v>0</v>
      </c>
      <c r="AF20" s="47" t="s">
        <v>398</v>
      </c>
    </row>
    <row r="21" spans="1:32" s="47" customFormat="1" x14ac:dyDescent="0.2">
      <c r="A21" s="64" t="s">
        <v>355</v>
      </c>
      <c r="B21" s="59"/>
      <c r="C21" s="59"/>
      <c r="D21" s="59"/>
      <c r="E21" s="59"/>
      <c r="F21" s="59"/>
      <c r="G21" s="17"/>
      <c r="H21" s="59"/>
      <c r="I21" s="59"/>
      <c r="K21" s="60"/>
      <c r="L21" s="60"/>
      <c r="M21" s="60"/>
      <c r="N21" s="60"/>
      <c r="O21" s="60"/>
      <c r="P21" s="60"/>
      <c r="Q21" s="60"/>
      <c r="R21" s="60"/>
      <c r="S21" s="60"/>
      <c r="T21" s="60"/>
      <c r="V21" s="61"/>
      <c r="W21" s="61"/>
      <c r="X21" s="61"/>
      <c r="Y21" s="61"/>
      <c r="Z21" s="61"/>
      <c r="AA21" s="61"/>
      <c r="AB21" s="61"/>
      <c r="AC21" s="61"/>
      <c r="AD21" s="61"/>
      <c r="AE21" s="61"/>
    </row>
    <row r="22" spans="1:32" x14ac:dyDescent="0.2">
      <c r="A22" s="57" t="s">
        <v>44</v>
      </c>
      <c r="B22" s="65">
        <f>SUMIFS('2017 True-up List'!AN$3:AN$1371,'2017 True-up List'!$V$3:$V$1371,$A22,'2017 True-up List'!$AO$3:$AO$1371,"Y")</f>
        <v>121.34509607999998</v>
      </c>
      <c r="C22" s="51"/>
      <c r="D22" s="51"/>
      <c r="E22" s="51"/>
      <c r="F22" s="51"/>
      <c r="G22" s="17"/>
      <c r="H22" s="51"/>
      <c r="I22" s="51"/>
      <c r="J22" s="47"/>
      <c r="K22" s="55">
        <f>B22</f>
        <v>121.34509607999998</v>
      </c>
      <c r="L22" s="107">
        <f>VLOOKUP($A22, ' Historical Persistence'!$A$42:$BE$62, 'Past True-Up Persistence Tables'!L$13, FALSE)*K22</f>
        <v>124.2540538627397</v>
      </c>
      <c r="M22" s="107">
        <f>VLOOKUP($A22, ' Historical Persistence'!$A$42:$BE$62, 'Past True-Up Persistence Tables'!M$13, FALSE)*L22</f>
        <v>124.2540538627397</v>
      </c>
      <c r="N22" s="107">
        <f>VLOOKUP($A22, ' Historical Persistence'!$A$42:$BE$62, 'Past True-Up Persistence Tables'!N$13, FALSE)*M22</f>
        <v>124.2540538627397</v>
      </c>
      <c r="O22" s="107">
        <f>VLOOKUP($A22, ' Historical Persistence'!$A$42:$BE$62, 'Past True-Up Persistence Tables'!O$13, FALSE)*N22</f>
        <v>124.2540538627397</v>
      </c>
      <c r="P22" s="107">
        <f>VLOOKUP($A22, ' Historical Persistence'!$A$42:$BE$62, 'Past True-Up Persistence Tables'!P$13, FALSE)*O22</f>
        <v>122.38400957383558</v>
      </c>
      <c r="Q22" s="107">
        <f>VLOOKUP($A22, ' Historical Persistence'!$A$42:$BE$62, 'Past True-Up Persistence Tables'!Q$13, FALSE)*P22</f>
        <v>122.38400957383558</v>
      </c>
      <c r="R22" s="107">
        <f>VLOOKUP($A22, ' Historical Persistence'!$A$42:$BE$62, 'Past True-Up Persistence Tables'!R$13, FALSE)*Q22</f>
        <v>122.38400957383558</v>
      </c>
      <c r="S22" s="107">
        <f>VLOOKUP($A22, ' Historical Persistence'!$A$42:$BE$62, 'Past True-Up Persistence Tables'!S$13, FALSE)*R22</f>
        <v>121.5528787787671</v>
      </c>
      <c r="T22" s="107">
        <f>VLOOKUP($A22, ' Historical Persistence'!$A$42:$BE$62, 'Past True-Up Persistence Tables'!T$13, FALSE)*S22</f>
        <v>121.5528787787671</v>
      </c>
      <c r="V22" s="54"/>
      <c r="W22" s="54"/>
      <c r="X22" s="54"/>
      <c r="Y22" s="54"/>
      <c r="Z22" s="54"/>
      <c r="AA22" s="54"/>
      <c r="AB22" s="54"/>
      <c r="AC22" s="57"/>
      <c r="AD22" s="57"/>
      <c r="AE22" s="57"/>
    </row>
    <row r="23" spans="1:32" x14ac:dyDescent="0.2">
      <c r="A23" s="57" t="s">
        <v>206</v>
      </c>
      <c r="B23" s="65">
        <f>SUMIFS('2017 True-up List'!AN$3:AN$1371,'2017 True-up List'!$V$3:$V$1371,$A23,'2017 True-up List'!$AO$3:$AO$1371,"Y")</f>
        <v>6.0259999999999998</v>
      </c>
      <c r="C23" s="51"/>
      <c r="D23" s="51"/>
      <c r="E23" s="51"/>
      <c r="F23" s="51"/>
      <c r="G23" s="17"/>
      <c r="H23" s="51"/>
      <c r="I23" s="51"/>
      <c r="J23" s="47"/>
      <c r="K23" s="55">
        <f>B23</f>
        <v>6.0259999999999998</v>
      </c>
      <c r="L23" s="107">
        <f>VLOOKUP($A23, ' Historical Persistence'!$A$42:$BE$62, 'Past True-Up Persistence Tables'!L$13, FALSE)*K23</f>
        <v>6.0259999999999998</v>
      </c>
      <c r="M23" s="107">
        <f>VLOOKUP($A23, ' Historical Persistence'!$A$42:$BE$62, 'Past True-Up Persistence Tables'!M$13, FALSE)*L23</f>
        <v>6.0259999999999998</v>
      </c>
      <c r="N23" s="107">
        <f>VLOOKUP($A23, ' Historical Persistence'!$A$42:$BE$62, 'Past True-Up Persistence Tables'!N$13, FALSE)*M23</f>
        <v>6.0259999999999998</v>
      </c>
      <c r="O23" s="107">
        <f>VLOOKUP($A23, ' Historical Persistence'!$A$42:$BE$62, 'Past True-Up Persistence Tables'!O$13, FALSE)*N23</f>
        <v>6.0259999999999998</v>
      </c>
      <c r="P23" s="107">
        <f>VLOOKUP($A23, ' Historical Persistence'!$A$42:$BE$62, 'Past True-Up Persistence Tables'!P$13, FALSE)*O23</f>
        <v>6.0259999999999998</v>
      </c>
      <c r="Q23" s="107">
        <f>VLOOKUP($A23, ' Historical Persistence'!$A$42:$BE$62, 'Past True-Up Persistence Tables'!Q$13, FALSE)*P23</f>
        <v>6.0259999999999998</v>
      </c>
      <c r="R23" s="107">
        <f>VLOOKUP($A23, ' Historical Persistence'!$A$42:$BE$62, 'Past True-Up Persistence Tables'!R$13, FALSE)*Q23</f>
        <v>6.0259999999999998</v>
      </c>
      <c r="S23" s="107">
        <f>VLOOKUP($A23, ' Historical Persistence'!$A$42:$BE$62, 'Past True-Up Persistence Tables'!S$13, FALSE)*R23</f>
        <v>6.0259999999999998</v>
      </c>
      <c r="T23" s="107">
        <f>VLOOKUP($A23, ' Historical Persistence'!$A$42:$BE$62, 'Past True-Up Persistence Tables'!T$13, FALSE)*S23</f>
        <v>6.0259999999999998</v>
      </c>
      <c r="V23" s="54"/>
      <c r="W23" s="54"/>
      <c r="X23" s="54"/>
      <c r="Y23" s="54"/>
      <c r="Z23" s="54"/>
      <c r="AA23" s="54"/>
      <c r="AB23" s="54"/>
      <c r="AC23" s="57"/>
      <c r="AD23" s="57"/>
      <c r="AE23" s="57"/>
    </row>
    <row r="27" spans="1:32" ht="19" x14ac:dyDescent="0.25">
      <c r="A27" s="128" t="s">
        <v>444</v>
      </c>
      <c r="G27" s="47"/>
      <c r="J27" s="47"/>
      <c r="K27">
        <v>34</v>
      </c>
      <c r="L27">
        <v>35</v>
      </c>
      <c r="M27">
        <f>L27+1</f>
        <v>36</v>
      </c>
      <c r="N27">
        <f t="shared" ref="N27" si="32">M27+1</f>
        <v>37</v>
      </c>
      <c r="O27">
        <f t="shared" ref="O27" si="33">N27+1</f>
        <v>38</v>
      </c>
      <c r="P27">
        <f t="shared" ref="P27" si="34">O27+1</f>
        <v>39</v>
      </c>
      <c r="Q27">
        <f t="shared" ref="Q27" si="35">P27+1</f>
        <v>40</v>
      </c>
      <c r="R27">
        <f t="shared" ref="R27" si="36">Q27+1</f>
        <v>41</v>
      </c>
      <c r="S27">
        <f t="shared" ref="S27" si="37">R27+1</f>
        <v>42</v>
      </c>
      <c r="T27">
        <f t="shared" ref="T27" si="38">S27+1</f>
        <v>43</v>
      </c>
      <c r="V27">
        <v>1</v>
      </c>
      <c r="W27">
        <f>V27+1</f>
        <v>2</v>
      </c>
      <c r="X27">
        <f t="shared" ref="X27" si="39">W27+1</f>
        <v>3</v>
      </c>
      <c r="Y27">
        <f t="shared" ref="Y27" si="40">X27+1</f>
        <v>4</v>
      </c>
      <c r="Z27">
        <f t="shared" ref="Z27" si="41">Y27+1</f>
        <v>5</v>
      </c>
      <c r="AA27">
        <f t="shared" ref="AA27" si="42">Z27+1</f>
        <v>6</v>
      </c>
      <c r="AB27">
        <f t="shared" ref="AB27" si="43">AA27+1</f>
        <v>7</v>
      </c>
      <c r="AC27">
        <f t="shared" ref="AC27" si="44">AB27+1</f>
        <v>8</v>
      </c>
      <c r="AD27">
        <f t="shared" ref="AD27" si="45">AC27+1</f>
        <v>9</v>
      </c>
      <c r="AE27">
        <f t="shared" ref="AE27" si="46">AD27+1</f>
        <v>10</v>
      </c>
    </row>
    <row r="28" spans="1:32" x14ac:dyDescent="0.2">
      <c r="B28" s="183" t="s">
        <v>346</v>
      </c>
      <c r="C28" s="183"/>
      <c r="D28" s="183"/>
      <c r="E28" s="183"/>
      <c r="F28" s="183"/>
      <c r="G28" s="63"/>
      <c r="H28" s="188" t="s">
        <v>351</v>
      </c>
      <c r="I28" s="189"/>
      <c r="J28" s="47"/>
      <c r="K28" s="185" t="s">
        <v>393</v>
      </c>
      <c r="L28" s="186"/>
      <c r="M28" s="186"/>
      <c r="N28" s="186"/>
      <c r="O28" s="186"/>
      <c r="P28" s="186"/>
      <c r="Q28" s="186"/>
      <c r="R28" s="186"/>
      <c r="S28" s="186"/>
      <c r="T28" s="187"/>
      <c r="V28" s="184" t="s">
        <v>396</v>
      </c>
      <c r="W28" s="184"/>
      <c r="X28" s="184"/>
      <c r="Y28" s="184"/>
      <c r="Z28" s="184"/>
      <c r="AA28" s="184"/>
      <c r="AB28" s="184"/>
      <c r="AC28" s="184"/>
      <c r="AD28" s="184"/>
      <c r="AE28" s="184"/>
    </row>
    <row r="29" spans="1:32" ht="48" x14ac:dyDescent="0.2">
      <c r="A29" s="56" t="s">
        <v>386</v>
      </c>
      <c r="B29" s="52" t="s">
        <v>23</v>
      </c>
      <c r="C29" s="48">
        <v>2016</v>
      </c>
      <c r="D29" s="48">
        <v>2017</v>
      </c>
      <c r="E29" s="48">
        <v>2018</v>
      </c>
      <c r="F29" s="48">
        <v>2019</v>
      </c>
      <c r="G29" s="46"/>
      <c r="H29" s="48">
        <v>2016</v>
      </c>
      <c r="I29" s="48" t="s">
        <v>443</v>
      </c>
      <c r="J29" s="47"/>
      <c r="K29" s="53">
        <v>2016</v>
      </c>
      <c r="L29" s="53">
        <v>2017</v>
      </c>
      <c r="M29" s="53">
        <v>2018</v>
      </c>
      <c r="N29" s="53">
        <v>2019</v>
      </c>
      <c r="O29" s="53">
        <v>2020</v>
      </c>
      <c r="P29" s="53">
        <v>2021</v>
      </c>
      <c r="Q29" s="53">
        <v>2022</v>
      </c>
      <c r="R29" s="53">
        <v>2023</v>
      </c>
      <c r="S29" s="53">
        <v>2024</v>
      </c>
      <c r="T29" s="53">
        <v>2025</v>
      </c>
      <c r="V29" s="53">
        <v>2016</v>
      </c>
      <c r="W29" s="53">
        <v>2017</v>
      </c>
      <c r="X29" s="53">
        <v>2018</v>
      </c>
      <c r="Y29" s="53">
        <v>2019</v>
      </c>
      <c r="Z29" s="53">
        <v>2020</v>
      </c>
      <c r="AA29" s="53">
        <v>2021</v>
      </c>
      <c r="AB29" s="53">
        <v>2022</v>
      </c>
      <c r="AC29" s="53">
        <v>2023</v>
      </c>
      <c r="AD29" s="53">
        <v>2024</v>
      </c>
      <c r="AE29" s="53">
        <v>2025</v>
      </c>
    </row>
    <row r="30" spans="1:32" x14ac:dyDescent="0.2">
      <c r="A30" s="64" t="s">
        <v>355</v>
      </c>
      <c r="B30" s="59"/>
      <c r="C30" s="59"/>
      <c r="D30" s="59"/>
      <c r="E30" s="59"/>
      <c r="F30" s="59"/>
      <c r="G30" s="17"/>
      <c r="H30" s="59"/>
      <c r="I30" s="59"/>
      <c r="J30" s="47"/>
      <c r="K30" s="60"/>
      <c r="L30" s="60"/>
      <c r="M30" s="60"/>
      <c r="N30" s="60"/>
      <c r="O30" s="60"/>
      <c r="P30" s="60"/>
      <c r="Q30" s="60"/>
      <c r="R30" s="60"/>
      <c r="S30" s="60"/>
      <c r="T30" s="60"/>
      <c r="U30" s="47"/>
      <c r="V30" s="61"/>
      <c r="W30" s="61"/>
      <c r="X30" s="61"/>
      <c r="Y30" s="61"/>
      <c r="Z30" s="61"/>
      <c r="AA30" s="61"/>
      <c r="AB30" s="61"/>
      <c r="AC30" s="61"/>
      <c r="AD30" s="61"/>
      <c r="AE30" s="61"/>
    </row>
    <row r="31" spans="1:32" x14ac:dyDescent="0.2">
      <c r="A31" s="57" t="s">
        <v>44</v>
      </c>
      <c r="B31" s="51">
        <f>SUMIFS('2016 True-up List'!Y$3:Y$1371,'2017 True-up List'!$V$3:$V$1371,$A31,'2016 True-up List'!$AO$3:$AO$1371,"Y")</f>
        <v>1204721.1665537709</v>
      </c>
      <c r="C31" s="65">
        <f>SUMIFS('2016 True-up List'!AB$3:AB$1371,'2016 True-up List'!$V$3:$V$1371,$A31,'2016 True-up List'!$AO$3:$AO$1371,"Y")</f>
        <v>1204721.1665537709</v>
      </c>
      <c r="D31" s="65">
        <f>SUMIFS('2016 True-up List'!AC$3:AC$1371,'2016 True-up List'!$V$3:$V$1371,$A31,'2016 True-up List'!$AO$3:$AO$1371,"Y")</f>
        <v>1198763.6949277383</v>
      </c>
      <c r="E31" s="65">
        <f>SUMIFS('2016 True-up List'!AD$3:AD$1371,'2016 True-up List'!$V$3:$V$1371,$A31,'2016 True-up List'!$AO$3:$AO$1371,"Y")</f>
        <v>1198763.6949277383</v>
      </c>
      <c r="F31" s="65">
        <f>SUMIFS('2016 True-up List'!AE$3:AE$1371,'2016 True-up List'!$V$3:$V$1371,$A31,'2016 True-up List'!$AO$3:$AO$1371,"Y")</f>
        <v>1198763.6949277383</v>
      </c>
      <c r="G31" s="17"/>
      <c r="H31" s="51">
        <v>889426.14324589539</v>
      </c>
      <c r="I31" s="51">
        <v>885027.83834435849</v>
      </c>
      <c r="J31" s="47"/>
      <c r="K31" s="55"/>
      <c r="L31" s="54"/>
      <c r="M31" s="54"/>
      <c r="N31" s="54">
        <f>F31</f>
        <v>1198763.6949277383</v>
      </c>
      <c r="O31" s="107">
        <f>VLOOKUP($A31, '2016 Historical Persistence'!$A$10:$BE$11, 'Past True-Up Persistence Tables'!O$1, FALSE)*N31</f>
        <v>1198763.6949277383</v>
      </c>
      <c r="P31" s="107">
        <f>VLOOKUP($A31, '2016 Historical Persistence'!$A$10:$BE$11, 'Past True-Up Persistence Tables'!P$1, FALSE)*O31</f>
        <v>1185295.0994664144</v>
      </c>
      <c r="Q31" s="107">
        <f>VLOOKUP($A31, '2016 Historical Persistence'!$A$10:$BE$11, 'Past True-Up Persistence Tables'!Q$1, FALSE)*P31</f>
        <v>1185295.0994664144</v>
      </c>
      <c r="R31" s="107">
        <f>VLOOKUP($A31, '2016 Historical Persistence'!$A$10:$BE$11, 'Past True-Up Persistence Tables'!R$1, FALSE)*Q31</f>
        <v>1185295.0994664144</v>
      </c>
      <c r="S31" s="107">
        <f>VLOOKUP($A31, '2016 Historical Persistence'!$A$10:$BE$11, 'Past True-Up Persistence Tables'!S$1, FALSE)*R31</f>
        <v>1184454.4477936961</v>
      </c>
      <c r="T31" s="107">
        <f>VLOOKUP($A31, '2016 Historical Persistence'!$A$10:$BE$11, 'Past True-Up Persistence Tables'!T$1, FALSE)*S31</f>
        <v>1184454.4477936961</v>
      </c>
      <c r="V31" s="54"/>
      <c r="W31" s="54"/>
      <c r="X31" s="54"/>
      <c r="Y31" s="54"/>
      <c r="Z31" s="54"/>
      <c r="AA31" s="54"/>
      <c r="AB31" s="54"/>
      <c r="AC31" s="57"/>
      <c r="AD31" s="57"/>
      <c r="AE31" s="57"/>
    </row>
    <row r="32" spans="1:32" x14ac:dyDescent="0.2">
      <c r="O32" s="126"/>
      <c r="P32" s="126"/>
      <c r="Q32" s="126"/>
      <c r="R32" s="126"/>
      <c r="S32" s="126"/>
      <c r="T32" s="126"/>
    </row>
    <row r="33" spans="1:31" ht="19" x14ac:dyDescent="0.25">
      <c r="A33" s="128" t="s">
        <v>444</v>
      </c>
      <c r="G33" s="47"/>
      <c r="J33" s="47"/>
      <c r="K33">
        <v>9</v>
      </c>
      <c r="L33">
        <f>K33+1</f>
        <v>10</v>
      </c>
      <c r="M33">
        <f>L33+1</f>
        <v>11</v>
      </c>
      <c r="N33">
        <f t="shared" ref="N33" si="47">M33+1</f>
        <v>12</v>
      </c>
      <c r="O33">
        <f t="shared" ref="O33" si="48">N33+1</f>
        <v>13</v>
      </c>
      <c r="P33">
        <f t="shared" ref="P33" si="49">O33+1</f>
        <v>14</v>
      </c>
      <c r="Q33">
        <f t="shared" ref="Q33" si="50">P33+1</f>
        <v>15</v>
      </c>
      <c r="R33">
        <f t="shared" ref="R33" si="51">Q33+1</f>
        <v>16</v>
      </c>
      <c r="S33">
        <f t="shared" ref="S33" si="52">R33+1</f>
        <v>17</v>
      </c>
      <c r="T33">
        <f t="shared" ref="T33" si="53">S33+1</f>
        <v>18</v>
      </c>
      <c r="V33">
        <v>1</v>
      </c>
      <c r="W33">
        <f>V33+1</f>
        <v>2</v>
      </c>
      <c r="X33">
        <f t="shared" ref="X33" si="54">W33+1</f>
        <v>3</v>
      </c>
      <c r="Y33">
        <f t="shared" ref="Y33" si="55">X33+1</f>
        <v>4</v>
      </c>
      <c r="Z33">
        <f t="shared" ref="Z33" si="56">Y33+1</f>
        <v>5</v>
      </c>
      <c r="AA33">
        <f t="shared" ref="AA33" si="57">Z33+1</f>
        <v>6</v>
      </c>
      <c r="AB33">
        <f t="shared" ref="AB33" si="58">AA33+1</f>
        <v>7</v>
      </c>
      <c r="AC33">
        <f t="shared" ref="AC33" si="59">AB33+1</f>
        <v>8</v>
      </c>
      <c r="AD33">
        <f t="shared" ref="AD33" si="60">AC33+1</f>
        <v>9</v>
      </c>
      <c r="AE33">
        <f t="shared" ref="AE33" si="61">AD33+1</f>
        <v>10</v>
      </c>
    </row>
    <row r="34" spans="1:31" x14ac:dyDescent="0.2">
      <c r="B34" s="183" t="s">
        <v>346</v>
      </c>
      <c r="C34" s="183"/>
      <c r="D34" s="183"/>
      <c r="E34" s="183"/>
      <c r="F34" s="183"/>
      <c r="G34" s="63"/>
      <c r="H34" s="188" t="s">
        <v>351</v>
      </c>
      <c r="I34" s="189"/>
      <c r="J34" s="47"/>
      <c r="K34" s="185" t="s">
        <v>393</v>
      </c>
      <c r="L34" s="186"/>
      <c r="M34" s="186"/>
      <c r="N34" s="186"/>
      <c r="O34" s="186"/>
      <c r="P34" s="186"/>
      <c r="Q34" s="186"/>
      <c r="R34" s="186"/>
      <c r="S34" s="186"/>
      <c r="T34" s="187"/>
      <c r="V34" s="184" t="s">
        <v>396</v>
      </c>
      <c r="W34" s="184"/>
      <c r="X34" s="184"/>
      <c r="Y34" s="184"/>
      <c r="Z34" s="184"/>
      <c r="AA34" s="184"/>
      <c r="AB34" s="184"/>
      <c r="AC34" s="184"/>
      <c r="AD34" s="184"/>
      <c r="AE34" s="184"/>
    </row>
    <row r="35" spans="1:31" ht="48" x14ac:dyDescent="0.2">
      <c r="A35" s="56" t="s">
        <v>387</v>
      </c>
      <c r="B35" s="52" t="s">
        <v>23</v>
      </c>
      <c r="C35" s="48">
        <v>2016</v>
      </c>
      <c r="D35" s="48">
        <v>2017</v>
      </c>
      <c r="E35" s="48">
        <v>2018</v>
      </c>
      <c r="F35" s="48">
        <v>2019</v>
      </c>
      <c r="G35" s="46"/>
      <c r="H35" s="48">
        <v>2017</v>
      </c>
      <c r="I35" s="48" t="s">
        <v>443</v>
      </c>
      <c r="J35" s="47"/>
      <c r="K35" s="53">
        <v>2016</v>
      </c>
      <c r="L35" s="53">
        <v>2017</v>
      </c>
      <c r="M35" s="53">
        <v>2018</v>
      </c>
      <c r="N35" s="53">
        <v>2019</v>
      </c>
      <c r="O35" s="53">
        <v>2020</v>
      </c>
      <c r="P35" s="53">
        <v>2021</v>
      </c>
      <c r="Q35" s="53">
        <v>2022</v>
      </c>
      <c r="R35" s="53">
        <v>2023</v>
      </c>
      <c r="S35" s="53">
        <v>2024</v>
      </c>
      <c r="T35" s="53">
        <v>2025</v>
      </c>
      <c r="V35" s="53">
        <v>2016</v>
      </c>
      <c r="W35" s="53">
        <v>2017</v>
      </c>
      <c r="X35" s="53">
        <v>2018</v>
      </c>
      <c r="Y35" s="53">
        <v>2019</v>
      </c>
      <c r="Z35" s="53">
        <v>2020</v>
      </c>
      <c r="AA35" s="53">
        <v>2021</v>
      </c>
      <c r="AB35" s="53">
        <v>2022</v>
      </c>
      <c r="AC35" s="53">
        <v>2023</v>
      </c>
      <c r="AD35" s="53">
        <v>2024</v>
      </c>
      <c r="AE35" s="53">
        <v>2025</v>
      </c>
    </row>
    <row r="36" spans="1:31" x14ac:dyDescent="0.2">
      <c r="A36" s="64" t="s">
        <v>355</v>
      </c>
      <c r="B36" s="59"/>
      <c r="C36" s="59"/>
      <c r="D36" s="59"/>
      <c r="E36" s="59"/>
      <c r="F36" s="59"/>
      <c r="G36" s="17"/>
      <c r="H36" s="59"/>
      <c r="I36" s="59"/>
      <c r="J36" s="47"/>
      <c r="K36" s="60"/>
      <c r="L36" s="60"/>
      <c r="M36" s="60"/>
      <c r="N36" s="60"/>
      <c r="O36" s="60"/>
      <c r="P36" s="60"/>
      <c r="Q36" s="60"/>
      <c r="R36" s="60"/>
      <c r="S36" s="60"/>
      <c r="T36" s="60"/>
      <c r="U36" s="47"/>
      <c r="V36" s="61"/>
      <c r="W36" s="61"/>
      <c r="X36" s="61"/>
      <c r="Y36" s="61"/>
      <c r="Z36" s="61"/>
      <c r="AA36" s="61"/>
      <c r="AB36" s="61"/>
      <c r="AC36" s="61"/>
      <c r="AD36" s="61"/>
      <c r="AE36" s="61"/>
    </row>
    <row r="37" spans="1:31" x14ac:dyDescent="0.2">
      <c r="A37" s="57" t="s">
        <v>44</v>
      </c>
      <c r="B37" s="65">
        <f>SUMIFS('2016 True-up List'!AN$3:AN$1371,'2016 True-up List'!$V$3:$V$1371,$A37,'2016 True-up List'!$AO$3:$AO$1371,"Y")</f>
        <v>50.607475999999998</v>
      </c>
      <c r="C37" s="51"/>
      <c r="D37" s="51"/>
      <c r="E37" s="51"/>
      <c r="F37" s="51"/>
      <c r="G37" s="17"/>
      <c r="H37" s="51"/>
      <c r="I37" s="51"/>
      <c r="J37" s="47"/>
      <c r="K37" s="55">
        <f>B37</f>
        <v>50.607475999999998</v>
      </c>
      <c r="L37" s="107">
        <f>VLOOKUP($A37, '2016 Historical Persistence'!$A$10:$BE$11, 'Past True-Up Persistence Tables'!L$13, FALSE)*K37</f>
        <v>49.744235471215347</v>
      </c>
      <c r="M37" s="107">
        <f>VLOOKUP($A37, '2016 Historical Persistence'!$A$10:$BE$11, 'Past True-Up Persistence Tables'!M$13, FALSE)*L37</f>
        <v>49.744235471215347</v>
      </c>
      <c r="N37" s="107">
        <f>VLOOKUP($A37, '2016 Historical Persistence'!$A$10:$BE$11, 'Past True-Up Persistence Tables'!N$13, FALSE)*M37</f>
        <v>49.744235471215347</v>
      </c>
      <c r="O37" s="107">
        <f>VLOOKUP($A37, '2016 Historical Persistence'!$A$10:$BE$11, 'Past True-Up Persistence Tables'!O$13, FALSE)*N37</f>
        <v>49.744235471215347</v>
      </c>
      <c r="P37" s="107">
        <f>VLOOKUP($A37, '2016 Historical Persistence'!$A$10:$BE$11, 'Past True-Up Persistence Tables'!P$13, FALSE)*O37</f>
        <v>49.096805074626864</v>
      </c>
      <c r="Q37" s="107">
        <f>VLOOKUP($A37, '2016 Historical Persistence'!$A$10:$BE$11, 'Past True-Up Persistence Tables'!Q$13, FALSE)*P37</f>
        <v>49.096805074626864</v>
      </c>
      <c r="R37" s="107">
        <f>VLOOKUP($A37, '2016 Historical Persistence'!$A$10:$BE$11, 'Past True-Up Persistence Tables'!R$13, FALSE)*Q37</f>
        <v>49.096805074626864</v>
      </c>
      <c r="S37" s="107">
        <f>VLOOKUP($A37, '2016 Historical Persistence'!$A$10:$BE$11, 'Past True-Up Persistence Tables'!S$13, FALSE)*R37</f>
        <v>49.096805074626864</v>
      </c>
      <c r="T37" s="107">
        <f>VLOOKUP($A37, '2016 Historical Persistence'!$A$10:$BE$11, 'Past True-Up Persistence Tables'!T$13, FALSE)*S37</f>
        <v>49.096805074626864</v>
      </c>
      <c r="V37" s="54"/>
      <c r="W37" s="54"/>
      <c r="X37" s="54"/>
      <c r="Y37" s="54"/>
      <c r="Z37" s="54"/>
      <c r="AA37" s="54"/>
      <c r="AB37" s="54"/>
      <c r="AC37" s="57"/>
      <c r="AD37" s="57"/>
      <c r="AE37" s="57"/>
    </row>
    <row r="38" spans="1:31" x14ac:dyDescent="0.2">
      <c r="L38" s="126"/>
      <c r="M38" s="126"/>
      <c r="N38" s="126"/>
      <c r="O38" s="126"/>
      <c r="P38" s="126"/>
      <c r="Q38" s="126"/>
      <c r="R38" s="126"/>
      <c r="S38" s="126"/>
      <c r="T38" s="126"/>
    </row>
  </sheetData>
  <mergeCells count="16">
    <mergeCell ref="B2:F2"/>
    <mergeCell ref="H2:I2"/>
    <mergeCell ref="V2:AE2"/>
    <mergeCell ref="K2:T2"/>
    <mergeCell ref="B14:F14"/>
    <mergeCell ref="H14:I14"/>
    <mergeCell ref="K14:T14"/>
    <mergeCell ref="V14:AE14"/>
    <mergeCell ref="B28:F28"/>
    <mergeCell ref="H28:I28"/>
    <mergeCell ref="K28:T28"/>
    <mergeCell ref="V28:AE28"/>
    <mergeCell ref="B34:F34"/>
    <mergeCell ref="H34:I34"/>
    <mergeCell ref="K34:T34"/>
    <mergeCell ref="V34:AE3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B6C68-C8B0-174A-B71E-8640A81FEBF9}">
  <dimension ref="A1:O6"/>
  <sheetViews>
    <sheetView workbookViewId="0">
      <selection activeCell="N2" sqref="N2:N6"/>
    </sheetView>
  </sheetViews>
  <sheetFormatPr baseColWidth="10" defaultRowHeight="15" x14ac:dyDescent="0.2"/>
  <cols>
    <col min="1" max="1" width="13.5" bestFit="1" customWidth="1"/>
    <col min="2" max="2" width="28" bestFit="1" customWidth="1"/>
    <col min="3" max="3" width="13.1640625" bestFit="1" customWidth="1"/>
  </cols>
  <sheetData>
    <row r="1" spans="1:15" ht="96" x14ac:dyDescent="0.2">
      <c r="A1" s="137" t="s">
        <v>452</v>
      </c>
      <c r="B1" s="137" t="s">
        <v>453</v>
      </c>
      <c r="C1" s="137" t="s">
        <v>454</v>
      </c>
      <c r="D1" s="137" t="s">
        <v>455</v>
      </c>
      <c r="E1" s="137" t="s">
        <v>456</v>
      </c>
      <c r="F1" s="137" t="s">
        <v>457</v>
      </c>
      <c r="G1" s="137" t="s">
        <v>458</v>
      </c>
      <c r="H1" s="137" t="s">
        <v>459</v>
      </c>
      <c r="I1" s="137" t="s">
        <v>500</v>
      </c>
      <c r="J1" s="137" t="s">
        <v>501</v>
      </c>
      <c r="K1" s="137" t="s">
        <v>489</v>
      </c>
      <c r="L1" s="137" t="s">
        <v>490</v>
      </c>
      <c r="M1" s="137" t="s">
        <v>491</v>
      </c>
      <c r="N1" s="137" t="s">
        <v>492</v>
      </c>
      <c r="O1" s="137" t="s">
        <v>493</v>
      </c>
    </row>
    <row r="2" spans="1:15" x14ac:dyDescent="0.2">
      <c r="A2" s="144" t="s">
        <v>29</v>
      </c>
      <c r="B2" s="145" t="s">
        <v>460</v>
      </c>
      <c r="C2" s="144" t="s">
        <v>31</v>
      </c>
      <c r="D2" s="145" t="s">
        <v>470</v>
      </c>
      <c r="E2" s="140" t="s">
        <v>487</v>
      </c>
      <c r="F2" s="141">
        <v>43602</v>
      </c>
      <c r="G2" s="140">
        <v>26675.173599999998</v>
      </c>
      <c r="H2" s="140">
        <v>6.4744000000000002</v>
      </c>
      <c r="I2" s="147">
        <v>0.98399999999999999</v>
      </c>
      <c r="J2" s="147">
        <v>0.93400000000000005</v>
      </c>
      <c r="K2" s="140">
        <v>0.81599999999999995</v>
      </c>
      <c r="L2" s="140">
        <v>0.84</v>
      </c>
      <c r="M2" s="142">
        <f>G2*I2*K2</f>
        <v>21418.670591078397</v>
      </c>
      <c r="N2" s="142">
        <f>H2*J2*L2</f>
        <v>5.0795552640000006</v>
      </c>
      <c r="O2" s="143">
        <v>43739</v>
      </c>
    </row>
    <row r="3" spans="1:15" x14ac:dyDescent="0.2">
      <c r="A3" s="144" t="s">
        <v>29</v>
      </c>
      <c r="B3" s="145" t="s">
        <v>460</v>
      </c>
      <c r="C3" s="144" t="s">
        <v>31</v>
      </c>
      <c r="D3" s="145" t="s">
        <v>471</v>
      </c>
      <c r="E3" s="140" t="s">
        <v>488</v>
      </c>
      <c r="F3" s="141">
        <v>43511</v>
      </c>
      <c r="G3" s="140">
        <v>3123.92</v>
      </c>
      <c r="H3" s="140">
        <v>0.68</v>
      </c>
      <c r="I3" s="147">
        <v>0.98399999999999999</v>
      </c>
      <c r="J3" s="147">
        <v>0.93400000000000005</v>
      </c>
      <c r="K3" s="140">
        <v>0.81599999999999995</v>
      </c>
      <c r="L3" s="140">
        <v>0.84</v>
      </c>
      <c r="M3" s="142">
        <f t="shared" ref="M3:M6" si="0">G3*I3*K3</f>
        <v>2508.33282048</v>
      </c>
      <c r="N3" s="142">
        <f t="shared" ref="N3:N6" si="1">H3*J3*L3</f>
        <v>0.53350080000000011</v>
      </c>
      <c r="O3" s="143">
        <v>43739</v>
      </c>
    </row>
    <row r="4" spans="1:15" x14ac:dyDescent="0.2">
      <c r="A4" s="144" t="s">
        <v>29</v>
      </c>
      <c r="B4" s="145" t="s">
        <v>460</v>
      </c>
      <c r="C4" s="144" t="s">
        <v>31</v>
      </c>
      <c r="D4" s="145" t="s">
        <v>472</v>
      </c>
      <c r="E4" s="140" t="s">
        <v>487</v>
      </c>
      <c r="F4" s="141">
        <v>43651</v>
      </c>
      <c r="G4" s="140">
        <v>5353</v>
      </c>
      <c r="H4" s="140">
        <v>0.8</v>
      </c>
      <c r="I4" s="147">
        <v>0.98399999999999999</v>
      </c>
      <c r="J4" s="147">
        <v>0.93400000000000005</v>
      </c>
      <c r="K4" s="140">
        <v>0.81599999999999995</v>
      </c>
      <c r="L4" s="140">
        <v>0.84</v>
      </c>
      <c r="M4" s="142">
        <f t="shared" si="0"/>
        <v>4298.159232</v>
      </c>
      <c r="N4" s="142">
        <f t="shared" si="1"/>
        <v>0.62764800000000009</v>
      </c>
      <c r="O4" s="143">
        <v>43739</v>
      </c>
    </row>
    <row r="5" spans="1:15" x14ac:dyDescent="0.2">
      <c r="A5" s="144" t="s">
        <v>29</v>
      </c>
      <c r="B5" s="145" t="s">
        <v>460</v>
      </c>
      <c r="C5" s="144" t="s">
        <v>31</v>
      </c>
      <c r="D5" s="145" t="s">
        <v>473</v>
      </c>
      <c r="E5" s="140" t="s">
        <v>488</v>
      </c>
      <c r="F5" s="141">
        <v>43475</v>
      </c>
      <c r="G5" s="140">
        <v>3153.3216000000002</v>
      </c>
      <c r="H5" s="140">
        <v>0.68640000000000001</v>
      </c>
      <c r="I5" s="147">
        <v>0.98399999999999999</v>
      </c>
      <c r="J5" s="147">
        <v>0.93400000000000005</v>
      </c>
      <c r="K5" s="140">
        <v>0.81599999999999995</v>
      </c>
      <c r="L5" s="140">
        <v>0.84</v>
      </c>
      <c r="M5" s="142">
        <f t="shared" si="0"/>
        <v>2531.9406587904</v>
      </c>
      <c r="N5" s="142">
        <f t="shared" si="1"/>
        <v>0.53852198400000006</v>
      </c>
      <c r="O5" s="143">
        <v>43770</v>
      </c>
    </row>
    <row r="6" spans="1:15" x14ac:dyDescent="0.2">
      <c r="A6" s="144" t="s">
        <v>29</v>
      </c>
      <c r="B6" s="145" t="s">
        <v>460</v>
      </c>
      <c r="C6" s="144" t="s">
        <v>31</v>
      </c>
      <c r="D6" s="145" t="s">
        <v>449</v>
      </c>
      <c r="E6" s="140" t="s">
        <v>487</v>
      </c>
      <c r="F6" s="141">
        <v>43798</v>
      </c>
      <c r="G6" s="140">
        <v>857775</v>
      </c>
      <c r="H6" s="140">
        <v>125.59</v>
      </c>
      <c r="I6" s="147">
        <v>0.98399999999999999</v>
      </c>
      <c r="J6" s="147">
        <v>0.93400000000000005</v>
      </c>
      <c r="K6" s="140">
        <v>0.81599999999999995</v>
      </c>
      <c r="L6" s="140">
        <v>0.84</v>
      </c>
      <c r="M6" s="142">
        <f t="shared" si="0"/>
        <v>688745.2895999999</v>
      </c>
      <c r="N6" s="142">
        <f t="shared" si="1"/>
        <v>98.532890399999999</v>
      </c>
      <c r="O6" s="143">
        <v>44166</v>
      </c>
    </row>
  </sheetData>
  <dataValidations count="4">
    <dataValidation type="list" allowBlank="1" showInputMessage="1" showErrorMessage="1" sqref="E2:E6 G2:H6" xr:uid="{D07EBE1B-F11F-044D-8854-F3728D6A9A56}">
      <formula1>Track</formula1>
    </dataValidation>
    <dataValidation type="list" allowBlank="1" showInputMessage="1" showErrorMessage="1" sqref="B2:B6" xr:uid="{A252D923-3DE6-EF4B-BB6F-987F6C338DF0}">
      <formula1>Program_Name</formula1>
    </dataValidation>
    <dataValidation type="list" allowBlank="1" showInputMessage="1" showErrorMessage="1" sqref="A2:A6" xr:uid="{9C27DC7F-DC2D-7B44-B8F8-9BEF4DB42025}">
      <formula1>LDC_Name</formula1>
    </dataValidation>
    <dataValidation type="list" allowBlank="1" showInputMessage="1" showErrorMessage="1" sqref="C2:C6" xr:uid="{2CE021A3-D269-0B46-916A-274AF5A7F94C}">
      <formula1>Funding_Mechanism</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F9053-C5F2-A347-BE79-A204C58819C0}">
  <dimension ref="A1:O16"/>
  <sheetViews>
    <sheetView workbookViewId="0">
      <selection activeCell="N16" sqref="N2:N16"/>
    </sheetView>
  </sheetViews>
  <sheetFormatPr baseColWidth="10" defaultRowHeight="15" x14ac:dyDescent="0.2"/>
  <cols>
    <col min="1" max="1" width="13.5" bestFit="1" customWidth="1"/>
    <col min="2" max="2" width="51.1640625" bestFit="1" customWidth="1"/>
    <col min="3" max="3" width="13.1640625" bestFit="1" customWidth="1"/>
  </cols>
  <sheetData>
    <row r="1" spans="1:15" ht="96" x14ac:dyDescent="0.2">
      <c r="A1" s="137" t="s">
        <v>452</v>
      </c>
      <c r="B1" s="137" t="s">
        <v>453</v>
      </c>
      <c r="C1" s="137" t="s">
        <v>454</v>
      </c>
      <c r="D1" s="137" t="s">
        <v>455</v>
      </c>
      <c r="E1" s="137" t="s">
        <v>456</v>
      </c>
      <c r="F1" s="137" t="s">
        <v>457</v>
      </c>
      <c r="G1" s="137" t="s">
        <v>458</v>
      </c>
      <c r="H1" s="137" t="s">
        <v>459</v>
      </c>
      <c r="I1" s="137" t="s">
        <v>500</v>
      </c>
      <c r="J1" s="137" t="s">
        <v>501</v>
      </c>
      <c r="K1" s="137" t="s">
        <v>489</v>
      </c>
      <c r="L1" s="137" t="s">
        <v>490</v>
      </c>
      <c r="M1" s="137" t="s">
        <v>491</v>
      </c>
      <c r="N1" s="137" t="s">
        <v>492</v>
      </c>
      <c r="O1" s="137" t="s">
        <v>493</v>
      </c>
    </row>
    <row r="2" spans="1:15" x14ac:dyDescent="0.2">
      <c r="A2" s="144" t="s">
        <v>29</v>
      </c>
      <c r="B2" s="145" t="s">
        <v>460</v>
      </c>
      <c r="C2" s="144" t="s">
        <v>31</v>
      </c>
      <c r="D2" s="140" t="s">
        <v>461</v>
      </c>
      <c r="E2" s="140" t="s">
        <v>487</v>
      </c>
      <c r="F2" s="141">
        <v>43451</v>
      </c>
      <c r="G2" s="140">
        <v>55977</v>
      </c>
      <c r="H2" s="140">
        <v>15.8</v>
      </c>
      <c r="I2" s="147">
        <v>0.98399999999999999</v>
      </c>
      <c r="J2" s="147">
        <v>0.93400000000000005</v>
      </c>
      <c r="K2" s="140">
        <v>0.81599999999999995</v>
      </c>
      <c r="L2" s="140">
        <v>0.84</v>
      </c>
      <c r="M2" s="142">
        <f t="shared" ref="M2:M16" si="0">G2*I2*K2</f>
        <v>44946.396287999996</v>
      </c>
      <c r="N2" s="142">
        <f t="shared" ref="N2:N16" si="1">H2*J2*L2</f>
        <v>12.396048</v>
      </c>
      <c r="O2" s="143">
        <v>43525</v>
      </c>
    </row>
    <row r="3" spans="1:15" x14ac:dyDescent="0.2">
      <c r="A3" s="144" t="s">
        <v>29</v>
      </c>
      <c r="B3" s="145" t="s">
        <v>460</v>
      </c>
      <c r="C3" s="144" t="s">
        <v>31</v>
      </c>
      <c r="D3" s="140">
        <v>200991</v>
      </c>
      <c r="E3" s="140" t="s">
        <v>487</v>
      </c>
      <c r="F3" s="141">
        <v>43465</v>
      </c>
      <c r="G3" s="140">
        <v>132748.766</v>
      </c>
      <c r="H3" s="140">
        <v>23.539000000000001</v>
      </c>
      <c r="I3" s="147">
        <v>0.98399999999999999</v>
      </c>
      <c r="J3" s="147">
        <v>0.93400000000000005</v>
      </c>
      <c r="K3" s="140">
        <v>0.81599999999999995</v>
      </c>
      <c r="L3" s="140">
        <v>0.84</v>
      </c>
      <c r="M3" s="142">
        <f t="shared" si="0"/>
        <v>106589.82516710401</v>
      </c>
      <c r="N3" s="142">
        <f t="shared" si="1"/>
        <v>18.467757840000001</v>
      </c>
      <c r="O3" s="143">
        <v>43525</v>
      </c>
    </row>
    <row r="4" spans="1:15" x14ac:dyDescent="0.2">
      <c r="A4" s="144" t="s">
        <v>29</v>
      </c>
      <c r="B4" s="145" t="s">
        <v>460</v>
      </c>
      <c r="C4" s="144" t="s">
        <v>31</v>
      </c>
      <c r="D4" s="140">
        <v>185509</v>
      </c>
      <c r="E4" s="140" t="s">
        <v>488</v>
      </c>
      <c r="F4" s="141">
        <v>43425</v>
      </c>
      <c r="G4" s="140">
        <v>5455.8</v>
      </c>
      <c r="H4" s="140">
        <v>0</v>
      </c>
      <c r="I4" s="147">
        <v>0.98399999999999999</v>
      </c>
      <c r="J4" s="147">
        <v>0.93400000000000005</v>
      </c>
      <c r="K4" s="140">
        <v>0.81599999999999995</v>
      </c>
      <c r="L4" s="140">
        <v>0.84</v>
      </c>
      <c r="M4" s="142">
        <f t="shared" si="0"/>
        <v>4380.7018751999994</v>
      </c>
      <c r="N4" s="142">
        <f t="shared" si="1"/>
        <v>0</v>
      </c>
      <c r="O4" s="143">
        <v>43525</v>
      </c>
    </row>
    <row r="5" spans="1:15" x14ac:dyDescent="0.2">
      <c r="A5" s="144" t="s">
        <v>29</v>
      </c>
      <c r="B5" s="145" t="s">
        <v>460</v>
      </c>
      <c r="C5" s="144" t="s">
        <v>31</v>
      </c>
      <c r="D5" s="140">
        <v>198390</v>
      </c>
      <c r="E5" s="140" t="s">
        <v>488</v>
      </c>
      <c r="F5" s="141">
        <v>43343</v>
      </c>
      <c r="G5" s="140">
        <v>9004.24</v>
      </c>
      <c r="H5" s="140">
        <v>1.96</v>
      </c>
      <c r="I5" s="147">
        <v>0.98399999999999999</v>
      </c>
      <c r="J5" s="147">
        <v>0.93400000000000005</v>
      </c>
      <c r="K5" s="140">
        <v>0.81599999999999995</v>
      </c>
      <c r="L5" s="140">
        <v>0.84</v>
      </c>
      <c r="M5" s="142">
        <f t="shared" si="0"/>
        <v>7229.9004825599995</v>
      </c>
      <c r="N5" s="142">
        <f t="shared" si="1"/>
        <v>1.5377376</v>
      </c>
      <c r="O5" s="143">
        <v>43525</v>
      </c>
    </row>
    <row r="6" spans="1:15" x14ac:dyDescent="0.2">
      <c r="A6" s="144" t="s">
        <v>29</v>
      </c>
      <c r="B6" s="145" t="s">
        <v>460</v>
      </c>
      <c r="C6" s="144" t="s">
        <v>31</v>
      </c>
      <c r="D6" s="145" t="s">
        <v>462</v>
      </c>
      <c r="E6" s="140" t="s">
        <v>42</v>
      </c>
      <c r="F6" s="141">
        <v>43252</v>
      </c>
      <c r="G6" s="146">
        <v>187158</v>
      </c>
      <c r="H6" s="147">
        <v>18.2</v>
      </c>
      <c r="I6" s="147">
        <v>0.98399999999999999</v>
      </c>
      <c r="J6" s="147">
        <v>0.93400000000000005</v>
      </c>
      <c r="K6" s="140">
        <v>0.81599999999999995</v>
      </c>
      <c r="L6" s="140">
        <v>0.84</v>
      </c>
      <c r="M6" s="142">
        <f t="shared" si="0"/>
        <v>150277.393152</v>
      </c>
      <c r="N6" s="142">
        <f t="shared" si="1"/>
        <v>14.278991999999999</v>
      </c>
      <c r="O6" s="143">
        <v>43556</v>
      </c>
    </row>
    <row r="7" spans="1:15" x14ac:dyDescent="0.2">
      <c r="A7" s="144" t="s">
        <v>29</v>
      </c>
      <c r="B7" s="145" t="s">
        <v>460</v>
      </c>
      <c r="C7" s="144" t="s">
        <v>31</v>
      </c>
      <c r="D7" s="145" t="s">
        <v>463</v>
      </c>
      <c r="E7" s="140" t="s">
        <v>487</v>
      </c>
      <c r="F7" s="141">
        <v>43343</v>
      </c>
      <c r="G7" s="140">
        <v>133033</v>
      </c>
      <c r="H7" s="140">
        <v>17.399999999999999</v>
      </c>
      <c r="I7" s="147">
        <v>0.98399999999999999</v>
      </c>
      <c r="J7" s="147">
        <v>0.93400000000000005</v>
      </c>
      <c r="K7" s="140">
        <v>0.81599999999999995</v>
      </c>
      <c r="L7" s="140">
        <v>0.84</v>
      </c>
      <c r="M7" s="142">
        <f t="shared" si="0"/>
        <v>106818.04915199999</v>
      </c>
      <c r="N7" s="142">
        <f t="shared" si="1"/>
        <v>13.651344</v>
      </c>
      <c r="O7" s="143">
        <v>43586</v>
      </c>
    </row>
    <row r="8" spans="1:15" x14ac:dyDescent="0.2">
      <c r="A8" s="144" t="s">
        <v>29</v>
      </c>
      <c r="B8" s="145" t="s">
        <v>460</v>
      </c>
      <c r="C8" s="144" t="s">
        <v>31</v>
      </c>
      <c r="D8" s="145" t="s">
        <v>464</v>
      </c>
      <c r="E8" s="140" t="s">
        <v>488</v>
      </c>
      <c r="F8" s="141">
        <v>43406</v>
      </c>
      <c r="G8" s="140">
        <v>7375.2</v>
      </c>
      <c r="H8" s="140">
        <v>0</v>
      </c>
      <c r="I8" s="147">
        <v>0.98399999999999999</v>
      </c>
      <c r="J8" s="147">
        <v>0.93400000000000005</v>
      </c>
      <c r="K8" s="140">
        <v>0.81599999999999995</v>
      </c>
      <c r="L8" s="140">
        <v>0.84</v>
      </c>
      <c r="M8" s="142">
        <f t="shared" si="0"/>
        <v>5921.872588799999</v>
      </c>
      <c r="N8" s="142">
        <f t="shared" si="1"/>
        <v>0</v>
      </c>
      <c r="O8" s="143">
        <v>43617</v>
      </c>
    </row>
    <row r="9" spans="1:15" x14ac:dyDescent="0.2">
      <c r="A9" s="144" t="s">
        <v>29</v>
      </c>
      <c r="B9" s="145" t="s">
        <v>460</v>
      </c>
      <c r="C9" s="144" t="s">
        <v>31</v>
      </c>
      <c r="D9" s="145" t="s">
        <v>465</v>
      </c>
      <c r="E9" s="140" t="s">
        <v>42</v>
      </c>
      <c r="F9" s="141">
        <v>43465</v>
      </c>
      <c r="G9" s="146">
        <v>472684</v>
      </c>
      <c r="H9" s="147">
        <v>57.7</v>
      </c>
      <c r="I9" s="147">
        <v>0.98399999999999999</v>
      </c>
      <c r="J9" s="147">
        <v>0.93400000000000005</v>
      </c>
      <c r="K9" s="140">
        <v>0.81599999999999995</v>
      </c>
      <c r="L9" s="140">
        <v>0.84</v>
      </c>
      <c r="M9" s="142">
        <f t="shared" si="0"/>
        <v>379538.78169599996</v>
      </c>
      <c r="N9" s="142">
        <f t="shared" si="1"/>
        <v>45.269112</v>
      </c>
      <c r="O9" s="143">
        <v>43617</v>
      </c>
    </row>
    <row r="10" spans="1:15" x14ac:dyDescent="0.2">
      <c r="A10" s="144" t="s">
        <v>29</v>
      </c>
      <c r="B10" s="145" t="s">
        <v>460</v>
      </c>
      <c r="C10" s="144" t="s">
        <v>31</v>
      </c>
      <c r="D10" s="145" t="s">
        <v>466</v>
      </c>
      <c r="E10" s="140" t="s">
        <v>34</v>
      </c>
      <c r="F10" s="141">
        <v>43426</v>
      </c>
      <c r="G10" s="146">
        <v>4013.3180000000002</v>
      </c>
      <c r="H10" s="147">
        <v>0.874</v>
      </c>
      <c r="I10" s="147">
        <v>0.98399999999999999</v>
      </c>
      <c r="J10" s="147">
        <v>0.93400000000000005</v>
      </c>
      <c r="K10" s="140">
        <v>0.81599999999999995</v>
      </c>
      <c r="L10" s="140">
        <v>0.84</v>
      </c>
      <c r="M10" s="142">
        <f t="shared" si="0"/>
        <v>3222.4696081920001</v>
      </c>
      <c r="N10" s="142">
        <f t="shared" si="1"/>
        <v>0.68570544</v>
      </c>
      <c r="O10" s="143">
        <v>43617</v>
      </c>
    </row>
    <row r="11" spans="1:15" x14ac:dyDescent="0.2">
      <c r="A11" s="144" t="s">
        <v>29</v>
      </c>
      <c r="B11" s="145" t="s">
        <v>460</v>
      </c>
      <c r="C11" s="144" t="s">
        <v>31</v>
      </c>
      <c r="D11" s="145" t="s">
        <v>467</v>
      </c>
      <c r="E11" s="140" t="s">
        <v>488</v>
      </c>
      <c r="F11" s="141">
        <v>43462</v>
      </c>
      <c r="G11" s="140">
        <v>20142</v>
      </c>
      <c r="H11" s="140">
        <v>5.0354999999999999</v>
      </c>
      <c r="I11" s="147">
        <v>0.98399999999999999</v>
      </c>
      <c r="J11" s="147">
        <v>0.93400000000000005</v>
      </c>
      <c r="K11" s="140">
        <v>0.81599999999999995</v>
      </c>
      <c r="L11" s="140">
        <v>0.84</v>
      </c>
      <c r="M11" s="142">
        <f t="shared" si="0"/>
        <v>16172.898047999999</v>
      </c>
      <c r="N11" s="142">
        <f t="shared" si="1"/>
        <v>3.9506518799999997</v>
      </c>
      <c r="O11" s="143">
        <v>43617</v>
      </c>
    </row>
    <row r="12" spans="1:15" x14ac:dyDescent="0.2">
      <c r="A12" s="144" t="s">
        <v>29</v>
      </c>
      <c r="B12" s="145" t="s">
        <v>460</v>
      </c>
      <c r="C12" s="144" t="s">
        <v>31</v>
      </c>
      <c r="D12" s="145" t="s">
        <v>468</v>
      </c>
      <c r="E12" s="140" t="s">
        <v>42</v>
      </c>
      <c r="F12" s="141">
        <v>43465</v>
      </c>
      <c r="G12" s="148">
        <v>101778.2</v>
      </c>
      <c r="H12" s="147">
        <v>14.4</v>
      </c>
      <c r="I12" s="147">
        <v>0.98399999999999999</v>
      </c>
      <c r="J12" s="147">
        <v>0.93400000000000005</v>
      </c>
      <c r="K12" s="140">
        <v>0.81599999999999995</v>
      </c>
      <c r="L12" s="140">
        <v>0.84</v>
      </c>
      <c r="M12" s="142">
        <f t="shared" si="0"/>
        <v>81722.195020799991</v>
      </c>
      <c r="N12" s="142">
        <f t="shared" si="1"/>
        <v>11.297663999999999</v>
      </c>
      <c r="O12" s="143">
        <v>43617</v>
      </c>
    </row>
    <row r="13" spans="1:15" x14ac:dyDescent="0.2">
      <c r="A13" s="144" t="s">
        <v>29</v>
      </c>
      <c r="B13" s="145" t="s">
        <v>460</v>
      </c>
      <c r="C13" s="144" t="s">
        <v>31</v>
      </c>
      <c r="D13" s="145" t="s">
        <v>474</v>
      </c>
      <c r="E13" s="140" t="s">
        <v>42</v>
      </c>
      <c r="F13" s="141">
        <v>43465</v>
      </c>
      <c r="G13" s="146">
        <v>311245</v>
      </c>
      <c r="H13" s="147">
        <v>13.1</v>
      </c>
      <c r="I13" s="147">
        <v>0.98399999999999999</v>
      </c>
      <c r="J13" s="147">
        <v>0.93400000000000005</v>
      </c>
      <c r="K13" s="140">
        <v>0.81599999999999995</v>
      </c>
      <c r="L13" s="140">
        <v>0.84</v>
      </c>
      <c r="M13" s="142">
        <f t="shared" si="0"/>
        <v>249912.30528</v>
      </c>
      <c r="N13" s="142">
        <f t="shared" si="1"/>
        <v>10.277735999999999</v>
      </c>
      <c r="O13" s="143">
        <v>43831</v>
      </c>
    </row>
    <row r="14" spans="1:15" x14ac:dyDescent="0.2">
      <c r="A14" s="144" t="s">
        <v>29</v>
      </c>
      <c r="B14" s="145" t="s">
        <v>460</v>
      </c>
      <c r="C14" s="144" t="s">
        <v>31</v>
      </c>
      <c r="D14" s="145" t="s">
        <v>475</v>
      </c>
      <c r="E14" s="140" t="s">
        <v>487</v>
      </c>
      <c r="F14" s="141">
        <v>43161</v>
      </c>
      <c r="G14" s="140">
        <v>51520</v>
      </c>
      <c r="H14" s="140">
        <v>12.8</v>
      </c>
      <c r="I14" s="147">
        <v>0.98399999999999999</v>
      </c>
      <c r="J14" s="147">
        <v>0.93400000000000005</v>
      </c>
      <c r="K14" s="140">
        <v>0.81599999999999995</v>
      </c>
      <c r="L14" s="140">
        <v>0.84</v>
      </c>
      <c r="M14" s="142">
        <f t="shared" si="0"/>
        <v>41367.674879999999</v>
      </c>
      <c r="N14" s="142">
        <f t="shared" si="1"/>
        <v>10.042368000000002</v>
      </c>
      <c r="O14" s="143">
        <v>43831</v>
      </c>
    </row>
    <row r="15" spans="1:15" x14ac:dyDescent="0.2">
      <c r="A15" s="144" t="s">
        <v>29</v>
      </c>
      <c r="B15" s="145" t="s">
        <v>460</v>
      </c>
      <c r="C15" s="144" t="s">
        <v>31</v>
      </c>
      <c r="D15" s="145" t="s">
        <v>480</v>
      </c>
      <c r="E15" s="140" t="s">
        <v>34</v>
      </c>
      <c r="F15" s="141">
        <v>43343</v>
      </c>
      <c r="G15" s="146">
        <v>53961.599999999999</v>
      </c>
      <c r="H15" s="140">
        <v>0</v>
      </c>
      <c r="I15" s="147">
        <v>0.98399999999999999</v>
      </c>
      <c r="J15" s="147">
        <v>0.93400000000000005</v>
      </c>
      <c r="K15" s="140">
        <v>0.81599999999999995</v>
      </c>
      <c r="L15" s="140">
        <v>0.84</v>
      </c>
      <c r="M15" s="142">
        <f t="shared" si="0"/>
        <v>43328.142950399997</v>
      </c>
      <c r="N15" s="142">
        <f t="shared" si="1"/>
        <v>0</v>
      </c>
      <c r="O15" s="143">
        <v>43891</v>
      </c>
    </row>
    <row r="16" spans="1:15" x14ac:dyDescent="0.2">
      <c r="A16" s="144" t="s">
        <v>29</v>
      </c>
      <c r="B16" s="145" t="s">
        <v>460</v>
      </c>
      <c r="C16" s="144" t="s">
        <v>31</v>
      </c>
      <c r="D16" s="145" t="s">
        <v>481</v>
      </c>
      <c r="E16" s="140" t="s">
        <v>34</v>
      </c>
      <c r="F16" s="141">
        <v>43410</v>
      </c>
      <c r="G16" s="146">
        <v>12264</v>
      </c>
      <c r="H16" s="140">
        <v>0</v>
      </c>
      <c r="I16" s="147">
        <v>0.98399999999999999</v>
      </c>
      <c r="J16" s="147">
        <v>0.93400000000000005</v>
      </c>
      <c r="K16" s="140">
        <v>0.81599999999999995</v>
      </c>
      <c r="L16" s="140">
        <v>0.84</v>
      </c>
      <c r="M16" s="142">
        <f t="shared" si="0"/>
        <v>9847.3052159999988</v>
      </c>
      <c r="N16" s="142">
        <f t="shared" si="1"/>
        <v>0</v>
      </c>
      <c r="O16" s="143">
        <v>43891</v>
      </c>
    </row>
  </sheetData>
  <dataValidations count="4">
    <dataValidation type="list" allowBlank="1" showInputMessage="1" showErrorMessage="1" sqref="G7:H8 G11:H11 G14:H14 H15:H16 G2:H5 E2:E16" xr:uid="{E17F5FE3-C928-3342-93CE-1B812273E062}">
      <formula1>Track</formula1>
    </dataValidation>
    <dataValidation type="list" allowBlank="1" showInputMessage="1" showErrorMessage="1" sqref="B2:B16" xr:uid="{05A29A2E-00B8-3D4E-88FE-03EF3B21ECB9}">
      <formula1>Program_Name</formula1>
    </dataValidation>
    <dataValidation type="list" allowBlank="1" showInputMessage="1" showErrorMessage="1" sqref="A2:A16" xr:uid="{6F92A5CE-4F47-D74E-8646-46AD1B7A3BA0}">
      <formula1>LDC_Name</formula1>
    </dataValidation>
    <dataValidation type="list" allowBlank="1" showInputMessage="1" showErrorMessage="1" sqref="C2:C16" xr:uid="{12459A39-0BF9-6847-845D-3483C62F4AA8}">
      <formula1>Funding_Mechanism</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B5A6-780C-3A44-85F7-2E9D1ED857E1}">
  <dimension ref="A1:O3"/>
  <sheetViews>
    <sheetView workbookViewId="0">
      <selection activeCell="M2" sqref="M2:M3"/>
    </sheetView>
  </sheetViews>
  <sheetFormatPr baseColWidth="10" defaultRowHeight="15" x14ac:dyDescent="0.2"/>
  <sheetData>
    <row r="1" spans="1:15" ht="96" x14ac:dyDescent="0.2">
      <c r="A1" s="137" t="s">
        <v>452</v>
      </c>
      <c r="B1" s="137" t="s">
        <v>453</v>
      </c>
      <c r="C1" s="137" t="s">
        <v>454</v>
      </c>
      <c r="D1" s="137" t="s">
        <v>455</v>
      </c>
      <c r="E1" s="137" t="s">
        <v>456</v>
      </c>
      <c r="F1" s="137" t="s">
        <v>457</v>
      </c>
      <c r="G1" s="137" t="s">
        <v>458</v>
      </c>
      <c r="H1" s="137" t="s">
        <v>459</v>
      </c>
      <c r="I1" s="137" t="s">
        <v>500</v>
      </c>
      <c r="J1" s="137" t="s">
        <v>501</v>
      </c>
      <c r="K1" s="137" t="s">
        <v>489</v>
      </c>
      <c r="L1" s="137" t="s">
        <v>490</v>
      </c>
      <c r="M1" s="137" t="s">
        <v>491</v>
      </c>
      <c r="N1" s="137" t="s">
        <v>492</v>
      </c>
      <c r="O1" s="137" t="s">
        <v>493</v>
      </c>
    </row>
    <row r="2" spans="1:15" x14ac:dyDescent="0.2">
      <c r="A2" s="144" t="s">
        <v>29</v>
      </c>
      <c r="B2" s="145" t="s">
        <v>460</v>
      </c>
      <c r="C2" s="144" t="s">
        <v>31</v>
      </c>
      <c r="D2" s="145" t="s">
        <v>469</v>
      </c>
      <c r="E2" s="140" t="s">
        <v>487</v>
      </c>
      <c r="F2" s="141">
        <v>43054</v>
      </c>
      <c r="G2" s="140">
        <v>143828</v>
      </c>
      <c r="H2" s="140">
        <v>30.91</v>
      </c>
      <c r="I2" s="140">
        <f>'Historical NTG'!$E$26</f>
        <v>0.997</v>
      </c>
      <c r="J2" s="140">
        <f>'Historical NTG'!$F$26</f>
        <v>0.99399999999999999</v>
      </c>
      <c r="K2" s="140">
        <f>'Historical NTG'!$G$26</f>
        <v>0.88300000000000001</v>
      </c>
      <c r="L2" s="140">
        <f>'Historical NTG'!$H$26</f>
        <v>0.94799999999999995</v>
      </c>
      <c r="M2" s="142">
        <f>G2*I2*K2</f>
        <v>126619.123628</v>
      </c>
      <c r="N2" s="142">
        <f>H2*J2*L2</f>
        <v>29.126863919999998</v>
      </c>
      <c r="O2" s="143">
        <v>43739</v>
      </c>
    </row>
    <row r="3" spans="1:15" x14ac:dyDescent="0.2">
      <c r="A3" s="144" t="s">
        <v>29</v>
      </c>
      <c r="B3" s="145" t="s">
        <v>460</v>
      </c>
      <c r="C3" s="144" t="s">
        <v>31</v>
      </c>
      <c r="D3" s="145" t="s">
        <v>477</v>
      </c>
      <c r="E3" s="140" t="s">
        <v>34</v>
      </c>
      <c r="F3" s="141">
        <v>42991</v>
      </c>
      <c r="G3" s="146">
        <v>1218</v>
      </c>
      <c r="H3" s="140">
        <v>0</v>
      </c>
      <c r="I3" s="140">
        <f>'Historical NTG'!$E$26</f>
        <v>0.997</v>
      </c>
      <c r="J3" s="140">
        <f>'Historical NTG'!$F$26</f>
        <v>0.99399999999999999</v>
      </c>
      <c r="K3" s="140">
        <f>'Historical NTG'!$G$26</f>
        <v>0.88300000000000001</v>
      </c>
      <c r="L3" s="140">
        <f>'Historical NTG'!$H$26</f>
        <v>0.94799999999999995</v>
      </c>
      <c r="M3" s="142">
        <f>G3*I3*K3</f>
        <v>1072.2675180000001</v>
      </c>
      <c r="N3" s="142">
        <f>H3*J3*L3</f>
        <v>0</v>
      </c>
      <c r="O3" s="143">
        <v>43862</v>
      </c>
    </row>
  </sheetData>
  <dataValidations count="4">
    <dataValidation type="list" allowBlank="1" showInputMessage="1" showErrorMessage="1" sqref="E2:E3 G2:J2 H3:J3" xr:uid="{8886ADD0-766A-3C44-9E6B-C7F1CEB984C2}">
      <formula1>Track</formula1>
    </dataValidation>
    <dataValidation type="list" allowBlank="1" showInputMessage="1" showErrorMessage="1" sqref="B2:B3" xr:uid="{4E6E90BB-D8CD-3345-8F3E-C1F238908F82}">
      <formula1>Program_Name</formula1>
    </dataValidation>
    <dataValidation type="list" allowBlank="1" showInputMessage="1" showErrorMessage="1" sqref="A2:A3" xr:uid="{0793194E-2A24-2C4C-B9E7-3958016152C8}">
      <formula1>LDC_Name</formula1>
    </dataValidation>
    <dataValidation type="list" allowBlank="1" showInputMessage="1" showErrorMessage="1" sqref="C2:C3" xr:uid="{D680E88E-EFF7-D84D-A529-31D15D8160A3}">
      <formula1>Funding_Mechanism</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6F088-AEC4-F042-8413-0B9F7B100ECD}">
  <dimension ref="A1:O6"/>
  <sheetViews>
    <sheetView workbookViewId="0">
      <selection activeCell="N6" sqref="N2:N6"/>
    </sheetView>
  </sheetViews>
  <sheetFormatPr baseColWidth="10" defaultRowHeight="15" x14ac:dyDescent="0.2"/>
  <cols>
    <col min="1" max="1" width="13.5" bestFit="1" customWidth="1"/>
    <col min="2" max="2" width="28" bestFit="1" customWidth="1"/>
    <col min="3" max="3" width="13.1640625" bestFit="1" customWidth="1"/>
  </cols>
  <sheetData>
    <row r="1" spans="1:15" ht="96" x14ac:dyDescent="0.2">
      <c r="A1" s="137" t="s">
        <v>452</v>
      </c>
      <c r="B1" s="137" t="s">
        <v>453</v>
      </c>
      <c r="C1" s="137" t="s">
        <v>454</v>
      </c>
      <c r="D1" s="137" t="s">
        <v>455</v>
      </c>
      <c r="E1" s="137" t="s">
        <v>456</v>
      </c>
      <c r="F1" s="137" t="s">
        <v>457</v>
      </c>
      <c r="G1" s="137" t="s">
        <v>458</v>
      </c>
      <c r="H1" s="137" t="s">
        <v>459</v>
      </c>
      <c r="I1" s="137" t="s">
        <v>500</v>
      </c>
      <c r="J1" s="137" t="s">
        <v>501</v>
      </c>
      <c r="K1" s="137" t="s">
        <v>489</v>
      </c>
      <c r="L1" s="137" t="s">
        <v>490</v>
      </c>
      <c r="M1" s="137" t="s">
        <v>491</v>
      </c>
      <c r="N1" s="137" t="s">
        <v>492</v>
      </c>
      <c r="O1" s="137" t="s">
        <v>493</v>
      </c>
    </row>
    <row r="2" spans="1:15" x14ac:dyDescent="0.2">
      <c r="A2" s="144" t="s">
        <v>29</v>
      </c>
      <c r="B2" s="145" t="s">
        <v>460</v>
      </c>
      <c r="C2" s="144" t="s">
        <v>31</v>
      </c>
      <c r="D2" s="145">
        <v>171779</v>
      </c>
      <c r="E2" s="140" t="s">
        <v>487</v>
      </c>
      <c r="F2" s="141">
        <v>42489</v>
      </c>
      <c r="G2" s="140">
        <v>6287.62</v>
      </c>
      <c r="H2" s="140">
        <v>1.2</v>
      </c>
      <c r="I2" s="140">
        <f>'Historical NTG'!$E$39</f>
        <v>0.91200000000000003</v>
      </c>
      <c r="J2" s="140">
        <f>'Historical NTG'!$F$39</f>
        <v>0.81</v>
      </c>
      <c r="K2" s="140">
        <f>'Historical NTG'!$G$39</f>
        <v>0.82</v>
      </c>
      <c r="L2" s="140">
        <f>'Historical NTG'!$H$39</f>
        <v>0.84299999999999997</v>
      </c>
      <c r="M2" s="142">
        <f>G2*I2*K2</f>
        <v>4702.1337407999999</v>
      </c>
      <c r="N2" s="142">
        <f>H2*J2*L2</f>
        <v>0.8193959999999999</v>
      </c>
      <c r="O2" s="143">
        <v>43617</v>
      </c>
    </row>
    <row r="3" spans="1:15" x14ac:dyDescent="0.2">
      <c r="A3" s="144" t="s">
        <v>29</v>
      </c>
      <c r="B3" s="145" t="s">
        <v>460</v>
      </c>
      <c r="C3" s="144" t="s">
        <v>31</v>
      </c>
      <c r="D3" s="145" t="s">
        <v>476</v>
      </c>
      <c r="E3" s="140" t="s">
        <v>488</v>
      </c>
      <c r="F3" s="141">
        <v>42566</v>
      </c>
      <c r="G3" s="140">
        <v>60874</v>
      </c>
      <c r="H3" s="140">
        <v>8.3059999999999992</v>
      </c>
      <c r="I3" s="140">
        <f>'Historical NTG'!$E$39</f>
        <v>0.91200000000000003</v>
      </c>
      <c r="J3" s="140">
        <f>'Historical NTG'!$F$39</f>
        <v>0.81</v>
      </c>
      <c r="K3" s="140">
        <f>'Historical NTG'!$G$39</f>
        <v>0.82</v>
      </c>
      <c r="L3" s="140">
        <f>'Historical NTG'!$H$39</f>
        <v>0.84299999999999997</v>
      </c>
      <c r="M3" s="142">
        <f t="shared" ref="M3:M5" si="0">G3*I3*K3</f>
        <v>45524.012159999998</v>
      </c>
      <c r="N3" s="142">
        <f t="shared" ref="N3:N5" si="1">H3*J3*L3</f>
        <v>5.6715859799999997</v>
      </c>
      <c r="O3" s="143">
        <v>43831</v>
      </c>
    </row>
    <row r="4" spans="1:15" x14ac:dyDescent="0.2">
      <c r="A4" s="144" t="s">
        <v>29</v>
      </c>
      <c r="B4" s="145" t="s">
        <v>460</v>
      </c>
      <c r="C4" s="144" t="s">
        <v>31</v>
      </c>
      <c r="D4" s="145" t="s">
        <v>478</v>
      </c>
      <c r="E4" s="140" t="s">
        <v>205</v>
      </c>
      <c r="F4" s="141">
        <v>42615</v>
      </c>
      <c r="G4" s="146">
        <v>11970</v>
      </c>
      <c r="H4" s="147">
        <v>1.9</v>
      </c>
      <c r="I4" s="140">
        <f>'Historical NTG'!$E$39</f>
        <v>0.91200000000000003</v>
      </c>
      <c r="J4" s="140">
        <f>'Historical NTG'!$F$39</f>
        <v>0.81</v>
      </c>
      <c r="K4" s="140">
        <f>'Historical NTG'!$G$39</f>
        <v>0.82</v>
      </c>
      <c r="L4" s="140">
        <f>'Historical NTG'!$H$39</f>
        <v>0.84299999999999997</v>
      </c>
      <c r="M4" s="142">
        <f t="shared" si="0"/>
        <v>8951.6448</v>
      </c>
      <c r="N4" s="142">
        <f t="shared" si="1"/>
        <v>1.297377</v>
      </c>
      <c r="O4" s="143">
        <v>43862</v>
      </c>
    </row>
    <row r="5" spans="1:15" x14ac:dyDescent="0.2">
      <c r="A5" s="144" t="s">
        <v>29</v>
      </c>
      <c r="B5" s="145" t="s">
        <v>460</v>
      </c>
      <c r="C5" s="144" t="s">
        <v>31</v>
      </c>
      <c r="D5" s="145" t="s">
        <v>479</v>
      </c>
      <c r="E5" s="140" t="s">
        <v>205</v>
      </c>
      <c r="F5" s="141">
        <v>42558</v>
      </c>
      <c r="G5" s="146">
        <v>10268</v>
      </c>
      <c r="H5" s="140">
        <v>1.6</v>
      </c>
      <c r="I5" s="140">
        <f>'Historical NTG'!$E$39</f>
        <v>0.91200000000000003</v>
      </c>
      <c r="J5" s="140">
        <f>'Historical NTG'!$F$39</f>
        <v>0.81</v>
      </c>
      <c r="K5" s="140">
        <f>'Historical NTG'!$G$39</f>
        <v>0.82</v>
      </c>
      <c r="L5" s="140">
        <f>'Historical NTG'!$H$39</f>
        <v>0.84299999999999997</v>
      </c>
      <c r="M5" s="142">
        <f t="shared" si="0"/>
        <v>7678.8211200000005</v>
      </c>
      <c r="N5" s="142">
        <f t="shared" si="1"/>
        <v>1.0925280000000002</v>
      </c>
      <c r="O5" s="143">
        <v>43862</v>
      </c>
    </row>
    <row r="6" spans="1:15" x14ac:dyDescent="0.2">
      <c r="A6" s="144" t="s">
        <v>29</v>
      </c>
      <c r="B6" s="145" t="s">
        <v>460</v>
      </c>
      <c r="C6" s="144" t="s">
        <v>31</v>
      </c>
      <c r="D6" s="145" t="s">
        <v>484</v>
      </c>
      <c r="E6" s="140" t="s">
        <v>42</v>
      </c>
      <c r="F6" s="141">
        <v>42615</v>
      </c>
      <c r="G6" s="146">
        <v>3440</v>
      </c>
      <c r="H6" s="140">
        <v>6.8</v>
      </c>
      <c r="I6" s="140">
        <f>'Historical NTG'!$E$39</f>
        <v>0.91200000000000003</v>
      </c>
      <c r="J6" s="140">
        <f>'Historical NTG'!$F$39</f>
        <v>0.81</v>
      </c>
      <c r="K6" s="140">
        <f>'Historical NTG'!$G$39</f>
        <v>0.82</v>
      </c>
      <c r="L6" s="140">
        <f>'Historical NTG'!$H$39</f>
        <v>0.84299999999999997</v>
      </c>
      <c r="M6" s="142">
        <f>G6*I6*K6</f>
        <v>2572.5695999999998</v>
      </c>
      <c r="N6" s="142">
        <f>H6*J6*L6</f>
        <v>4.6432440000000001</v>
      </c>
      <c r="O6" s="143">
        <v>44197</v>
      </c>
    </row>
  </sheetData>
  <dataValidations count="4">
    <dataValidation type="list" allowBlank="1" showInputMessage="1" showErrorMessage="1" sqref="E2:E6 H5:H6 G2:H3 I2:J6" xr:uid="{AACAF43F-4310-3141-BF85-BD1390D3C48C}">
      <formula1>Track</formula1>
    </dataValidation>
    <dataValidation type="list" allowBlank="1" showInputMessage="1" showErrorMessage="1" sqref="B2:B6" xr:uid="{5A66DE9E-D8EF-4D48-ADB2-2EF2813476EC}">
      <formula1>Program_Name</formula1>
    </dataValidation>
    <dataValidation type="list" allowBlank="1" showInputMessage="1" showErrorMessage="1" sqref="A2:A6" xr:uid="{538C869A-2ACA-1246-928E-3D98E69FFEE5}">
      <formula1>LDC_Name</formula1>
    </dataValidation>
    <dataValidation type="list" allowBlank="1" showInputMessage="1" showErrorMessage="1" sqref="C2:C6" xr:uid="{E205828D-98B6-A34D-9572-729CC18EB3A2}">
      <formula1>Funding_Mechanism</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2020 Persistence Tables</vt:lpstr>
      <vt:lpstr>True-Up Persistence Tables</vt:lpstr>
      <vt:lpstr>2020 Project List</vt:lpstr>
      <vt:lpstr>2018 Persistence Summary Tables</vt:lpstr>
      <vt:lpstr>Past True-Up Persistence Tables</vt:lpstr>
      <vt:lpstr>2019 True-Ups</vt:lpstr>
      <vt:lpstr>2018 True-Ups</vt:lpstr>
      <vt:lpstr>2017 True-Ups</vt:lpstr>
      <vt:lpstr>2016 True-Ups</vt:lpstr>
      <vt:lpstr>Historical NTG</vt:lpstr>
      <vt:lpstr> Historical Persistence</vt:lpstr>
      <vt:lpstr>2018 Project List</vt:lpstr>
      <vt:lpstr>2017 True-up List</vt:lpstr>
      <vt:lpstr>2016 True-up List</vt:lpstr>
      <vt:lpstr>2017 Historical NTG</vt:lpstr>
      <vt:lpstr>2016 Historical Persistence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Umanski</dc:creator>
  <cp:lastModifiedBy>grushby@rushbyenergy.com</cp:lastModifiedBy>
  <dcterms:created xsi:type="dcterms:W3CDTF">2019-07-24T18:10:26Z</dcterms:created>
  <dcterms:modified xsi:type="dcterms:W3CDTF">2021-08-13T17:33:16Z</dcterms:modified>
</cp:coreProperties>
</file>