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3 - Revenue\Load Forecast\2022 COS LoadForecast\Residential Load Forecast\"/>
    </mc:Choice>
  </mc:AlternateContent>
  <xr:revisionPtr revIDLastSave="0" documentId="8_{37EF8647-8836-49FC-87B7-1E0727966ED4}" xr6:coauthVersionLast="47" xr6:coauthVersionMax="47" xr10:uidLastSave="{00000000-0000-0000-0000-000000000000}"/>
  <bookViews>
    <workbookView xWindow="-120" yWindow="-120" windowWidth="51840" windowHeight="21120" tabRatio="730" xr2:uid="{00000000-000D-0000-FFFF-FFFF00000000}"/>
  </bookViews>
  <sheets>
    <sheet name="OLS Model" sheetId="967" r:id="rId1"/>
    <sheet name="Predicted Monthly Data" sheetId="968" r:id="rId2"/>
    <sheet name="Predicted Monthly Data Summ" sheetId="969" r:id="rId3"/>
    <sheet name="PredictedAnnualDataSumm" sheetId="972" r:id="rId4"/>
    <sheet name="PredictedAnnualDataSumm2" sheetId="973" r:id="rId5"/>
    <sheet name="Normalized Monthly Data" sheetId="970" r:id="rId6"/>
    <sheet name="Normalized Monthly Data Summ" sheetId="971" r:id="rId7"/>
    <sheet name="NormalizedAnnualDataSumm" sheetId="974" r:id="rId8"/>
    <sheet name="NormalizedAnnualDataSumm2" sheetId="975" r:id="rId9"/>
    <sheet name="Monthly Data" sheetId="965" r:id="rId10"/>
    <sheet name="Forecasting Data" sheetId="966" r:id="rId11"/>
  </sheets>
  <definedNames>
    <definedName name="GSLT50_kWh">'OLS Model'!$B$17</definedName>
    <definedName name="LondonPop">'OLS Model'!$B$24</definedName>
    <definedName name="MonthDays">'OLS Model'!$B$21</definedName>
    <definedName name="N10CDD18">'OLS Model'!$B$19</definedName>
    <definedName name="N10HDD18">'OLS Model'!$B$18</definedName>
    <definedName name="OntarioGDP">'OLS Model'!$B$23</definedName>
    <definedName name="PeakDays">'OLS Model'!$B$22</definedName>
    <definedName name="StatDays">'OLS Model'!$B$20</definedName>
  </definedNames>
  <calcPr calcId="191029"/>
  <pivotCaches>
    <pivotCache cacheId="20" r:id="rId12"/>
    <pivotCache cacheId="27" r:id="rId13"/>
    <pivotCache cacheId="33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967" l="1"/>
  <c r="N11" i="967"/>
  <c r="N10" i="967"/>
  <c r="L10" i="967"/>
  <c r="N9" i="967"/>
  <c r="L9" i="967"/>
  <c r="N8" i="967"/>
  <c r="L8" i="967"/>
  <c r="E6" i="975"/>
  <c r="E7" i="975"/>
  <c r="E8" i="975"/>
  <c r="E9" i="975"/>
  <c r="E5" i="975"/>
  <c r="C6" i="975"/>
  <c r="C7" i="975"/>
  <c r="C5" i="975"/>
  <c r="B2" i="971"/>
  <c r="B3" i="971"/>
  <c r="B4" i="971"/>
  <c r="B5" i="971"/>
  <c r="B6" i="971"/>
  <c r="B7" i="971"/>
  <c r="B8" i="971"/>
  <c r="B9" i="971"/>
  <c r="B10" i="971"/>
  <c r="B11" i="971"/>
  <c r="B12" i="971"/>
  <c r="B13" i="971"/>
  <c r="B14" i="971"/>
  <c r="B15" i="971"/>
  <c r="B16" i="971"/>
  <c r="B17" i="971"/>
  <c r="B18" i="971"/>
  <c r="B19" i="971"/>
  <c r="B20" i="971"/>
  <c r="B21" i="971"/>
  <c r="B22" i="971"/>
  <c r="B23" i="971"/>
  <c r="B24" i="971"/>
  <c r="B25" i="971"/>
  <c r="B26" i="971"/>
  <c r="B27" i="971"/>
  <c r="B28" i="971"/>
  <c r="B29" i="971"/>
  <c r="B30" i="971"/>
  <c r="B31" i="971"/>
  <c r="B32" i="971"/>
  <c r="B33" i="971"/>
  <c r="B34" i="971"/>
  <c r="B35" i="971"/>
  <c r="B36" i="971"/>
  <c r="B37" i="971"/>
  <c r="B38" i="971"/>
  <c r="B39" i="971"/>
  <c r="B40" i="971"/>
  <c r="B41" i="971"/>
  <c r="B42" i="971"/>
  <c r="B43" i="971"/>
  <c r="B44" i="971"/>
  <c r="B45" i="971"/>
  <c r="B46" i="971"/>
  <c r="B47" i="971"/>
  <c r="B48" i="971"/>
  <c r="B49" i="971"/>
  <c r="B50" i="971"/>
  <c r="B51" i="971"/>
  <c r="B52" i="971"/>
  <c r="B53" i="971"/>
  <c r="B54" i="971"/>
  <c r="B55" i="971"/>
  <c r="B56" i="971"/>
  <c r="B57" i="971"/>
  <c r="B58" i="971"/>
  <c r="B59" i="971"/>
  <c r="B60" i="971"/>
  <c r="B61" i="971"/>
  <c r="B62" i="971"/>
  <c r="B63" i="971"/>
  <c r="B64" i="971"/>
  <c r="B65" i="971"/>
  <c r="B66" i="971"/>
  <c r="B67" i="971"/>
  <c r="B68" i="971"/>
  <c r="B69" i="971"/>
  <c r="B70" i="971"/>
  <c r="B71" i="971"/>
  <c r="B72" i="971"/>
  <c r="B73" i="971"/>
  <c r="S2" i="970"/>
  <c r="S3" i="970"/>
  <c r="S4" i="970"/>
  <c r="S5" i="970"/>
  <c r="S6" i="970"/>
  <c r="S7" i="970"/>
  <c r="S8" i="970"/>
  <c r="S9" i="970"/>
  <c r="S10" i="970"/>
  <c r="S11" i="970"/>
  <c r="S12" i="970"/>
  <c r="S13" i="970"/>
  <c r="S14" i="970"/>
  <c r="S15" i="970"/>
  <c r="S16" i="970"/>
  <c r="S17" i="970"/>
  <c r="S18" i="970"/>
  <c r="S19" i="970"/>
  <c r="S20" i="970"/>
  <c r="S21" i="970"/>
  <c r="S22" i="970"/>
  <c r="S23" i="970"/>
  <c r="S24" i="970"/>
  <c r="S25" i="970"/>
  <c r="S26" i="970"/>
  <c r="S27" i="970"/>
  <c r="S28" i="970"/>
  <c r="S29" i="970"/>
  <c r="S30" i="970"/>
  <c r="S31" i="970"/>
  <c r="S32" i="970"/>
  <c r="S33" i="970"/>
  <c r="S34" i="970"/>
  <c r="S35" i="970"/>
  <c r="S36" i="970"/>
  <c r="S37" i="970"/>
  <c r="S38" i="970"/>
  <c r="S39" i="970"/>
  <c r="S40" i="970"/>
  <c r="S41" i="970"/>
  <c r="S42" i="970"/>
  <c r="S43" i="970"/>
  <c r="S44" i="970"/>
  <c r="S45" i="970"/>
  <c r="S46" i="970"/>
  <c r="S47" i="970"/>
  <c r="S48" i="970"/>
  <c r="S49" i="970"/>
  <c r="S50" i="970"/>
  <c r="S51" i="970"/>
  <c r="S52" i="970"/>
  <c r="S53" i="970"/>
  <c r="S54" i="970"/>
  <c r="S55" i="970"/>
  <c r="S56" i="970"/>
  <c r="S57" i="970"/>
  <c r="S58" i="970"/>
  <c r="S59" i="970"/>
  <c r="S60" i="970"/>
  <c r="S61" i="970"/>
  <c r="S62" i="970"/>
  <c r="S63" i="970"/>
  <c r="S64" i="970"/>
  <c r="S65" i="970"/>
  <c r="S66" i="970"/>
  <c r="S67" i="970"/>
  <c r="S68" i="970"/>
  <c r="S69" i="970"/>
  <c r="S70" i="970"/>
  <c r="S71" i="970"/>
  <c r="S72" i="970"/>
  <c r="S73" i="970"/>
  <c r="R2" i="970"/>
  <c r="R3" i="970"/>
  <c r="R4" i="970"/>
  <c r="R5" i="970"/>
  <c r="R6" i="970"/>
  <c r="R7" i="970"/>
  <c r="R8" i="970"/>
  <c r="R9" i="970"/>
  <c r="R10" i="970"/>
  <c r="R11" i="970"/>
  <c r="R12" i="970"/>
  <c r="R13" i="970"/>
  <c r="R14" i="970"/>
  <c r="R15" i="970"/>
  <c r="R16" i="970"/>
  <c r="R17" i="970"/>
  <c r="R18" i="970"/>
  <c r="R19" i="970"/>
  <c r="R20" i="970"/>
  <c r="R21" i="970"/>
  <c r="R22" i="970"/>
  <c r="R23" i="970"/>
  <c r="R24" i="970"/>
  <c r="R25" i="970"/>
  <c r="R26" i="970"/>
  <c r="R27" i="970"/>
  <c r="R28" i="970"/>
  <c r="R29" i="970"/>
  <c r="R30" i="970"/>
  <c r="R31" i="970"/>
  <c r="R32" i="970"/>
  <c r="R33" i="970"/>
  <c r="R34" i="970"/>
  <c r="R35" i="970"/>
  <c r="R36" i="970"/>
  <c r="R37" i="970"/>
  <c r="R38" i="970"/>
  <c r="R39" i="970"/>
  <c r="R40" i="970"/>
  <c r="R41" i="970"/>
  <c r="R42" i="970"/>
  <c r="R43" i="970"/>
  <c r="R44" i="970"/>
  <c r="R45" i="970"/>
  <c r="R46" i="970"/>
  <c r="R47" i="970"/>
  <c r="R48" i="970"/>
  <c r="R49" i="970"/>
  <c r="R50" i="970"/>
  <c r="R51" i="970"/>
  <c r="R52" i="970"/>
  <c r="R53" i="970"/>
  <c r="R54" i="970"/>
  <c r="R55" i="970"/>
  <c r="R56" i="970"/>
  <c r="R57" i="970"/>
  <c r="R58" i="970"/>
  <c r="R59" i="970"/>
  <c r="R60" i="970"/>
  <c r="R61" i="970"/>
  <c r="R62" i="970"/>
  <c r="R63" i="970"/>
  <c r="R64" i="970"/>
  <c r="R65" i="970"/>
  <c r="R66" i="970"/>
  <c r="R67" i="970"/>
  <c r="R68" i="970"/>
  <c r="R69" i="970"/>
  <c r="R70" i="970"/>
  <c r="R71" i="970"/>
  <c r="R72" i="970"/>
  <c r="R73" i="970"/>
  <c r="Q2" i="970"/>
  <c r="Q3" i="970"/>
  <c r="Q4" i="970"/>
  <c r="Q5" i="970"/>
  <c r="Q6" i="970"/>
  <c r="Q7" i="970"/>
  <c r="Q8" i="970"/>
  <c r="Q9" i="970"/>
  <c r="Q10" i="970"/>
  <c r="Q11" i="970"/>
  <c r="Q12" i="970"/>
  <c r="Q13" i="970"/>
  <c r="Q14" i="970"/>
  <c r="Q15" i="970"/>
  <c r="Q16" i="970"/>
  <c r="Q17" i="970"/>
  <c r="Q18" i="970"/>
  <c r="Q19" i="970"/>
  <c r="Q20" i="970"/>
  <c r="Q21" i="970"/>
  <c r="Q22" i="970"/>
  <c r="Q23" i="970"/>
  <c r="Q24" i="970"/>
  <c r="Q25" i="970"/>
  <c r="Q26" i="970"/>
  <c r="Q27" i="970"/>
  <c r="Q28" i="970"/>
  <c r="Q29" i="970"/>
  <c r="Q30" i="970"/>
  <c r="Q31" i="970"/>
  <c r="Q32" i="970"/>
  <c r="Q33" i="970"/>
  <c r="Q34" i="970"/>
  <c r="Q35" i="970"/>
  <c r="Q36" i="970"/>
  <c r="Q37" i="970"/>
  <c r="Q38" i="970"/>
  <c r="Q39" i="970"/>
  <c r="Q40" i="970"/>
  <c r="Q41" i="970"/>
  <c r="Q42" i="970"/>
  <c r="Q43" i="970"/>
  <c r="Q44" i="970"/>
  <c r="Q45" i="970"/>
  <c r="Q46" i="970"/>
  <c r="Q47" i="970"/>
  <c r="Q48" i="970"/>
  <c r="Q49" i="970"/>
  <c r="Q50" i="970"/>
  <c r="Q51" i="970"/>
  <c r="Q52" i="970"/>
  <c r="Q53" i="970"/>
  <c r="Q54" i="970"/>
  <c r="Q55" i="970"/>
  <c r="Q56" i="970"/>
  <c r="Q57" i="970"/>
  <c r="Q58" i="970"/>
  <c r="Q59" i="970"/>
  <c r="Q60" i="970"/>
  <c r="Q61" i="970"/>
  <c r="Q62" i="970"/>
  <c r="Q63" i="970"/>
  <c r="Q64" i="970"/>
  <c r="Q65" i="970"/>
  <c r="Q66" i="970"/>
  <c r="Q67" i="970"/>
  <c r="Q68" i="970"/>
  <c r="Q69" i="970"/>
  <c r="Q70" i="970"/>
  <c r="Q71" i="970"/>
  <c r="Q72" i="970"/>
  <c r="Q73" i="970"/>
  <c r="P2" i="970"/>
  <c r="P3" i="970"/>
  <c r="P4" i="970"/>
  <c r="P5" i="970"/>
  <c r="P6" i="970"/>
  <c r="P7" i="970"/>
  <c r="P8" i="970"/>
  <c r="P9" i="970"/>
  <c r="P10" i="970"/>
  <c r="P11" i="970"/>
  <c r="P12" i="970"/>
  <c r="P13" i="970"/>
  <c r="P14" i="970"/>
  <c r="P15" i="970"/>
  <c r="P16" i="970"/>
  <c r="P17" i="970"/>
  <c r="P18" i="970"/>
  <c r="P19" i="970"/>
  <c r="P20" i="970"/>
  <c r="P21" i="970"/>
  <c r="P22" i="970"/>
  <c r="P23" i="970"/>
  <c r="P24" i="970"/>
  <c r="P25" i="970"/>
  <c r="P26" i="970"/>
  <c r="P27" i="970"/>
  <c r="P28" i="970"/>
  <c r="P29" i="970"/>
  <c r="P30" i="970"/>
  <c r="P31" i="970"/>
  <c r="P32" i="970"/>
  <c r="P33" i="970"/>
  <c r="P34" i="970"/>
  <c r="P35" i="970"/>
  <c r="P36" i="970"/>
  <c r="P37" i="970"/>
  <c r="P38" i="970"/>
  <c r="P39" i="970"/>
  <c r="P40" i="970"/>
  <c r="P41" i="970"/>
  <c r="P42" i="970"/>
  <c r="P43" i="970"/>
  <c r="P44" i="970"/>
  <c r="P45" i="970"/>
  <c r="P46" i="970"/>
  <c r="P47" i="970"/>
  <c r="P48" i="970"/>
  <c r="P49" i="970"/>
  <c r="P50" i="970"/>
  <c r="P51" i="970"/>
  <c r="P52" i="970"/>
  <c r="P53" i="970"/>
  <c r="P54" i="970"/>
  <c r="P55" i="970"/>
  <c r="P56" i="970"/>
  <c r="P57" i="970"/>
  <c r="P58" i="970"/>
  <c r="P59" i="970"/>
  <c r="P60" i="970"/>
  <c r="P61" i="970"/>
  <c r="P62" i="970"/>
  <c r="P63" i="970"/>
  <c r="P64" i="970"/>
  <c r="P65" i="970"/>
  <c r="P66" i="970"/>
  <c r="P67" i="970"/>
  <c r="P68" i="970"/>
  <c r="P69" i="970"/>
  <c r="P70" i="970"/>
  <c r="P71" i="970"/>
  <c r="P72" i="970"/>
  <c r="P73" i="970"/>
  <c r="O2" i="970"/>
  <c r="O3" i="970"/>
  <c r="O4" i="970"/>
  <c r="O5" i="970"/>
  <c r="O6" i="970"/>
  <c r="O7" i="970"/>
  <c r="O8" i="970"/>
  <c r="O9" i="970"/>
  <c r="O10" i="970"/>
  <c r="O11" i="970"/>
  <c r="O12" i="970"/>
  <c r="O13" i="970"/>
  <c r="O14" i="970"/>
  <c r="O15" i="970"/>
  <c r="O16" i="970"/>
  <c r="O17" i="970"/>
  <c r="O18" i="970"/>
  <c r="O19" i="970"/>
  <c r="O20" i="970"/>
  <c r="O21" i="970"/>
  <c r="O22" i="970"/>
  <c r="O23" i="970"/>
  <c r="O24" i="970"/>
  <c r="O25" i="970"/>
  <c r="O26" i="970"/>
  <c r="O27" i="970"/>
  <c r="O28" i="970"/>
  <c r="O29" i="970"/>
  <c r="O30" i="970"/>
  <c r="O31" i="970"/>
  <c r="O32" i="970"/>
  <c r="O33" i="970"/>
  <c r="O34" i="970"/>
  <c r="O35" i="970"/>
  <c r="O36" i="970"/>
  <c r="O37" i="970"/>
  <c r="O38" i="970"/>
  <c r="O39" i="970"/>
  <c r="O40" i="970"/>
  <c r="O41" i="970"/>
  <c r="O42" i="970"/>
  <c r="O43" i="970"/>
  <c r="O44" i="970"/>
  <c r="O45" i="970"/>
  <c r="O46" i="970"/>
  <c r="O47" i="970"/>
  <c r="O48" i="970"/>
  <c r="O49" i="970"/>
  <c r="O50" i="970"/>
  <c r="O51" i="970"/>
  <c r="O52" i="970"/>
  <c r="O53" i="970"/>
  <c r="O54" i="970"/>
  <c r="O55" i="970"/>
  <c r="O56" i="970"/>
  <c r="O57" i="970"/>
  <c r="O58" i="970"/>
  <c r="O59" i="970"/>
  <c r="O60" i="970"/>
  <c r="O61" i="970"/>
  <c r="O62" i="970"/>
  <c r="O63" i="970"/>
  <c r="O64" i="970"/>
  <c r="O65" i="970"/>
  <c r="O66" i="970"/>
  <c r="O67" i="970"/>
  <c r="O68" i="970"/>
  <c r="O69" i="970"/>
  <c r="O70" i="970"/>
  <c r="O71" i="970"/>
  <c r="O72" i="970"/>
  <c r="O73" i="970"/>
  <c r="N2" i="970"/>
  <c r="N3" i="970"/>
  <c r="N4" i="970"/>
  <c r="N5" i="970"/>
  <c r="N6" i="970"/>
  <c r="N7" i="970"/>
  <c r="N8" i="970"/>
  <c r="N9" i="970"/>
  <c r="N10" i="970"/>
  <c r="N11" i="970"/>
  <c r="N12" i="970"/>
  <c r="N13" i="970"/>
  <c r="N14" i="970"/>
  <c r="N15" i="970"/>
  <c r="N16" i="970"/>
  <c r="N17" i="970"/>
  <c r="N18" i="970"/>
  <c r="N19" i="970"/>
  <c r="N20" i="970"/>
  <c r="N21" i="970"/>
  <c r="N22" i="970"/>
  <c r="N23" i="970"/>
  <c r="N24" i="970"/>
  <c r="N25" i="970"/>
  <c r="N26" i="970"/>
  <c r="N27" i="970"/>
  <c r="N28" i="970"/>
  <c r="N29" i="970"/>
  <c r="N30" i="970"/>
  <c r="N31" i="970"/>
  <c r="N32" i="970"/>
  <c r="N33" i="970"/>
  <c r="N34" i="970"/>
  <c r="N35" i="970"/>
  <c r="N36" i="970"/>
  <c r="N37" i="970"/>
  <c r="N38" i="970"/>
  <c r="N39" i="970"/>
  <c r="N40" i="970"/>
  <c r="N41" i="970"/>
  <c r="N42" i="970"/>
  <c r="N43" i="970"/>
  <c r="N44" i="970"/>
  <c r="N45" i="970"/>
  <c r="N46" i="970"/>
  <c r="N47" i="970"/>
  <c r="N48" i="970"/>
  <c r="N49" i="970"/>
  <c r="N50" i="970"/>
  <c r="N51" i="970"/>
  <c r="N52" i="970"/>
  <c r="N53" i="970"/>
  <c r="N54" i="970"/>
  <c r="N55" i="970"/>
  <c r="N56" i="970"/>
  <c r="N57" i="970"/>
  <c r="N58" i="970"/>
  <c r="N59" i="970"/>
  <c r="N60" i="970"/>
  <c r="N61" i="970"/>
  <c r="N62" i="970"/>
  <c r="N63" i="970"/>
  <c r="N64" i="970"/>
  <c r="N65" i="970"/>
  <c r="N66" i="970"/>
  <c r="N67" i="970"/>
  <c r="N68" i="970"/>
  <c r="N69" i="970"/>
  <c r="N70" i="970"/>
  <c r="N71" i="970"/>
  <c r="N72" i="970"/>
  <c r="N73" i="970"/>
  <c r="M2" i="970"/>
  <c r="M3" i="970"/>
  <c r="M4" i="970"/>
  <c r="M5" i="970"/>
  <c r="M6" i="970"/>
  <c r="M7" i="970"/>
  <c r="M8" i="970"/>
  <c r="M9" i="970"/>
  <c r="M10" i="970"/>
  <c r="M11" i="970"/>
  <c r="M12" i="970"/>
  <c r="M13" i="970"/>
  <c r="M14" i="970"/>
  <c r="M15" i="970"/>
  <c r="M16" i="970"/>
  <c r="M17" i="970"/>
  <c r="M18" i="970"/>
  <c r="M19" i="970"/>
  <c r="M20" i="970"/>
  <c r="M21" i="970"/>
  <c r="M22" i="970"/>
  <c r="M23" i="970"/>
  <c r="M24" i="970"/>
  <c r="M25" i="970"/>
  <c r="M26" i="970"/>
  <c r="M27" i="970"/>
  <c r="M28" i="970"/>
  <c r="M29" i="970"/>
  <c r="M30" i="970"/>
  <c r="M31" i="970"/>
  <c r="M32" i="970"/>
  <c r="M33" i="970"/>
  <c r="M34" i="970"/>
  <c r="M35" i="970"/>
  <c r="M36" i="970"/>
  <c r="M37" i="970"/>
  <c r="M38" i="970"/>
  <c r="M39" i="970"/>
  <c r="M40" i="970"/>
  <c r="M41" i="970"/>
  <c r="M42" i="970"/>
  <c r="M43" i="970"/>
  <c r="M44" i="970"/>
  <c r="M45" i="970"/>
  <c r="M46" i="970"/>
  <c r="M47" i="970"/>
  <c r="M48" i="970"/>
  <c r="M49" i="970"/>
  <c r="M50" i="970"/>
  <c r="M51" i="970"/>
  <c r="M52" i="970"/>
  <c r="M53" i="970"/>
  <c r="M54" i="970"/>
  <c r="M55" i="970"/>
  <c r="M56" i="970"/>
  <c r="M57" i="970"/>
  <c r="M58" i="970"/>
  <c r="M59" i="970"/>
  <c r="M60" i="970"/>
  <c r="M61" i="970"/>
  <c r="M62" i="970"/>
  <c r="M63" i="970"/>
  <c r="M64" i="970"/>
  <c r="M65" i="970"/>
  <c r="M66" i="970"/>
  <c r="M67" i="970"/>
  <c r="M68" i="970"/>
  <c r="M69" i="970"/>
  <c r="M70" i="970"/>
  <c r="M71" i="970"/>
  <c r="M72" i="970"/>
  <c r="M73" i="970"/>
  <c r="L2" i="970"/>
  <c r="L3" i="970"/>
  <c r="L4" i="970"/>
  <c r="L5" i="970"/>
  <c r="L6" i="970"/>
  <c r="L7" i="970"/>
  <c r="L8" i="970"/>
  <c r="L9" i="970"/>
  <c r="L10" i="970"/>
  <c r="L11" i="970"/>
  <c r="L12" i="970"/>
  <c r="L13" i="970"/>
  <c r="L14" i="970"/>
  <c r="L15" i="970"/>
  <c r="L16" i="970"/>
  <c r="L17" i="970"/>
  <c r="L18" i="970"/>
  <c r="L19" i="970"/>
  <c r="L20" i="970"/>
  <c r="L21" i="970"/>
  <c r="L22" i="970"/>
  <c r="L23" i="970"/>
  <c r="L24" i="970"/>
  <c r="L25" i="970"/>
  <c r="L26" i="970"/>
  <c r="L27" i="970"/>
  <c r="L28" i="970"/>
  <c r="L29" i="970"/>
  <c r="L30" i="970"/>
  <c r="L31" i="970"/>
  <c r="L32" i="970"/>
  <c r="L33" i="970"/>
  <c r="L34" i="970"/>
  <c r="L35" i="970"/>
  <c r="L36" i="970"/>
  <c r="L37" i="970"/>
  <c r="L38" i="970"/>
  <c r="L39" i="970"/>
  <c r="L40" i="970"/>
  <c r="L41" i="970"/>
  <c r="L42" i="970"/>
  <c r="L43" i="970"/>
  <c r="L44" i="970"/>
  <c r="L45" i="970"/>
  <c r="L46" i="970"/>
  <c r="L47" i="970"/>
  <c r="L48" i="970"/>
  <c r="L49" i="970"/>
  <c r="L50" i="970"/>
  <c r="L51" i="970"/>
  <c r="L52" i="970"/>
  <c r="L53" i="970"/>
  <c r="L54" i="970"/>
  <c r="L55" i="970"/>
  <c r="L56" i="970"/>
  <c r="L57" i="970"/>
  <c r="L58" i="970"/>
  <c r="L59" i="970"/>
  <c r="L60" i="970"/>
  <c r="L61" i="970"/>
  <c r="L62" i="970"/>
  <c r="L63" i="970"/>
  <c r="L64" i="970"/>
  <c r="L65" i="970"/>
  <c r="L66" i="970"/>
  <c r="L67" i="970"/>
  <c r="L68" i="970"/>
  <c r="L69" i="970"/>
  <c r="L70" i="970"/>
  <c r="L71" i="970"/>
  <c r="L72" i="970"/>
  <c r="L73" i="970"/>
  <c r="K2" i="970"/>
  <c r="K3" i="970"/>
  <c r="K4" i="970"/>
  <c r="K5" i="970"/>
  <c r="K6" i="970"/>
  <c r="K7" i="970"/>
  <c r="K8" i="970"/>
  <c r="K9" i="970"/>
  <c r="K10" i="970"/>
  <c r="K11" i="970"/>
  <c r="K12" i="970"/>
  <c r="K13" i="970"/>
  <c r="K14" i="970"/>
  <c r="K15" i="970"/>
  <c r="K16" i="970"/>
  <c r="K17" i="970"/>
  <c r="K18" i="970"/>
  <c r="K19" i="970"/>
  <c r="K20" i="970"/>
  <c r="K21" i="970"/>
  <c r="K22" i="970"/>
  <c r="K23" i="970"/>
  <c r="K24" i="970"/>
  <c r="K25" i="970"/>
  <c r="K26" i="970"/>
  <c r="K27" i="970"/>
  <c r="K28" i="970"/>
  <c r="K29" i="970"/>
  <c r="K30" i="970"/>
  <c r="K31" i="970"/>
  <c r="K32" i="970"/>
  <c r="K33" i="970"/>
  <c r="K34" i="970"/>
  <c r="K35" i="970"/>
  <c r="K36" i="970"/>
  <c r="K37" i="970"/>
  <c r="K38" i="970"/>
  <c r="K39" i="970"/>
  <c r="K40" i="970"/>
  <c r="K41" i="970"/>
  <c r="K42" i="970"/>
  <c r="K43" i="970"/>
  <c r="K44" i="970"/>
  <c r="K45" i="970"/>
  <c r="K46" i="970"/>
  <c r="K47" i="970"/>
  <c r="K48" i="970"/>
  <c r="K49" i="970"/>
  <c r="K50" i="970"/>
  <c r="K51" i="970"/>
  <c r="K52" i="970"/>
  <c r="K53" i="970"/>
  <c r="K54" i="970"/>
  <c r="K55" i="970"/>
  <c r="K56" i="970"/>
  <c r="K57" i="970"/>
  <c r="K58" i="970"/>
  <c r="K59" i="970"/>
  <c r="K60" i="970"/>
  <c r="K61" i="970"/>
  <c r="K62" i="970"/>
  <c r="K63" i="970"/>
  <c r="K64" i="970"/>
  <c r="K65" i="970"/>
  <c r="K66" i="970"/>
  <c r="K67" i="970"/>
  <c r="K68" i="970"/>
  <c r="K69" i="970"/>
  <c r="K70" i="970"/>
  <c r="K71" i="970"/>
  <c r="K72" i="970"/>
  <c r="K73" i="970"/>
  <c r="E50" i="969"/>
  <c r="D8" i="972"/>
  <c r="B2" i="969"/>
  <c r="B3" i="969"/>
  <c r="B4" i="969"/>
  <c r="B5" i="969"/>
  <c r="B6" i="969"/>
  <c r="B7" i="969"/>
  <c r="B8" i="969"/>
  <c r="B9" i="969"/>
  <c r="B10" i="969"/>
  <c r="B11" i="969"/>
  <c r="B12" i="969"/>
  <c r="B13" i="969"/>
  <c r="B14" i="969"/>
  <c r="B15" i="969"/>
  <c r="B16" i="969"/>
  <c r="B17" i="969"/>
  <c r="B18" i="969"/>
  <c r="B19" i="969"/>
  <c r="B20" i="969"/>
  <c r="B21" i="969"/>
  <c r="B22" i="969"/>
  <c r="B23" i="969"/>
  <c r="B24" i="969"/>
  <c r="B25" i="969"/>
  <c r="B26" i="969"/>
  <c r="B27" i="969"/>
  <c r="B28" i="969"/>
  <c r="B29" i="969"/>
  <c r="B30" i="969"/>
  <c r="B31" i="969"/>
  <c r="B32" i="969"/>
  <c r="B33" i="969"/>
  <c r="B34" i="969"/>
  <c r="B35" i="969"/>
  <c r="B36" i="969"/>
  <c r="B37" i="969"/>
  <c r="B38" i="969"/>
  <c r="B39" i="969"/>
  <c r="B40" i="969"/>
  <c r="B41" i="969"/>
  <c r="B42" i="969"/>
  <c r="B43" i="969"/>
  <c r="B44" i="969"/>
  <c r="B45" i="969"/>
  <c r="B46" i="969"/>
  <c r="B47" i="969"/>
  <c r="B48" i="969"/>
  <c r="B49" i="969"/>
  <c r="E2" i="969"/>
  <c r="E3" i="969"/>
  <c r="E4" i="969"/>
  <c r="E5" i="969"/>
  <c r="E6" i="969"/>
  <c r="E7" i="969"/>
  <c r="E8" i="969"/>
  <c r="E9" i="969"/>
  <c r="E10" i="969"/>
  <c r="E11" i="969"/>
  <c r="E12" i="969"/>
  <c r="E13" i="969"/>
  <c r="E14" i="969"/>
  <c r="E15" i="969"/>
  <c r="E16" i="969"/>
  <c r="E17" i="969"/>
  <c r="E18" i="969"/>
  <c r="E19" i="969"/>
  <c r="E20" i="969"/>
  <c r="E21" i="969"/>
  <c r="E22" i="969"/>
  <c r="E23" i="969"/>
  <c r="E24" i="969"/>
  <c r="E25" i="969"/>
  <c r="E26" i="969"/>
  <c r="E27" i="969"/>
  <c r="E28" i="969"/>
  <c r="E29" i="969"/>
  <c r="E30" i="969"/>
  <c r="E31" i="969"/>
  <c r="E32" i="969"/>
  <c r="E33" i="969"/>
  <c r="E34" i="969"/>
  <c r="E35" i="969"/>
  <c r="E36" i="969"/>
  <c r="E37" i="969"/>
  <c r="E38" i="969"/>
  <c r="E39" i="969"/>
  <c r="E40" i="969"/>
  <c r="E41" i="969"/>
  <c r="E42" i="969"/>
  <c r="E43" i="969"/>
  <c r="E44" i="969"/>
  <c r="E45" i="969"/>
  <c r="E46" i="969"/>
  <c r="E47" i="969"/>
  <c r="E48" i="969"/>
  <c r="E49" i="969"/>
  <c r="S2" i="968"/>
  <c r="S3" i="968"/>
  <c r="S4" i="968"/>
  <c r="S5" i="968"/>
  <c r="S6" i="968"/>
  <c r="S7" i="968"/>
  <c r="S8" i="968"/>
  <c r="S9" i="968"/>
  <c r="S10" i="968"/>
  <c r="S11" i="968"/>
  <c r="S12" i="968"/>
  <c r="S13" i="968"/>
  <c r="S14" i="968"/>
  <c r="S15" i="968"/>
  <c r="S16" i="968"/>
  <c r="S17" i="968"/>
  <c r="S18" i="968"/>
  <c r="S19" i="968"/>
  <c r="S20" i="968"/>
  <c r="S21" i="968"/>
  <c r="S22" i="968"/>
  <c r="S23" i="968"/>
  <c r="S24" i="968"/>
  <c r="S25" i="968"/>
  <c r="S26" i="968"/>
  <c r="S27" i="968"/>
  <c r="S28" i="968"/>
  <c r="S29" i="968"/>
  <c r="S30" i="968"/>
  <c r="S31" i="968"/>
  <c r="S32" i="968"/>
  <c r="S33" i="968"/>
  <c r="S34" i="968"/>
  <c r="S35" i="968"/>
  <c r="S36" i="968"/>
  <c r="S37" i="968"/>
  <c r="S38" i="968"/>
  <c r="S39" i="968"/>
  <c r="S40" i="968"/>
  <c r="S41" i="968"/>
  <c r="S42" i="968"/>
  <c r="S43" i="968"/>
  <c r="S44" i="968"/>
  <c r="S45" i="968"/>
  <c r="S46" i="968"/>
  <c r="S47" i="968"/>
  <c r="S48" i="968"/>
  <c r="S49" i="968"/>
  <c r="R2" i="968"/>
  <c r="R3" i="968"/>
  <c r="R4" i="968"/>
  <c r="R5" i="968"/>
  <c r="R6" i="968"/>
  <c r="R7" i="968"/>
  <c r="R8" i="968"/>
  <c r="R9" i="968"/>
  <c r="R10" i="968"/>
  <c r="R11" i="968"/>
  <c r="R12" i="968"/>
  <c r="R13" i="968"/>
  <c r="R14" i="968"/>
  <c r="R15" i="968"/>
  <c r="R16" i="968"/>
  <c r="R17" i="968"/>
  <c r="R18" i="968"/>
  <c r="R19" i="968"/>
  <c r="R20" i="968"/>
  <c r="R21" i="968"/>
  <c r="R22" i="968"/>
  <c r="R23" i="968"/>
  <c r="R24" i="968"/>
  <c r="R25" i="968"/>
  <c r="R26" i="968"/>
  <c r="R27" i="968"/>
  <c r="R28" i="968"/>
  <c r="R29" i="968"/>
  <c r="R30" i="968"/>
  <c r="R31" i="968"/>
  <c r="R32" i="968"/>
  <c r="R33" i="968"/>
  <c r="R34" i="968"/>
  <c r="R35" i="968"/>
  <c r="R36" i="968"/>
  <c r="R37" i="968"/>
  <c r="R38" i="968"/>
  <c r="R39" i="968"/>
  <c r="R40" i="968"/>
  <c r="R41" i="968"/>
  <c r="R42" i="968"/>
  <c r="R43" i="968"/>
  <c r="R44" i="968"/>
  <c r="R45" i="968"/>
  <c r="R46" i="968"/>
  <c r="R47" i="968"/>
  <c r="R48" i="968"/>
  <c r="R49" i="968"/>
  <c r="Q2" i="968"/>
  <c r="Q3" i="968"/>
  <c r="Q4" i="968"/>
  <c r="Q5" i="968"/>
  <c r="Q6" i="968"/>
  <c r="Q7" i="968"/>
  <c r="Q8" i="968"/>
  <c r="Q9" i="968"/>
  <c r="Q10" i="968"/>
  <c r="Q11" i="968"/>
  <c r="Q12" i="968"/>
  <c r="Q13" i="968"/>
  <c r="Q14" i="968"/>
  <c r="Q15" i="968"/>
  <c r="Q16" i="968"/>
  <c r="Q17" i="968"/>
  <c r="Q18" i="968"/>
  <c r="Q19" i="968"/>
  <c r="Q20" i="968"/>
  <c r="Q21" i="968"/>
  <c r="Q22" i="968"/>
  <c r="Q23" i="968"/>
  <c r="Q24" i="968"/>
  <c r="Q25" i="968"/>
  <c r="Q26" i="968"/>
  <c r="Q27" i="968"/>
  <c r="Q28" i="968"/>
  <c r="Q29" i="968"/>
  <c r="Q30" i="968"/>
  <c r="Q31" i="968"/>
  <c r="Q32" i="968"/>
  <c r="Q33" i="968"/>
  <c r="Q34" i="968"/>
  <c r="Q35" i="968"/>
  <c r="Q36" i="968"/>
  <c r="Q37" i="968"/>
  <c r="Q38" i="968"/>
  <c r="Q39" i="968"/>
  <c r="Q40" i="968"/>
  <c r="Q41" i="968"/>
  <c r="Q42" i="968"/>
  <c r="Q43" i="968"/>
  <c r="Q44" i="968"/>
  <c r="Q45" i="968"/>
  <c r="Q46" i="968"/>
  <c r="Q47" i="968"/>
  <c r="Q48" i="968"/>
  <c r="Q49" i="968"/>
  <c r="P2" i="968"/>
  <c r="P3" i="968"/>
  <c r="P4" i="968"/>
  <c r="P5" i="968"/>
  <c r="P6" i="968"/>
  <c r="P7" i="968"/>
  <c r="P8" i="968"/>
  <c r="P9" i="968"/>
  <c r="P10" i="968"/>
  <c r="P11" i="968"/>
  <c r="P12" i="968"/>
  <c r="P13" i="968"/>
  <c r="P14" i="968"/>
  <c r="P15" i="968"/>
  <c r="P16" i="968"/>
  <c r="P17" i="968"/>
  <c r="P18" i="968"/>
  <c r="P19" i="968"/>
  <c r="P20" i="968"/>
  <c r="P21" i="968"/>
  <c r="P22" i="968"/>
  <c r="P23" i="968"/>
  <c r="P24" i="968"/>
  <c r="P25" i="968"/>
  <c r="P26" i="968"/>
  <c r="P27" i="968"/>
  <c r="P28" i="968"/>
  <c r="P29" i="968"/>
  <c r="P30" i="968"/>
  <c r="P31" i="968"/>
  <c r="P32" i="968"/>
  <c r="P33" i="968"/>
  <c r="P34" i="968"/>
  <c r="P35" i="968"/>
  <c r="P36" i="968"/>
  <c r="P37" i="968"/>
  <c r="P38" i="968"/>
  <c r="P39" i="968"/>
  <c r="P40" i="968"/>
  <c r="P41" i="968"/>
  <c r="P42" i="968"/>
  <c r="P43" i="968"/>
  <c r="P44" i="968"/>
  <c r="P45" i="968"/>
  <c r="P46" i="968"/>
  <c r="P47" i="968"/>
  <c r="P48" i="968"/>
  <c r="P49" i="968"/>
  <c r="O2" i="968"/>
  <c r="O3" i="968"/>
  <c r="O4" i="968"/>
  <c r="O5" i="968"/>
  <c r="O6" i="968"/>
  <c r="O7" i="968"/>
  <c r="O8" i="968"/>
  <c r="O9" i="968"/>
  <c r="O10" i="968"/>
  <c r="O11" i="968"/>
  <c r="O12" i="968"/>
  <c r="O13" i="968"/>
  <c r="O14" i="968"/>
  <c r="O15" i="968"/>
  <c r="O16" i="968"/>
  <c r="O17" i="968"/>
  <c r="O18" i="968"/>
  <c r="O19" i="968"/>
  <c r="O20" i="968"/>
  <c r="O21" i="968"/>
  <c r="O22" i="968"/>
  <c r="O23" i="968"/>
  <c r="O24" i="968"/>
  <c r="O25" i="968"/>
  <c r="O26" i="968"/>
  <c r="O27" i="968"/>
  <c r="O28" i="968"/>
  <c r="O29" i="968"/>
  <c r="O30" i="968"/>
  <c r="O31" i="968"/>
  <c r="O32" i="968"/>
  <c r="O33" i="968"/>
  <c r="O34" i="968"/>
  <c r="O35" i="968"/>
  <c r="O36" i="968"/>
  <c r="O37" i="968"/>
  <c r="O38" i="968"/>
  <c r="O39" i="968"/>
  <c r="O40" i="968"/>
  <c r="O41" i="968"/>
  <c r="O42" i="968"/>
  <c r="O43" i="968"/>
  <c r="O44" i="968"/>
  <c r="O45" i="968"/>
  <c r="O46" i="968"/>
  <c r="O47" i="968"/>
  <c r="O48" i="968"/>
  <c r="O49" i="968"/>
  <c r="N2" i="968"/>
  <c r="N3" i="968"/>
  <c r="N4" i="968"/>
  <c r="N5" i="968"/>
  <c r="N6" i="968"/>
  <c r="N7" i="968"/>
  <c r="N8" i="968"/>
  <c r="N9" i="968"/>
  <c r="N10" i="968"/>
  <c r="N11" i="968"/>
  <c r="N12" i="968"/>
  <c r="N13" i="968"/>
  <c r="N14" i="968"/>
  <c r="N15" i="968"/>
  <c r="N16" i="968"/>
  <c r="N17" i="968"/>
  <c r="N18" i="968"/>
  <c r="N19" i="968"/>
  <c r="N20" i="968"/>
  <c r="N21" i="968"/>
  <c r="N22" i="968"/>
  <c r="N23" i="968"/>
  <c r="N24" i="968"/>
  <c r="N25" i="968"/>
  <c r="N26" i="968"/>
  <c r="N27" i="968"/>
  <c r="N28" i="968"/>
  <c r="N29" i="968"/>
  <c r="N30" i="968"/>
  <c r="N31" i="968"/>
  <c r="N32" i="968"/>
  <c r="N33" i="968"/>
  <c r="N34" i="968"/>
  <c r="N35" i="968"/>
  <c r="N36" i="968"/>
  <c r="N37" i="968"/>
  <c r="N38" i="968"/>
  <c r="N39" i="968"/>
  <c r="N40" i="968"/>
  <c r="N41" i="968"/>
  <c r="N42" i="968"/>
  <c r="N43" i="968"/>
  <c r="N44" i="968"/>
  <c r="N45" i="968"/>
  <c r="N46" i="968"/>
  <c r="N47" i="968"/>
  <c r="N48" i="968"/>
  <c r="N49" i="968"/>
  <c r="M2" i="968"/>
  <c r="M3" i="968"/>
  <c r="M4" i="968"/>
  <c r="M5" i="968"/>
  <c r="M6" i="968"/>
  <c r="M7" i="968"/>
  <c r="M8" i="968"/>
  <c r="M9" i="968"/>
  <c r="M10" i="968"/>
  <c r="M11" i="968"/>
  <c r="M12" i="968"/>
  <c r="M13" i="968"/>
  <c r="M14" i="968"/>
  <c r="M15" i="968"/>
  <c r="M16" i="968"/>
  <c r="M17" i="968"/>
  <c r="M18" i="968"/>
  <c r="M19" i="968"/>
  <c r="M20" i="968"/>
  <c r="M21" i="968"/>
  <c r="M22" i="968"/>
  <c r="M23" i="968"/>
  <c r="M24" i="968"/>
  <c r="M25" i="968"/>
  <c r="M26" i="968"/>
  <c r="M27" i="968"/>
  <c r="M28" i="968"/>
  <c r="M29" i="968"/>
  <c r="M30" i="968"/>
  <c r="M31" i="968"/>
  <c r="M32" i="968"/>
  <c r="M33" i="968"/>
  <c r="M34" i="968"/>
  <c r="M35" i="968"/>
  <c r="M36" i="968"/>
  <c r="M37" i="968"/>
  <c r="M38" i="968"/>
  <c r="M39" i="968"/>
  <c r="M40" i="968"/>
  <c r="M41" i="968"/>
  <c r="M42" i="968"/>
  <c r="M43" i="968"/>
  <c r="M44" i="968"/>
  <c r="M45" i="968"/>
  <c r="M46" i="968"/>
  <c r="M47" i="968"/>
  <c r="M48" i="968"/>
  <c r="M49" i="968"/>
  <c r="L2" i="968"/>
  <c r="L3" i="968"/>
  <c r="L4" i="968"/>
  <c r="L5" i="968"/>
  <c r="L6" i="968"/>
  <c r="L7" i="968"/>
  <c r="L8" i="968"/>
  <c r="L9" i="968"/>
  <c r="L10" i="968"/>
  <c r="L11" i="968"/>
  <c r="L12" i="968"/>
  <c r="L13" i="968"/>
  <c r="L14" i="968"/>
  <c r="L15" i="968"/>
  <c r="L16" i="968"/>
  <c r="L17" i="968"/>
  <c r="L18" i="968"/>
  <c r="L19" i="968"/>
  <c r="L20" i="968"/>
  <c r="L21" i="968"/>
  <c r="L22" i="968"/>
  <c r="L23" i="968"/>
  <c r="L24" i="968"/>
  <c r="L25" i="968"/>
  <c r="L26" i="968"/>
  <c r="L27" i="968"/>
  <c r="L28" i="968"/>
  <c r="L29" i="968"/>
  <c r="L30" i="968"/>
  <c r="L31" i="968"/>
  <c r="L32" i="968"/>
  <c r="L33" i="968"/>
  <c r="L34" i="968"/>
  <c r="L35" i="968"/>
  <c r="L36" i="968"/>
  <c r="L37" i="968"/>
  <c r="L38" i="968"/>
  <c r="L39" i="968"/>
  <c r="L40" i="968"/>
  <c r="L41" i="968"/>
  <c r="L42" i="968"/>
  <c r="L43" i="968"/>
  <c r="L44" i="968"/>
  <c r="L45" i="968"/>
  <c r="L46" i="968"/>
  <c r="L47" i="968"/>
  <c r="L48" i="968"/>
  <c r="L49" i="968"/>
  <c r="K2" i="968"/>
  <c r="K3" i="968"/>
  <c r="K4" i="968"/>
  <c r="K5" i="968"/>
  <c r="K6" i="968"/>
  <c r="K7" i="968"/>
  <c r="K8" i="968"/>
  <c r="K9" i="968"/>
  <c r="K10" i="968"/>
  <c r="K11" i="968"/>
  <c r="K12" i="968"/>
  <c r="K13" i="968"/>
  <c r="K14" i="968"/>
  <c r="K15" i="968"/>
  <c r="K16" i="968"/>
  <c r="K17" i="968"/>
  <c r="K18" i="968"/>
  <c r="K19" i="968"/>
  <c r="K20" i="968"/>
  <c r="K21" i="968"/>
  <c r="K22" i="968"/>
  <c r="K23" i="968"/>
  <c r="K24" i="968"/>
  <c r="K25" i="968"/>
  <c r="K26" i="968"/>
  <c r="K27" i="968"/>
  <c r="K28" i="968"/>
  <c r="K29" i="968"/>
  <c r="K30" i="968"/>
  <c r="K31" i="968"/>
  <c r="K32" i="968"/>
  <c r="K33" i="968"/>
  <c r="K34" i="968"/>
  <c r="K35" i="968"/>
  <c r="K36" i="968"/>
  <c r="K37" i="968"/>
  <c r="K38" i="968"/>
  <c r="K39" i="968"/>
  <c r="K40" i="968"/>
  <c r="K41" i="968"/>
  <c r="K42" i="968"/>
  <c r="K43" i="968"/>
  <c r="K44" i="968"/>
  <c r="K45" i="968"/>
  <c r="K46" i="968"/>
  <c r="K47" i="968"/>
  <c r="K48" i="968"/>
  <c r="K49" i="968"/>
</calcChain>
</file>

<file path=xl/sharedStrings.xml><?xml version="1.0" encoding="utf-8"?>
<sst xmlns="http://schemas.openxmlformats.org/spreadsheetml/2006/main" count="114" uniqueCount="45">
  <si>
    <t>Year</t>
  </si>
  <si>
    <t>Date</t>
  </si>
  <si>
    <t>MonthDays</t>
  </si>
  <si>
    <t>PeakDays</t>
  </si>
  <si>
    <t>N10HDD18</t>
  </si>
  <si>
    <t>N10CDD18</t>
  </si>
  <si>
    <t>StatDays</t>
  </si>
  <si>
    <t>OntarioGDP</t>
  </si>
  <si>
    <t>LondonPop</t>
  </si>
  <si>
    <t>GSLT50_kWh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</si>
  <si>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</si>
  <si>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</si>
  <si>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</si>
  <si>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</si>
  <si>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</si>
  <si>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</si>
  <si>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</si>
  <si>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</si>
  <si>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</si>
  <si>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</si>
  <si>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</si>
  <si>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</si>
  <si>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</si>
  <si>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</si>
  <si>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</si>
  <si>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</si>
  <si>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</si>
  <si>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</si>
  <si>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</si>
  <si>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</si>
  <si>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</si>
  <si>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</si>
  <si>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</si>
  <si>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</si>
  <si>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Predicted Value </t>
  </si>
  <si>
    <t xml:space="preserve">Average of Absolute % Error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</si>
  <si>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</si>
  <si>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</si>
  <si>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</si>
  <si>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</si>
  <si>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</si>
  <si>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 xml:space="preserve">GSLT50_kWh </t>
  </si>
  <si>
    <t>Annual Predicted vs. Actual GSLT50_kWh</t>
  </si>
  <si>
    <t>Sum of GSLT50_kWh</t>
  </si>
  <si>
    <t>Annual Actual vs. Normalized GSLT50_kWh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</si>
</sst>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165" fontId="0" fillId="0" borderId="0" xfId="4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4" fillId="0" borderId="0" xfId="4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NumberFormat="1"/>
    <xf numFmtId="17" fontId="0" fillId="0" borderId="0" xfId="0" applyNumberFormat="1"/>
    <xf numFmtId="0" fontId="4" fillId="0" borderId="1" xfId="0" applyFont="1" applyFill="1" applyBorder="1" applyAlignment="1"/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Summ'!$B$1</c:f>
              <c:strCache>
                <c:ptCount val="1"/>
                <c:pt idx="0">
                  <c:v>Year</c:v>
                </c:pt>
              </c:strCache>
            </c:strRef>
          </c:tx>
          <c:marker>
            <c:symbol val="none"/>
          </c:marker>
          <c:val>
            <c:numRef>
              <c:f>'Predicted Monthly Data Summ'!$B$2:$B$48</c:f>
              <c:numCache>
                <c:formatCode>General</c:formatCode>
                <c:ptCount val="47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7-4E95-A75F-E890253279F9}"/>
            </c:ext>
          </c:extLst>
        </c:ser>
        <c:ser>
          <c:idx val="2"/>
          <c:order val="1"/>
          <c:tx>
            <c:strRef>
              <c:f>'Predicted Monthly Data Summ'!$C$1</c:f>
              <c:strCache>
                <c:ptCount val="1"/>
                <c:pt idx="0">
                  <c:v>GSLT50_kWh</c:v>
                </c:pt>
              </c:strCache>
            </c:strRef>
          </c:tx>
          <c:marker>
            <c:symbol val="none"/>
          </c:marker>
          <c:val>
            <c:numRef>
              <c:f>'Predicted Monthly Data Summ'!$C$2:$C$48</c:f>
              <c:numCache>
                <c:formatCode>General</c:formatCode>
                <c:ptCount val="47"/>
                <c:pt idx="0">
                  <c:v>34553600.810000002</c:v>
                </c:pt>
                <c:pt idx="1">
                  <c:v>31484081.09</c:v>
                </c:pt>
                <c:pt idx="2">
                  <c:v>33557905.229999997</c:v>
                </c:pt>
                <c:pt idx="3">
                  <c:v>28819249.300000001</c:v>
                </c:pt>
                <c:pt idx="4">
                  <c:v>29942579.18</c:v>
                </c:pt>
                <c:pt idx="5">
                  <c:v>32060147.329999998</c:v>
                </c:pt>
                <c:pt idx="6">
                  <c:v>34823078.740000002</c:v>
                </c:pt>
                <c:pt idx="7">
                  <c:v>33473973.710000001</c:v>
                </c:pt>
                <c:pt idx="8">
                  <c:v>31626552.190000001</c:v>
                </c:pt>
                <c:pt idx="9">
                  <c:v>29861240.960000001</c:v>
                </c:pt>
                <c:pt idx="10">
                  <c:v>31138349.140000001</c:v>
                </c:pt>
                <c:pt idx="11">
                  <c:v>33882441.560000002</c:v>
                </c:pt>
                <c:pt idx="12">
                  <c:v>36703748.689999998</c:v>
                </c:pt>
                <c:pt idx="13">
                  <c:v>31657128.850000001</c:v>
                </c:pt>
                <c:pt idx="14">
                  <c:v>33579510.909999996</c:v>
                </c:pt>
                <c:pt idx="15">
                  <c:v>31046781.579999998</c:v>
                </c:pt>
                <c:pt idx="16">
                  <c:v>31876617.629999999</c:v>
                </c:pt>
                <c:pt idx="17">
                  <c:v>33391033.809999999</c:v>
                </c:pt>
                <c:pt idx="18">
                  <c:v>36720527.670000002</c:v>
                </c:pt>
                <c:pt idx="19">
                  <c:v>36609011.75</c:v>
                </c:pt>
                <c:pt idx="20">
                  <c:v>31799470.960000001</c:v>
                </c:pt>
                <c:pt idx="21">
                  <c:v>30178509.07</c:v>
                </c:pt>
                <c:pt idx="22">
                  <c:v>32327634.940000001</c:v>
                </c:pt>
                <c:pt idx="23">
                  <c:v>32931046.329999998</c:v>
                </c:pt>
                <c:pt idx="24">
                  <c:v>36322911.329999998</c:v>
                </c:pt>
                <c:pt idx="25">
                  <c:v>32759770.309999999</c:v>
                </c:pt>
                <c:pt idx="26">
                  <c:v>34292430.479999997</c:v>
                </c:pt>
                <c:pt idx="27">
                  <c:v>29964386.670000002</c:v>
                </c:pt>
                <c:pt idx="28">
                  <c:v>29782058.109999999</c:v>
                </c:pt>
                <c:pt idx="29">
                  <c:v>31260651.09</c:v>
                </c:pt>
                <c:pt idx="30">
                  <c:v>38280318.909999996</c:v>
                </c:pt>
                <c:pt idx="31">
                  <c:v>35590707.539999999</c:v>
                </c:pt>
                <c:pt idx="32">
                  <c:v>31177053.309999999</c:v>
                </c:pt>
                <c:pt idx="33">
                  <c:v>29902537.309999999</c:v>
                </c:pt>
                <c:pt idx="34">
                  <c:v>32314238.52</c:v>
                </c:pt>
                <c:pt idx="35">
                  <c:v>33893427.340000004</c:v>
                </c:pt>
                <c:pt idx="36">
                  <c:v>34783249.539999999</c:v>
                </c:pt>
                <c:pt idx="37">
                  <c:v>33026994.280000001</c:v>
                </c:pt>
                <c:pt idx="38">
                  <c:v>31109310.309999999</c:v>
                </c:pt>
                <c:pt idx="39">
                  <c:v>25578060.129999999</c:v>
                </c:pt>
                <c:pt idx="40">
                  <c:v>26752780.870000001</c:v>
                </c:pt>
                <c:pt idx="41">
                  <c:v>31006576.09</c:v>
                </c:pt>
                <c:pt idx="42">
                  <c:v>37998043.490000002</c:v>
                </c:pt>
                <c:pt idx="43">
                  <c:v>34441222.469999999</c:v>
                </c:pt>
                <c:pt idx="44">
                  <c:v>29132929.239999998</c:v>
                </c:pt>
                <c:pt idx="45">
                  <c:v>28660946.120000001</c:v>
                </c:pt>
                <c:pt idx="46">
                  <c:v>29522300.829999998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67-4E95-A75F-E890253279F9}"/>
            </c:ext>
          </c:extLst>
        </c:ser>
        <c:ser>
          <c:idx val="3"/>
          <c:order val="2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33925148.063332617</c:v>
                </c:pt>
                <c:pt idx="1">
                  <c:v>31421611.500925347</c:v>
                </c:pt>
                <c:pt idx="2">
                  <c:v>33289959.071580492</c:v>
                </c:pt>
                <c:pt idx="3">
                  <c:v>28968802.046823114</c:v>
                </c:pt>
                <c:pt idx="4">
                  <c:v>30730580.593529761</c:v>
                </c:pt>
                <c:pt idx="5">
                  <c:v>32695471.718014508</c:v>
                </c:pt>
                <c:pt idx="6">
                  <c:v>34790801.994576529</c:v>
                </c:pt>
                <c:pt idx="7">
                  <c:v>32272650.767661981</c:v>
                </c:pt>
                <c:pt idx="8">
                  <c:v>32332896.933632292</c:v>
                </c:pt>
                <c:pt idx="9">
                  <c:v>30116879.85667973</c:v>
                </c:pt>
                <c:pt idx="10">
                  <c:v>31776142.699910052</c:v>
                </c:pt>
                <c:pt idx="11">
                  <c:v>34956868.559078194</c:v>
                </c:pt>
                <c:pt idx="12">
                  <c:v>35544173.804029562</c:v>
                </c:pt>
                <c:pt idx="13">
                  <c:v>32172824.335597791</c:v>
                </c:pt>
                <c:pt idx="14">
                  <c:v>33256264.797835626</c:v>
                </c:pt>
                <c:pt idx="15">
                  <c:v>31093064.822417513</c:v>
                </c:pt>
                <c:pt idx="16">
                  <c:v>31890077.239590332</c:v>
                </c:pt>
                <c:pt idx="17">
                  <c:v>31351015.184070192</c:v>
                </c:pt>
                <c:pt idx="18">
                  <c:v>36049709.465424873</c:v>
                </c:pt>
                <c:pt idx="19">
                  <c:v>37272118.362315245</c:v>
                </c:pt>
                <c:pt idx="20">
                  <c:v>32552333.517534673</c:v>
                </c:pt>
                <c:pt idx="21">
                  <c:v>31769180.969300859</c:v>
                </c:pt>
                <c:pt idx="22">
                  <c:v>32334912.858786032</c:v>
                </c:pt>
                <c:pt idx="23">
                  <c:v>33439914.376413584</c:v>
                </c:pt>
                <c:pt idx="24">
                  <c:v>35594192.261333399</c:v>
                </c:pt>
                <c:pt idx="25">
                  <c:v>32598255.932741426</c:v>
                </c:pt>
                <c:pt idx="26">
                  <c:v>33157150.617014661</c:v>
                </c:pt>
                <c:pt idx="27">
                  <c:v>30422940.336612225</c:v>
                </c:pt>
                <c:pt idx="28">
                  <c:v>30120528.702230573</c:v>
                </c:pt>
                <c:pt idx="29">
                  <c:v>29956906.277511954</c:v>
                </c:pt>
                <c:pt idx="30">
                  <c:v>38465645.05159045</c:v>
                </c:pt>
                <c:pt idx="31">
                  <c:v>33732125.810893923</c:v>
                </c:pt>
                <c:pt idx="32">
                  <c:v>29556919.495916061</c:v>
                </c:pt>
                <c:pt idx="33">
                  <c:v>30876675.054513268</c:v>
                </c:pt>
                <c:pt idx="34">
                  <c:v>31988627.761372983</c:v>
                </c:pt>
                <c:pt idx="35">
                  <c:v>33656796.799895011</c:v>
                </c:pt>
                <c:pt idx="36">
                  <c:v>33676826.030941568</c:v>
                </c:pt>
                <c:pt idx="37">
                  <c:v>32338479.65817488</c:v>
                </c:pt>
                <c:pt idx="38">
                  <c:v>31377312.128998876</c:v>
                </c:pt>
                <c:pt idx="39">
                  <c:v>29893696.444753326</c:v>
                </c:pt>
                <c:pt idx="40">
                  <c:v>30425757.35719648</c:v>
                </c:pt>
                <c:pt idx="41">
                  <c:v>31765139.782556787</c:v>
                </c:pt>
                <c:pt idx="42">
                  <c:v>39519898.740646109</c:v>
                </c:pt>
                <c:pt idx="43">
                  <c:v>32357401.221222125</c:v>
                </c:pt>
                <c:pt idx="44">
                  <c:v>27622017.876715668</c:v>
                </c:pt>
                <c:pt idx="45">
                  <c:v>28765409.036777399</c:v>
                </c:pt>
                <c:pt idx="46">
                  <c:v>28356422.059229232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67-4E95-A75F-E89025327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835312"/>
        <c:axId val="1435835728"/>
      </c:lineChart>
      <c:catAx>
        <c:axId val="143583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435835728"/>
        <c:crosses val="autoZero"/>
        <c:auto val="1"/>
        <c:lblAlgn val="ctr"/>
        <c:lblOffset val="100"/>
        <c:noMultiLvlLbl val="0"/>
      </c:catAx>
      <c:valAx>
        <c:axId val="1435835728"/>
        <c:scaling>
          <c:orientation val="minMax"/>
          <c:max val="39519898.740646109"/>
          <c:min val="25578060.12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58353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[LF_GSLT50_kWh_19-Nov-2021 06 23 AM.xlsx]PredictedAnnualDataSumm!PivotTable2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GSLT50_kWh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385223199.24000001</c:v>
                </c:pt>
                <c:pt idx="1">
                  <c:v>398821022.18999994</c:v>
                </c:pt>
                <c:pt idx="2">
                  <c:v>395540490.91999996</c:v>
                </c:pt>
                <c:pt idx="3">
                  <c:v>374492024.25999999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2-468F-AA25-F23F6A8969CB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387277813.80574465</c:v>
                </c:pt>
                <c:pt idx="1">
                  <c:v>398725589.7333163</c:v>
                </c:pt>
                <c:pt idx="2">
                  <c:v>390126764.10162592</c:v>
                </c:pt>
                <c:pt idx="3">
                  <c:v>377946568.96931326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2-468F-AA25-F23F6A8969CB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5.3335691354989808E-3</c:v>
                </c:pt>
                <c:pt idx="1">
                  <c:v>2.3928642517287191E-4</c:v>
                </c:pt>
                <c:pt idx="2">
                  <c:v>1.3686909286536207E-2</c:v>
                </c:pt>
                <c:pt idx="3">
                  <c:v>9.224614906390833E-3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2-468F-AA25-F23F6A89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878384"/>
        <c:axId val="1436883792"/>
      </c:lineChart>
      <c:catAx>
        <c:axId val="14368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6883792"/>
        <c:crosses val="autoZero"/>
        <c:auto val="1"/>
        <c:lblAlgn val="ctr"/>
        <c:lblOffset val="100"/>
        <c:noMultiLvlLbl val="0"/>
      </c:catAx>
      <c:valAx>
        <c:axId val="143688379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43687838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[LF_GSLT50_kWh_19-Nov-2021 06 23 AM.xlsx]PredictedAnnualDataSumm2!PivotTable2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GSLT50_kWh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385223199.24000001</c:v>
                </c:pt>
                <c:pt idx="1">
                  <c:v>398821022.18999994</c:v>
                </c:pt>
                <c:pt idx="2">
                  <c:v>395540490.91999996</c:v>
                </c:pt>
                <c:pt idx="3">
                  <c:v>374492024.25999999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7-4429-86DB-1A0716AC046E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387277813.80574465</c:v>
                </c:pt>
                <c:pt idx="1">
                  <c:v>398725589.7333163</c:v>
                </c:pt>
                <c:pt idx="2">
                  <c:v>390126764.10162592</c:v>
                </c:pt>
                <c:pt idx="3">
                  <c:v>377946568.96931326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7-4429-86DB-1A0716AC0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7771376"/>
        <c:axId val="1139741232"/>
      </c:lineChart>
      <c:catAx>
        <c:axId val="12377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9741232"/>
        <c:crosses val="autoZero"/>
        <c:auto val="1"/>
        <c:lblAlgn val="ctr"/>
        <c:lblOffset val="100"/>
        <c:noMultiLvlLbl val="0"/>
      </c:catAx>
      <c:valAx>
        <c:axId val="113974123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23777137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GSLT50_kWh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44196</c:v>
                </c:pt>
                <c:pt idx="49">
                  <c:v>44226</c:v>
                </c:pt>
                <c:pt idx="50">
                  <c:v>44256</c:v>
                </c:pt>
                <c:pt idx="51">
                  <c:v>44286</c:v>
                </c:pt>
                <c:pt idx="52">
                  <c:v>44316</c:v>
                </c:pt>
                <c:pt idx="53">
                  <c:v>44346</c:v>
                </c:pt>
                <c:pt idx="54">
                  <c:v>44376</c:v>
                </c:pt>
                <c:pt idx="55">
                  <c:v>44406</c:v>
                </c:pt>
                <c:pt idx="56">
                  <c:v>44436</c:v>
                </c:pt>
                <c:pt idx="57">
                  <c:v>44466</c:v>
                </c:pt>
                <c:pt idx="58">
                  <c:v>44496</c:v>
                </c:pt>
                <c:pt idx="59">
                  <c:v>44526</c:v>
                </c:pt>
                <c:pt idx="60">
                  <c:v>44556</c:v>
                </c:pt>
                <c:pt idx="61">
                  <c:v>44586</c:v>
                </c:pt>
                <c:pt idx="62">
                  <c:v>44616</c:v>
                </c:pt>
                <c:pt idx="63">
                  <c:v>44646</c:v>
                </c:pt>
                <c:pt idx="64">
                  <c:v>44676</c:v>
                </c:pt>
                <c:pt idx="65">
                  <c:v>44706</c:v>
                </c:pt>
                <c:pt idx="66">
                  <c:v>44736</c:v>
                </c:pt>
                <c:pt idx="67">
                  <c:v>44766</c:v>
                </c:pt>
                <c:pt idx="68">
                  <c:v>44796</c:v>
                </c:pt>
                <c:pt idx="69">
                  <c:v>44826</c:v>
                </c:pt>
                <c:pt idx="70">
                  <c:v>44856</c:v>
                </c:pt>
                <c:pt idx="71">
                  <c:v>44886</c:v>
                </c:pt>
              </c:numCache>
            </c:numRef>
          </c:cat>
          <c:val>
            <c:numRef>
              <c:f>'Normalized Monthly Data Summ'!$C$2:$C$73</c:f>
              <c:numCache>
                <c:formatCode>General</c:formatCode>
                <c:ptCount val="72"/>
                <c:pt idx="0">
                  <c:v>34553600.810000002</c:v>
                </c:pt>
                <c:pt idx="1">
                  <c:v>31484081.09</c:v>
                </c:pt>
                <c:pt idx="2">
                  <c:v>33557905.229999997</c:v>
                </c:pt>
                <c:pt idx="3">
                  <c:v>28819249.300000001</c:v>
                </c:pt>
                <c:pt idx="4">
                  <c:v>29942579.18</c:v>
                </c:pt>
                <c:pt idx="5">
                  <c:v>32060147.329999998</c:v>
                </c:pt>
                <c:pt idx="6">
                  <c:v>34823078.740000002</c:v>
                </c:pt>
                <c:pt idx="7">
                  <c:v>33473973.710000001</c:v>
                </c:pt>
                <c:pt idx="8">
                  <c:v>31626552.190000001</c:v>
                </c:pt>
                <c:pt idx="9">
                  <c:v>29861240.960000001</c:v>
                </c:pt>
                <c:pt idx="10">
                  <c:v>31138349.140000001</c:v>
                </c:pt>
                <c:pt idx="11">
                  <c:v>33882441.560000002</c:v>
                </c:pt>
                <c:pt idx="12">
                  <c:v>36703748.689999998</c:v>
                </c:pt>
                <c:pt idx="13">
                  <c:v>31657128.850000001</c:v>
                </c:pt>
                <c:pt idx="14">
                  <c:v>33579510.909999996</c:v>
                </c:pt>
                <c:pt idx="15">
                  <c:v>31046781.579999998</c:v>
                </c:pt>
                <c:pt idx="16">
                  <c:v>31876617.629999999</c:v>
                </c:pt>
                <c:pt idx="17">
                  <c:v>33391033.809999999</c:v>
                </c:pt>
                <c:pt idx="18">
                  <c:v>36720527.670000002</c:v>
                </c:pt>
                <c:pt idx="19">
                  <c:v>36609011.75</c:v>
                </c:pt>
                <c:pt idx="20">
                  <c:v>31799470.960000001</c:v>
                </c:pt>
                <c:pt idx="21">
                  <c:v>30178509.07</c:v>
                </c:pt>
                <c:pt idx="22">
                  <c:v>32327634.940000001</c:v>
                </c:pt>
                <c:pt idx="23">
                  <c:v>32931046.329999998</c:v>
                </c:pt>
                <c:pt idx="24">
                  <c:v>36322911.329999998</c:v>
                </c:pt>
                <c:pt idx="25">
                  <c:v>32759770.309999999</c:v>
                </c:pt>
                <c:pt idx="26">
                  <c:v>34292430.479999997</c:v>
                </c:pt>
                <c:pt idx="27">
                  <c:v>29964386.670000002</c:v>
                </c:pt>
                <c:pt idx="28">
                  <c:v>29782058.109999999</c:v>
                </c:pt>
                <c:pt idx="29">
                  <c:v>31260651.09</c:v>
                </c:pt>
                <c:pt idx="30">
                  <c:v>38280318.909999996</c:v>
                </c:pt>
                <c:pt idx="31">
                  <c:v>35590707.539999999</c:v>
                </c:pt>
                <c:pt idx="32">
                  <c:v>31177053.309999999</c:v>
                </c:pt>
                <c:pt idx="33">
                  <c:v>29902537.309999999</c:v>
                </c:pt>
                <c:pt idx="34">
                  <c:v>32314238.52</c:v>
                </c:pt>
                <c:pt idx="35">
                  <c:v>33893427.340000004</c:v>
                </c:pt>
                <c:pt idx="36">
                  <c:v>34783249.539999999</c:v>
                </c:pt>
                <c:pt idx="37">
                  <c:v>33026994.280000001</c:v>
                </c:pt>
                <c:pt idx="38">
                  <c:v>31109310.309999999</c:v>
                </c:pt>
                <c:pt idx="39">
                  <c:v>25578060.129999999</c:v>
                </c:pt>
                <c:pt idx="40">
                  <c:v>26752780.870000001</c:v>
                </c:pt>
                <c:pt idx="41">
                  <c:v>31006576.09</c:v>
                </c:pt>
                <c:pt idx="42">
                  <c:v>37998043.490000002</c:v>
                </c:pt>
                <c:pt idx="43">
                  <c:v>34441222.469999999</c:v>
                </c:pt>
                <c:pt idx="44">
                  <c:v>29132929.239999998</c:v>
                </c:pt>
                <c:pt idx="45">
                  <c:v>28660946.120000001</c:v>
                </c:pt>
                <c:pt idx="46">
                  <c:v>29522300.829999998</c:v>
                </c:pt>
                <c:pt idx="47">
                  <c:v>32479610.890000001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3-410A-BC9C-A748197B9A63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44196</c:v>
                </c:pt>
                <c:pt idx="49">
                  <c:v>44226</c:v>
                </c:pt>
                <c:pt idx="50">
                  <c:v>44256</c:v>
                </c:pt>
                <c:pt idx="51">
                  <c:v>44286</c:v>
                </c:pt>
                <c:pt idx="52">
                  <c:v>44316</c:v>
                </c:pt>
                <c:pt idx="53">
                  <c:v>44346</c:v>
                </c:pt>
                <c:pt idx="54">
                  <c:v>44376</c:v>
                </c:pt>
                <c:pt idx="55">
                  <c:v>44406</c:v>
                </c:pt>
                <c:pt idx="56">
                  <c:v>44436</c:v>
                </c:pt>
                <c:pt idx="57">
                  <c:v>44466</c:v>
                </c:pt>
                <c:pt idx="58">
                  <c:v>44496</c:v>
                </c:pt>
                <c:pt idx="59">
                  <c:v>44526</c:v>
                </c:pt>
                <c:pt idx="60">
                  <c:v>44556</c:v>
                </c:pt>
                <c:pt idx="61">
                  <c:v>44586</c:v>
                </c:pt>
                <c:pt idx="62">
                  <c:v>44616</c:v>
                </c:pt>
                <c:pt idx="63">
                  <c:v>44646</c:v>
                </c:pt>
                <c:pt idx="64">
                  <c:v>44676</c:v>
                </c:pt>
                <c:pt idx="65">
                  <c:v>44706</c:v>
                </c:pt>
                <c:pt idx="66">
                  <c:v>44736</c:v>
                </c:pt>
                <c:pt idx="67">
                  <c:v>44766</c:v>
                </c:pt>
                <c:pt idx="68">
                  <c:v>44796</c:v>
                </c:pt>
                <c:pt idx="69">
                  <c:v>44826</c:v>
                </c:pt>
                <c:pt idx="70">
                  <c:v>44856</c:v>
                </c:pt>
                <c:pt idx="71">
                  <c:v>44886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33925148.063332617</c:v>
                </c:pt>
                <c:pt idx="1">
                  <c:v>31421611.500925347</c:v>
                </c:pt>
                <c:pt idx="2">
                  <c:v>33289959.071580492</c:v>
                </c:pt>
                <c:pt idx="3">
                  <c:v>28968802.046823114</c:v>
                </c:pt>
                <c:pt idx="4">
                  <c:v>30730580.593529761</c:v>
                </c:pt>
                <c:pt idx="5">
                  <c:v>32695471.718014508</c:v>
                </c:pt>
                <c:pt idx="6">
                  <c:v>34790801.994576529</c:v>
                </c:pt>
                <c:pt idx="7">
                  <c:v>32272650.767661981</c:v>
                </c:pt>
                <c:pt idx="8">
                  <c:v>32332896.933632292</c:v>
                </c:pt>
                <c:pt idx="9">
                  <c:v>30116879.85667973</c:v>
                </c:pt>
                <c:pt idx="10">
                  <c:v>31776142.699910052</c:v>
                </c:pt>
                <c:pt idx="11">
                  <c:v>34956868.559078194</c:v>
                </c:pt>
                <c:pt idx="12">
                  <c:v>35544173.804029562</c:v>
                </c:pt>
                <c:pt idx="13">
                  <c:v>32172824.335597791</c:v>
                </c:pt>
                <c:pt idx="14">
                  <c:v>33256264.797835626</c:v>
                </c:pt>
                <c:pt idx="15">
                  <c:v>31093064.822417513</c:v>
                </c:pt>
                <c:pt idx="16">
                  <c:v>31890077.239590332</c:v>
                </c:pt>
                <c:pt idx="17">
                  <c:v>31351015.184070192</c:v>
                </c:pt>
                <c:pt idx="18">
                  <c:v>36049709.465424873</c:v>
                </c:pt>
                <c:pt idx="19">
                  <c:v>37272118.362315245</c:v>
                </c:pt>
                <c:pt idx="20">
                  <c:v>32552333.517534673</c:v>
                </c:pt>
                <c:pt idx="21">
                  <c:v>31769180.969300859</c:v>
                </c:pt>
                <c:pt idx="22">
                  <c:v>32334912.858786032</c:v>
                </c:pt>
                <c:pt idx="23">
                  <c:v>33439914.376413584</c:v>
                </c:pt>
                <c:pt idx="24">
                  <c:v>35594192.261333399</c:v>
                </c:pt>
                <c:pt idx="25">
                  <c:v>32598255.932741426</c:v>
                </c:pt>
                <c:pt idx="26">
                  <c:v>33157150.617014661</c:v>
                </c:pt>
                <c:pt idx="27">
                  <c:v>30422940.336612225</c:v>
                </c:pt>
                <c:pt idx="28">
                  <c:v>30120528.702230573</c:v>
                </c:pt>
                <c:pt idx="29">
                  <c:v>29956906.277511954</c:v>
                </c:pt>
                <c:pt idx="30">
                  <c:v>38465645.05159045</c:v>
                </c:pt>
                <c:pt idx="31">
                  <c:v>33732125.810893923</c:v>
                </c:pt>
                <c:pt idx="32">
                  <c:v>29556919.495916061</c:v>
                </c:pt>
                <c:pt idx="33">
                  <c:v>30876675.054513268</c:v>
                </c:pt>
                <c:pt idx="34">
                  <c:v>31988627.761372983</c:v>
                </c:pt>
                <c:pt idx="35">
                  <c:v>33656796.799895011</c:v>
                </c:pt>
                <c:pt idx="36">
                  <c:v>33676826.030941568</c:v>
                </c:pt>
                <c:pt idx="37">
                  <c:v>32338479.65817488</c:v>
                </c:pt>
                <c:pt idx="38">
                  <c:v>31377312.128998876</c:v>
                </c:pt>
                <c:pt idx="39">
                  <c:v>29893696.444753326</c:v>
                </c:pt>
                <c:pt idx="40">
                  <c:v>30425757.35719648</c:v>
                </c:pt>
                <c:pt idx="41">
                  <c:v>31765139.782556787</c:v>
                </c:pt>
                <c:pt idx="42">
                  <c:v>39519898.740646109</c:v>
                </c:pt>
                <c:pt idx="43">
                  <c:v>32357401.221222125</c:v>
                </c:pt>
                <c:pt idx="44">
                  <c:v>27622017.876715668</c:v>
                </c:pt>
                <c:pt idx="45">
                  <c:v>28765409.036777399</c:v>
                </c:pt>
                <c:pt idx="46">
                  <c:v>28356422.059229232</c:v>
                </c:pt>
                <c:pt idx="47">
                  <c:v>31848208.632100768</c:v>
                </c:pt>
                <c:pt idx="48">
                  <c:v>32336123.066485435</c:v>
                </c:pt>
                <c:pt idx="49">
                  <c:v>30725580.341864228</c:v>
                </c:pt>
                <c:pt idx="50">
                  <c:v>31065806.403849974</c:v>
                </c:pt>
                <c:pt idx="51">
                  <c:v>28343566.359046131</c:v>
                </c:pt>
                <c:pt idx="52">
                  <c:v>28580919.805741996</c:v>
                </c:pt>
                <c:pt idx="53">
                  <c:v>29791868.257685594</c:v>
                </c:pt>
                <c:pt idx="54">
                  <c:v>34884247.976277642</c:v>
                </c:pt>
                <c:pt idx="55">
                  <c:v>32109818.61559514</c:v>
                </c:pt>
                <c:pt idx="56">
                  <c:v>29086118.344713807</c:v>
                </c:pt>
                <c:pt idx="57">
                  <c:v>28351833.59196616</c:v>
                </c:pt>
                <c:pt idx="58">
                  <c:v>29678899.92735213</c:v>
                </c:pt>
                <c:pt idx="59">
                  <c:v>32377450.765417092</c:v>
                </c:pt>
                <c:pt idx="60">
                  <c:v>32807678.563990213</c:v>
                </c:pt>
                <c:pt idx="61">
                  <c:v>31200590.471771695</c:v>
                </c:pt>
                <c:pt idx="62">
                  <c:v>31544310.657362498</c:v>
                </c:pt>
                <c:pt idx="63">
                  <c:v>28550032.424605586</c:v>
                </c:pt>
                <c:pt idx="64">
                  <c:v>29342103.510681815</c:v>
                </c:pt>
                <c:pt idx="65">
                  <c:v>30281093.757514775</c:v>
                </c:pt>
                <c:pt idx="66">
                  <c:v>35101555.724775493</c:v>
                </c:pt>
                <c:pt idx="67">
                  <c:v>32881965.116874211</c:v>
                </c:pt>
                <c:pt idx="68">
                  <c:v>29586428.576949298</c:v>
                </c:pt>
                <c:pt idx="69">
                  <c:v>28855920.604191646</c:v>
                </c:pt>
                <c:pt idx="70">
                  <c:v>30186805.014232785</c:v>
                </c:pt>
                <c:pt idx="71">
                  <c:v>32613643.603316255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3-410A-BC9C-A748197B9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7381856"/>
        <c:axId val="1627393920"/>
      </c:lineChart>
      <c:dateAx>
        <c:axId val="1627381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27393920"/>
        <c:crosses val="autoZero"/>
        <c:auto val="1"/>
        <c:lblOffset val="100"/>
        <c:baseTimeUnit val="months"/>
      </c:dateAx>
      <c:valAx>
        <c:axId val="1627393920"/>
        <c:scaling>
          <c:orientation val="minMax"/>
          <c:max val="39519898.740646109"/>
          <c:min val="25578060.12999999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738185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[LF_GSLT50_kWh_19-Nov-2021 06 23 AM.xlsx]NormalizedAnnualDataSumm!PivotTable1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GSLT50_kWh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385223199.24000001</c:v>
                </c:pt>
                <c:pt idx="1">
                  <c:v>398821022.18999994</c:v>
                </c:pt>
                <c:pt idx="2">
                  <c:v>395540490.91999996</c:v>
                </c:pt>
                <c:pt idx="3">
                  <c:v>374492024.25999999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6-4CED-A6FA-EA873AB6BAB3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387277813.80574465</c:v>
                </c:pt>
                <c:pt idx="1">
                  <c:v>398725589.7333163</c:v>
                </c:pt>
                <c:pt idx="2">
                  <c:v>390126764.10162592</c:v>
                </c:pt>
                <c:pt idx="3">
                  <c:v>410282692.03579867</c:v>
                </c:pt>
                <c:pt idx="4">
                  <c:v>367803788.95350015</c:v>
                </c:pt>
                <c:pt idx="5">
                  <c:v>340144449.46227604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6-4CED-A6FA-EA873AB6B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7381024"/>
        <c:axId val="1627381440"/>
      </c:lineChart>
      <c:catAx>
        <c:axId val="16273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27381440"/>
        <c:crosses val="autoZero"/>
        <c:auto val="1"/>
        <c:lblAlgn val="ctr"/>
        <c:lblOffset val="100"/>
        <c:noMultiLvlLbl val="0"/>
      </c:catAx>
      <c:valAx>
        <c:axId val="162738144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6273810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18</xdr:row>
      <xdr:rowOff>166687</xdr:rowOff>
    </xdr:from>
    <xdr:to>
      <xdr:col>29</xdr:col>
      <xdr:colOff>381000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BF738-5B76-49D2-B8F8-8F6213A39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18</xdr:row>
      <xdr:rowOff>166687</xdr:rowOff>
    </xdr:from>
    <xdr:to>
      <xdr:col>27</xdr:col>
      <xdr:colOff>400050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E28BDB-B35A-42B6-8BE7-D93716CD3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409575</xdr:colOff>
      <xdr:row>18</xdr:row>
      <xdr:rowOff>166687</xdr:rowOff>
    </xdr:from>
    <xdr:to>
      <xdr:col>28</xdr:col>
      <xdr:colOff>104775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68E15F-0744-4CED-8A64-BB44E997F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18</xdr:row>
      <xdr:rowOff>166687</xdr:rowOff>
    </xdr:from>
    <xdr:to>
      <xdr:col>29</xdr:col>
      <xdr:colOff>381000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ACCD1-959A-4E97-89A6-EB570A914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266700</xdr:colOff>
      <xdr:row>18</xdr:row>
      <xdr:rowOff>166687</xdr:rowOff>
    </xdr:from>
    <xdr:to>
      <xdr:col>25</xdr:col>
      <xdr:colOff>571500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C7335E-E2F4-436E-AB67-D36510261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5776388886" createdVersion="4" refreshedVersion="7" minRefreshableVersion="3" recordCount="48" xr:uid="{C8C1669B-E678-4C8D-A46D-4F1B5CC67E69}">
  <cacheSource type="worksheet">
    <worksheetSource ref="A1:E49" sheet="Predicted Monthly Data Summ"/>
  </cacheSource>
  <cacheFields count="6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GSLT50_kWh" numFmtId="0">
      <sharedItems containsSemiMixedTypes="0" containsString="0" containsNumber="1" minValue="25578060.129999999" maxValue="38280318.909999996" count="48">
        <n v="34553600.810000002"/>
        <n v="31484081.09"/>
        <n v="33557905.229999997"/>
        <n v="28819249.300000001"/>
        <n v="29942579.18"/>
        <n v="32060147.329999998"/>
        <n v="34823078.740000002"/>
        <n v="33473973.710000001"/>
        <n v="31626552.190000001"/>
        <n v="29861240.960000001"/>
        <n v="31138349.140000001"/>
        <n v="33882441.560000002"/>
        <n v="36703748.689999998"/>
        <n v="31657128.850000001"/>
        <n v="33579510.909999996"/>
        <n v="31046781.579999998"/>
        <n v="31876617.629999999"/>
        <n v="33391033.809999999"/>
        <n v="36720527.670000002"/>
        <n v="36609011.75"/>
        <n v="31799470.960000001"/>
        <n v="30178509.07"/>
        <n v="32327634.940000001"/>
        <n v="32931046.329999998"/>
        <n v="36322911.329999998"/>
        <n v="32759770.309999999"/>
        <n v="34292430.479999997"/>
        <n v="29964386.670000002"/>
        <n v="29782058.109999999"/>
        <n v="31260651.09"/>
        <n v="38280318.909999996"/>
        <n v="35590707.539999999"/>
        <n v="31177053.309999999"/>
        <n v="29902537.309999999"/>
        <n v="32314238.52"/>
        <n v="33893427.340000004"/>
        <n v="34783249.539999999"/>
        <n v="33026994.280000001"/>
        <n v="31109310.309999999"/>
        <n v="25578060.129999999"/>
        <n v="26752780.870000001"/>
        <n v="31006576.09"/>
        <n v="37998043.490000002"/>
        <n v="34441222.469999999"/>
        <n v="29132929.239999998"/>
        <n v="28660946.120000001"/>
        <n v="29522300.829999998"/>
        <n v="32479610.890000001"/>
      </sharedItems>
    </cacheField>
    <cacheField name="Predicted Value" numFmtId="0">
      <sharedItems containsSemiMixedTypes="0" containsString="0" containsNumber="1" minValue="27622017.876715668" maxValue="39519898.740646109" count="48">
        <n v="33925148.063332617"/>
        <n v="31421611.500925347"/>
        <n v="33289959.071580492"/>
        <n v="28968802.046823114"/>
        <n v="30730580.593529761"/>
        <n v="32695471.718014508"/>
        <n v="34790801.994576529"/>
        <n v="32272650.767661981"/>
        <n v="32332896.933632292"/>
        <n v="30116879.85667973"/>
        <n v="31776142.699910052"/>
        <n v="34956868.559078194"/>
        <n v="35544173.804029562"/>
        <n v="32172824.335597791"/>
        <n v="33256264.797835626"/>
        <n v="31093064.822417513"/>
        <n v="31890077.239590332"/>
        <n v="31351015.184070192"/>
        <n v="36049709.465424873"/>
        <n v="37272118.362315245"/>
        <n v="32552333.517534673"/>
        <n v="31769180.969300859"/>
        <n v="32334912.858786032"/>
        <n v="33439914.376413584"/>
        <n v="35594192.261333399"/>
        <n v="32598255.932741426"/>
        <n v="33157150.617014661"/>
        <n v="30422940.336612225"/>
        <n v="30120528.702230573"/>
        <n v="29956906.277511954"/>
        <n v="38465645.05159045"/>
        <n v="33732125.810893923"/>
        <n v="29556919.495916061"/>
        <n v="30876675.054513268"/>
        <n v="31988627.761372983"/>
        <n v="33656796.799895011"/>
        <n v="33676826.030941568"/>
        <n v="32338479.65817488"/>
        <n v="31377312.128998876"/>
        <n v="29893696.444753326"/>
        <n v="30425757.35719648"/>
        <n v="31765139.782556787"/>
        <n v="39519898.740646109"/>
        <n v="32357401.221222125"/>
        <n v="27622017.876715668"/>
        <n v="28765409.036777399"/>
        <n v="28356422.059229232"/>
        <n v="31848208.632100768"/>
      </sharedItems>
    </cacheField>
    <cacheField name="Absolute % Error" numFmtId="165">
      <sharedItems containsSemiMixedTypes="0" containsString="0" containsNumber="1" minValue="2.251299484029085E-4" maxValue="0.1687241445527608" count="48">
        <n v="1.8187764283180217E-2"/>
        <n v="1.9841642795950707E-3"/>
        <n v="7.9845913081596949E-3"/>
        <n v="5.1893352691568346E-3"/>
        <n v="2.6317085405124448E-2"/>
        <n v="1.9816639688988925E-2"/>
        <n v="9.2687799560922494E-4"/>
        <n v="3.5888268083903552E-2"/>
        <n v="2.2333915483067724E-2"/>
        <n v="8.5608932670335081E-3"/>
        <n v="2.0482574623416645E-2"/>
        <n v="3.1710436131810793E-2"/>
        <n v="3.1592818917877026E-2"/>
        <n v="1.6290027059664612E-2"/>
        <n v="9.6262900621374992E-3"/>
        <n v="1.4907581418142706E-3"/>
        <n v="4.2224083328294313E-4"/>
        <n v="6.1094802800590695E-2"/>
        <n v="1.8268207107578552E-2"/>
        <n v="1.8113207120791643E-2"/>
        <n v="2.3675317066805451E-2"/>
        <n v="5.270876356453677E-2"/>
        <n v="2.251299484029085E-4"/>
        <n v="1.5452531975882273E-2"/>
        <n v="2.0062242865007698E-2"/>
        <n v="4.930265863593985E-3"/>
        <n v="3.3105844266344796E-2"/>
        <n v="1.5303288923024126E-2"/>
        <n v="1.1364916117631378E-2"/>
        <n v="4.1705619269878286E-2"/>
        <n v="4.8412904298464664E-3"/>
        <n v="5.222098287923152E-2"/>
        <n v="5.1965585008134231E-2"/>
        <n v="3.2577093188259264E-2"/>
        <n v="1.0076386557136056E-2"/>
        <n v="6.9816055405446838E-3"/>
        <n v="3.1809089826011432E-2"/>
        <n v="2.0847026404763144E-2"/>
        <n v="8.6148428341315097E-3"/>
        <n v="0.1687241445527608"/>
        <n v="0.1372932595323306"/>
        <n v="2.4464606809696518E-2"/>
        <n v="4.0050884489529461E-2"/>
        <n v="6.0503695842764722E-2"/>
        <n v="5.186266546825042E-2"/>
        <n v="3.6447825671917641E-3"/>
        <n v="3.9491460285711273E-2"/>
        <n v="1.9439957579468162E-2"/>
      </sharedItems>
    </cacheField>
    <cacheField name="Absolute % Error " numFmtId="0" formula=" ABS('Predicted Value'-GSLT50_kWh)/GSLT50_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5780092595" createdVersion="4" refreshedVersion="7" minRefreshableVersion="3" recordCount="48" xr:uid="{0ACE548F-A5B0-4780-90DA-94BD3479FAF6}">
  <cacheSource type="worksheet">
    <worksheetSource ref="A1:E49" sheet="Predicted Monthly Data Summ"/>
  </cacheSource>
  <cacheFields count="5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GSLT50_kWh" numFmtId="0">
      <sharedItems containsSemiMixedTypes="0" containsString="0" containsNumber="1" minValue="25578060.129999999" maxValue="38280318.909999996" count="48">
        <n v="34553600.810000002"/>
        <n v="31484081.09"/>
        <n v="33557905.229999997"/>
        <n v="28819249.300000001"/>
        <n v="29942579.18"/>
        <n v="32060147.329999998"/>
        <n v="34823078.740000002"/>
        <n v="33473973.710000001"/>
        <n v="31626552.190000001"/>
        <n v="29861240.960000001"/>
        <n v="31138349.140000001"/>
        <n v="33882441.560000002"/>
        <n v="36703748.689999998"/>
        <n v="31657128.850000001"/>
        <n v="33579510.909999996"/>
        <n v="31046781.579999998"/>
        <n v="31876617.629999999"/>
        <n v="33391033.809999999"/>
        <n v="36720527.670000002"/>
        <n v="36609011.75"/>
        <n v="31799470.960000001"/>
        <n v="30178509.07"/>
        <n v="32327634.940000001"/>
        <n v="32931046.329999998"/>
        <n v="36322911.329999998"/>
        <n v="32759770.309999999"/>
        <n v="34292430.479999997"/>
        <n v="29964386.670000002"/>
        <n v="29782058.109999999"/>
        <n v="31260651.09"/>
        <n v="38280318.909999996"/>
        <n v="35590707.539999999"/>
        <n v="31177053.309999999"/>
        <n v="29902537.309999999"/>
        <n v="32314238.52"/>
        <n v="33893427.340000004"/>
        <n v="34783249.539999999"/>
        <n v="33026994.280000001"/>
        <n v="31109310.309999999"/>
        <n v="25578060.129999999"/>
        <n v="26752780.870000001"/>
        <n v="31006576.09"/>
        <n v="37998043.490000002"/>
        <n v="34441222.469999999"/>
        <n v="29132929.239999998"/>
        <n v="28660946.120000001"/>
        <n v="29522300.829999998"/>
        <n v="32479610.890000001"/>
      </sharedItems>
    </cacheField>
    <cacheField name="Predicted Value" numFmtId="0">
      <sharedItems containsSemiMixedTypes="0" containsString="0" containsNumber="1" minValue="27622017.876715668" maxValue="39519898.740646109" count="48">
        <n v="33925148.063332617"/>
        <n v="31421611.500925347"/>
        <n v="33289959.071580492"/>
        <n v="28968802.046823114"/>
        <n v="30730580.593529761"/>
        <n v="32695471.718014508"/>
        <n v="34790801.994576529"/>
        <n v="32272650.767661981"/>
        <n v="32332896.933632292"/>
        <n v="30116879.85667973"/>
        <n v="31776142.699910052"/>
        <n v="34956868.559078194"/>
        <n v="35544173.804029562"/>
        <n v="32172824.335597791"/>
        <n v="33256264.797835626"/>
        <n v="31093064.822417513"/>
        <n v="31890077.239590332"/>
        <n v="31351015.184070192"/>
        <n v="36049709.465424873"/>
        <n v="37272118.362315245"/>
        <n v="32552333.517534673"/>
        <n v="31769180.969300859"/>
        <n v="32334912.858786032"/>
        <n v="33439914.376413584"/>
        <n v="35594192.261333399"/>
        <n v="32598255.932741426"/>
        <n v="33157150.617014661"/>
        <n v="30422940.336612225"/>
        <n v="30120528.702230573"/>
        <n v="29956906.277511954"/>
        <n v="38465645.05159045"/>
        <n v="33732125.810893923"/>
        <n v="29556919.495916061"/>
        <n v="30876675.054513268"/>
        <n v="31988627.761372983"/>
        <n v="33656796.799895011"/>
        <n v="33676826.030941568"/>
        <n v="32338479.65817488"/>
        <n v="31377312.128998876"/>
        <n v="29893696.444753326"/>
        <n v="30425757.35719648"/>
        <n v="31765139.782556787"/>
        <n v="39519898.740646109"/>
        <n v="32357401.221222125"/>
        <n v="27622017.876715668"/>
        <n v="28765409.036777399"/>
        <n v="28356422.059229232"/>
        <n v="31848208.632100768"/>
      </sharedItems>
    </cacheField>
    <cacheField name="Absolute % Error" numFmtId="165">
      <sharedItems containsSemiMixedTypes="0" containsString="0" containsNumber="1" minValue="2.251299484029085E-4" maxValue="0.1687241445527608" count="48">
        <n v="1.8187764283180217E-2"/>
        <n v="1.9841642795950707E-3"/>
        <n v="7.9845913081596949E-3"/>
        <n v="5.1893352691568346E-3"/>
        <n v="2.6317085405124448E-2"/>
        <n v="1.9816639688988925E-2"/>
        <n v="9.2687799560922494E-4"/>
        <n v="3.5888268083903552E-2"/>
        <n v="2.2333915483067724E-2"/>
        <n v="8.5608932670335081E-3"/>
        <n v="2.0482574623416645E-2"/>
        <n v="3.1710436131810793E-2"/>
        <n v="3.1592818917877026E-2"/>
        <n v="1.6290027059664612E-2"/>
        <n v="9.6262900621374992E-3"/>
        <n v="1.4907581418142706E-3"/>
        <n v="4.2224083328294313E-4"/>
        <n v="6.1094802800590695E-2"/>
        <n v="1.8268207107578552E-2"/>
        <n v="1.8113207120791643E-2"/>
        <n v="2.3675317066805451E-2"/>
        <n v="5.270876356453677E-2"/>
        <n v="2.251299484029085E-4"/>
        <n v="1.5452531975882273E-2"/>
        <n v="2.0062242865007698E-2"/>
        <n v="4.930265863593985E-3"/>
        <n v="3.3105844266344796E-2"/>
        <n v="1.5303288923024126E-2"/>
        <n v="1.1364916117631378E-2"/>
        <n v="4.1705619269878286E-2"/>
        <n v="4.8412904298464664E-3"/>
        <n v="5.222098287923152E-2"/>
        <n v="5.1965585008134231E-2"/>
        <n v="3.2577093188259264E-2"/>
        <n v="1.0076386557136056E-2"/>
        <n v="6.9816055405446838E-3"/>
        <n v="3.1809089826011432E-2"/>
        <n v="2.0847026404763144E-2"/>
        <n v="8.6148428341315097E-3"/>
        <n v="0.1687241445527608"/>
        <n v="0.1372932595323306"/>
        <n v="2.4464606809696518E-2"/>
        <n v="4.0050884489529461E-2"/>
        <n v="6.0503695842764722E-2"/>
        <n v="5.186266546825042E-2"/>
        <n v="3.6447825671917641E-3"/>
        <n v="3.9491460285711273E-2"/>
        <n v="1.9439957579468162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5839467589" createdVersion="4" refreshedVersion="7" minRefreshableVersion="3" recordCount="72" xr:uid="{0AF43D85-AEAA-4CA0-9269-4A79F5370E5F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1-2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0-12-31T00:00:00"/>
        <d v="2021-01-30T00:00:00"/>
        <d v="2021-03-01T00:00:00"/>
        <d v="2021-03-31T00:00:00"/>
        <d v="2021-04-30T00:00:00"/>
        <d v="2021-05-30T00:00:00"/>
        <d v="2021-06-29T00:00:00"/>
        <d v="2021-07-29T00:00:00"/>
        <d v="2021-08-28T00:00:00"/>
        <d v="2021-09-27T00:00:00"/>
        <d v="2021-10-27T00:00:00"/>
        <d v="2021-11-26T00:00:00"/>
        <d v="2021-12-26T00:00:00"/>
        <d v="2022-01-25T00:00:00"/>
        <d v="2022-02-24T00:00:00"/>
        <d v="2022-03-26T00:00:00"/>
        <d v="2022-04-25T00:00:00"/>
        <d v="2022-05-25T00:00:00"/>
        <d v="2022-06-24T00:00:00"/>
        <d v="2022-07-24T00:00:00"/>
        <d v="2022-08-23T00:00:00"/>
        <d v="2022-09-22T00:00:00"/>
        <d v="2022-10-22T00:00:00"/>
        <d v="2022-11-2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GSLT50_kWh" numFmtId="0">
      <sharedItems containsString="0" containsBlank="1" containsNumber="1" minValue="25578060.129999999" maxValue="38280318.909999996" count="49">
        <n v="34553600.810000002"/>
        <n v="31484081.09"/>
        <n v="33557905.229999997"/>
        <n v="28819249.300000001"/>
        <n v="29942579.18"/>
        <n v="32060147.329999998"/>
        <n v="34823078.740000002"/>
        <n v="33473973.710000001"/>
        <n v="31626552.190000001"/>
        <n v="29861240.960000001"/>
        <n v="31138349.140000001"/>
        <n v="33882441.560000002"/>
        <n v="36703748.689999998"/>
        <n v="31657128.850000001"/>
        <n v="33579510.909999996"/>
        <n v="31046781.579999998"/>
        <n v="31876617.629999999"/>
        <n v="33391033.809999999"/>
        <n v="36720527.670000002"/>
        <n v="36609011.75"/>
        <n v="31799470.960000001"/>
        <n v="30178509.07"/>
        <n v="32327634.940000001"/>
        <n v="32931046.329999998"/>
        <n v="36322911.329999998"/>
        <n v="32759770.309999999"/>
        <n v="34292430.479999997"/>
        <n v="29964386.670000002"/>
        <n v="29782058.109999999"/>
        <n v="31260651.09"/>
        <n v="38280318.909999996"/>
        <n v="35590707.539999999"/>
        <n v="31177053.309999999"/>
        <n v="29902537.309999999"/>
        <n v="32314238.52"/>
        <n v="33893427.340000004"/>
        <n v="34783249.539999999"/>
        <n v="33026994.280000001"/>
        <n v="31109310.309999999"/>
        <n v="25578060.129999999"/>
        <n v="26752780.870000001"/>
        <n v="31006576.09"/>
        <n v="37998043.490000002"/>
        <n v="34441222.469999999"/>
        <n v="29132929.239999998"/>
        <n v="28660946.120000001"/>
        <n v="29522300.829999998"/>
        <n v="32479610.890000001"/>
        <m/>
      </sharedItems>
    </cacheField>
    <cacheField name="Normalized Value" numFmtId="0">
      <sharedItems containsSemiMixedTypes="0" containsString="0" containsNumber="1" minValue="27622017.876715668" maxValue="39519898.740646109" count="72">
        <n v="33925148.063332617"/>
        <n v="31421611.500925347"/>
        <n v="33289959.071580492"/>
        <n v="28968802.046823114"/>
        <n v="30730580.593529761"/>
        <n v="32695471.718014508"/>
        <n v="34790801.994576529"/>
        <n v="32272650.767661981"/>
        <n v="32332896.933632292"/>
        <n v="30116879.85667973"/>
        <n v="31776142.699910052"/>
        <n v="34956868.559078194"/>
        <n v="35544173.804029562"/>
        <n v="32172824.335597791"/>
        <n v="33256264.797835626"/>
        <n v="31093064.822417513"/>
        <n v="31890077.239590332"/>
        <n v="31351015.184070192"/>
        <n v="36049709.465424873"/>
        <n v="37272118.362315245"/>
        <n v="32552333.517534673"/>
        <n v="31769180.969300859"/>
        <n v="32334912.858786032"/>
        <n v="33439914.376413584"/>
        <n v="35594192.261333399"/>
        <n v="32598255.932741426"/>
        <n v="33157150.617014661"/>
        <n v="30422940.336612225"/>
        <n v="30120528.702230573"/>
        <n v="29956906.277511954"/>
        <n v="38465645.05159045"/>
        <n v="33732125.810893923"/>
        <n v="29556919.495916061"/>
        <n v="30876675.054513268"/>
        <n v="31988627.761372983"/>
        <n v="33656796.799895011"/>
        <n v="33676826.030941568"/>
        <n v="32338479.65817488"/>
        <n v="31377312.128998876"/>
        <n v="29893696.444753326"/>
        <n v="30425757.35719648"/>
        <n v="31765139.782556787"/>
        <n v="39519898.740646109"/>
        <n v="32357401.221222125"/>
        <n v="27622017.876715668"/>
        <n v="28765409.036777399"/>
        <n v="28356422.059229232"/>
        <n v="31848208.632100768"/>
        <n v="32336123.066485435"/>
        <n v="30725580.341864228"/>
        <n v="31065806.403849974"/>
        <n v="28343566.359046131"/>
        <n v="28580919.805741996"/>
        <n v="29791868.257685594"/>
        <n v="34884247.976277642"/>
        <n v="32109818.61559514"/>
        <n v="29086118.344713807"/>
        <n v="28351833.59196616"/>
        <n v="29678899.92735213"/>
        <n v="32377450.765417092"/>
        <n v="32807678.563990213"/>
        <n v="31200590.471771695"/>
        <n v="31544310.657362498"/>
        <n v="28550032.424605586"/>
        <n v="29342103.510681815"/>
        <n v="30281093.757514775"/>
        <n v="35101555.724775493"/>
        <n v="32881965.116874211"/>
        <n v="29586428.576949298"/>
        <n v="28855920.604191646"/>
        <n v="30186805.014232785"/>
        <n v="32613643.60331625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3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4"/>
    <x v="48"/>
    <x v="60"/>
  </r>
  <r>
    <x v="61"/>
    <x v="5"/>
    <x v="48"/>
    <x v="61"/>
  </r>
  <r>
    <x v="62"/>
    <x v="5"/>
    <x v="48"/>
    <x v="62"/>
  </r>
  <r>
    <x v="63"/>
    <x v="5"/>
    <x v="48"/>
    <x v="63"/>
  </r>
  <r>
    <x v="64"/>
    <x v="5"/>
    <x v="48"/>
    <x v="64"/>
  </r>
  <r>
    <x v="65"/>
    <x v="5"/>
    <x v="48"/>
    <x v="65"/>
  </r>
  <r>
    <x v="66"/>
    <x v="5"/>
    <x v="48"/>
    <x v="66"/>
  </r>
  <r>
    <x v="67"/>
    <x v="5"/>
    <x v="48"/>
    <x v="67"/>
  </r>
  <r>
    <x v="68"/>
    <x v="5"/>
    <x v="48"/>
    <x v="68"/>
  </r>
  <r>
    <x v="69"/>
    <x v="5"/>
    <x v="48"/>
    <x v="69"/>
  </r>
  <r>
    <x v="70"/>
    <x v="5"/>
    <x v="48"/>
    <x v="70"/>
  </r>
  <r>
    <x v="71"/>
    <x v="5"/>
    <x v="48"/>
    <x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2F3BE0-4377-4AF6-BF11-1AF22A63BAF7}" name="PivotTable2" cacheId="20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40"/>
        <item x="45"/>
        <item x="3"/>
        <item x="44"/>
        <item x="46"/>
        <item x="28"/>
        <item x="9"/>
        <item x="33"/>
        <item x="4"/>
        <item x="27"/>
        <item x="21"/>
        <item x="41"/>
        <item x="15"/>
        <item x="38"/>
        <item x="10"/>
        <item x="32"/>
        <item x="29"/>
        <item x="1"/>
        <item x="8"/>
        <item x="13"/>
        <item x="20"/>
        <item x="16"/>
        <item x="5"/>
        <item x="34"/>
        <item x="22"/>
        <item x="47"/>
        <item x="25"/>
        <item x="23"/>
        <item x="37"/>
        <item x="17"/>
        <item x="7"/>
        <item x="2"/>
        <item x="14"/>
        <item x="11"/>
        <item x="35"/>
        <item x="26"/>
        <item x="43"/>
        <item x="0"/>
        <item x="36"/>
        <item x="6"/>
        <item x="31"/>
        <item x="24"/>
        <item x="19"/>
        <item x="12"/>
        <item x="18"/>
        <item x="42"/>
        <item x="30"/>
      </items>
    </pivotField>
    <pivotField dataField="1" showAll="0" defaultSubtotal="0">
      <items count="48">
        <item x="44"/>
        <item x="46"/>
        <item x="45"/>
        <item x="3"/>
        <item x="32"/>
        <item x="39"/>
        <item x="29"/>
        <item x="9"/>
        <item x="28"/>
        <item x="27"/>
        <item x="40"/>
        <item x="4"/>
        <item x="33"/>
        <item x="15"/>
        <item x="17"/>
        <item x="38"/>
        <item x="1"/>
        <item x="41"/>
        <item x="21"/>
        <item x="10"/>
        <item x="47"/>
        <item x="16"/>
        <item x="34"/>
        <item x="13"/>
        <item x="7"/>
        <item x="8"/>
        <item x="22"/>
        <item x="37"/>
        <item x="43"/>
        <item x="20"/>
        <item x="25"/>
        <item x="5"/>
        <item x="26"/>
        <item x="14"/>
        <item x="2"/>
        <item x="23"/>
        <item x="35"/>
        <item x="36"/>
        <item x="31"/>
        <item x="0"/>
        <item x="6"/>
        <item x="11"/>
        <item x="12"/>
        <item x="24"/>
        <item x="18"/>
        <item x="19"/>
        <item x="30"/>
        <item x="42"/>
      </items>
    </pivotField>
    <pivotField numFmtId="165" showAll="0" defaultSubtotal="0">
      <items count="48">
        <item x="22"/>
        <item x="16"/>
        <item x="6"/>
        <item x="15"/>
        <item x="1"/>
        <item x="45"/>
        <item x="30"/>
        <item x="25"/>
        <item x="3"/>
        <item x="35"/>
        <item x="2"/>
        <item x="9"/>
        <item x="38"/>
        <item x="14"/>
        <item x="34"/>
        <item x="28"/>
        <item x="27"/>
        <item x="23"/>
        <item x="13"/>
        <item x="19"/>
        <item x="0"/>
        <item x="18"/>
        <item x="47"/>
        <item x="5"/>
        <item x="24"/>
        <item x="10"/>
        <item x="37"/>
        <item x="8"/>
        <item x="20"/>
        <item x="41"/>
        <item x="4"/>
        <item x="12"/>
        <item x="11"/>
        <item x="36"/>
        <item x="33"/>
        <item x="26"/>
        <item x="7"/>
        <item x="46"/>
        <item x="42"/>
        <item x="29"/>
        <item x="44"/>
        <item x="32"/>
        <item x="31"/>
        <item x="21"/>
        <item x="43"/>
        <item x="17"/>
        <item x="40"/>
        <item x="39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GSLT50_kWh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563BA9-323C-48AE-B864-4363830336ED}" name="PivotTable2" cacheId="27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40"/>
        <item x="45"/>
        <item x="3"/>
        <item x="44"/>
        <item x="46"/>
        <item x="28"/>
        <item x="9"/>
        <item x="33"/>
        <item x="4"/>
        <item x="27"/>
        <item x="21"/>
        <item x="41"/>
        <item x="15"/>
        <item x="38"/>
        <item x="10"/>
        <item x="32"/>
        <item x="29"/>
        <item x="1"/>
        <item x="8"/>
        <item x="13"/>
        <item x="20"/>
        <item x="16"/>
        <item x="5"/>
        <item x="34"/>
        <item x="22"/>
        <item x="47"/>
        <item x="25"/>
        <item x="23"/>
        <item x="37"/>
        <item x="17"/>
        <item x="7"/>
        <item x="2"/>
        <item x="14"/>
        <item x="11"/>
        <item x="35"/>
        <item x="26"/>
        <item x="43"/>
        <item x="0"/>
        <item x="36"/>
        <item x="6"/>
        <item x="31"/>
        <item x="24"/>
        <item x="19"/>
        <item x="12"/>
        <item x="18"/>
        <item x="42"/>
        <item x="30"/>
      </items>
    </pivotField>
    <pivotField dataField="1" showAll="0" defaultSubtotal="0">
      <items count="48">
        <item x="44"/>
        <item x="46"/>
        <item x="45"/>
        <item x="3"/>
        <item x="32"/>
        <item x="39"/>
        <item x="29"/>
        <item x="9"/>
        <item x="28"/>
        <item x="27"/>
        <item x="40"/>
        <item x="4"/>
        <item x="33"/>
        <item x="15"/>
        <item x="17"/>
        <item x="38"/>
        <item x="1"/>
        <item x="41"/>
        <item x="21"/>
        <item x="10"/>
        <item x="47"/>
        <item x="16"/>
        <item x="34"/>
        <item x="13"/>
        <item x="7"/>
        <item x="8"/>
        <item x="22"/>
        <item x="37"/>
        <item x="43"/>
        <item x="20"/>
        <item x="25"/>
        <item x="5"/>
        <item x="26"/>
        <item x="14"/>
        <item x="2"/>
        <item x="23"/>
        <item x="35"/>
        <item x="36"/>
        <item x="31"/>
        <item x="0"/>
        <item x="6"/>
        <item x="11"/>
        <item x="12"/>
        <item x="24"/>
        <item x="18"/>
        <item x="19"/>
        <item x="30"/>
        <item x="42"/>
      </items>
    </pivotField>
    <pivotField numFmtId="165" showAll="0" defaultSubtotal="0">
      <items count="48">
        <item x="22"/>
        <item x="16"/>
        <item x="6"/>
        <item x="15"/>
        <item x="1"/>
        <item x="45"/>
        <item x="30"/>
        <item x="25"/>
        <item x="3"/>
        <item x="35"/>
        <item x="2"/>
        <item x="9"/>
        <item x="38"/>
        <item x="14"/>
        <item x="34"/>
        <item x="28"/>
        <item x="27"/>
        <item x="23"/>
        <item x="13"/>
        <item x="19"/>
        <item x="0"/>
        <item x="18"/>
        <item x="47"/>
        <item x="5"/>
        <item x="24"/>
        <item x="10"/>
        <item x="37"/>
        <item x="8"/>
        <item x="20"/>
        <item x="41"/>
        <item x="4"/>
        <item x="12"/>
        <item x="11"/>
        <item x="36"/>
        <item x="33"/>
        <item x="26"/>
        <item x="7"/>
        <item x="46"/>
        <item x="42"/>
        <item x="29"/>
        <item x="44"/>
        <item x="32"/>
        <item x="31"/>
        <item x="21"/>
        <item x="43"/>
        <item x="17"/>
        <item x="40"/>
        <item x="39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GSLT50_kWh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418052-858D-4D5F-914C-E89ACD91B077}" name="PivotTable1" cacheId="33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9"/>
        <item x="40"/>
        <item x="45"/>
        <item x="3"/>
        <item x="44"/>
        <item x="46"/>
        <item x="28"/>
        <item x="9"/>
        <item x="33"/>
        <item x="4"/>
        <item x="27"/>
        <item x="21"/>
        <item x="41"/>
        <item x="15"/>
        <item x="38"/>
        <item x="10"/>
        <item x="32"/>
        <item x="29"/>
        <item x="1"/>
        <item x="8"/>
        <item x="13"/>
        <item x="20"/>
        <item x="16"/>
        <item x="5"/>
        <item x="34"/>
        <item x="22"/>
        <item x="47"/>
        <item x="25"/>
        <item x="23"/>
        <item x="37"/>
        <item x="17"/>
        <item x="7"/>
        <item x="2"/>
        <item x="14"/>
        <item x="11"/>
        <item x="35"/>
        <item x="26"/>
        <item x="43"/>
        <item x="0"/>
        <item x="36"/>
        <item x="6"/>
        <item x="31"/>
        <item x="24"/>
        <item x="19"/>
        <item x="12"/>
        <item x="18"/>
        <item x="42"/>
        <item x="30"/>
        <item x="48"/>
      </items>
    </pivotField>
    <pivotField dataField="1" showAll="0" defaultSubtotal="0">
      <items count="72">
        <item x="44"/>
        <item x="51"/>
        <item x="57"/>
        <item x="46"/>
        <item x="63"/>
        <item x="52"/>
        <item x="45"/>
        <item x="69"/>
        <item x="3"/>
        <item x="56"/>
        <item x="64"/>
        <item x="32"/>
        <item x="68"/>
        <item x="58"/>
        <item x="53"/>
        <item x="39"/>
        <item x="29"/>
        <item x="9"/>
        <item x="28"/>
        <item x="70"/>
        <item x="65"/>
        <item x="27"/>
        <item x="40"/>
        <item x="49"/>
        <item x="4"/>
        <item x="33"/>
        <item x="50"/>
        <item x="15"/>
        <item x="61"/>
        <item x="17"/>
        <item x="38"/>
        <item x="1"/>
        <item x="62"/>
        <item x="41"/>
        <item x="21"/>
        <item x="10"/>
        <item x="47"/>
        <item x="16"/>
        <item x="34"/>
        <item x="55"/>
        <item x="13"/>
        <item x="7"/>
        <item x="8"/>
        <item x="22"/>
        <item x="48"/>
        <item x="37"/>
        <item x="43"/>
        <item x="59"/>
        <item x="20"/>
        <item x="25"/>
        <item x="71"/>
        <item x="5"/>
        <item x="60"/>
        <item x="67"/>
        <item x="26"/>
        <item x="14"/>
        <item x="2"/>
        <item x="23"/>
        <item x="35"/>
        <item x="36"/>
        <item x="31"/>
        <item x="0"/>
        <item x="6"/>
        <item x="54"/>
        <item x="11"/>
        <item x="66"/>
        <item x="12"/>
        <item x="24"/>
        <item x="18"/>
        <item x="19"/>
        <item x="30"/>
        <item x="42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GSLT50_kWh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CD0B-0361-4AAE-B1A5-638647D13035}">
  <dimension ref="A1:N33"/>
  <sheetViews>
    <sheetView tabSelected="1" workbookViewId="0">
      <selection activeCell="J1" sqref="J1:J1048576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.7109375" bestFit="1" customWidth="1"/>
    <col min="10" max="10" width="15.7109375" customWidth="1"/>
    <col min="11" max="11" width="19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10</v>
      </c>
    </row>
    <row r="2" spans="1:14" ht="15.75" thickBot="1" x14ac:dyDescent="0.3"/>
    <row r="3" spans="1:14" x14ac:dyDescent="0.25">
      <c r="A3" s="5" t="s">
        <v>11</v>
      </c>
      <c r="B3" s="5"/>
    </row>
    <row r="4" spans="1:14" x14ac:dyDescent="0.25">
      <c r="A4" s="2" t="s">
        <v>12</v>
      </c>
      <c r="B4" s="2">
        <v>0.89323226912854792</v>
      </c>
      <c r="K4" s="1"/>
      <c r="L4" s="1"/>
      <c r="M4" s="1"/>
      <c r="N4" s="1"/>
    </row>
    <row r="5" spans="1:14" x14ac:dyDescent="0.25">
      <c r="A5" s="2" t="s">
        <v>13</v>
      </c>
      <c r="B5" s="2">
        <v>0.79786388661253471</v>
      </c>
      <c r="J5" s="11" t="s">
        <v>44</v>
      </c>
      <c r="K5" s="1"/>
      <c r="L5" s="1"/>
      <c r="M5" s="1"/>
      <c r="N5" s="1"/>
    </row>
    <row r="6" spans="1:14" x14ac:dyDescent="0.25">
      <c r="A6" s="2" t="s">
        <v>14</v>
      </c>
      <c r="B6" s="2">
        <v>0.7624900667697283</v>
      </c>
      <c r="J6" s="1"/>
      <c r="K6" s="1" t="s">
        <v>43</v>
      </c>
      <c r="L6" s="1" t="s">
        <v>40</v>
      </c>
      <c r="M6" s="1" t="s">
        <v>39</v>
      </c>
      <c r="N6" s="1" t="s">
        <v>40</v>
      </c>
    </row>
    <row r="7" spans="1:14" x14ac:dyDescent="0.25">
      <c r="A7" s="2" t="s">
        <v>15</v>
      </c>
      <c r="B7" s="2">
        <v>1336769.3285082851</v>
      </c>
      <c r="J7" s="1">
        <v>2017</v>
      </c>
      <c r="K7" s="13">
        <v>385223199.24000001</v>
      </c>
      <c r="L7" s="13"/>
      <c r="M7" s="13">
        <v>387277813.80574465</v>
      </c>
      <c r="N7" s="1"/>
    </row>
    <row r="8" spans="1:14" ht="15.75" thickBot="1" x14ac:dyDescent="0.3">
      <c r="A8" s="3" t="s">
        <v>16</v>
      </c>
      <c r="B8" s="3">
        <v>48</v>
      </c>
      <c r="J8" s="1">
        <v>2018</v>
      </c>
      <c r="K8" s="13">
        <v>398821022.18999994</v>
      </c>
      <c r="L8" s="14">
        <f>K8/K7-1</f>
        <v>3.5298556724586705E-2</v>
      </c>
      <c r="M8" s="13">
        <v>398725589.7333163</v>
      </c>
      <c r="N8" s="14">
        <f>M8/M7-1</f>
        <v>2.9559596546663514E-2</v>
      </c>
    </row>
    <row r="9" spans="1:14" x14ac:dyDescent="0.25">
      <c r="J9" s="1">
        <v>2019</v>
      </c>
      <c r="K9" s="13">
        <v>395540490.91999996</v>
      </c>
      <c r="L9" s="14">
        <f t="shared" ref="L9:L10" si="0">K9/K8-1</f>
        <v>-8.2255725939068824E-3</v>
      </c>
      <c r="M9" s="13">
        <v>390126764.10162592</v>
      </c>
      <c r="N9" s="14">
        <f t="shared" ref="N9:N12" si="1">M9/M8-1</f>
        <v>-2.1565773186119408E-2</v>
      </c>
    </row>
    <row r="10" spans="1:14" ht="15.75" thickBot="1" x14ac:dyDescent="0.3">
      <c r="A10" t="s">
        <v>17</v>
      </c>
      <c r="J10" s="1">
        <v>2020</v>
      </c>
      <c r="K10" s="13">
        <v>374492024.25999999</v>
      </c>
      <c r="L10" s="14">
        <f t="shared" si="0"/>
        <v>-5.3214442372366721E-2</v>
      </c>
      <c r="M10" s="13">
        <v>410282692.03579867</v>
      </c>
      <c r="N10" s="14">
        <f t="shared" si="1"/>
        <v>5.1665073480890999E-2</v>
      </c>
    </row>
    <row r="11" spans="1:14" x14ac:dyDescent="0.25">
      <c r="A11" s="4"/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J11" s="17">
        <v>2021</v>
      </c>
      <c r="K11" s="16"/>
      <c r="L11" s="15"/>
      <c r="M11" s="16">
        <v>367803788.95350015</v>
      </c>
      <c r="N11" s="15">
        <f t="shared" si="1"/>
        <v>-0.10353569357635017</v>
      </c>
    </row>
    <row r="12" spans="1:14" x14ac:dyDescent="0.25">
      <c r="A12" s="2" t="s">
        <v>18</v>
      </c>
      <c r="B12" s="2">
        <v>7</v>
      </c>
      <c r="C12" s="2">
        <v>282135563729152.19</v>
      </c>
      <c r="D12" s="2">
        <v>40305080532736.023</v>
      </c>
      <c r="E12" s="2">
        <v>22.555208630508908</v>
      </c>
      <c r="F12" s="2">
        <v>5.0395923661678429E-12</v>
      </c>
      <c r="J12" s="17">
        <v>2022</v>
      </c>
      <c r="K12" s="16"/>
      <c r="L12" s="15"/>
      <c r="M12" s="16">
        <v>340144449.46227604</v>
      </c>
      <c r="N12" s="15">
        <f t="shared" si="1"/>
        <v>-7.5201344635198897E-2</v>
      </c>
    </row>
    <row r="13" spans="1:14" x14ac:dyDescent="0.25">
      <c r="A13" s="2" t="s">
        <v>19</v>
      </c>
      <c r="B13" s="2">
        <v>40</v>
      </c>
      <c r="C13" s="2">
        <v>71478089505619.672</v>
      </c>
      <c r="D13" s="2">
        <v>1786952237640.4917</v>
      </c>
      <c r="E13" s="2"/>
      <c r="F13" s="2"/>
      <c r="K13" s="1"/>
      <c r="L13" s="1"/>
      <c r="M13" s="1"/>
      <c r="N13" s="1"/>
    </row>
    <row r="14" spans="1:14" ht="15.75" thickBot="1" x14ac:dyDescent="0.3">
      <c r="A14" s="3" t="s">
        <v>20</v>
      </c>
      <c r="B14" s="3">
        <v>47</v>
      </c>
      <c r="C14" s="3">
        <v>353613653234771.88</v>
      </c>
      <c r="D14" s="3"/>
      <c r="E14" s="3"/>
      <c r="F14" s="3"/>
      <c r="K14" s="1"/>
      <c r="L14" s="1"/>
      <c r="M14" s="1"/>
      <c r="N14" s="1"/>
    </row>
    <row r="15" spans="1:14" ht="15.75" thickBot="1" x14ac:dyDescent="0.3">
      <c r="K15" s="1"/>
      <c r="L15" s="1"/>
      <c r="M15" s="1"/>
      <c r="N15" s="1"/>
    </row>
    <row r="16" spans="1:14" x14ac:dyDescent="0.25">
      <c r="A16" s="4"/>
      <c r="B16" s="4" t="s">
        <v>26</v>
      </c>
      <c r="C16" s="4" t="s">
        <v>15</v>
      </c>
      <c r="D16" s="4" t="s">
        <v>27</v>
      </c>
      <c r="E16" s="4" t="s">
        <v>28</v>
      </c>
      <c r="F16" s="4" t="s">
        <v>29</v>
      </c>
      <c r="G16" s="4" t="s">
        <v>30</v>
      </c>
      <c r="K16" s="1"/>
      <c r="L16" s="1"/>
      <c r="M16" s="1"/>
      <c r="N16" s="1"/>
    </row>
    <row r="17" spans="1:14" x14ac:dyDescent="0.25">
      <c r="A17" s="2" t="s">
        <v>9</v>
      </c>
      <c r="B17" s="2">
        <v>21971395.280584246</v>
      </c>
      <c r="C17" s="2">
        <v>12248314.587128546</v>
      </c>
      <c r="D17" s="2">
        <v>1.7938300918294054</v>
      </c>
      <c r="E17" s="2">
        <v>8.0402265321851532E-2</v>
      </c>
      <c r="F17" s="2">
        <v>-2783371.9041906074</v>
      </c>
      <c r="G17" s="2">
        <v>46726162.465359099</v>
      </c>
      <c r="K17" s="1"/>
      <c r="L17" s="1"/>
      <c r="M17" s="1"/>
      <c r="N17" s="1"/>
    </row>
    <row r="18" spans="1:14" x14ac:dyDescent="0.25">
      <c r="A18" s="2" t="s">
        <v>4</v>
      </c>
      <c r="B18" s="2">
        <v>9532.3128825898493</v>
      </c>
      <c r="C18" s="2">
        <v>1172.1393630140885</v>
      </c>
      <c r="D18" s="2">
        <v>8.1324057389200366</v>
      </c>
      <c r="E18" s="2">
        <v>5.2335731628521086E-10</v>
      </c>
      <c r="F18" s="2">
        <v>7163.330861992803</v>
      </c>
      <c r="G18" s="2">
        <v>11901.294903186896</v>
      </c>
      <c r="K18" s="1"/>
      <c r="L18" s="1"/>
      <c r="M18" s="1"/>
      <c r="N18" s="1"/>
    </row>
    <row r="19" spans="1:14" x14ac:dyDescent="0.25">
      <c r="A19" s="2" t="s">
        <v>5</v>
      </c>
      <c r="B19" s="2">
        <v>74977.929832813228</v>
      </c>
      <c r="C19" s="2">
        <v>7077.77646658305</v>
      </c>
      <c r="D19" s="2">
        <v>10.59343003933698</v>
      </c>
      <c r="E19" s="2">
        <v>3.5686504737992302E-13</v>
      </c>
      <c r="F19" s="2">
        <v>60673.209998113336</v>
      </c>
      <c r="G19" s="2">
        <v>89282.64966751312</v>
      </c>
      <c r="K19" s="1"/>
      <c r="L19" s="1"/>
      <c r="M19" s="1"/>
      <c r="N19" s="1"/>
    </row>
    <row r="20" spans="1:14" x14ac:dyDescent="0.25">
      <c r="A20" s="2" t="s">
        <v>6</v>
      </c>
      <c r="B20" s="2">
        <v>610151.21392224322</v>
      </c>
      <c r="C20" s="2">
        <v>405206.16882730304</v>
      </c>
      <c r="D20" s="2">
        <v>1.5057796767706337</v>
      </c>
      <c r="E20" s="2">
        <v>0.13998055353099503</v>
      </c>
      <c r="F20" s="2">
        <v>-208801.00189490814</v>
      </c>
      <c r="G20" s="2">
        <v>1429103.4297393947</v>
      </c>
      <c r="K20" s="1"/>
      <c r="L20" s="1"/>
      <c r="M20" s="1"/>
      <c r="N20" s="1"/>
    </row>
    <row r="21" spans="1:14" x14ac:dyDescent="0.25">
      <c r="A21" s="2" t="s">
        <v>2</v>
      </c>
      <c r="B21" s="2">
        <v>272761.98068216216</v>
      </c>
      <c r="C21" s="2">
        <v>325857.58042429737</v>
      </c>
      <c r="D21" s="2">
        <v>0.83705887807489476</v>
      </c>
      <c r="E21" s="2">
        <v>0.40753285588420052</v>
      </c>
      <c r="F21" s="2">
        <v>-385820.75585813256</v>
      </c>
      <c r="G21" s="2">
        <v>931344.71722245682</v>
      </c>
      <c r="K21" s="1"/>
      <c r="L21" s="1"/>
      <c r="M21" s="1"/>
      <c r="N21" s="1"/>
    </row>
    <row r="22" spans="1:14" x14ac:dyDescent="0.25">
      <c r="A22" s="2" t="s">
        <v>3</v>
      </c>
      <c r="B22" s="2">
        <v>275571.97668788745</v>
      </c>
      <c r="C22" s="2">
        <v>239001.75465974968</v>
      </c>
      <c r="D22" s="2">
        <v>1.1530123579226448</v>
      </c>
      <c r="E22" s="2">
        <v>0.25574911454101701</v>
      </c>
      <c r="F22" s="2">
        <v>-207468.58789495041</v>
      </c>
      <c r="G22" s="2">
        <v>758612.54127072531</v>
      </c>
      <c r="K22" s="1"/>
      <c r="L22" s="1"/>
      <c r="M22" s="1"/>
      <c r="N22" s="1"/>
    </row>
    <row r="23" spans="1:14" x14ac:dyDescent="0.25">
      <c r="A23" s="2" t="s">
        <v>7</v>
      </c>
      <c r="B23" s="2">
        <v>24196065.58068857</v>
      </c>
      <c r="C23" s="2">
        <v>10395976.505890405</v>
      </c>
      <c r="D23" s="2">
        <v>2.3274451964160341</v>
      </c>
      <c r="E23" s="2">
        <v>2.5087268842372536E-2</v>
      </c>
      <c r="F23" s="2">
        <v>3185013.3064312674</v>
      </c>
      <c r="G23" s="2">
        <v>45207117.854945868</v>
      </c>
      <c r="K23" s="1"/>
      <c r="L23" s="1"/>
      <c r="M23" s="1"/>
      <c r="N23" s="1"/>
    </row>
    <row r="24" spans="1:14" ht="15.75" thickBot="1" x14ac:dyDescent="0.3">
      <c r="A24" s="3" t="s">
        <v>8</v>
      </c>
      <c r="B24" s="20">
        <v>-34016645.21347905</v>
      </c>
      <c r="C24" s="3">
        <v>10453842.029775003</v>
      </c>
      <c r="D24" s="3">
        <v>-3.2539850053780834</v>
      </c>
      <c r="E24" s="3">
        <v>2.3175225858294993E-3</v>
      </c>
      <c r="F24" s="3">
        <v>-55144648.074006692</v>
      </c>
      <c r="G24" s="3">
        <v>-12888642.352951407</v>
      </c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6792-8110-47DF-B816-604A3B8871B4}">
  <dimension ref="A1:I49"/>
  <sheetViews>
    <sheetView workbookViewId="0"/>
  </sheetViews>
  <sheetFormatPr defaultRowHeight="15" x14ac:dyDescent="0.25"/>
  <cols>
    <col min="1" max="1" width="8.7109375" bestFit="1" customWidth="1"/>
    <col min="2" max="2" width="12.42578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2.42578125" bestFit="1" customWidth="1"/>
  </cols>
  <sheetData>
    <row r="1" spans="1: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</row>
    <row r="2" spans="1:9" x14ac:dyDescent="0.25">
      <c r="A2">
        <v>42736</v>
      </c>
      <c r="B2">
        <v>34553600.810000002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</row>
    <row r="3" spans="1:9" x14ac:dyDescent="0.25">
      <c r="A3">
        <v>42767</v>
      </c>
      <c r="B3">
        <v>31484081.09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</row>
    <row r="4" spans="1:9" x14ac:dyDescent="0.25">
      <c r="A4">
        <v>42795</v>
      </c>
      <c r="B4">
        <v>33557905.229999997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</row>
    <row r="5" spans="1:9" x14ac:dyDescent="0.25">
      <c r="A5">
        <v>42826</v>
      </c>
      <c r="B5">
        <v>28819249.300000001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</row>
    <row r="6" spans="1:9" x14ac:dyDescent="0.25">
      <c r="A6">
        <v>42856</v>
      </c>
      <c r="B6">
        <v>29942579.18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</row>
    <row r="7" spans="1:9" x14ac:dyDescent="0.25">
      <c r="A7">
        <v>42887</v>
      </c>
      <c r="B7">
        <v>32060147.329999998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</row>
    <row r="8" spans="1:9" x14ac:dyDescent="0.25">
      <c r="A8">
        <v>42917</v>
      </c>
      <c r="B8">
        <v>34823078.740000002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</row>
    <row r="9" spans="1:9" x14ac:dyDescent="0.25">
      <c r="A9">
        <v>42948</v>
      </c>
      <c r="B9">
        <v>33473973.710000001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</row>
    <row r="10" spans="1:9" x14ac:dyDescent="0.25">
      <c r="A10">
        <v>42979</v>
      </c>
      <c r="B10">
        <v>31626552.190000001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</row>
    <row r="11" spans="1:9" x14ac:dyDescent="0.25">
      <c r="A11">
        <v>43009</v>
      </c>
      <c r="B11">
        <v>29861240.960000001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</row>
    <row r="12" spans="1:9" x14ac:dyDescent="0.25">
      <c r="A12">
        <v>43040</v>
      </c>
      <c r="B12">
        <v>31138349.140000001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</row>
    <row r="13" spans="1:9" x14ac:dyDescent="0.25">
      <c r="A13">
        <v>43070</v>
      </c>
      <c r="B13">
        <v>33882441.560000002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</row>
    <row r="14" spans="1:9" x14ac:dyDescent="0.25">
      <c r="A14">
        <v>43101</v>
      </c>
      <c r="B14">
        <v>36703748.689999998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</row>
    <row r="15" spans="1:9" x14ac:dyDescent="0.25">
      <c r="A15">
        <v>43132</v>
      </c>
      <c r="B15">
        <v>31657128.850000001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</row>
    <row r="16" spans="1:9" x14ac:dyDescent="0.25">
      <c r="A16">
        <v>43160</v>
      </c>
      <c r="B16">
        <v>33579510.909999996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</row>
    <row r="17" spans="1:9" x14ac:dyDescent="0.25">
      <c r="A17">
        <v>43191</v>
      </c>
      <c r="B17">
        <v>31046781.579999998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</row>
    <row r="18" spans="1:9" x14ac:dyDescent="0.25">
      <c r="A18">
        <v>43221</v>
      </c>
      <c r="B18">
        <v>31876617.629999999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</row>
    <row r="19" spans="1:9" x14ac:dyDescent="0.25">
      <c r="A19">
        <v>43252</v>
      </c>
      <c r="B19">
        <v>33391033.809999999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</row>
    <row r="20" spans="1:9" x14ac:dyDescent="0.25">
      <c r="A20">
        <v>43282</v>
      </c>
      <c r="B20">
        <v>36720527.670000002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</row>
    <row r="21" spans="1:9" x14ac:dyDescent="0.25">
      <c r="A21">
        <v>43313</v>
      </c>
      <c r="B21">
        <v>36609011.75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</row>
    <row r="22" spans="1:9" x14ac:dyDescent="0.25">
      <c r="A22">
        <v>43344</v>
      </c>
      <c r="B22">
        <v>31799470.960000001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</row>
    <row r="23" spans="1:9" x14ac:dyDescent="0.25">
      <c r="A23">
        <v>43374</v>
      </c>
      <c r="B23">
        <v>30178509.07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</row>
    <row r="24" spans="1:9" x14ac:dyDescent="0.25">
      <c r="A24">
        <v>43405</v>
      </c>
      <c r="B24">
        <v>32327634.940000001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</row>
    <row r="25" spans="1:9" x14ac:dyDescent="0.25">
      <c r="A25">
        <v>43435</v>
      </c>
      <c r="B25">
        <v>32931046.329999998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</row>
    <row r="26" spans="1:9" x14ac:dyDescent="0.25">
      <c r="A26">
        <v>43466</v>
      </c>
      <c r="B26">
        <v>36322911.329999998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</row>
    <row r="27" spans="1:9" x14ac:dyDescent="0.25">
      <c r="A27">
        <v>43497</v>
      </c>
      <c r="B27">
        <v>32759770.309999999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</row>
    <row r="28" spans="1:9" x14ac:dyDescent="0.25">
      <c r="A28">
        <v>43525</v>
      </c>
      <c r="B28">
        <v>34292430.479999997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</row>
    <row r="29" spans="1:9" x14ac:dyDescent="0.25">
      <c r="A29">
        <v>43556</v>
      </c>
      <c r="B29">
        <v>29964386.670000002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</row>
    <row r="30" spans="1:9" x14ac:dyDescent="0.25">
      <c r="A30">
        <v>43586</v>
      </c>
      <c r="B30">
        <v>29782058.109999999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</row>
    <row r="31" spans="1:9" x14ac:dyDescent="0.25">
      <c r="A31">
        <v>43617</v>
      </c>
      <c r="B31">
        <v>31260651.09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</row>
    <row r="32" spans="1:9" x14ac:dyDescent="0.25">
      <c r="A32">
        <v>43647</v>
      </c>
      <c r="B32">
        <v>38280318.909999996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</row>
    <row r="33" spans="1:9" x14ac:dyDescent="0.25">
      <c r="A33">
        <v>43678</v>
      </c>
      <c r="B33">
        <v>35590707.539999999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</row>
    <row r="34" spans="1:9" x14ac:dyDescent="0.25">
      <c r="A34">
        <v>43709</v>
      </c>
      <c r="B34">
        <v>31177053.309999999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</row>
    <row r="35" spans="1:9" x14ac:dyDescent="0.25">
      <c r="A35">
        <v>43739</v>
      </c>
      <c r="B35">
        <v>29902537.309999999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</row>
    <row r="36" spans="1:9" x14ac:dyDescent="0.25">
      <c r="A36">
        <v>43770</v>
      </c>
      <c r="B36">
        <v>32314238.52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</row>
    <row r="37" spans="1:9" x14ac:dyDescent="0.25">
      <c r="A37">
        <v>43800</v>
      </c>
      <c r="B37">
        <v>33893427.340000004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</row>
    <row r="38" spans="1:9" x14ac:dyDescent="0.25">
      <c r="A38">
        <v>43831</v>
      </c>
      <c r="B38">
        <v>34783249.539999999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</row>
    <row r="39" spans="1:9" x14ac:dyDescent="0.25">
      <c r="A39">
        <v>43862</v>
      </c>
      <c r="B39">
        <v>33026994.280000001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</row>
    <row r="40" spans="1:9" x14ac:dyDescent="0.25">
      <c r="A40">
        <v>43891</v>
      </c>
      <c r="B40">
        <v>31109310.309999999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</row>
    <row r="41" spans="1:9" x14ac:dyDescent="0.25">
      <c r="A41">
        <v>43922</v>
      </c>
      <c r="B41">
        <v>25578060.129999999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</row>
    <row r="42" spans="1:9" x14ac:dyDescent="0.25">
      <c r="A42">
        <v>43952</v>
      </c>
      <c r="B42">
        <v>26752780.870000001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</row>
    <row r="43" spans="1:9" x14ac:dyDescent="0.25">
      <c r="A43">
        <v>43983</v>
      </c>
      <c r="B43">
        <v>31006576.09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</row>
    <row r="44" spans="1:9" x14ac:dyDescent="0.25">
      <c r="A44">
        <v>44013</v>
      </c>
      <c r="B44">
        <v>37998043.490000002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</row>
    <row r="45" spans="1:9" x14ac:dyDescent="0.25">
      <c r="A45">
        <v>44044</v>
      </c>
      <c r="B45">
        <v>34441222.469999999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</row>
    <row r="46" spans="1:9" x14ac:dyDescent="0.25">
      <c r="A46">
        <v>44075</v>
      </c>
      <c r="B46">
        <v>29132929.239999998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</row>
    <row r="47" spans="1:9" x14ac:dyDescent="0.25">
      <c r="A47">
        <v>44105</v>
      </c>
      <c r="B47">
        <v>28660946.120000001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</row>
    <row r="48" spans="1:9" x14ac:dyDescent="0.25">
      <c r="A48">
        <v>44136</v>
      </c>
      <c r="B48">
        <v>29522300.829999998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</row>
    <row r="49" spans="1:9" x14ac:dyDescent="0.25">
      <c r="A49">
        <v>44166</v>
      </c>
      <c r="B49">
        <v>32479610.890000001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871D-B336-478C-ADD1-0316A4084D47}">
  <dimension ref="A1:I25"/>
  <sheetViews>
    <sheetView workbookViewId="0"/>
  </sheetViews>
  <sheetFormatPr defaultRowHeight="15" x14ac:dyDescent="0.25"/>
  <cols>
    <col min="1" max="1" width="8.7109375" bestFit="1" customWidth="1"/>
    <col min="2" max="2" width="12.42578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1.28515625" bestFit="1" customWidth="1"/>
  </cols>
  <sheetData>
    <row r="1" spans="1: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</row>
    <row r="2" spans="1:9" x14ac:dyDescent="0.25">
      <c r="A2">
        <v>44197</v>
      </c>
      <c r="B2">
        <v>0</v>
      </c>
      <c r="C2">
        <v>719.24</v>
      </c>
      <c r="D2">
        <v>0</v>
      </c>
      <c r="E2">
        <v>1</v>
      </c>
      <c r="F2">
        <v>31</v>
      </c>
      <c r="G2">
        <v>20</v>
      </c>
      <c r="H2">
        <v>1.1092654609999999</v>
      </c>
      <c r="I2">
        <v>1.114406335</v>
      </c>
    </row>
    <row r="3" spans="1:9" x14ac:dyDescent="0.25">
      <c r="A3">
        <v>44228</v>
      </c>
      <c r="B3">
        <v>0</v>
      </c>
      <c r="C3">
        <v>661.05</v>
      </c>
      <c r="D3">
        <v>0</v>
      </c>
      <c r="E3">
        <v>1</v>
      </c>
      <c r="F3">
        <v>28</v>
      </c>
      <c r="G3">
        <v>19</v>
      </c>
      <c r="H3">
        <v>1.1128969070000001</v>
      </c>
      <c r="I3">
        <v>1.115872271</v>
      </c>
    </row>
    <row r="4" spans="1:9" x14ac:dyDescent="0.25">
      <c r="A4">
        <v>44256</v>
      </c>
      <c r="B4">
        <v>0</v>
      </c>
      <c r="C4">
        <v>553.53</v>
      </c>
      <c r="D4">
        <v>0.22</v>
      </c>
      <c r="E4">
        <v>0</v>
      </c>
      <c r="F4">
        <v>31</v>
      </c>
      <c r="G4">
        <v>23</v>
      </c>
      <c r="H4">
        <v>1.1165402419999999</v>
      </c>
      <c r="I4">
        <v>1.1173401350000001</v>
      </c>
    </row>
    <row r="5" spans="1:9" x14ac:dyDescent="0.25">
      <c r="A5">
        <v>44287</v>
      </c>
      <c r="B5">
        <v>0</v>
      </c>
      <c r="C5">
        <v>352.08</v>
      </c>
      <c r="D5">
        <v>0</v>
      </c>
      <c r="E5">
        <v>0</v>
      </c>
      <c r="F5">
        <v>30</v>
      </c>
      <c r="G5">
        <v>21</v>
      </c>
      <c r="H5">
        <v>1.120195504</v>
      </c>
      <c r="I5">
        <v>1.1188099300000001</v>
      </c>
    </row>
    <row r="6" spans="1:9" x14ac:dyDescent="0.25">
      <c r="A6">
        <v>44317</v>
      </c>
      <c r="B6">
        <v>0</v>
      </c>
      <c r="C6">
        <v>137.03</v>
      </c>
      <c r="D6">
        <v>21.89</v>
      </c>
      <c r="E6">
        <v>1</v>
      </c>
      <c r="F6">
        <v>31</v>
      </c>
      <c r="G6">
        <v>20</v>
      </c>
      <c r="H6">
        <v>1.1238627329999999</v>
      </c>
      <c r="I6">
        <v>1.120281659</v>
      </c>
    </row>
    <row r="7" spans="1:9" x14ac:dyDescent="0.25">
      <c r="A7">
        <v>44348</v>
      </c>
      <c r="B7">
        <v>0</v>
      </c>
      <c r="C7">
        <v>29.01</v>
      </c>
      <c r="D7">
        <v>55.68</v>
      </c>
      <c r="E7">
        <v>0</v>
      </c>
      <c r="F7">
        <v>30</v>
      </c>
      <c r="G7">
        <v>22</v>
      </c>
      <c r="H7">
        <v>1.127541967</v>
      </c>
      <c r="I7">
        <v>1.1217553229999999</v>
      </c>
    </row>
    <row r="8" spans="1:9" x14ac:dyDescent="0.25">
      <c r="A8">
        <v>44378</v>
      </c>
      <c r="B8">
        <v>0</v>
      </c>
      <c r="C8">
        <v>3.89</v>
      </c>
      <c r="D8">
        <v>118.17</v>
      </c>
      <c r="E8">
        <v>1</v>
      </c>
      <c r="F8">
        <v>31</v>
      </c>
      <c r="G8">
        <v>21</v>
      </c>
      <c r="H8">
        <v>1.1312332460000001</v>
      </c>
      <c r="I8">
        <v>1.123230926</v>
      </c>
    </row>
    <row r="9" spans="1:9" x14ac:dyDescent="0.25">
      <c r="A9">
        <v>44409</v>
      </c>
      <c r="B9">
        <v>0</v>
      </c>
      <c r="C9">
        <v>9.49</v>
      </c>
      <c r="D9">
        <v>79.930000000000007</v>
      </c>
      <c r="E9">
        <v>1</v>
      </c>
      <c r="F9">
        <v>31</v>
      </c>
      <c r="G9">
        <v>21</v>
      </c>
      <c r="H9">
        <v>1.1349366089999999</v>
      </c>
      <c r="I9">
        <v>1.1247084700000001</v>
      </c>
    </row>
    <row r="10" spans="1:9" x14ac:dyDescent="0.25">
      <c r="A10">
        <v>44440</v>
      </c>
      <c r="B10">
        <v>0</v>
      </c>
      <c r="C10">
        <v>68.5</v>
      </c>
      <c r="D10">
        <v>35.21</v>
      </c>
      <c r="E10">
        <v>1</v>
      </c>
      <c r="F10">
        <v>30</v>
      </c>
      <c r="G10">
        <v>21</v>
      </c>
      <c r="H10">
        <v>1.1386520959999999</v>
      </c>
      <c r="I10">
        <v>1.126187958</v>
      </c>
    </row>
    <row r="11" spans="1:9" x14ac:dyDescent="0.25">
      <c r="A11">
        <v>44470</v>
      </c>
      <c r="B11">
        <v>0</v>
      </c>
      <c r="C11">
        <v>243.2222222</v>
      </c>
      <c r="D11">
        <v>2.71</v>
      </c>
      <c r="E11">
        <v>1</v>
      </c>
      <c r="F11">
        <v>31</v>
      </c>
      <c r="G11">
        <v>20</v>
      </c>
      <c r="H11">
        <v>1.1423797469999999</v>
      </c>
      <c r="I11">
        <v>1.127669392</v>
      </c>
    </row>
    <row r="12" spans="1:9" x14ac:dyDescent="0.25">
      <c r="A12">
        <v>44501</v>
      </c>
      <c r="B12">
        <v>0</v>
      </c>
      <c r="C12">
        <v>434.36111110000002</v>
      </c>
      <c r="D12">
        <v>0</v>
      </c>
      <c r="E12">
        <v>0</v>
      </c>
      <c r="F12">
        <v>30</v>
      </c>
      <c r="G12">
        <v>22</v>
      </c>
      <c r="H12">
        <v>1.1461196010000001</v>
      </c>
      <c r="I12">
        <v>1.129152774</v>
      </c>
    </row>
    <row r="13" spans="1:9" x14ac:dyDescent="0.25">
      <c r="A13">
        <v>44531</v>
      </c>
      <c r="B13">
        <v>0</v>
      </c>
      <c r="C13">
        <v>585.51</v>
      </c>
      <c r="D13">
        <v>0</v>
      </c>
      <c r="E13">
        <v>2</v>
      </c>
      <c r="F13">
        <v>31</v>
      </c>
      <c r="G13">
        <v>21</v>
      </c>
      <c r="H13">
        <v>1.1498716980000001</v>
      </c>
      <c r="I13">
        <v>1.1306381080000001</v>
      </c>
    </row>
    <row r="14" spans="1:9" x14ac:dyDescent="0.25">
      <c r="A14">
        <v>44562</v>
      </c>
      <c r="B14">
        <v>0</v>
      </c>
      <c r="C14">
        <v>719.24</v>
      </c>
      <c r="D14">
        <v>0</v>
      </c>
      <c r="E14">
        <v>1</v>
      </c>
      <c r="F14">
        <v>31</v>
      </c>
      <c r="G14">
        <v>20</v>
      </c>
      <c r="H14">
        <v>1.15391303</v>
      </c>
      <c r="I14">
        <v>1.132301692</v>
      </c>
    </row>
    <row r="15" spans="1:9" x14ac:dyDescent="0.25">
      <c r="A15">
        <v>44593</v>
      </c>
      <c r="B15">
        <v>0</v>
      </c>
      <c r="C15">
        <v>661.05</v>
      </c>
      <c r="D15">
        <v>0</v>
      </c>
      <c r="E15">
        <v>1</v>
      </c>
      <c r="F15">
        <v>28</v>
      </c>
      <c r="G15">
        <v>19</v>
      </c>
      <c r="H15">
        <v>1.1579685639999999</v>
      </c>
      <c r="I15">
        <v>1.133967725</v>
      </c>
    </row>
    <row r="16" spans="1:9" x14ac:dyDescent="0.25">
      <c r="A16">
        <v>44621</v>
      </c>
      <c r="B16">
        <v>0</v>
      </c>
      <c r="C16">
        <v>553.53</v>
      </c>
      <c r="D16">
        <v>0.22</v>
      </c>
      <c r="E16">
        <v>0</v>
      </c>
      <c r="F16">
        <v>31</v>
      </c>
      <c r="G16">
        <v>23</v>
      </c>
      <c r="H16">
        <v>1.162038353</v>
      </c>
      <c r="I16">
        <v>1.135636208</v>
      </c>
    </row>
    <row r="17" spans="1:9" x14ac:dyDescent="0.25">
      <c r="A17">
        <v>44652</v>
      </c>
      <c r="B17">
        <v>0</v>
      </c>
      <c r="C17">
        <v>352.08</v>
      </c>
      <c r="D17">
        <v>0</v>
      </c>
      <c r="E17">
        <v>0</v>
      </c>
      <c r="F17">
        <v>30</v>
      </c>
      <c r="G17">
        <v>20</v>
      </c>
      <c r="H17">
        <v>1.1661224450000001</v>
      </c>
      <c r="I17">
        <v>1.1373071459999999</v>
      </c>
    </row>
    <row r="18" spans="1:9" x14ac:dyDescent="0.25">
      <c r="A18">
        <v>44682</v>
      </c>
      <c r="B18">
        <v>0</v>
      </c>
      <c r="C18">
        <v>137.03</v>
      </c>
      <c r="D18">
        <v>21.89</v>
      </c>
      <c r="E18">
        <v>1</v>
      </c>
      <c r="F18">
        <v>31</v>
      </c>
      <c r="G18">
        <v>21</v>
      </c>
      <c r="H18">
        <v>1.170220891</v>
      </c>
      <c r="I18">
        <v>1.138980543</v>
      </c>
    </row>
    <row r="19" spans="1:9" x14ac:dyDescent="0.25">
      <c r="A19">
        <v>44713</v>
      </c>
      <c r="B19">
        <v>0</v>
      </c>
      <c r="C19">
        <v>29.01</v>
      </c>
      <c r="D19">
        <v>55.68</v>
      </c>
      <c r="E19">
        <v>0</v>
      </c>
      <c r="F19">
        <v>30</v>
      </c>
      <c r="G19">
        <v>22</v>
      </c>
      <c r="H19">
        <v>1.1743337410000001</v>
      </c>
      <c r="I19">
        <v>1.1406564029999999</v>
      </c>
    </row>
    <row r="20" spans="1:9" x14ac:dyDescent="0.25">
      <c r="A20">
        <v>44743</v>
      </c>
      <c r="B20">
        <v>0</v>
      </c>
      <c r="C20">
        <v>3.89</v>
      </c>
      <c r="D20">
        <v>118.17</v>
      </c>
      <c r="E20">
        <v>1</v>
      </c>
      <c r="F20">
        <v>31</v>
      </c>
      <c r="G20">
        <v>20</v>
      </c>
      <c r="H20">
        <v>1.178461046</v>
      </c>
      <c r="I20">
        <v>1.1423347269999999</v>
      </c>
    </row>
    <row r="21" spans="1:9" x14ac:dyDescent="0.25">
      <c r="A21">
        <v>44774</v>
      </c>
      <c r="B21">
        <v>0</v>
      </c>
      <c r="C21">
        <v>9.49</v>
      </c>
      <c r="D21">
        <v>79.930000000000007</v>
      </c>
      <c r="E21">
        <v>1</v>
      </c>
      <c r="F21">
        <v>31</v>
      </c>
      <c r="G21">
        <v>22</v>
      </c>
      <c r="H21">
        <v>1.182602857</v>
      </c>
      <c r="I21">
        <v>1.1440155219999999</v>
      </c>
    </row>
    <row r="22" spans="1:9" x14ac:dyDescent="0.25">
      <c r="A22">
        <v>44805</v>
      </c>
      <c r="B22">
        <v>0</v>
      </c>
      <c r="C22">
        <v>68.5</v>
      </c>
      <c r="D22">
        <v>35.21</v>
      </c>
      <c r="E22">
        <v>1</v>
      </c>
      <c r="F22">
        <v>30</v>
      </c>
      <c r="G22">
        <v>21</v>
      </c>
      <c r="H22">
        <v>1.1867592250000001</v>
      </c>
      <c r="I22">
        <v>1.1456987890000001</v>
      </c>
    </row>
    <row r="23" spans="1:9" x14ac:dyDescent="0.25">
      <c r="A23">
        <v>44835</v>
      </c>
      <c r="B23">
        <v>0</v>
      </c>
      <c r="C23">
        <v>243.2222222</v>
      </c>
      <c r="D23">
        <v>2.71</v>
      </c>
      <c r="E23">
        <v>1</v>
      </c>
      <c r="F23">
        <v>31</v>
      </c>
      <c r="G23">
        <v>20</v>
      </c>
      <c r="H23">
        <v>1.190930201</v>
      </c>
      <c r="I23">
        <v>1.1473845330000001</v>
      </c>
    </row>
    <row r="24" spans="1:9" x14ac:dyDescent="0.25">
      <c r="A24">
        <v>44866</v>
      </c>
      <c r="B24">
        <v>0</v>
      </c>
      <c r="C24">
        <v>434.36111110000002</v>
      </c>
      <c r="D24">
        <v>0</v>
      </c>
      <c r="E24">
        <v>0</v>
      </c>
      <c r="F24">
        <v>30</v>
      </c>
      <c r="G24">
        <v>22</v>
      </c>
      <c r="H24">
        <v>1.195115836</v>
      </c>
      <c r="I24">
        <v>1.149072758</v>
      </c>
    </row>
    <row r="25" spans="1:9" x14ac:dyDescent="0.25">
      <c r="A25">
        <v>44896</v>
      </c>
      <c r="B25">
        <v>0</v>
      </c>
      <c r="C25">
        <v>585.51</v>
      </c>
      <c r="D25">
        <v>0</v>
      </c>
      <c r="E25">
        <v>2</v>
      </c>
      <c r="F25">
        <v>31</v>
      </c>
      <c r="G25">
        <v>20</v>
      </c>
      <c r="H25">
        <v>1.199316182</v>
      </c>
      <c r="I25">
        <v>1.1507634659999999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DC0B-E699-4077-B4FA-2608B0C01571}">
  <dimension ref="A1:S49"/>
  <sheetViews>
    <sheetView workbookViewId="0">
      <selection activeCell="L1" sqref="L1:R1"/>
    </sheetView>
  </sheetViews>
  <sheetFormatPr defaultRowHeight="15" x14ac:dyDescent="0.25"/>
  <cols>
    <col min="1" max="1" width="8.7109375" bestFit="1" customWidth="1"/>
    <col min="2" max="2" width="12.42578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2.42578125" bestFit="1" customWidth="1"/>
  </cols>
  <sheetData>
    <row r="1" spans="1:1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  <c r="K1" t="s">
        <v>9</v>
      </c>
      <c r="L1" t="s">
        <v>4</v>
      </c>
      <c r="M1" t="s">
        <v>5</v>
      </c>
      <c r="N1" t="s">
        <v>6</v>
      </c>
      <c r="O1" t="s">
        <v>2</v>
      </c>
      <c r="P1" t="s">
        <v>3</v>
      </c>
      <c r="Q1" t="s">
        <v>7</v>
      </c>
      <c r="R1" t="s">
        <v>8</v>
      </c>
      <c r="S1" t="s">
        <v>31</v>
      </c>
    </row>
    <row r="2" spans="1:19" x14ac:dyDescent="0.25">
      <c r="A2">
        <v>42736</v>
      </c>
      <c r="B2">
        <v>34553600.810000002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  <c r="K2">
        <f>GSLT50_kWh</f>
        <v>21971395.280584246</v>
      </c>
      <c r="L2">
        <f>N10HDD18*C2</f>
        <v>5912893.6810704833</v>
      </c>
      <c r="M2">
        <f>N10CDD18*D2</f>
        <v>0</v>
      </c>
      <c r="N2">
        <f>StatDays*E2</f>
        <v>610151.21392224322</v>
      </c>
      <c r="O2">
        <f>MonthDays*F2</f>
        <v>8455621.4011470266</v>
      </c>
      <c r="P2">
        <f>PeakDays*G2</f>
        <v>5787011.5104456367</v>
      </c>
      <c r="Q2">
        <f>OntarioGDP*H2</f>
        <v>26367210.193697535</v>
      </c>
      <c r="R2">
        <f>LondonPop*I2</f>
        <v>-35179135.217534557</v>
      </c>
      <c r="S2">
        <f t="shared" ref="S2:S49" si="0">SUM(K2:R2)</f>
        <v>33925148.063332617</v>
      </c>
    </row>
    <row r="3" spans="1:19" x14ac:dyDescent="0.25">
      <c r="A3">
        <v>42767</v>
      </c>
      <c r="B3">
        <v>31484081.09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  <c r="K3">
        <f>GSLT50_kWh</f>
        <v>21971395.280584246</v>
      </c>
      <c r="L3">
        <f>N10HDD18*C3</f>
        <v>4775688.7541775145</v>
      </c>
      <c r="M3">
        <f>N10CDD18*D3</f>
        <v>0</v>
      </c>
      <c r="N3">
        <f>StatDays*E3</f>
        <v>610151.21392224322</v>
      </c>
      <c r="O3">
        <f>MonthDays*F3</f>
        <v>7637335.4591005407</v>
      </c>
      <c r="P3">
        <f>PeakDays*G3</f>
        <v>5235867.5570698613</v>
      </c>
      <c r="Q3">
        <f>OntarioGDP*H3</f>
        <v>26428352.756165508</v>
      </c>
      <c r="R3">
        <f>LondonPop*I3</f>
        <v>-35237179.520094573</v>
      </c>
      <c r="S3">
        <f t="shared" si="0"/>
        <v>31421611.500925347</v>
      </c>
    </row>
    <row r="4" spans="1:19" x14ac:dyDescent="0.25">
      <c r="A4">
        <v>42795</v>
      </c>
      <c r="B4">
        <v>33557905.229999997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  <c r="K4">
        <f>GSLT50_kWh</f>
        <v>21971395.280584246</v>
      </c>
      <c r="L4">
        <f>N10HDD18*C4</f>
        <v>5330469.3639442446</v>
      </c>
      <c r="M4">
        <f>N10CDD18*D4</f>
        <v>0</v>
      </c>
      <c r="N4">
        <f>StatDays*E4</f>
        <v>0</v>
      </c>
      <c r="O4">
        <f>MonthDays*F4</f>
        <v>8455621.4011470266</v>
      </c>
      <c r="P4">
        <f>PeakDays*G4</f>
        <v>6338155.4638214111</v>
      </c>
      <c r="Q4">
        <f>OntarioGDP*H4</f>
        <v>26489637.107577786</v>
      </c>
      <c r="R4">
        <f>LondonPop*I4</f>
        <v>-35295319.545494221</v>
      </c>
      <c r="S4">
        <f t="shared" si="0"/>
        <v>33289959.071580492</v>
      </c>
    </row>
    <row r="5" spans="1:19" x14ac:dyDescent="0.25">
      <c r="A5">
        <v>42826</v>
      </c>
      <c r="B5">
        <v>28819249.300000001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  <c r="K5">
        <f>GSLT50_kWh</f>
        <v>21971395.280584246</v>
      </c>
      <c r="L5">
        <f>N10HDD18*C5</f>
        <v>2381171.7580709443</v>
      </c>
      <c r="M5">
        <f>N10CDD18*D5</f>
        <v>0</v>
      </c>
      <c r="N5">
        <f>StatDays*E5</f>
        <v>0</v>
      </c>
      <c r="O5">
        <f>MonthDays*F5</f>
        <v>8182859.4204648649</v>
      </c>
      <c r="P5">
        <f>PeakDays*G5</f>
        <v>5235867.5570698613</v>
      </c>
      <c r="Q5">
        <f>OntarioGDP*H5</f>
        <v>26551063.562483218</v>
      </c>
      <c r="R5">
        <f>LondonPop*I5</f>
        <v>-35353555.531850025</v>
      </c>
      <c r="S5">
        <f t="shared" si="0"/>
        <v>28968802.046823114</v>
      </c>
    </row>
    <row r="6" spans="1:19" x14ac:dyDescent="0.25">
      <c r="A6">
        <v>42856</v>
      </c>
      <c r="B6">
        <v>29942579.18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  <c r="K6">
        <f>GSLT50_kWh</f>
        <v>21971395.280584246</v>
      </c>
      <c r="L6">
        <f>N10HDD18*C6</f>
        <v>1777776.3526030069</v>
      </c>
      <c r="M6">
        <f>N10CDD18*D6</f>
        <v>652307.98954547499</v>
      </c>
      <c r="N6">
        <f>StatDays*E6</f>
        <v>610151.21392224322</v>
      </c>
      <c r="O6">
        <f>MonthDays*F6</f>
        <v>8455621.4011470266</v>
      </c>
      <c r="P6">
        <f>PeakDays*G6</f>
        <v>6062583.4871335234</v>
      </c>
      <c r="Q6">
        <f>OntarioGDP*H6</f>
        <v>26612632.483822789</v>
      </c>
      <c r="R6">
        <f>LondonPop*I6</f>
        <v>-35411887.615228549</v>
      </c>
      <c r="S6">
        <f t="shared" si="0"/>
        <v>30730580.593529761</v>
      </c>
    </row>
    <row r="7" spans="1:19" x14ac:dyDescent="0.25">
      <c r="A7">
        <v>42887</v>
      </c>
      <c r="B7">
        <v>32060147.329999998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  <c r="K7">
        <f>GSLT50_kWh</f>
        <v>21971395.280584246</v>
      </c>
      <c r="L7">
        <f>N10HDD18*C7</f>
        <v>273577.37973032868</v>
      </c>
      <c r="M7">
        <f>N10CDD18*D7</f>
        <v>5001027.9198486423</v>
      </c>
      <c r="N7">
        <f>StatDays*E7</f>
        <v>0</v>
      </c>
      <c r="O7">
        <f>MonthDays*F7</f>
        <v>8182859.4204648649</v>
      </c>
      <c r="P7">
        <f>PeakDays*G7</f>
        <v>6062583.4871335234</v>
      </c>
      <c r="Q7">
        <f>OntarioGDP*H7</f>
        <v>26674344.161949284</v>
      </c>
      <c r="R7">
        <f>LondonPop*I7</f>
        <v>-35470315.931696385</v>
      </c>
      <c r="S7">
        <f t="shared" si="0"/>
        <v>32695471.718014508</v>
      </c>
    </row>
    <row r="8" spans="1:19" x14ac:dyDescent="0.25">
      <c r="A8">
        <v>42917</v>
      </c>
      <c r="B8">
        <v>34823078.740000002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  <c r="K8">
        <f>GSLT50_kWh</f>
        <v>21971395.280584246</v>
      </c>
      <c r="L8">
        <f>N10HDD18*C8</f>
        <v>1906.4625765179699</v>
      </c>
      <c r="M8">
        <f>N10CDD18*D8</f>
        <v>7032929.8183178809</v>
      </c>
      <c r="N8">
        <f>StatDays*E8</f>
        <v>610151.21392224322</v>
      </c>
      <c r="O8">
        <f>MonthDays*F8</f>
        <v>8455621.4011470266</v>
      </c>
      <c r="P8">
        <f>PeakDays*G8</f>
        <v>5511439.533757749</v>
      </c>
      <c r="Q8">
        <f>OntarioGDP*H8</f>
        <v>26736198.935607627</v>
      </c>
      <c r="R8">
        <f>LondonPop*I8</f>
        <v>-35528840.651336759</v>
      </c>
      <c r="S8">
        <f t="shared" si="0"/>
        <v>34790801.994576529</v>
      </c>
    </row>
    <row r="9" spans="1:19" x14ac:dyDescent="0.25">
      <c r="A9">
        <v>42948</v>
      </c>
      <c r="B9">
        <v>33473973.710000001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  <c r="K9">
        <f>GSLT50_kWh</f>
        <v>21971395.280584246</v>
      </c>
      <c r="L9">
        <f>N10HDD18*C9</f>
        <v>198272.10795786887</v>
      </c>
      <c r="M9">
        <f>N10CDD18*D9</f>
        <v>3763892.0776072242</v>
      </c>
      <c r="N9">
        <f>StatDays*E9</f>
        <v>610151.21392224322</v>
      </c>
      <c r="O9">
        <f>MonthDays*F9</f>
        <v>8455621.4011470266</v>
      </c>
      <c r="P9">
        <f>PeakDays*G9</f>
        <v>6062583.4871335234</v>
      </c>
      <c r="Q9">
        <f>OntarioGDP*H9</f>
        <v>26798197.143542726</v>
      </c>
      <c r="R9">
        <f>LondonPop*I9</f>
        <v>-35587461.944232889</v>
      </c>
      <c r="S9">
        <f t="shared" si="0"/>
        <v>32272650.767661981</v>
      </c>
    </row>
    <row r="10" spans="1:19" x14ac:dyDescent="0.25">
      <c r="A10">
        <v>42979</v>
      </c>
      <c r="B10">
        <v>31626552.190000001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  <c r="K10">
        <f>GSLT50_kWh</f>
        <v>21971395.280584246</v>
      </c>
      <c r="L10">
        <f>N10HDD18*C10</f>
        <v>629132.65025093011</v>
      </c>
      <c r="M10">
        <f>N10CDD18*D10</f>
        <v>4213759.6566041037</v>
      </c>
      <c r="N10">
        <f>StatDays*E10</f>
        <v>610151.21392224322</v>
      </c>
      <c r="O10">
        <f>MonthDays*F10</f>
        <v>8182859.4204648649</v>
      </c>
      <c r="P10">
        <f>PeakDays*G10</f>
        <v>5511439.533757749</v>
      </c>
      <c r="Q10">
        <f>OntarioGDP*H10</f>
        <v>26860339.124499511</v>
      </c>
      <c r="R10">
        <f>LondonPop*I10</f>
        <v>-35646179.946451358</v>
      </c>
      <c r="S10">
        <f t="shared" si="0"/>
        <v>32332896.933632292</v>
      </c>
    </row>
    <row r="11" spans="1:19" x14ac:dyDescent="0.25">
      <c r="A11">
        <v>43009</v>
      </c>
      <c r="B11">
        <v>29861240.960000001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  <c r="K11">
        <f>GSLT50_kWh</f>
        <v>21971395.280584246</v>
      </c>
      <c r="L11">
        <f>N10HDD18*C11</f>
        <v>1677687.0673358135</v>
      </c>
      <c r="M11">
        <f>N10CDD18*D11</f>
        <v>397383.02811391011</v>
      </c>
      <c r="N11">
        <f>StatDays*E11</f>
        <v>610151.21392224322</v>
      </c>
      <c r="O11">
        <f>MonthDays*F11</f>
        <v>8455621.4011470266</v>
      </c>
      <c r="P11">
        <f>PeakDays*G11</f>
        <v>5787011.5104456367</v>
      </c>
      <c r="Q11">
        <f>OntarioGDP*H11</f>
        <v>26922625.217222895</v>
      </c>
      <c r="R11">
        <f>LondonPop*I11</f>
        <v>-35704994.86209204</v>
      </c>
      <c r="S11">
        <f t="shared" si="0"/>
        <v>30116879.85667973</v>
      </c>
    </row>
    <row r="12" spans="1:19" x14ac:dyDescent="0.25">
      <c r="A12">
        <v>43040</v>
      </c>
      <c r="B12">
        <v>31138349.140000001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  <c r="K12">
        <f>GSLT50_kWh</f>
        <v>21971395.280584246</v>
      </c>
      <c r="L12">
        <f>N10HDD18*C12</f>
        <v>4338155.5928666405</v>
      </c>
      <c r="M12">
        <f>N10CDD18*D12</f>
        <v>0</v>
      </c>
      <c r="N12">
        <f>StatDays*E12</f>
        <v>0</v>
      </c>
      <c r="O12">
        <f>MonthDays*F12</f>
        <v>8182859.4204648649</v>
      </c>
      <c r="P12">
        <f>PeakDays*G12</f>
        <v>6062583.4871335234</v>
      </c>
      <c r="Q12">
        <f>OntarioGDP*H12</f>
        <v>26985055.712065659</v>
      </c>
      <c r="R12">
        <f>LondonPop*I12</f>
        <v>-35763906.793204881</v>
      </c>
      <c r="S12">
        <f t="shared" si="0"/>
        <v>31776142.699910052</v>
      </c>
    </row>
    <row r="13" spans="1:19" x14ac:dyDescent="0.25">
      <c r="A13">
        <v>43070</v>
      </c>
      <c r="B13">
        <v>33882441.560000002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  <c r="K13">
        <f>GSLT50_kWh</f>
        <v>21971395.280584246</v>
      </c>
      <c r="L13">
        <f>N10HDD18*C13</f>
        <v>6848966.8061408065</v>
      </c>
      <c r="M13">
        <f>N10CDD18*D13</f>
        <v>0</v>
      </c>
      <c r="N13">
        <f>StatDays*E13</f>
        <v>1220302.4278444864</v>
      </c>
      <c r="O13">
        <f>MonthDays*F13</f>
        <v>8455621.4011470266</v>
      </c>
      <c r="P13">
        <f>PeakDays*G13</f>
        <v>5235867.5570698613</v>
      </c>
      <c r="Q13">
        <f>OntarioGDP*H13</f>
        <v>27047630.996164866</v>
      </c>
      <c r="R13">
        <f>LondonPop*I13</f>
        <v>-35822915.909873091</v>
      </c>
      <c r="S13">
        <f t="shared" si="0"/>
        <v>34956868.559078194</v>
      </c>
    </row>
    <row r="14" spans="1:19" x14ac:dyDescent="0.25">
      <c r="A14">
        <v>43101</v>
      </c>
      <c r="B14">
        <v>36703748.689999998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  <c r="K14">
        <f>GSLT50_kWh</f>
        <v>21971395.280584246</v>
      </c>
      <c r="L14">
        <f>N10HDD18*C14</f>
        <v>7223586.7024265872</v>
      </c>
      <c r="M14">
        <f>N10CDD18*D14</f>
        <v>0</v>
      </c>
      <c r="N14">
        <f>StatDays*E14</f>
        <v>610151.21392224322</v>
      </c>
      <c r="O14">
        <f>MonthDays*F14</f>
        <v>8455621.4011470266</v>
      </c>
      <c r="P14">
        <f>PeakDays*G14</f>
        <v>6062583.4871335234</v>
      </c>
      <c r="Q14">
        <f>OntarioGDP*H14</f>
        <v>27109314.800423816</v>
      </c>
      <c r="R14">
        <f>LondonPop*I14</f>
        <v>-35888479.081607871</v>
      </c>
      <c r="S14">
        <f t="shared" si="0"/>
        <v>35544173.804029562</v>
      </c>
    </row>
    <row r="15" spans="1:19" x14ac:dyDescent="0.25">
      <c r="A15">
        <v>43132</v>
      </c>
      <c r="B15">
        <v>31657128.850000001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  <c r="K15">
        <f>GSLT50_kWh</f>
        <v>21971395.280584246</v>
      </c>
      <c r="L15">
        <f>N10HDD18*C15</f>
        <v>5501097.764542602</v>
      </c>
      <c r="M15">
        <f>N10CDD18*D15</f>
        <v>0</v>
      </c>
      <c r="N15">
        <f>StatDays*E15</f>
        <v>610151.21392224322</v>
      </c>
      <c r="O15">
        <f>MonthDays*F15</f>
        <v>7637335.4591005407</v>
      </c>
      <c r="P15">
        <f>PeakDays*G15</f>
        <v>5235867.5570698613</v>
      </c>
      <c r="Q15">
        <f>OntarioGDP*H15</f>
        <v>27171139.256411981</v>
      </c>
      <c r="R15">
        <f>LondonPop*I15</f>
        <v>-35954162.196033679</v>
      </c>
      <c r="S15">
        <f t="shared" si="0"/>
        <v>32172824.335597791</v>
      </c>
    </row>
    <row r="16" spans="1:19" x14ac:dyDescent="0.25">
      <c r="A16">
        <v>43160</v>
      </c>
      <c r="B16">
        <v>33579510.909999996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  <c r="K16">
        <f>GSLT50_kWh</f>
        <v>21971395.280584246</v>
      </c>
      <c r="L16">
        <f>N10HDD18*C16</f>
        <v>5553525.4853968462</v>
      </c>
      <c r="M16">
        <f>N10CDD18*D16</f>
        <v>0</v>
      </c>
      <c r="N16">
        <f>StatDays*E16</f>
        <v>0</v>
      </c>
      <c r="O16">
        <f>MonthDays*F16</f>
        <v>8455621.4011470266</v>
      </c>
      <c r="P16">
        <f>PeakDays*G16</f>
        <v>6062583.4871335234</v>
      </c>
      <c r="Q16">
        <f>OntarioGDP*H16</f>
        <v>27233104.702874292</v>
      </c>
      <c r="R16">
        <f>LondonPop*I16</f>
        <v>-36019965.559300311</v>
      </c>
      <c r="S16">
        <f t="shared" si="0"/>
        <v>33256264.797835626</v>
      </c>
    </row>
    <row r="17" spans="1:19" x14ac:dyDescent="0.25">
      <c r="A17">
        <v>43191</v>
      </c>
      <c r="B17">
        <v>31046781.579999998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  <c r="K17">
        <f>GSLT50_kWh</f>
        <v>21971395.280584246</v>
      </c>
      <c r="L17">
        <f>N10HDD18*C17</f>
        <v>4218048.4505460085</v>
      </c>
      <c r="M17">
        <f>N10CDD18*D17</f>
        <v>0</v>
      </c>
      <c r="N17">
        <f>StatDays*E17</f>
        <v>0</v>
      </c>
      <c r="O17">
        <f>MonthDays*F17</f>
        <v>8182859.4204648649</v>
      </c>
      <c r="P17">
        <f>PeakDays*G17</f>
        <v>5511439.533757749</v>
      </c>
      <c r="Q17">
        <f>OntarioGDP*H17</f>
        <v>27295211.478555653</v>
      </c>
      <c r="R17">
        <f>LondonPop*I17</f>
        <v>-36085889.341490999</v>
      </c>
      <c r="S17">
        <f t="shared" si="0"/>
        <v>31093064.822417513</v>
      </c>
    </row>
    <row r="18" spans="1:19" x14ac:dyDescent="0.25">
      <c r="A18">
        <v>43221</v>
      </c>
      <c r="B18">
        <v>31876617.629999999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  <c r="K18">
        <f>GSLT50_kWh</f>
        <v>21971395.280584246</v>
      </c>
      <c r="L18">
        <f>N10HDD18*C18</f>
        <v>720642.8539237926</v>
      </c>
      <c r="M18">
        <f>N10CDD18*D18</f>
        <v>2864156.9196134657</v>
      </c>
      <c r="N18">
        <f>StatDays*E18</f>
        <v>610151.21392224322</v>
      </c>
      <c r="O18">
        <f>MonthDays*F18</f>
        <v>8455621.4011470266</v>
      </c>
      <c r="P18">
        <f>PeakDays*G18</f>
        <v>6062583.4871335234</v>
      </c>
      <c r="Q18">
        <f>OntarioGDP*H18</f>
        <v>27357459.898004927</v>
      </c>
      <c r="R18">
        <f>LondonPop*I18</f>
        <v>-36151933.814738899</v>
      </c>
      <c r="S18">
        <f t="shared" si="0"/>
        <v>31890077.239590332</v>
      </c>
    </row>
    <row r="19" spans="1:19" x14ac:dyDescent="0.25">
      <c r="A19">
        <v>43252</v>
      </c>
      <c r="B19">
        <v>33391033.809999999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  <c r="K19">
        <f>GSLT50_kWh</f>
        <v>21971395.280584246</v>
      </c>
      <c r="L19">
        <f>N10HDD18*C19</f>
        <v>159189.62513925048</v>
      </c>
      <c r="M19">
        <f>N10CDD18*D19</f>
        <v>4048808.2109719142</v>
      </c>
      <c r="N19">
        <f>StatDays*E19</f>
        <v>0</v>
      </c>
      <c r="O19">
        <f>MonthDays*F19</f>
        <v>8182859.4204648649</v>
      </c>
      <c r="P19">
        <f>PeakDays*G19</f>
        <v>5787011.5104456367</v>
      </c>
      <c r="Q19">
        <f>OntarioGDP*H19</f>
        <v>27419850.251574896</v>
      </c>
      <c r="R19">
        <f>LondonPop*I19</f>
        <v>-36218099.115110613</v>
      </c>
      <c r="S19">
        <f t="shared" si="0"/>
        <v>31351015.184070192</v>
      </c>
    </row>
    <row r="20" spans="1:19" x14ac:dyDescent="0.25">
      <c r="A20">
        <v>43282</v>
      </c>
      <c r="B20">
        <v>36720527.670000002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  <c r="K20">
        <f>GSLT50_kWh</f>
        <v>21971395.280584246</v>
      </c>
      <c r="L20">
        <f>N10HDD18*C20</f>
        <v>12392.006747366804</v>
      </c>
      <c r="M20">
        <f>N10CDD18*D20</f>
        <v>8015140.6991277346</v>
      </c>
      <c r="N20">
        <f>StatDays*E20</f>
        <v>610151.21392224322</v>
      </c>
      <c r="O20">
        <f>MonthDays*F20</f>
        <v>8455621.4011470266</v>
      </c>
      <c r="P20">
        <f>PeakDays*G20</f>
        <v>5787011.5104456367</v>
      </c>
      <c r="Q20">
        <f>OntarioGDP*H20</f>
        <v>27482382.902206544</v>
      </c>
      <c r="R20">
        <f>LondonPop*I20</f>
        <v>-36284385.548755921</v>
      </c>
      <c r="S20">
        <f t="shared" si="0"/>
        <v>36049709.465424873</v>
      </c>
    </row>
    <row r="21" spans="1:19" x14ac:dyDescent="0.25">
      <c r="A21">
        <v>43313</v>
      </c>
      <c r="B21">
        <v>36609011.75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  <c r="K21">
        <f>GSLT50_kWh</f>
        <v>21971395.280584246</v>
      </c>
      <c r="L21">
        <f>N10HDD18*C21</f>
        <v>25737.244782992595</v>
      </c>
      <c r="M21">
        <f>N10CDD18*D21</f>
        <v>8952364.8220378999</v>
      </c>
      <c r="N21">
        <f>StatDays*E21</f>
        <v>610151.21392224322</v>
      </c>
      <c r="O21">
        <f>MonthDays*F21</f>
        <v>8455621.4011470266</v>
      </c>
      <c r="P21">
        <f>PeakDays*G21</f>
        <v>6062583.4871335234</v>
      </c>
      <c r="Q21">
        <f>OntarioGDP*H21</f>
        <v>27545058.164448727</v>
      </c>
      <c r="R21">
        <f>LondonPop*I21</f>
        <v>-36350793.251741417</v>
      </c>
      <c r="S21">
        <f t="shared" si="0"/>
        <v>37272118.362315245</v>
      </c>
    </row>
    <row r="22" spans="1:19" x14ac:dyDescent="0.25">
      <c r="A22">
        <v>43344</v>
      </c>
      <c r="B22">
        <v>31799470.960000001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  <c r="K22">
        <f>GSLT50_kWh</f>
        <v>21971395.280584246</v>
      </c>
      <c r="L22">
        <f>N10HDD18*C22</f>
        <v>592909.86129708868</v>
      </c>
      <c r="M22">
        <f>N10CDD18*D22</f>
        <v>4768596.3373669218</v>
      </c>
      <c r="N22">
        <f>StatDays*E22</f>
        <v>610151.21392224322</v>
      </c>
      <c r="O22">
        <f>MonthDays*F22</f>
        <v>8182859.4204648649</v>
      </c>
      <c r="P22">
        <f>PeakDays*G22</f>
        <v>5235867.5570698613</v>
      </c>
      <c r="Q22">
        <f>OntarioGDP*H22</f>
        <v>27607876.377046358</v>
      </c>
      <c r="R22">
        <f>LondonPop*I22</f>
        <v>-36417322.530216902</v>
      </c>
      <c r="S22">
        <f t="shared" si="0"/>
        <v>32552333.517534673</v>
      </c>
    </row>
    <row r="23" spans="1:19" x14ac:dyDescent="0.25">
      <c r="A23">
        <v>43374</v>
      </c>
      <c r="B23">
        <v>30178509.07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  <c r="K23">
        <f>GSLT50_kWh</f>
        <v>21971395.280584246</v>
      </c>
      <c r="L23">
        <f>N10HDD18*C23</f>
        <v>2725288.2531324378</v>
      </c>
      <c r="M23">
        <f>N10CDD18*D23</f>
        <v>757277.09131141356</v>
      </c>
      <c r="N23">
        <f>StatDays*E23</f>
        <v>610151.21392224322</v>
      </c>
      <c r="O23">
        <f>MonthDays*F23</f>
        <v>8455621.4011470266</v>
      </c>
      <c r="P23">
        <f>PeakDays*G23</f>
        <v>6062583.4871335234</v>
      </c>
      <c r="Q23">
        <f>OntarioGDP*H23</f>
        <v>27670837.830352232</v>
      </c>
      <c r="R23">
        <f>LondonPop*I23</f>
        <v>-36483973.588282265</v>
      </c>
      <c r="S23">
        <f t="shared" si="0"/>
        <v>31769180.969300859</v>
      </c>
    </row>
    <row r="24" spans="1:19" x14ac:dyDescent="0.25">
      <c r="A24">
        <v>43405</v>
      </c>
      <c r="B24">
        <v>32327634.940000001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  <c r="K24">
        <f>GSLT50_kWh</f>
        <v>21971395.280584246</v>
      </c>
      <c r="L24">
        <f>N10HDD18*C24</f>
        <v>4934878.3793167658</v>
      </c>
      <c r="M24">
        <f>N10CDD18*D24</f>
        <v>0</v>
      </c>
      <c r="N24">
        <f>StatDays*E24</f>
        <v>0</v>
      </c>
      <c r="O24">
        <f>MonthDays*F24</f>
        <v>8182859.4204648649</v>
      </c>
      <c r="P24">
        <f>PeakDays*G24</f>
        <v>6062583.4871335234</v>
      </c>
      <c r="Q24">
        <f>OntarioGDP*H24</f>
        <v>27733942.887307327</v>
      </c>
      <c r="R24">
        <f>LondonPop*I24</f>
        <v>-36550746.596020699</v>
      </c>
      <c r="S24">
        <f t="shared" si="0"/>
        <v>32334912.858786032</v>
      </c>
    </row>
    <row r="25" spans="1:19" x14ac:dyDescent="0.25">
      <c r="A25">
        <v>43435</v>
      </c>
      <c r="B25">
        <v>32931046.329999998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  <c r="K25">
        <f>GSLT50_kWh</f>
        <v>21971395.280584246</v>
      </c>
      <c r="L25">
        <f>N10HDD18*C25</f>
        <v>5377177.6970689343</v>
      </c>
      <c r="M25">
        <f>N10CDD18*D25</f>
        <v>0</v>
      </c>
      <c r="N25">
        <f>StatDays*E25</f>
        <v>1220302.4278444864</v>
      </c>
      <c r="O25">
        <f>MonthDays*F25</f>
        <v>8455621.4011470266</v>
      </c>
      <c r="P25">
        <f>PeakDays*G25</f>
        <v>5235867.5570698613</v>
      </c>
      <c r="Q25">
        <f>OntarioGDP*H25</f>
        <v>27797191.838264421</v>
      </c>
      <c r="R25">
        <f>LondonPop*I25</f>
        <v>-36617641.825565398</v>
      </c>
      <c r="S25">
        <f t="shared" si="0"/>
        <v>33439914.376413584</v>
      </c>
    </row>
    <row r="26" spans="1:19" x14ac:dyDescent="0.25">
      <c r="A26">
        <v>43466</v>
      </c>
      <c r="B26">
        <v>36322911.329999998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  <c r="K26">
        <f>GSLT50_kWh</f>
        <v>21971395.280584246</v>
      </c>
      <c r="L26">
        <f>N10HDD18*C26</f>
        <v>7321769.5251172632</v>
      </c>
      <c r="M26">
        <f>N10CDD18*D26</f>
        <v>0</v>
      </c>
      <c r="N26">
        <f>StatDays*E26</f>
        <v>610151.21392224322</v>
      </c>
      <c r="O26">
        <f>MonthDays*F26</f>
        <v>8455621.4011470266</v>
      </c>
      <c r="P26">
        <f>PeakDays*G26</f>
        <v>6062583.4871335234</v>
      </c>
      <c r="Q26">
        <f>OntarioGDP*H26</f>
        <v>27844426.211883828</v>
      </c>
      <c r="R26">
        <f>LondonPop*I26</f>
        <v>-36671754.858454742</v>
      </c>
      <c r="S26">
        <f t="shared" si="0"/>
        <v>35594192.261333399</v>
      </c>
    </row>
    <row r="27" spans="1:19" x14ac:dyDescent="0.25">
      <c r="A27">
        <v>43497</v>
      </c>
      <c r="B27">
        <v>32759770.309999999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  <c r="K27">
        <f>GSLT50_kWh</f>
        <v>21971395.280584246</v>
      </c>
      <c r="L27">
        <f>N10HDD18*C27</f>
        <v>5977713.4086720943</v>
      </c>
      <c r="M27">
        <f>N10CDD18*D27</f>
        <v>0</v>
      </c>
      <c r="N27">
        <f>StatDays*E27</f>
        <v>610151.21392224322</v>
      </c>
      <c r="O27">
        <f>MonthDays*F27</f>
        <v>7637335.4591005407</v>
      </c>
      <c r="P27">
        <f>PeakDays*G27</f>
        <v>5235867.5570698613</v>
      </c>
      <c r="Q27">
        <f>OntarioGDP*H27</f>
        <v>27891740.84385277</v>
      </c>
      <c r="R27">
        <f>LondonPop*I27</f>
        <v>-36725947.830460332</v>
      </c>
      <c r="S27">
        <f t="shared" si="0"/>
        <v>32598255.932741426</v>
      </c>
    </row>
    <row r="28" spans="1:19" x14ac:dyDescent="0.25">
      <c r="A28">
        <v>43525</v>
      </c>
      <c r="B28">
        <v>34292430.479999997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  <c r="K28">
        <f>GSLT50_kWh</f>
        <v>21971395.280584246</v>
      </c>
      <c r="L28">
        <f>N10HDD18*C28</f>
        <v>5784207.4571555201</v>
      </c>
      <c r="M28">
        <f>N10CDD18*D28</f>
        <v>0</v>
      </c>
      <c r="N28">
        <f>StatDays*E28</f>
        <v>0</v>
      </c>
      <c r="O28">
        <f>MonthDays*F28</f>
        <v>8455621.4011470266</v>
      </c>
      <c r="P28">
        <f>PeakDays*G28</f>
        <v>5787011.5104456367</v>
      </c>
      <c r="Q28">
        <f>OntarioGDP*H28</f>
        <v>27939135.879347634</v>
      </c>
      <c r="R28">
        <f>LondonPop*I28</f>
        <v>-36780220.91166541</v>
      </c>
      <c r="S28">
        <f t="shared" si="0"/>
        <v>33157150.617014661</v>
      </c>
    </row>
    <row r="29" spans="1:19" x14ac:dyDescent="0.25">
      <c r="A29">
        <v>43556</v>
      </c>
      <c r="B29">
        <v>29964386.670000002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  <c r="K29">
        <f>GSLT50_kWh</f>
        <v>21971395.280584246</v>
      </c>
      <c r="L29">
        <f>N10HDD18*C29</f>
        <v>3329636.8898886344</v>
      </c>
      <c r="M29">
        <f>N10CDD18*D29</f>
        <v>0</v>
      </c>
      <c r="N29">
        <f>StatDays*E29</f>
        <v>0</v>
      </c>
      <c r="O29">
        <f>MonthDays*F29</f>
        <v>8182859.4204648649</v>
      </c>
      <c r="P29">
        <f>PeakDays*G29</f>
        <v>5787011.5104456367</v>
      </c>
      <c r="Q29">
        <f>OntarioGDP*H29</f>
        <v>27986611.439348742</v>
      </c>
      <c r="R29">
        <f>LondonPop*I29</f>
        <v>-36834574.204119891</v>
      </c>
      <c r="S29">
        <f t="shared" si="0"/>
        <v>30422940.336612225</v>
      </c>
    </row>
    <row r="30" spans="1:19" x14ac:dyDescent="0.25">
      <c r="A30">
        <v>43586</v>
      </c>
      <c r="B30">
        <v>29782058.109999999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  <c r="K30">
        <f>GSLT50_kWh</f>
        <v>21971395.280584246</v>
      </c>
      <c r="L30">
        <f>N10HDD18*C30</f>
        <v>1688172.6115066623</v>
      </c>
      <c r="M30">
        <f>N10CDD18*D30</f>
        <v>187444.82458203306</v>
      </c>
      <c r="N30">
        <f>StatDays*E30</f>
        <v>610151.21392224322</v>
      </c>
      <c r="O30">
        <f>MonthDays*F30</f>
        <v>8455621.4011470266</v>
      </c>
      <c r="P30">
        <f>PeakDays*G30</f>
        <v>6062583.4871335234</v>
      </c>
      <c r="Q30">
        <f>OntarioGDP*H30</f>
        <v>28034167.693228573</v>
      </c>
      <c r="R30">
        <f>LondonPop*I30</f>
        <v>-36889007.809873737</v>
      </c>
      <c r="S30">
        <f t="shared" si="0"/>
        <v>30120528.702230573</v>
      </c>
    </row>
    <row r="31" spans="1:19" x14ac:dyDescent="0.25">
      <c r="A31">
        <v>43617</v>
      </c>
      <c r="B31">
        <v>31260651.09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  <c r="K31">
        <f>GSLT50_kWh</f>
        <v>21971395.280584246</v>
      </c>
      <c r="L31">
        <f>N10HDD18*C31</f>
        <v>341256.80119671655</v>
      </c>
      <c r="M31">
        <f>N10CDD18*D31</f>
        <v>2811672.3687304961</v>
      </c>
      <c r="N31">
        <f>StatDays*E31</f>
        <v>0</v>
      </c>
      <c r="O31">
        <f>MonthDays*F31</f>
        <v>8182859.4204648649</v>
      </c>
      <c r="P31">
        <f>PeakDays*G31</f>
        <v>5511439.533757749</v>
      </c>
      <c r="Q31">
        <f>OntarioGDP*H31</f>
        <v>28081804.737771373</v>
      </c>
      <c r="R31">
        <f>LondonPop*I31</f>
        <v>-36943521.864993498</v>
      </c>
      <c r="S31">
        <f t="shared" si="0"/>
        <v>29956906.277511954</v>
      </c>
    </row>
    <row r="32" spans="1:19" x14ac:dyDescent="0.25">
      <c r="A32">
        <v>43647</v>
      </c>
      <c r="B32">
        <v>38280318.909999996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  <c r="K32">
        <f>GSLT50_kWh</f>
        <v>21971395.280584246</v>
      </c>
      <c r="L32">
        <f>N10HDD18*C32</f>
        <v>0</v>
      </c>
      <c r="M32">
        <f>N10CDD18*D32</f>
        <v>10234487.422179006</v>
      </c>
      <c r="N32">
        <f>StatDays*E32</f>
        <v>610151.21392224322</v>
      </c>
      <c r="O32">
        <f>MonthDays*F32</f>
        <v>8455621.4011470266</v>
      </c>
      <c r="P32">
        <f>PeakDays*G32</f>
        <v>6062583.4871335234</v>
      </c>
      <c r="Q32">
        <f>OntarioGDP*H32</f>
        <v>28129522.71815354</v>
      </c>
      <c r="R32">
        <f>LondonPop*I32</f>
        <v>-36998116.471529134</v>
      </c>
      <c r="S32">
        <f t="shared" si="0"/>
        <v>38465645.05159045</v>
      </c>
    </row>
    <row r="33" spans="1:19" x14ac:dyDescent="0.25">
      <c r="A33">
        <v>43678</v>
      </c>
      <c r="B33">
        <v>35590707.539999999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  <c r="K33">
        <f>GSLT50_kWh</f>
        <v>21971395.280584246</v>
      </c>
      <c r="L33">
        <f>N10HDD18*C33</f>
        <v>100089.28526719342</v>
      </c>
      <c r="M33">
        <f>N10CDD18*D33</f>
        <v>5683327.0813272428</v>
      </c>
      <c r="N33">
        <f>StatDays*E33</f>
        <v>610151.21392224322</v>
      </c>
      <c r="O33">
        <f>MonthDays*F33</f>
        <v>8455621.4011470266</v>
      </c>
      <c r="P33">
        <f>PeakDays*G33</f>
        <v>5787011.5104456367</v>
      </c>
      <c r="Q33">
        <f>OntarioGDP*H33</f>
        <v>28177321.803747535</v>
      </c>
      <c r="R33">
        <f>LondonPop*I33</f>
        <v>-37052791.765547201</v>
      </c>
      <c r="S33">
        <f t="shared" si="0"/>
        <v>33732125.810893923</v>
      </c>
    </row>
    <row r="34" spans="1:19" x14ac:dyDescent="0.25">
      <c r="A34">
        <v>43709</v>
      </c>
      <c r="B34">
        <v>31177053.309999999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  <c r="K34">
        <f>GSLT50_kWh</f>
        <v>21971395.280584246</v>
      </c>
      <c r="L34">
        <f>N10HDD18*C34</f>
        <v>408936.22266310453</v>
      </c>
      <c r="M34">
        <f>N10CDD18*D34</f>
        <v>1754483.5580878295</v>
      </c>
      <c r="N34">
        <f>StatDays*E34</f>
        <v>610151.21392224322</v>
      </c>
      <c r="O34">
        <f>MonthDays*F34</f>
        <v>8182859.4204648649</v>
      </c>
      <c r="P34">
        <f>PeakDays*G34</f>
        <v>5511439.533757749</v>
      </c>
      <c r="Q34">
        <f>OntarioGDP*H34</f>
        <v>28225202.115533683</v>
      </c>
      <c r="R34">
        <f>LondonPop*I34</f>
        <v>-37107547.849097662</v>
      </c>
      <c r="S34">
        <f t="shared" si="0"/>
        <v>29556919.495916061</v>
      </c>
    </row>
    <row r="35" spans="1:19" x14ac:dyDescent="0.25">
      <c r="A35">
        <v>43739</v>
      </c>
      <c r="B35">
        <v>29902537.309999999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  <c r="K35">
        <f>GSLT50_kWh</f>
        <v>21971395.280584246</v>
      </c>
      <c r="L35">
        <f>N10HDD18*C35</f>
        <v>2328744.0372167001</v>
      </c>
      <c r="M35">
        <f>N10CDD18*D35</f>
        <v>337400.68424765952</v>
      </c>
      <c r="N35">
        <f>StatDays*E35</f>
        <v>610151.21392224322</v>
      </c>
      <c r="O35">
        <f>MonthDays*F35</f>
        <v>8455621.4011470266</v>
      </c>
      <c r="P35">
        <f>PeakDays*G35</f>
        <v>6062583.4871335234</v>
      </c>
      <c r="Q35">
        <f>OntarioGDP*H35</f>
        <v>28273163.774492316</v>
      </c>
      <c r="R35">
        <f>LondonPop*I35</f>
        <v>-37162384.82423044</v>
      </c>
      <c r="S35">
        <f t="shared" si="0"/>
        <v>30876675.054513268</v>
      </c>
    </row>
    <row r="36" spans="1:19" x14ac:dyDescent="0.25">
      <c r="A36">
        <v>43770</v>
      </c>
      <c r="B36">
        <v>32314238.52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  <c r="K36">
        <f>GSLT50_kWh</f>
        <v>21971395.280584246</v>
      </c>
      <c r="L36">
        <f>N10HDD18*C36</f>
        <v>4943457.4609110961</v>
      </c>
      <c r="M36">
        <f>N10CDD18*D36</f>
        <v>0</v>
      </c>
      <c r="N36">
        <f>StatDays*E36</f>
        <v>0</v>
      </c>
      <c r="O36">
        <f>MonthDays*F36</f>
        <v>8182859.4204648649</v>
      </c>
      <c r="P36">
        <f>PeakDays*G36</f>
        <v>5787011.5104456367</v>
      </c>
      <c r="Q36">
        <f>OntarioGDP*H36</f>
        <v>28321206.94999589</v>
      </c>
      <c r="R36">
        <f>LondonPop*I36</f>
        <v>-37217302.861028761</v>
      </c>
      <c r="S36">
        <f t="shared" si="0"/>
        <v>31988627.761372983</v>
      </c>
    </row>
    <row r="37" spans="1:19" x14ac:dyDescent="0.25">
      <c r="A37">
        <v>43800</v>
      </c>
      <c r="B37">
        <v>33893427.340000004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  <c r="K37">
        <f>GSLT50_kWh</f>
        <v>21971395.280584246</v>
      </c>
      <c r="L37">
        <f>N10HDD18*C37</f>
        <v>5401008.4792754091</v>
      </c>
      <c r="M37">
        <f>N10CDD18*D37</f>
        <v>0</v>
      </c>
      <c r="N37">
        <f>StatDays*E37</f>
        <v>1220302.4278444864</v>
      </c>
      <c r="O37">
        <f>MonthDays*F37</f>
        <v>8455621.4011470266</v>
      </c>
      <c r="P37">
        <f>PeakDays*G37</f>
        <v>5511439.533757749</v>
      </c>
      <c r="Q37">
        <f>OntarioGDP*H37</f>
        <v>28369331.738828663</v>
      </c>
      <c r="R37">
        <f>LondonPop*I37</f>
        <v>-37272302.061542563</v>
      </c>
      <c r="S37">
        <f t="shared" si="0"/>
        <v>33656796.799895011</v>
      </c>
    </row>
    <row r="38" spans="1:19" x14ac:dyDescent="0.25">
      <c r="A38">
        <v>43831</v>
      </c>
      <c r="B38">
        <v>34783249.539999999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  <c r="K38">
        <f>GSLT50_kWh</f>
        <v>21971395.280584246</v>
      </c>
      <c r="L38">
        <f>N10HDD18*C38</f>
        <v>5666960.0086996658</v>
      </c>
      <c r="M38">
        <f>N10CDD18*D38</f>
        <v>0</v>
      </c>
      <c r="N38">
        <f>StatDays*E38</f>
        <v>610151.21392224322</v>
      </c>
      <c r="O38">
        <f>MonthDays*F38</f>
        <v>8455621.4011470266</v>
      </c>
      <c r="P38">
        <f>PeakDays*G38</f>
        <v>6062583.4871335234</v>
      </c>
      <c r="Q38">
        <f>OntarioGDP*H38</f>
        <v>28230923.178455979</v>
      </c>
      <c r="R38">
        <f>LondonPop*I38</f>
        <v>-37320808.539001115</v>
      </c>
      <c r="S38">
        <f t="shared" si="0"/>
        <v>33676826.030941568</v>
      </c>
    </row>
    <row r="39" spans="1:19" x14ac:dyDescent="0.25">
      <c r="A39">
        <v>43862</v>
      </c>
      <c r="B39">
        <v>33026994.280000001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  <c r="K39">
        <f>GSLT50_kWh</f>
        <v>21971395.280584246</v>
      </c>
      <c r="L39">
        <f>N10HDD18*C39</f>
        <v>5887156.4362874916</v>
      </c>
      <c r="M39">
        <f>N10CDD18*D39</f>
        <v>0</v>
      </c>
      <c r="N39">
        <f>StatDays*E39</f>
        <v>610151.21392224322</v>
      </c>
      <c r="O39">
        <f>MonthDays*F39</f>
        <v>7910097.4397827024</v>
      </c>
      <c r="P39">
        <f>PeakDays*G39</f>
        <v>5235867.5570698613</v>
      </c>
      <c r="Q39">
        <f>OntarioGDP*H39</f>
        <v>28093189.881881513</v>
      </c>
      <c r="R39">
        <f>LondonPop*I39</f>
        <v>-37369378.151353173</v>
      </c>
      <c r="S39">
        <f t="shared" si="0"/>
        <v>32338479.65817488</v>
      </c>
    </row>
    <row r="40" spans="1:19" x14ac:dyDescent="0.25">
      <c r="A40">
        <v>43891</v>
      </c>
      <c r="B40">
        <v>31109310.309999999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  <c r="K40">
        <f>GSLT50_kWh</f>
        <v>21971395.280584246</v>
      </c>
      <c r="L40">
        <f>N10HDD18*C40</f>
        <v>4349594.3683257485</v>
      </c>
      <c r="M40">
        <f>N10CDD18*D40</f>
        <v>0</v>
      </c>
      <c r="N40">
        <f>StatDays*E40</f>
        <v>0</v>
      </c>
      <c r="O40">
        <f>MonthDays*F40</f>
        <v>8455621.4011470266</v>
      </c>
      <c r="P40">
        <f>PeakDays*G40</f>
        <v>6062583.4871335234</v>
      </c>
      <c r="Q40">
        <f>OntarioGDP*H40</f>
        <v>27956128.558440361</v>
      </c>
      <c r="R40">
        <f>LondonPop*I40</f>
        <v>-37418010.966632038</v>
      </c>
      <c r="S40">
        <f t="shared" si="0"/>
        <v>31377312.128998876</v>
      </c>
    </row>
    <row r="41" spans="1:19" x14ac:dyDescent="0.25">
      <c r="A41">
        <v>43922</v>
      </c>
      <c r="B41">
        <v>25578060.129999999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  <c r="K41">
        <f>GSLT50_kWh</f>
        <v>21971395.280584246</v>
      </c>
      <c r="L41">
        <f>N10HDD18*C41</f>
        <v>3599401.3444659272</v>
      </c>
      <c r="M41">
        <f>N10CDD18*D41</f>
        <v>0</v>
      </c>
      <c r="N41">
        <f>StatDays*E41</f>
        <v>0</v>
      </c>
      <c r="O41">
        <f>MonthDays*F41</f>
        <v>8182859.4204648649</v>
      </c>
      <c r="P41">
        <f>PeakDays*G41</f>
        <v>5787011.5104456367</v>
      </c>
      <c r="Q41">
        <f>OntarioGDP*H41</f>
        <v>27819735.941663656</v>
      </c>
      <c r="R41">
        <f>LondonPop*I41</f>
        <v>-37466707.052871011</v>
      </c>
      <c r="S41">
        <f t="shared" si="0"/>
        <v>29893696.444753326</v>
      </c>
    </row>
    <row r="42" spans="1:19" x14ac:dyDescent="0.25">
      <c r="A42">
        <v>43952</v>
      </c>
      <c r="B42">
        <v>26752780.870000001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  <c r="K42">
        <f>GSLT50_kWh</f>
        <v>21971395.280584246</v>
      </c>
      <c r="L42">
        <f>N10HDD18*C42</f>
        <v>1954124.1409309192</v>
      </c>
      <c r="M42">
        <f>N10CDD18*D42</f>
        <v>1754483.5580878295</v>
      </c>
      <c r="N42">
        <f>StatDays*E42</f>
        <v>610151.21392224322</v>
      </c>
      <c r="O42">
        <f>MonthDays*F42</f>
        <v>8455621.4011470266</v>
      </c>
      <c r="P42">
        <f>PeakDays*G42</f>
        <v>5511439.533757749</v>
      </c>
      <c r="Q42">
        <f>OntarioGDP*H42</f>
        <v>27684008.740886487</v>
      </c>
      <c r="R42">
        <f>LondonPop*I42</f>
        <v>-37515466.512120008</v>
      </c>
      <c r="S42">
        <f t="shared" si="0"/>
        <v>30425757.35719648</v>
      </c>
    </row>
    <row r="43" spans="1:19" x14ac:dyDescent="0.25">
      <c r="A43">
        <v>43983</v>
      </c>
      <c r="B43">
        <v>31006576.09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  <c r="K43">
        <f>GSLT50_kWh</f>
        <v>21971395.280584246</v>
      </c>
      <c r="L43">
        <f>N10HDD18*C43</f>
        <v>240214.28464126421</v>
      </c>
      <c r="M43">
        <f>N10CDD18*D43</f>
        <v>5323433.018129739</v>
      </c>
      <c r="N43">
        <f>StatDays*E43</f>
        <v>0</v>
      </c>
      <c r="O43">
        <f>MonthDays*F43</f>
        <v>8182859.4204648649</v>
      </c>
      <c r="P43">
        <f>PeakDays*G43</f>
        <v>6062583.4871335234</v>
      </c>
      <c r="Q43">
        <f>OntarioGDP*H43</f>
        <v>27548943.738032136</v>
      </c>
      <c r="R43">
        <f>LondonPop*I43</f>
        <v>-37564289.446428984</v>
      </c>
      <c r="S43">
        <f t="shared" si="0"/>
        <v>31765139.782556787</v>
      </c>
    </row>
    <row r="44" spans="1:19" x14ac:dyDescent="0.25">
      <c r="A44">
        <v>44013</v>
      </c>
      <c r="B44">
        <v>37998043.490000002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  <c r="K44">
        <f>GSLT50_kWh</f>
        <v>21971395.280584246</v>
      </c>
      <c r="L44">
        <f>N10HDD18*C44</f>
        <v>0</v>
      </c>
      <c r="M44">
        <f>N10CDD18*D44</f>
        <v>12618785.590862468</v>
      </c>
      <c r="N44">
        <f>StatDays*E44</f>
        <v>610151.21392224322</v>
      </c>
      <c r="O44">
        <f>MonthDays*F44</f>
        <v>8455621.4011470266</v>
      </c>
      <c r="P44">
        <f>PeakDays*G44</f>
        <v>6062583.4871335234</v>
      </c>
      <c r="Q44">
        <f>OntarioGDP*H44</f>
        <v>27414537.690827806</v>
      </c>
      <c r="R44">
        <f>LondonPop*I44</f>
        <v>-37613175.92383121</v>
      </c>
      <c r="S44">
        <f t="shared" si="0"/>
        <v>39519898.740646109</v>
      </c>
    </row>
    <row r="45" spans="1:19" x14ac:dyDescent="0.25">
      <c r="A45">
        <v>44044</v>
      </c>
      <c r="B45">
        <v>34441222.469999999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  <c r="K45">
        <f>GSLT50_kWh</f>
        <v>21971395.280584246</v>
      </c>
      <c r="L45">
        <f>N10HDD18*C45</f>
        <v>41942.176683395337</v>
      </c>
      <c r="M45">
        <f>N10CDD18*D45</f>
        <v>6148190.2462906847</v>
      </c>
      <c r="N45">
        <f>StatDays*E45</f>
        <v>610151.21392224322</v>
      </c>
      <c r="O45">
        <f>MonthDays*F45</f>
        <v>8455621.4011470266</v>
      </c>
      <c r="P45">
        <f>PeakDays*G45</f>
        <v>5511439.533757749</v>
      </c>
      <c r="Q45">
        <f>OntarioGDP*H45</f>
        <v>27280787.381196775</v>
      </c>
      <c r="R45">
        <f>LondonPop*I45</f>
        <v>-37662126.012359984</v>
      </c>
      <c r="S45">
        <f t="shared" si="0"/>
        <v>32357401.221222125</v>
      </c>
    </row>
    <row r="46" spans="1:19" x14ac:dyDescent="0.25">
      <c r="A46">
        <v>44075</v>
      </c>
      <c r="B46">
        <v>29132929.239999998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  <c r="K46">
        <f>GSLT50_kWh</f>
        <v>21971395.280584246</v>
      </c>
      <c r="L46">
        <f>N10HDD18*C46</f>
        <v>809293.36373187823</v>
      </c>
      <c r="M46">
        <f>N10CDD18*D46</f>
        <v>824757.22816094547</v>
      </c>
      <c r="N46">
        <f>StatDays*E46</f>
        <v>610151.21392224322</v>
      </c>
      <c r="O46">
        <f>MonthDays*F46</f>
        <v>8182859.4204648649</v>
      </c>
      <c r="P46">
        <f>PeakDays*G46</f>
        <v>5787011.5104456367</v>
      </c>
      <c r="Q46">
        <f>OntarioGDP*H46</f>
        <v>27147689.639454458</v>
      </c>
      <c r="R46">
        <f>LondonPop*I46</f>
        <v>-37711139.780048601</v>
      </c>
      <c r="S46">
        <f t="shared" si="0"/>
        <v>27622017.876715668</v>
      </c>
    </row>
    <row r="47" spans="1:19" x14ac:dyDescent="0.25">
      <c r="A47">
        <v>44105</v>
      </c>
      <c r="B47">
        <v>28660946.120000001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  <c r="K47">
        <f>GSLT50_kWh</f>
        <v>21971395.280584246</v>
      </c>
      <c r="L47">
        <f>N10HDD18*C47</f>
        <v>2686205.7703138199</v>
      </c>
      <c r="M47">
        <f>N10CDD18*D47</f>
        <v>0</v>
      </c>
      <c r="N47">
        <f>StatDays*E47</f>
        <v>610151.21392224322</v>
      </c>
      <c r="O47">
        <f>MonthDays*F47</f>
        <v>8455621.4011470266</v>
      </c>
      <c r="P47">
        <f>PeakDays*G47</f>
        <v>5787011.5104456367</v>
      </c>
      <c r="Q47">
        <f>OntarioGDP*H47</f>
        <v>27015241.223328065</v>
      </c>
      <c r="R47">
        <f>LondonPop*I47</f>
        <v>-37760217.362963639</v>
      </c>
      <c r="S47">
        <f t="shared" si="0"/>
        <v>28765409.036777399</v>
      </c>
    </row>
    <row r="48" spans="1:19" x14ac:dyDescent="0.25">
      <c r="A48">
        <v>44136</v>
      </c>
      <c r="B48">
        <v>29522300.829999998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  <c r="K48">
        <f>GSLT50_kWh</f>
        <v>21971395.280584246</v>
      </c>
      <c r="L48">
        <f>N10HDD18*C48</f>
        <v>3341075.6653477424</v>
      </c>
      <c r="M48">
        <f>N10CDD18*D48</f>
        <v>0</v>
      </c>
      <c r="N48">
        <f>StatDays*E48</f>
        <v>0</v>
      </c>
      <c r="O48">
        <f>MonthDays*F48</f>
        <v>8182859.4204648649</v>
      </c>
      <c r="P48">
        <f>PeakDays*G48</f>
        <v>5787011.5104456367</v>
      </c>
      <c r="Q48">
        <f>OntarioGDP*H48</f>
        <v>26883439.011525132</v>
      </c>
      <c r="R48">
        <f>LondonPop*I48</f>
        <v>-37809358.829138391</v>
      </c>
      <c r="S48">
        <f t="shared" si="0"/>
        <v>28356422.059229232</v>
      </c>
    </row>
    <row r="49" spans="1:19" x14ac:dyDescent="0.25">
      <c r="A49">
        <v>44166</v>
      </c>
      <c r="B49">
        <v>32479610.890000001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  <c r="K49">
        <f>GSLT50_kWh</f>
        <v>21971395.280584246</v>
      </c>
      <c r="L49">
        <f>N10HDD18*C49</f>
        <v>5520162.3903077822</v>
      </c>
      <c r="M49">
        <f>N10CDD18*D49</f>
        <v>0</v>
      </c>
      <c r="N49">
        <f>StatDays*E49</f>
        <v>1220302.4278444864</v>
      </c>
      <c r="O49">
        <f>MonthDays*F49</f>
        <v>8455621.4011470266</v>
      </c>
      <c r="P49">
        <f>PeakDays*G49</f>
        <v>5787011.5104456367</v>
      </c>
      <c r="Q49">
        <f>OntarioGDP*H49</f>
        <v>26752279.834361076</v>
      </c>
      <c r="R49">
        <f>LondonPop*I49</f>
        <v>-37858564.212589495</v>
      </c>
      <c r="S49">
        <f t="shared" si="0"/>
        <v>31848208.632100768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A2D5-B875-4BED-9C9D-38B8D5AFC9B3}">
  <dimension ref="A1:E50"/>
  <sheetViews>
    <sheetView workbookViewId="0"/>
  </sheetViews>
  <sheetFormatPr defaultRowHeight="15" x14ac:dyDescent="0.25"/>
  <cols>
    <col min="1" max="1" width="8.7109375" bestFit="1" customWidth="1"/>
    <col min="2" max="2" width="8.7109375" customWidth="1"/>
    <col min="3" max="4" width="12.42578125" bestFit="1" customWidth="1"/>
  </cols>
  <sheetData>
    <row r="1" spans="1:5" x14ac:dyDescent="0.25">
      <c r="A1" t="s">
        <v>1</v>
      </c>
      <c r="B1" t="s">
        <v>0</v>
      </c>
      <c r="C1" t="s">
        <v>9</v>
      </c>
      <c r="D1" t="s">
        <v>31</v>
      </c>
      <c r="E1" t="s">
        <v>32</v>
      </c>
    </row>
    <row r="2" spans="1:5" x14ac:dyDescent="0.25">
      <c r="A2">
        <v>42736</v>
      </c>
      <c r="B2" s="18">
        <f t="shared" ref="B2:B49" si="0">YEAR(A2)</f>
        <v>2017</v>
      </c>
      <c r="C2">
        <v>34553600.810000002</v>
      </c>
      <c r="D2">
        <v>33925148.063332617</v>
      </c>
      <c r="E2" s="6">
        <f t="shared" ref="E2:E49" si="1">ABS(D2-C2)/C2</f>
        <v>1.8187764283180217E-2</v>
      </c>
    </row>
    <row r="3" spans="1:5" x14ac:dyDescent="0.25">
      <c r="A3">
        <v>42767</v>
      </c>
      <c r="B3" s="18">
        <f t="shared" si="0"/>
        <v>2017</v>
      </c>
      <c r="C3">
        <v>31484081.09</v>
      </c>
      <c r="D3">
        <v>31421611.500925347</v>
      </c>
      <c r="E3" s="6">
        <f t="shared" si="1"/>
        <v>1.9841642795950707E-3</v>
      </c>
    </row>
    <row r="4" spans="1:5" x14ac:dyDescent="0.25">
      <c r="A4">
        <v>42795</v>
      </c>
      <c r="B4" s="18">
        <f t="shared" si="0"/>
        <v>2017</v>
      </c>
      <c r="C4">
        <v>33557905.229999997</v>
      </c>
      <c r="D4">
        <v>33289959.071580492</v>
      </c>
      <c r="E4" s="6">
        <f t="shared" si="1"/>
        <v>7.9845913081596949E-3</v>
      </c>
    </row>
    <row r="5" spans="1:5" x14ac:dyDescent="0.25">
      <c r="A5">
        <v>42826</v>
      </c>
      <c r="B5" s="18">
        <f t="shared" si="0"/>
        <v>2017</v>
      </c>
      <c r="C5">
        <v>28819249.300000001</v>
      </c>
      <c r="D5">
        <v>28968802.046823114</v>
      </c>
      <c r="E5" s="6">
        <f t="shared" si="1"/>
        <v>5.1893352691568346E-3</v>
      </c>
    </row>
    <row r="6" spans="1:5" x14ac:dyDescent="0.25">
      <c r="A6">
        <v>42856</v>
      </c>
      <c r="B6" s="18">
        <f t="shared" si="0"/>
        <v>2017</v>
      </c>
      <c r="C6">
        <v>29942579.18</v>
      </c>
      <c r="D6">
        <v>30730580.593529761</v>
      </c>
      <c r="E6" s="6">
        <f t="shared" si="1"/>
        <v>2.6317085405124448E-2</v>
      </c>
    </row>
    <row r="7" spans="1:5" x14ac:dyDescent="0.25">
      <c r="A7">
        <v>42887</v>
      </c>
      <c r="B7" s="18">
        <f t="shared" si="0"/>
        <v>2017</v>
      </c>
      <c r="C7">
        <v>32060147.329999998</v>
      </c>
      <c r="D7">
        <v>32695471.718014508</v>
      </c>
      <c r="E7" s="6">
        <f t="shared" si="1"/>
        <v>1.9816639688988925E-2</v>
      </c>
    </row>
    <row r="8" spans="1:5" x14ac:dyDescent="0.25">
      <c r="A8">
        <v>42917</v>
      </c>
      <c r="B8" s="18">
        <f t="shared" si="0"/>
        <v>2017</v>
      </c>
      <c r="C8">
        <v>34823078.740000002</v>
      </c>
      <c r="D8">
        <v>34790801.994576529</v>
      </c>
      <c r="E8" s="6">
        <f t="shared" si="1"/>
        <v>9.2687799560922494E-4</v>
      </c>
    </row>
    <row r="9" spans="1:5" x14ac:dyDescent="0.25">
      <c r="A9">
        <v>42948</v>
      </c>
      <c r="B9" s="18">
        <f t="shared" si="0"/>
        <v>2017</v>
      </c>
      <c r="C9">
        <v>33473973.710000001</v>
      </c>
      <c r="D9">
        <v>32272650.767661981</v>
      </c>
      <c r="E9" s="6">
        <f t="shared" si="1"/>
        <v>3.5888268083903552E-2</v>
      </c>
    </row>
    <row r="10" spans="1:5" x14ac:dyDescent="0.25">
      <c r="A10">
        <v>42979</v>
      </c>
      <c r="B10" s="18">
        <f t="shared" si="0"/>
        <v>2017</v>
      </c>
      <c r="C10">
        <v>31626552.190000001</v>
      </c>
      <c r="D10">
        <v>32332896.933632292</v>
      </c>
      <c r="E10" s="6">
        <f t="shared" si="1"/>
        <v>2.2333915483067724E-2</v>
      </c>
    </row>
    <row r="11" spans="1:5" x14ac:dyDescent="0.25">
      <c r="A11">
        <v>43009</v>
      </c>
      <c r="B11" s="18">
        <f t="shared" si="0"/>
        <v>2017</v>
      </c>
      <c r="C11">
        <v>29861240.960000001</v>
      </c>
      <c r="D11">
        <v>30116879.85667973</v>
      </c>
      <c r="E11" s="6">
        <f t="shared" si="1"/>
        <v>8.5608932670335081E-3</v>
      </c>
    </row>
    <row r="12" spans="1:5" x14ac:dyDescent="0.25">
      <c r="A12">
        <v>43040</v>
      </c>
      <c r="B12" s="18">
        <f t="shared" si="0"/>
        <v>2017</v>
      </c>
      <c r="C12">
        <v>31138349.140000001</v>
      </c>
      <c r="D12">
        <v>31776142.699910052</v>
      </c>
      <c r="E12" s="6">
        <f t="shared" si="1"/>
        <v>2.0482574623416645E-2</v>
      </c>
    </row>
    <row r="13" spans="1:5" x14ac:dyDescent="0.25">
      <c r="A13">
        <v>43070</v>
      </c>
      <c r="B13" s="18">
        <f t="shared" si="0"/>
        <v>2017</v>
      </c>
      <c r="C13">
        <v>33882441.560000002</v>
      </c>
      <c r="D13">
        <v>34956868.559078194</v>
      </c>
      <c r="E13" s="6">
        <f t="shared" si="1"/>
        <v>3.1710436131810793E-2</v>
      </c>
    </row>
    <row r="14" spans="1:5" x14ac:dyDescent="0.25">
      <c r="A14">
        <v>43101</v>
      </c>
      <c r="B14" s="18">
        <f t="shared" si="0"/>
        <v>2018</v>
      </c>
      <c r="C14">
        <v>36703748.689999998</v>
      </c>
      <c r="D14">
        <v>35544173.804029562</v>
      </c>
      <c r="E14" s="6">
        <f t="shared" si="1"/>
        <v>3.1592818917877026E-2</v>
      </c>
    </row>
    <row r="15" spans="1:5" x14ac:dyDescent="0.25">
      <c r="A15">
        <v>43132</v>
      </c>
      <c r="B15" s="18">
        <f t="shared" si="0"/>
        <v>2018</v>
      </c>
      <c r="C15">
        <v>31657128.850000001</v>
      </c>
      <c r="D15">
        <v>32172824.335597791</v>
      </c>
      <c r="E15" s="6">
        <f t="shared" si="1"/>
        <v>1.6290027059664612E-2</v>
      </c>
    </row>
    <row r="16" spans="1:5" x14ac:dyDescent="0.25">
      <c r="A16">
        <v>43160</v>
      </c>
      <c r="B16" s="18">
        <f t="shared" si="0"/>
        <v>2018</v>
      </c>
      <c r="C16">
        <v>33579510.909999996</v>
      </c>
      <c r="D16">
        <v>33256264.797835626</v>
      </c>
      <c r="E16" s="6">
        <f t="shared" si="1"/>
        <v>9.6262900621374992E-3</v>
      </c>
    </row>
    <row r="17" spans="1:5" x14ac:dyDescent="0.25">
      <c r="A17">
        <v>43191</v>
      </c>
      <c r="B17" s="18">
        <f t="shared" si="0"/>
        <v>2018</v>
      </c>
      <c r="C17">
        <v>31046781.579999998</v>
      </c>
      <c r="D17">
        <v>31093064.822417513</v>
      </c>
      <c r="E17" s="6">
        <f t="shared" si="1"/>
        <v>1.4907581418142706E-3</v>
      </c>
    </row>
    <row r="18" spans="1:5" x14ac:dyDescent="0.25">
      <c r="A18">
        <v>43221</v>
      </c>
      <c r="B18" s="18">
        <f t="shared" si="0"/>
        <v>2018</v>
      </c>
      <c r="C18">
        <v>31876617.629999999</v>
      </c>
      <c r="D18">
        <v>31890077.239590332</v>
      </c>
      <c r="E18" s="6">
        <f t="shared" si="1"/>
        <v>4.2224083328294313E-4</v>
      </c>
    </row>
    <row r="19" spans="1:5" x14ac:dyDescent="0.25">
      <c r="A19">
        <v>43252</v>
      </c>
      <c r="B19" s="18">
        <f t="shared" si="0"/>
        <v>2018</v>
      </c>
      <c r="C19">
        <v>33391033.809999999</v>
      </c>
      <c r="D19">
        <v>31351015.184070192</v>
      </c>
      <c r="E19" s="6">
        <f t="shared" si="1"/>
        <v>6.1094802800590695E-2</v>
      </c>
    </row>
    <row r="20" spans="1:5" x14ac:dyDescent="0.25">
      <c r="A20">
        <v>43282</v>
      </c>
      <c r="B20" s="18">
        <f t="shared" si="0"/>
        <v>2018</v>
      </c>
      <c r="C20">
        <v>36720527.670000002</v>
      </c>
      <c r="D20">
        <v>36049709.465424873</v>
      </c>
      <c r="E20" s="6">
        <f t="shared" si="1"/>
        <v>1.8268207107578552E-2</v>
      </c>
    </row>
    <row r="21" spans="1:5" x14ac:dyDescent="0.25">
      <c r="A21">
        <v>43313</v>
      </c>
      <c r="B21" s="18">
        <f t="shared" si="0"/>
        <v>2018</v>
      </c>
      <c r="C21">
        <v>36609011.75</v>
      </c>
      <c r="D21">
        <v>37272118.362315245</v>
      </c>
      <c r="E21" s="6">
        <f t="shared" si="1"/>
        <v>1.8113207120791643E-2</v>
      </c>
    </row>
    <row r="22" spans="1:5" x14ac:dyDescent="0.25">
      <c r="A22">
        <v>43344</v>
      </c>
      <c r="B22" s="18">
        <f t="shared" si="0"/>
        <v>2018</v>
      </c>
      <c r="C22">
        <v>31799470.960000001</v>
      </c>
      <c r="D22">
        <v>32552333.517534673</v>
      </c>
      <c r="E22" s="6">
        <f t="shared" si="1"/>
        <v>2.3675317066805451E-2</v>
      </c>
    </row>
    <row r="23" spans="1:5" x14ac:dyDescent="0.25">
      <c r="A23">
        <v>43374</v>
      </c>
      <c r="B23" s="18">
        <f t="shared" si="0"/>
        <v>2018</v>
      </c>
      <c r="C23">
        <v>30178509.07</v>
      </c>
      <c r="D23">
        <v>31769180.969300859</v>
      </c>
      <c r="E23" s="6">
        <f t="shared" si="1"/>
        <v>5.270876356453677E-2</v>
      </c>
    </row>
    <row r="24" spans="1:5" x14ac:dyDescent="0.25">
      <c r="A24">
        <v>43405</v>
      </c>
      <c r="B24" s="18">
        <f t="shared" si="0"/>
        <v>2018</v>
      </c>
      <c r="C24">
        <v>32327634.940000001</v>
      </c>
      <c r="D24">
        <v>32334912.858786032</v>
      </c>
      <c r="E24" s="6">
        <f t="shared" si="1"/>
        <v>2.251299484029085E-4</v>
      </c>
    </row>
    <row r="25" spans="1:5" x14ac:dyDescent="0.25">
      <c r="A25">
        <v>43435</v>
      </c>
      <c r="B25" s="18">
        <f t="shared" si="0"/>
        <v>2018</v>
      </c>
      <c r="C25">
        <v>32931046.329999998</v>
      </c>
      <c r="D25">
        <v>33439914.376413584</v>
      </c>
      <c r="E25" s="6">
        <f t="shared" si="1"/>
        <v>1.5452531975882273E-2</v>
      </c>
    </row>
    <row r="26" spans="1:5" x14ac:dyDescent="0.25">
      <c r="A26">
        <v>43466</v>
      </c>
      <c r="B26" s="18">
        <f t="shared" si="0"/>
        <v>2019</v>
      </c>
      <c r="C26">
        <v>36322911.329999998</v>
      </c>
      <c r="D26">
        <v>35594192.261333399</v>
      </c>
      <c r="E26" s="6">
        <f t="shared" si="1"/>
        <v>2.0062242865007698E-2</v>
      </c>
    </row>
    <row r="27" spans="1:5" x14ac:dyDescent="0.25">
      <c r="A27">
        <v>43497</v>
      </c>
      <c r="B27" s="18">
        <f t="shared" si="0"/>
        <v>2019</v>
      </c>
      <c r="C27">
        <v>32759770.309999999</v>
      </c>
      <c r="D27">
        <v>32598255.932741426</v>
      </c>
      <c r="E27" s="6">
        <f t="shared" si="1"/>
        <v>4.930265863593985E-3</v>
      </c>
    </row>
    <row r="28" spans="1:5" x14ac:dyDescent="0.25">
      <c r="A28">
        <v>43525</v>
      </c>
      <c r="B28" s="18">
        <f t="shared" si="0"/>
        <v>2019</v>
      </c>
      <c r="C28">
        <v>34292430.479999997</v>
      </c>
      <c r="D28">
        <v>33157150.617014661</v>
      </c>
      <c r="E28" s="6">
        <f t="shared" si="1"/>
        <v>3.3105844266344796E-2</v>
      </c>
    </row>
    <row r="29" spans="1:5" x14ac:dyDescent="0.25">
      <c r="A29">
        <v>43556</v>
      </c>
      <c r="B29" s="18">
        <f t="shared" si="0"/>
        <v>2019</v>
      </c>
      <c r="C29">
        <v>29964386.670000002</v>
      </c>
      <c r="D29">
        <v>30422940.336612225</v>
      </c>
      <c r="E29" s="6">
        <f t="shared" si="1"/>
        <v>1.5303288923024126E-2</v>
      </c>
    </row>
    <row r="30" spans="1:5" x14ac:dyDescent="0.25">
      <c r="A30">
        <v>43586</v>
      </c>
      <c r="B30" s="18">
        <f t="shared" si="0"/>
        <v>2019</v>
      </c>
      <c r="C30">
        <v>29782058.109999999</v>
      </c>
      <c r="D30">
        <v>30120528.702230573</v>
      </c>
      <c r="E30" s="6">
        <f t="shared" si="1"/>
        <v>1.1364916117631378E-2</v>
      </c>
    </row>
    <row r="31" spans="1:5" x14ac:dyDescent="0.25">
      <c r="A31">
        <v>43617</v>
      </c>
      <c r="B31" s="18">
        <f t="shared" si="0"/>
        <v>2019</v>
      </c>
      <c r="C31">
        <v>31260651.09</v>
      </c>
      <c r="D31">
        <v>29956906.277511954</v>
      </c>
      <c r="E31" s="6">
        <f t="shared" si="1"/>
        <v>4.1705619269878286E-2</v>
      </c>
    </row>
    <row r="32" spans="1:5" x14ac:dyDescent="0.25">
      <c r="A32">
        <v>43647</v>
      </c>
      <c r="B32" s="18">
        <f t="shared" si="0"/>
        <v>2019</v>
      </c>
      <c r="C32">
        <v>38280318.909999996</v>
      </c>
      <c r="D32">
        <v>38465645.05159045</v>
      </c>
      <c r="E32" s="6">
        <f t="shared" si="1"/>
        <v>4.8412904298464664E-3</v>
      </c>
    </row>
    <row r="33" spans="1:5" x14ac:dyDescent="0.25">
      <c r="A33">
        <v>43678</v>
      </c>
      <c r="B33" s="18">
        <f t="shared" si="0"/>
        <v>2019</v>
      </c>
      <c r="C33">
        <v>35590707.539999999</v>
      </c>
      <c r="D33">
        <v>33732125.810893923</v>
      </c>
      <c r="E33" s="6">
        <f t="shared" si="1"/>
        <v>5.222098287923152E-2</v>
      </c>
    </row>
    <row r="34" spans="1:5" x14ac:dyDescent="0.25">
      <c r="A34">
        <v>43709</v>
      </c>
      <c r="B34" s="18">
        <f t="shared" si="0"/>
        <v>2019</v>
      </c>
      <c r="C34">
        <v>31177053.309999999</v>
      </c>
      <c r="D34">
        <v>29556919.495916061</v>
      </c>
      <c r="E34" s="6">
        <f t="shared" si="1"/>
        <v>5.1965585008134231E-2</v>
      </c>
    </row>
    <row r="35" spans="1:5" x14ac:dyDescent="0.25">
      <c r="A35">
        <v>43739</v>
      </c>
      <c r="B35" s="18">
        <f t="shared" si="0"/>
        <v>2019</v>
      </c>
      <c r="C35">
        <v>29902537.309999999</v>
      </c>
      <c r="D35">
        <v>30876675.054513268</v>
      </c>
      <c r="E35" s="6">
        <f t="shared" si="1"/>
        <v>3.2577093188259264E-2</v>
      </c>
    </row>
    <row r="36" spans="1:5" x14ac:dyDescent="0.25">
      <c r="A36">
        <v>43770</v>
      </c>
      <c r="B36" s="18">
        <f t="shared" si="0"/>
        <v>2019</v>
      </c>
      <c r="C36">
        <v>32314238.52</v>
      </c>
      <c r="D36">
        <v>31988627.761372983</v>
      </c>
      <c r="E36" s="6">
        <f t="shared" si="1"/>
        <v>1.0076386557136056E-2</v>
      </c>
    </row>
    <row r="37" spans="1:5" x14ac:dyDescent="0.25">
      <c r="A37">
        <v>43800</v>
      </c>
      <c r="B37" s="18">
        <f t="shared" si="0"/>
        <v>2019</v>
      </c>
      <c r="C37">
        <v>33893427.340000004</v>
      </c>
      <c r="D37">
        <v>33656796.799895011</v>
      </c>
      <c r="E37" s="6">
        <f t="shared" si="1"/>
        <v>6.9816055405446838E-3</v>
      </c>
    </row>
    <row r="38" spans="1:5" x14ac:dyDescent="0.25">
      <c r="A38">
        <v>43831</v>
      </c>
      <c r="B38" s="18">
        <f t="shared" si="0"/>
        <v>2020</v>
      </c>
      <c r="C38">
        <v>34783249.539999999</v>
      </c>
      <c r="D38">
        <v>33676826.030941568</v>
      </c>
      <c r="E38" s="6">
        <f t="shared" si="1"/>
        <v>3.1809089826011432E-2</v>
      </c>
    </row>
    <row r="39" spans="1:5" x14ac:dyDescent="0.25">
      <c r="A39">
        <v>43862</v>
      </c>
      <c r="B39" s="18">
        <f t="shared" si="0"/>
        <v>2020</v>
      </c>
      <c r="C39">
        <v>33026994.280000001</v>
      </c>
      <c r="D39">
        <v>32338479.65817488</v>
      </c>
      <c r="E39" s="6">
        <f t="shared" si="1"/>
        <v>2.0847026404763144E-2</v>
      </c>
    </row>
    <row r="40" spans="1:5" x14ac:dyDescent="0.25">
      <c r="A40">
        <v>43891</v>
      </c>
      <c r="B40" s="18">
        <f t="shared" si="0"/>
        <v>2020</v>
      </c>
      <c r="C40">
        <v>31109310.309999999</v>
      </c>
      <c r="D40">
        <v>31377312.128998876</v>
      </c>
      <c r="E40" s="6">
        <f t="shared" si="1"/>
        <v>8.6148428341315097E-3</v>
      </c>
    </row>
    <row r="41" spans="1:5" x14ac:dyDescent="0.25">
      <c r="A41">
        <v>43922</v>
      </c>
      <c r="B41" s="18">
        <f t="shared" si="0"/>
        <v>2020</v>
      </c>
      <c r="C41">
        <v>25578060.129999999</v>
      </c>
      <c r="D41">
        <v>29893696.444753326</v>
      </c>
      <c r="E41" s="6">
        <f t="shared" si="1"/>
        <v>0.1687241445527608</v>
      </c>
    </row>
    <row r="42" spans="1:5" x14ac:dyDescent="0.25">
      <c r="A42">
        <v>43952</v>
      </c>
      <c r="B42" s="18">
        <f t="shared" si="0"/>
        <v>2020</v>
      </c>
      <c r="C42">
        <v>26752780.870000001</v>
      </c>
      <c r="D42">
        <v>30425757.35719648</v>
      </c>
      <c r="E42" s="6">
        <f t="shared" si="1"/>
        <v>0.1372932595323306</v>
      </c>
    </row>
    <row r="43" spans="1:5" x14ac:dyDescent="0.25">
      <c r="A43">
        <v>43983</v>
      </c>
      <c r="B43" s="18">
        <f t="shared" si="0"/>
        <v>2020</v>
      </c>
      <c r="C43">
        <v>31006576.09</v>
      </c>
      <c r="D43">
        <v>31765139.782556787</v>
      </c>
      <c r="E43" s="6">
        <f t="shared" si="1"/>
        <v>2.4464606809696518E-2</v>
      </c>
    </row>
    <row r="44" spans="1:5" x14ac:dyDescent="0.25">
      <c r="A44">
        <v>44013</v>
      </c>
      <c r="B44" s="18">
        <f t="shared" si="0"/>
        <v>2020</v>
      </c>
      <c r="C44">
        <v>37998043.490000002</v>
      </c>
      <c r="D44">
        <v>39519898.740646109</v>
      </c>
      <c r="E44" s="6">
        <f t="shared" si="1"/>
        <v>4.0050884489529461E-2</v>
      </c>
    </row>
    <row r="45" spans="1:5" x14ac:dyDescent="0.25">
      <c r="A45">
        <v>44044</v>
      </c>
      <c r="B45" s="18">
        <f t="shared" si="0"/>
        <v>2020</v>
      </c>
      <c r="C45">
        <v>34441222.469999999</v>
      </c>
      <c r="D45">
        <v>32357401.221222125</v>
      </c>
      <c r="E45" s="6">
        <f t="shared" si="1"/>
        <v>6.0503695842764722E-2</v>
      </c>
    </row>
    <row r="46" spans="1:5" x14ac:dyDescent="0.25">
      <c r="A46">
        <v>44075</v>
      </c>
      <c r="B46" s="18">
        <f t="shared" si="0"/>
        <v>2020</v>
      </c>
      <c r="C46">
        <v>29132929.239999998</v>
      </c>
      <c r="D46">
        <v>27622017.876715668</v>
      </c>
      <c r="E46" s="6">
        <f t="shared" si="1"/>
        <v>5.186266546825042E-2</v>
      </c>
    </row>
    <row r="47" spans="1:5" x14ac:dyDescent="0.25">
      <c r="A47">
        <v>44105</v>
      </c>
      <c r="B47" s="18">
        <f t="shared" si="0"/>
        <v>2020</v>
      </c>
      <c r="C47">
        <v>28660946.120000001</v>
      </c>
      <c r="D47">
        <v>28765409.036777399</v>
      </c>
      <c r="E47" s="6">
        <f t="shared" si="1"/>
        <v>3.6447825671917641E-3</v>
      </c>
    </row>
    <row r="48" spans="1:5" x14ac:dyDescent="0.25">
      <c r="A48">
        <v>44136</v>
      </c>
      <c r="B48" s="18">
        <f t="shared" si="0"/>
        <v>2020</v>
      </c>
      <c r="C48">
        <v>29522300.829999998</v>
      </c>
      <c r="D48">
        <v>28356422.059229232</v>
      </c>
      <c r="E48" s="6">
        <f t="shared" si="1"/>
        <v>3.9491460285711273E-2</v>
      </c>
    </row>
    <row r="49" spans="1:5" x14ac:dyDescent="0.25">
      <c r="A49">
        <v>44166</v>
      </c>
      <c r="B49" s="18">
        <f t="shared" si="0"/>
        <v>2020</v>
      </c>
      <c r="C49">
        <v>32479610.890000001</v>
      </c>
      <c r="D49">
        <v>31848208.632100768</v>
      </c>
      <c r="E49" s="6">
        <f t="shared" si="1"/>
        <v>1.9439957579468162E-2</v>
      </c>
    </row>
    <row r="50" spans="1:5" x14ac:dyDescent="0.25">
      <c r="E50" s="9">
        <f>AVERAGE(E2:E49)</f>
        <v>2.7921337031659443E-2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7578-7C9F-403C-83B3-593A34231CA0}">
  <dimension ref="A2:D9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2.85546875" bestFit="1" customWidth="1"/>
    <col min="3" max="3" width="15.7109375" bestFit="1" customWidth="1"/>
    <col min="4" max="4" width="26.7109375" bestFit="1" customWidth="1"/>
  </cols>
  <sheetData>
    <row r="2" spans="1:4" x14ac:dyDescent="0.25">
      <c r="A2" s="11" t="s">
        <v>42</v>
      </c>
    </row>
    <row r="3" spans="1:4" x14ac:dyDescent="0.25">
      <c r="B3" t="s">
        <v>41</v>
      </c>
      <c r="C3" t="s">
        <v>34</v>
      </c>
      <c r="D3" t="s">
        <v>35</v>
      </c>
    </row>
    <row r="4" spans="1:4" x14ac:dyDescent="0.25">
      <c r="A4" s="7">
        <v>2017</v>
      </c>
      <c r="B4" s="8">
        <v>385223199.24000001</v>
      </c>
      <c r="C4" s="8">
        <v>387277813.80574465</v>
      </c>
      <c r="D4" s="9">
        <v>5.3335691354989808E-3</v>
      </c>
    </row>
    <row r="5" spans="1:4" x14ac:dyDescent="0.25">
      <c r="A5" s="7">
        <v>2018</v>
      </c>
      <c r="B5" s="8">
        <v>398821022.18999994</v>
      </c>
      <c r="C5" s="8">
        <v>398725589.7333163</v>
      </c>
      <c r="D5" s="9">
        <v>2.3928642517287191E-4</v>
      </c>
    </row>
    <row r="6" spans="1:4" x14ac:dyDescent="0.25">
      <c r="A6" s="7">
        <v>2019</v>
      </c>
      <c r="B6" s="8">
        <v>395540490.91999996</v>
      </c>
      <c r="C6" s="8">
        <v>390126764.10162592</v>
      </c>
      <c r="D6" s="9">
        <v>1.3686909286536207E-2</v>
      </c>
    </row>
    <row r="7" spans="1:4" x14ac:dyDescent="0.25">
      <c r="A7" s="7">
        <v>2020</v>
      </c>
      <c r="B7" s="8">
        <v>374492024.25999999</v>
      </c>
      <c r="C7" s="8">
        <v>377946568.96931326</v>
      </c>
      <c r="D7" s="9">
        <v>9.224614906390833E-3</v>
      </c>
    </row>
    <row r="8" spans="1:4" x14ac:dyDescent="0.25">
      <c r="C8" s="12" t="s">
        <v>36</v>
      </c>
      <c r="D8" s="10">
        <f>AVERAGE(D4:D7)</f>
        <v>7.1210949383997231E-3</v>
      </c>
    </row>
    <row r="9" spans="1:4" x14ac:dyDescent="0.25">
      <c r="C9" s="12" t="s">
        <v>37</v>
      </c>
      <c r="D9" s="10">
        <v>2.7921337031659443E-2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3BF0-B2FA-4170-842B-AC19340FE803}">
  <dimension ref="A3:C7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9.28515625" bestFit="1" customWidth="1"/>
    <col min="3" max="3" width="22.140625" bestFit="1" customWidth="1"/>
  </cols>
  <sheetData>
    <row r="3" spans="1:3" x14ac:dyDescent="0.25">
      <c r="B3" t="s">
        <v>43</v>
      </c>
      <c r="C3" t="s">
        <v>33</v>
      </c>
    </row>
    <row r="4" spans="1:3" x14ac:dyDescent="0.25">
      <c r="A4" s="7">
        <v>2017</v>
      </c>
      <c r="B4" s="8">
        <v>385223199.24000001</v>
      </c>
      <c r="C4" s="8">
        <v>387277813.80574465</v>
      </c>
    </row>
    <row r="5" spans="1:3" x14ac:dyDescent="0.25">
      <c r="A5" s="7">
        <v>2018</v>
      </c>
      <c r="B5" s="8">
        <v>398821022.18999994</v>
      </c>
      <c r="C5" s="8">
        <v>398725589.7333163</v>
      </c>
    </row>
    <row r="6" spans="1:3" x14ac:dyDescent="0.25">
      <c r="A6" s="7">
        <v>2019</v>
      </c>
      <c r="B6" s="8">
        <v>395540490.91999996</v>
      </c>
      <c r="C6" s="8">
        <v>390126764.10162592</v>
      </c>
    </row>
    <row r="7" spans="1:3" x14ac:dyDescent="0.25">
      <c r="A7" s="7">
        <v>2020</v>
      </c>
      <c r="B7" s="8">
        <v>374492024.25999999</v>
      </c>
      <c r="C7" s="8">
        <v>377946568.96931326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238C-D6D5-4A23-999E-FFECE636795C}">
  <dimension ref="A1:S73"/>
  <sheetViews>
    <sheetView workbookViewId="0">
      <selection activeCell="L1" sqref="L1:R1"/>
    </sheetView>
  </sheetViews>
  <sheetFormatPr defaultRowHeight="15" x14ac:dyDescent="0.25"/>
  <cols>
    <col min="1" max="1" width="8.7109375" bestFit="1" customWidth="1"/>
    <col min="2" max="2" width="12.42578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2.42578125" bestFit="1" customWidth="1"/>
  </cols>
  <sheetData>
    <row r="1" spans="1:1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  <c r="K1" t="s">
        <v>9</v>
      </c>
      <c r="L1" t="s">
        <v>4</v>
      </c>
      <c r="M1" t="s">
        <v>5</v>
      </c>
      <c r="N1" t="s">
        <v>6</v>
      </c>
      <c r="O1" t="s">
        <v>2</v>
      </c>
      <c r="P1" t="s">
        <v>3</v>
      </c>
      <c r="Q1" t="s">
        <v>7</v>
      </c>
      <c r="R1" t="s">
        <v>8</v>
      </c>
      <c r="S1" t="s">
        <v>38</v>
      </c>
    </row>
    <row r="2" spans="1:19" x14ac:dyDescent="0.25">
      <c r="A2">
        <v>42736</v>
      </c>
      <c r="B2">
        <v>34553600.810000002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  <c r="K2">
        <f>GSLT50_kWh</f>
        <v>21971395.280584246</v>
      </c>
      <c r="L2">
        <f>N10HDD18*C2</f>
        <v>5912893.6810704833</v>
      </c>
      <c r="M2">
        <f>N10CDD18*D2</f>
        <v>0</v>
      </c>
      <c r="N2">
        <f>StatDays*E2</f>
        <v>610151.21392224322</v>
      </c>
      <c r="O2">
        <f>MonthDays*F2</f>
        <v>8455621.4011470266</v>
      </c>
      <c r="P2">
        <f>PeakDays*G2</f>
        <v>5787011.5104456367</v>
      </c>
      <c r="Q2">
        <f>OntarioGDP*H2</f>
        <v>26367210.193697535</v>
      </c>
      <c r="R2">
        <f>LondonPop*I2</f>
        <v>-35179135.217534557</v>
      </c>
      <c r="S2">
        <f t="shared" ref="S2:S33" si="0">SUM(K2:R2)</f>
        <v>33925148.063332617</v>
      </c>
    </row>
    <row r="3" spans="1:19" x14ac:dyDescent="0.25">
      <c r="A3">
        <v>42767</v>
      </c>
      <c r="B3">
        <v>31484081.09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  <c r="K3">
        <f>GSLT50_kWh</f>
        <v>21971395.280584246</v>
      </c>
      <c r="L3">
        <f>N10HDD18*C3</f>
        <v>4775688.7541775145</v>
      </c>
      <c r="M3">
        <f>N10CDD18*D3</f>
        <v>0</v>
      </c>
      <c r="N3">
        <f>StatDays*E3</f>
        <v>610151.21392224322</v>
      </c>
      <c r="O3">
        <f>MonthDays*F3</f>
        <v>7637335.4591005407</v>
      </c>
      <c r="P3">
        <f>PeakDays*G3</f>
        <v>5235867.5570698613</v>
      </c>
      <c r="Q3">
        <f>OntarioGDP*H3</f>
        <v>26428352.756165508</v>
      </c>
      <c r="R3">
        <f>LondonPop*I3</f>
        <v>-35237179.520094573</v>
      </c>
      <c r="S3">
        <f t="shared" si="0"/>
        <v>31421611.500925347</v>
      </c>
    </row>
    <row r="4" spans="1:19" x14ac:dyDescent="0.25">
      <c r="A4">
        <v>42795</v>
      </c>
      <c r="B4">
        <v>33557905.229999997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  <c r="K4">
        <f>GSLT50_kWh</f>
        <v>21971395.280584246</v>
      </c>
      <c r="L4">
        <f>N10HDD18*C4</f>
        <v>5330469.3639442446</v>
      </c>
      <c r="M4">
        <f>N10CDD18*D4</f>
        <v>0</v>
      </c>
      <c r="N4">
        <f>StatDays*E4</f>
        <v>0</v>
      </c>
      <c r="O4">
        <f>MonthDays*F4</f>
        <v>8455621.4011470266</v>
      </c>
      <c r="P4">
        <f>PeakDays*G4</f>
        <v>6338155.4638214111</v>
      </c>
      <c r="Q4">
        <f>OntarioGDP*H4</f>
        <v>26489637.107577786</v>
      </c>
      <c r="R4">
        <f>LondonPop*I4</f>
        <v>-35295319.545494221</v>
      </c>
      <c r="S4">
        <f t="shared" si="0"/>
        <v>33289959.071580492</v>
      </c>
    </row>
    <row r="5" spans="1:19" x14ac:dyDescent="0.25">
      <c r="A5">
        <v>42826</v>
      </c>
      <c r="B5">
        <v>28819249.300000001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  <c r="K5">
        <f>GSLT50_kWh</f>
        <v>21971395.280584246</v>
      </c>
      <c r="L5">
        <f>N10HDD18*C5</f>
        <v>2381171.7580709443</v>
      </c>
      <c r="M5">
        <f>N10CDD18*D5</f>
        <v>0</v>
      </c>
      <c r="N5">
        <f>StatDays*E5</f>
        <v>0</v>
      </c>
      <c r="O5">
        <f>MonthDays*F5</f>
        <v>8182859.4204648649</v>
      </c>
      <c r="P5">
        <f>PeakDays*G5</f>
        <v>5235867.5570698613</v>
      </c>
      <c r="Q5">
        <f>OntarioGDP*H5</f>
        <v>26551063.562483218</v>
      </c>
      <c r="R5">
        <f>LondonPop*I5</f>
        <v>-35353555.531850025</v>
      </c>
      <c r="S5">
        <f t="shared" si="0"/>
        <v>28968802.046823114</v>
      </c>
    </row>
    <row r="6" spans="1:19" x14ac:dyDescent="0.25">
      <c r="A6">
        <v>42856</v>
      </c>
      <c r="B6">
        <v>29942579.18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  <c r="K6">
        <f>GSLT50_kWh</f>
        <v>21971395.280584246</v>
      </c>
      <c r="L6">
        <f>N10HDD18*C6</f>
        <v>1777776.3526030069</v>
      </c>
      <c r="M6">
        <f>N10CDD18*D6</f>
        <v>652307.98954547499</v>
      </c>
      <c r="N6">
        <f>StatDays*E6</f>
        <v>610151.21392224322</v>
      </c>
      <c r="O6">
        <f>MonthDays*F6</f>
        <v>8455621.4011470266</v>
      </c>
      <c r="P6">
        <f>PeakDays*G6</f>
        <v>6062583.4871335234</v>
      </c>
      <c r="Q6">
        <f>OntarioGDP*H6</f>
        <v>26612632.483822789</v>
      </c>
      <c r="R6">
        <f>LondonPop*I6</f>
        <v>-35411887.615228549</v>
      </c>
      <c r="S6">
        <f t="shared" si="0"/>
        <v>30730580.593529761</v>
      </c>
    </row>
    <row r="7" spans="1:19" x14ac:dyDescent="0.25">
      <c r="A7">
        <v>42887</v>
      </c>
      <c r="B7">
        <v>32060147.329999998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  <c r="K7">
        <f>GSLT50_kWh</f>
        <v>21971395.280584246</v>
      </c>
      <c r="L7">
        <f>N10HDD18*C7</f>
        <v>273577.37973032868</v>
      </c>
      <c r="M7">
        <f>N10CDD18*D7</f>
        <v>5001027.9198486423</v>
      </c>
      <c r="N7">
        <f>StatDays*E7</f>
        <v>0</v>
      </c>
      <c r="O7">
        <f>MonthDays*F7</f>
        <v>8182859.4204648649</v>
      </c>
      <c r="P7">
        <f>PeakDays*G7</f>
        <v>6062583.4871335234</v>
      </c>
      <c r="Q7">
        <f>OntarioGDP*H7</f>
        <v>26674344.161949284</v>
      </c>
      <c r="R7">
        <f>LondonPop*I7</f>
        <v>-35470315.931696385</v>
      </c>
      <c r="S7">
        <f t="shared" si="0"/>
        <v>32695471.718014508</v>
      </c>
    </row>
    <row r="8" spans="1:19" x14ac:dyDescent="0.25">
      <c r="A8">
        <v>42917</v>
      </c>
      <c r="B8">
        <v>34823078.740000002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  <c r="K8">
        <f>GSLT50_kWh</f>
        <v>21971395.280584246</v>
      </c>
      <c r="L8">
        <f>N10HDD18*C8</f>
        <v>1906.4625765179699</v>
      </c>
      <c r="M8">
        <f>N10CDD18*D8</f>
        <v>7032929.8183178809</v>
      </c>
      <c r="N8">
        <f>StatDays*E8</f>
        <v>610151.21392224322</v>
      </c>
      <c r="O8">
        <f>MonthDays*F8</f>
        <v>8455621.4011470266</v>
      </c>
      <c r="P8">
        <f>PeakDays*G8</f>
        <v>5511439.533757749</v>
      </c>
      <c r="Q8">
        <f>OntarioGDP*H8</f>
        <v>26736198.935607627</v>
      </c>
      <c r="R8">
        <f>LondonPop*I8</f>
        <v>-35528840.651336759</v>
      </c>
      <c r="S8">
        <f t="shared" si="0"/>
        <v>34790801.994576529</v>
      </c>
    </row>
    <row r="9" spans="1:19" x14ac:dyDescent="0.25">
      <c r="A9">
        <v>42948</v>
      </c>
      <c r="B9">
        <v>33473973.710000001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  <c r="K9">
        <f>GSLT50_kWh</f>
        <v>21971395.280584246</v>
      </c>
      <c r="L9">
        <f>N10HDD18*C9</f>
        <v>198272.10795786887</v>
      </c>
      <c r="M9">
        <f>N10CDD18*D9</f>
        <v>3763892.0776072242</v>
      </c>
      <c r="N9">
        <f>StatDays*E9</f>
        <v>610151.21392224322</v>
      </c>
      <c r="O9">
        <f>MonthDays*F9</f>
        <v>8455621.4011470266</v>
      </c>
      <c r="P9">
        <f>PeakDays*G9</f>
        <v>6062583.4871335234</v>
      </c>
      <c r="Q9">
        <f>OntarioGDP*H9</f>
        <v>26798197.143542726</v>
      </c>
      <c r="R9">
        <f>LondonPop*I9</f>
        <v>-35587461.944232889</v>
      </c>
      <c r="S9">
        <f t="shared" si="0"/>
        <v>32272650.767661981</v>
      </c>
    </row>
    <row r="10" spans="1:19" x14ac:dyDescent="0.25">
      <c r="A10">
        <v>42979</v>
      </c>
      <c r="B10">
        <v>31626552.190000001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  <c r="K10">
        <f>GSLT50_kWh</f>
        <v>21971395.280584246</v>
      </c>
      <c r="L10">
        <f>N10HDD18*C10</f>
        <v>629132.65025093011</v>
      </c>
      <c r="M10">
        <f>N10CDD18*D10</f>
        <v>4213759.6566041037</v>
      </c>
      <c r="N10">
        <f>StatDays*E10</f>
        <v>610151.21392224322</v>
      </c>
      <c r="O10">
        <f>MonthDays*F10</f>
        <v>8182859.4204648649</v>
      </c>
      <c r="P10">
        <f>PeakDays*G10</f>
        <v>5511439.533757749</v>
      </c>
      <c r="Q10">
        <f>OntarioGDP*H10</f>
        <v>26860339.124499511</v>
      </c>
      <c r="R10">
        <f>LondonPop*I10</f>
        <v>-35646179.946451358</v>
      </c>
      <c r="S10">
        <f t="shared" si="0"/>
        <v>32332896.933632292</v>
      </c>
    </row>
    <row r="11" spans="1:19" x14ac:dyDescent="0.25">
      <c r="A11">
        <v>43009</v>
      </c>
      <c r="B11">
        <v>29861240.960000001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  <c r="K11">
        <f>GSLT50_kWh</f>
        <v>21971395.280584246</v>
      </c>
      <c r="L11">
        <f>N10HDD18*C11</f>
        <v>1677687.0673358135</v>
      </c>
      <c r="M11">
        <f>N10CDD18*D11</f>
        <v>397383.02811391011</v>
      </c>
      <c r="N11">
        <f>StatDays*E11</f>
        <v>610151.21392224322</v>
      </c>
      <c r="O11">
        <f>MonthDays*F11</f>
        <v>8455621.4011470266</v>
      </c>
      <c r="P11">
        <f>PeakDays*G11</f>
        <v>5787011.5104456367</v>
      </c>
      <c r="Q11">
        <f>OntarioGDP*H11</f>
        <v>26922625.217222895</v>
      </c>
      <c r="R11">
        <f>LondonPop*I11</f>
        <v>-35704994.86209204</v>
      </c>
      <c r="S11">
        <f t="shared" si="0"/>
        <v>30116879.85667973</v>
      </c>
    </row>
    <row r="12" spans="1:19" x14ac:dyDescent="0.25">
      <c r="A12">
        <v>43040</v>
      </c>
      <c r="B12">
        <v>31138349.140000001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  <c r="K12">
        <f>GSLT50_kWh</f>
        <v>21971395.280584246</v>
      </c>
      <c r="L12">
        <f>N10HDD18*C12</f>
        <v>4338155.5928666405</v>
      </c>
      <c r="M12">
        <f>N10CDD18*D12</f>
        <v>0</v>
      </c>
      <c r="N12">
        <f>StatDays*E12</f>
        <v>0</v>
      </c>
      <c r="O12">
        <f>MonthDays*F12</f>
        <v>8182859.4204648649</v>
      </c>
      <c r="P12">
        <f>PeakDays*G12</f>
        <v>6062583.4871335234</v>
      </c>
      <c r="Q12">
        <f>OntarioGDP*H12</f>
        <v>26985055.712065659</v>
      </c>
      <c r="R12">
        <f>LondonPop*I12</f>
        <v>-35763906.793204881</v>
      </c>
      <c r="S12">
        <f t="shared" si="0"/>
        <v>31776142.699910052</v>
      </c>
    </row>
    <row r="13" spans="1:19" x14ac:dyDescent="0.25">
      <c r="A13">
        <v>43070</v>
      </c>
      <c r="B13">
        <v>33882441.560000002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  <c r="K13">
        <f>GSLT50_kWh</f>
        <v>21971395.280584246</v>
      </c>
      <c r="L13">
        <f>N10HDD18*C13</f>
        <v>6848966.8061408065</v>
      </c>
      <c r="M13">
        <f>N10CDD18*D13</f>
        <v>0</v>
      </c>
      <c r="N13">
        <f>StatDays*E13</f>
        <v>1220302.4278444864</v>
      </c>
      <c r="O13">
        <f>MonthDays*F13</f>
        <v>8455621.4011470266</v>
      </c>
      <c r="P13">
        <f>PeakDays*G13</f>
        <v>5235867.5570698613</v>
      </c>
      <c r="Q13">
        <f>OntarioGDP*H13</f>
        <v>27047630.996164866</v>
      </c>
      <c r="R13">
        <f>LondonPop*I13</f>
        <v>-35822915.909873091</v>
      </c>
      <c r="S13">
        <f t="shared" si="0"/>
        <v>34956868.559078194</v>
      </c>
    </row>
    <row r="14" spans="1:19" x14ac:dyDescent="0.25">
      <c r="A14">
        <v>43101</v>
      </c>
      <c r="B14">
        <v>36703748.689999998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  <c r="K14">
        <f>GSLT50_kWh</f>
        <v>21971395.280584246</v>
      </c>
      <c r="L14">
        <f>N10HDD18*C14</f>
        <v>7223586.7024265872</v>
      </c>
      <c r="M14">
        <f>N10CDD18*D14</f>
        <v>0</v>
      </c>
      <c r="N14">
        <f>StatDays*E14</f>
        <v>610151.21392224322</v>
      </c>
      <c r="O14">
        <f>MonthDays*F14</f>
        <v>8455621.4011470266</v>
      </c>
      <c r="P14">
        <f>PeakDays*G14</f>
        <v>6062583.4871335234</v>
      </c>
      <c r="Q14">
        <f>OntarioGDP*H14</f>
        <v>27109314.800423816</v>
      </c>
      <c r="R14">
        <f>LondonPop*I14</f>
        <v>-35888479.081607871</v>
      </c>
      <c r="S14">
        <f t="shared" si="0"/>
        <v>35544173.804029562</v>
      </c>
    </row>
    <row r="15" spans="1:19" x14ac:dyDescent="0.25">
      <c r="A15">
        <v>43132</v>
      </c>
      <c r="B15">
        <v>31657128.850000001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  <c r="K15">
        <f>GSLT50_kWh</f>
        <v>21971395.280584246</v>
      </c>
      <c r="L15">
        <f>N10HDD18*C15</f>
        <v>5501097.764542602</v>
      </c>
      <c r="M15">
        <f>N10CDD18*D15</f>
        <v>0</v>
      </c>
      <c r="N15">
        <f>StatDays*E15</f>
        <v>610151.21392224322</v>
      </c>
      <c r="O15">
        <f>MonthDays*F15</f>
        <v>7637335.4591005407</v>
      </c>
      <c r="P15">
        <f>PeakDays*G15</f>
        <v>5235867.5570698613</v>
      </c>
      <c r="Q15">
        <f>OntarioGDP*H15</f>
        <v>27171139.256411981</v>
      </c>
      <c r="R15">
        <f>LondonPop*I15</f>
        <v>-35954162.196033679</v>
      </c>
      <c r="S15">
        <f t="shared" si="0"/>
        <v>32172824.335597791</v>
      </c>
    </row>
    <row r="16" spans="1:19" x14ac:dyDescent="0.25">
      <c r="A16">
        <v>43160</v>
      </c>
      <c r="B16">
        <v>33579510.909999996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  <c r="K16">
        <f>GSLT50_kWh</f>
        <v>21971395.280584246</v>
      </c>
      <c r="L16">
        <f>N10HDD18*C16</f>
        <v>5553525.4853968462</v>
      </c>
      <c r="M16">
        <f>N10CDD18*D16</f>
        <v>0</v>
      </c>
      <c r="N16">
        <f>StatDays*E16</f>
        <v>0</v>
      </c>
      <c r="O16">
        <f>MonthDays*F16</f>
        <v>8455621.4011470266</v>
      </c>
      <c r="P16">
        <f>PeakDays*G16</f>
        <v>6062583.4871335234</v>
      </c>
      <c r="Q16">
        <f>OntarioGDP*H16</f>
        <v>27233104.702874292</v>
      </c>
      <c r="R16">
        <f>LondonPop*I16</f>
        <v>-36019965.559300311</v>
      </c>
      <c r="S16">
        <f t="shared" si="0"/>
        <v>33256264.797835626</v>
      </c>
    </row>
    <row r="17" spans="1:19" x14ac:dyDescent="0.25">
      <c r="A17">
        <v>43191</v>
      </c>
      <c r="B17">
        <v>31046781.579999998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  <c r="K17">
        <f>GSLT50_kWh</f>
        <v>21971395.280584246</v>
      </c>
      <c r="L17">
        <f>N10HDD18*C17</f>
        <v>4218048.4505460085</v>
      </c>
      <c r="M17">
        <f>N10CDD18*D17</f>
        <v>0</v>
      </c>
      <c r="N17">
        <f>StatDays*E17</f>
        <v>0</v>
      </c>
      <c r="O17">
        <f>MonthDays*F17</f>
        <v>8182859.4204648649</v>
      </c>
      <c r="P17">
        <f>PeakDays*G17</f>
        <v>5511439.533757749</v>
      </c>
      <c r="Q17">
        <f>OntarioGDP*H17</f>
        <v>27295211.478555653</v>
      </c>
      <c r="R17">
        <f>LondonPop*I17</f>
        <v>-36085889.341490999</v>
      </c>
      <c r="S17">
        <f t="shared" si="0"/>
        <v>31093064.822417513</v>
      </c>
    </row>
    <row r="18" spans="1:19" x14ac:dyDescent="0.25">
      <c r="A18">
        <v>43221</v>
      </c>
      <c r="B18">
        <v>31876617.629999999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  <c r="K18">
        <f>GSLT50_kWh</f>
        <v>21971395.280584246</v>
      </c>
      <c r="L18">
        <f>N10HDD18*C18</f>
        <v>720642.8539237926</v>
      </c>
      <c r="M18">
        <f>N10CDD18*D18</f>
        <v>2864156.9196134657</v>
      </c>
      <c r="N18">
        <f>StatDays*E18</f>
        <v>610151.21392224322</v>
      </c>
      <c r="O18">
        <f>MonthDays*F18</f>
        <v>8455621.4011470266</v>
      </c>
      <c r="P18">
        <f>PeakDays*G18</f>
        <v>6062583.4871335234</v>
      </c>
      <c r="Q18">
        <f>OntarioGDP*H18</f>
        <v>27357459.898004927</v>
      </c>
      <c r="R18">
        <f>LondonPop*I18</f>
        <v>-36151933.814738899</v>
      </c>
      <c r="S18">
        <f t="shared" si="0"/>
        <v>31890077.239590332</v>
      </c>
    </row>
    <row r="19" spans="1:19" x14ac:dyDescent="0.25">
      <c r="A19">
        <v>43252</v>
      </c>
      <c r="B19">
        <v>33391033.809999999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  <c r="K19">
        <f>GSLT50_kWh</f>
        <v>21971395.280584246</v>
      </c>
      <c r="L19">
        <f>N10HDD18*C19</f>
        <v>159189.62513925048</v>
      </c>
      <c r="M19">
        <f>N10CDD18*D19</f>
        <v>4048808.2109719142</v>
      </c>
      <c r="N19">
        <f>StatDays*E19</f>
        <v>0</v>
      </c>
      <c r="O19">
        <f>MonthDays*F19</f>
        <v>8182859.4204648649</v>
      </c>
      <c r="P19">
        <f>PeakDays*G19</f>
        <v>5787011.5104456367</v>
      </c>
      <c r="Q19">
        <f>OntarioGDP*H19</f>
        <v>27419850.251574896</v>
      </c>
      <c r="R19">
        <f>LondonPop*I19</f>
        <v>-36218099.115110613</v>
      </c>
      <c r="S19">
        <f t="shared" si="0"/>
        <v>31351015.184070192</v>
      </c>
    </row>
    <row r="20" spans="1:19" x14ac:dyDescent="0.25">
      <c r="A20">
        <v>43282</v>
      </c>
      <c r="B20">
        <v>36720527.670000002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  <c r="K20">
        <f>GSLT50_kWh</f>
        <v>21971395.280584246</v>
      </c>
      <c r="L20">
        <f>N10HDD18*C20</f>
        <v>12392.006747366804</v>
      </c>
      <c r="M20">
        <f>N10CDD18*D20</f>
        <v>8015140.6991277346</v>
      </c>
      <c r="N20">
        <f>StatDays*E20</f>
        <v>610151.21392224322</v>
      </c>
      <c r="O20">
        <f>MonthDays*F20</f>
        <v>8455621.4011470266</v>
      </c>
      <c r="P20">
        <f>PeakDays*G20</f>
        <v>5787011.5104456367</v>
      </c>
      <c r="Q20">
        <f>OntarioGDP*H20</f>
        <v>27482382.902206544</v>
      </c>
      <c r="R20">
        <f>LondonPop*I20</f>
        <v>-36284385.548755921</v>
      </c>
      <c r="S20">
        <f t="shared" si="0"/>
        <v>36049709.465424873</v>
      </c>
    </row>
    <row r="21" spans="1:19" x14ac:dyDescent="0.25">
      <c r="A21">
        <v>43313</v>
      </c>
      <c r="B21">
        <v>36609011.75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  <c r="K21">
        <f>GSLT50_kWh</f>
        <v>21971395.280584246</v>
      </c>
      <c r="L21">
        <f>N10HDD18*C21</f>
        <v>25737.244782992595</v>
      </c>
      <c r="M21">
        <f>N10CDD18*D21</f>
        <v>8952364.8220378999</v>
      </c>
      <c r="N21">
        <f>StatDays*E21</f>
        <v>610151.21392224322</v>
      </c>
      <c r="O21">
        <f>MonthDays*F21</f>
        <v>8455621.4011470266</v>
      </c>
      <c r="P21">
        <f>PeakDays*G21</f>
        <v>6062583.4871335234</v>
      </c>
      <c r="Q21">
        <f>OntarioGDP*H21</f>
        <v>27545058.164448727</v>
      </c>
      <c r="R21">
        <f>LondonPop*I21</f>
        <v>-36350793.251741417</v>
      </c>
      <c r="S21">
        <f t="shared" si="0"/>
        <v>37272118.362315245</v>
      </c>
    </row>
    <row r="22" spans="1:19" x14ac:dyDescent="0.25">
      <c r="A22">
        <v>43344</v>
      </c>
      <c r="B22">
        <v>31799470.960000001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  <c r="K22">
        <f>GSLT50_kWh</f>
        <v>21971395.280584246</v>
      </c>
      <c r="L22">
        <f>N10HDD18*C22</f>
        <v>592909.86129708868</v>
      </c>
      <c r="M22">
        <f>N10CDD18*D22</f>
        <v>4768596.3373669218</v>
      </c>
      <c r="N22">
        <f>StatDays*E22</f>
        <v>610151.21392224322</v>
      </c>
      <c r="O22">
        <f>MonthDays*F22</f>
        <v>8182859.4204648649</v>
      </c>
      <c r="P22">
        <f>PeakDays*G22</f>
        <v>5235867.5570698613</v>
      </c>
      <c r="Q22">
        <f>OntarioGDP*H22</f>
        <v>27607876.377046358</v>
      </c>
      <c r="R22">
        <f>LondonPop*I22</f>
        <v>-36417322.530216902</v>
      </c>
      <c r="S22">
        <f t="shared" si="0"/>
        <v>32552333.517534673</v>
      </c>
    </row>
    <row r="23" spans="1:19" x14ac:dyDescent="0.25">
      <c r="A23">
        <v>43374</v>
      </c>
      <c r="B23">
        <v>30178509.07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  <c r="K23">
        <f>GSLT50_kWh</f>
        <v>21971395.280584246</v>
      </c>
      <c r="L23">
        <f>N10HDD18*C23</f>
        <v>2725288.2531324378</v>
      </c>
      <c r="M23">
        <f>N10CDD18*D23</f>
        <v>757277.09131141356</v>
      </c>
      <c r="N23">
        <f>StatDays*E23</f>
        <v>610151.21392224322</v>
      </c>
      <c r="O23">
        <f>MonthDays*F23</f>
        <v>8455621.4011470266</v>
      </c>
      <c r="P23">
        <f>PeakDays*G23</f>
        <v>6062583.4871335234</v>
      </c>
      <c r="Q23">
        <f>OntarioGDP*H23</f>
        <v>27670837.830352232</v>
      </c>
      <c r="R23">
        <f>LondonPop*I23</f>
        <v>-36483973.588282265</v>
      </c>
      <c r="S23">
        <f t="shared" si="0"/>
        <v>31769180.969300859</v>
      </c>
    </row>
    <row r="24" spans="1:19" x14ac:dyDescent="0.25">
      <c r="A24">
        <v>43405</v>
      </c>
      <c r="B24">
        <v>32327634.940000001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  <c r="K24">
        <f>GSLT50_kWh</f>
        <v>21971395.280584246</v>
      </c>
      <c r="L24">
        <f>N10HDD18*C24</f>
        <v>4934878.3793167658</v>
      </c>
      <c r="M24">
        <f>N10CDD18*D24</f>
        <v>0</v>
      </c>
      <c r="N24">
        <f>StatDays*E24</f>
        <v>0</v>
      </c>
      <c r="O24">
        <f>MonthDays*F24</f>
        <v>8182859.4204648649</v>
      </c>
      <c r="P24">
        <f>PeakDays*G24</f>
        <v>6062583.4871335234</v>
      </c>
      <c r="Q24">
        <f>OntarioGDP*H24</f>
        <v>27733942.887307327</v>
      </c>
      <c r="R24">
        <f>LondonPop*I24</f>
        <v>-36550746.596020699</v>
      </c>
      <c r="S24">
        <f t="shared" si="0"/>
        <v>32334912.858786032</v>
      </c>
    </row>
    <row r="25" spans="1:19" x14ac:dyDescent="0.25">
      <c r="A25">
        <v>43435</v>
      </c>
      <c r="B25">
        <v>32931046.329999998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  <c r="K25">
        <f>GSLT50_kWh</f>
        <v>21971395.280584246</v>
      </c>
      <c r="L25">
        <f>N10HDD18*C25</f>
        <v>5377177.6970689343</v>
      </c>
      <c r="M25">
        <f>N10CDD18*D25</f>
        <v>0</v>
      </c>
      <c r="N25">
        <f>StatDays*E25</f>
        <v>1220302.4278444864</v>
      </c>
      <c r="O25">
        <f>MonthDays*F25</f>
        <v>8455621.4011470266</v>
      </c>
      <c r="P25">
        <f>PeakDays*G25</f>
        <v>5235867.5570698613</v>
      </c>
      <c r="Q25">
        <f>OntarioGDP*H25</f>
        <v>27797191.838264421</v>
      </c>
      <c r="R25">
        <f>LondonPop*I25</f>
        <v>-36617641.825565398</v>
      </c>
      <c r="S25">
        <f t="shared" si="0"/>
        <v>33439914.376413584</v>
      </c>
    </row>
    <row r="26" spans="1:19" x14ac:dyDescent="0.25">
      <c r="A26">
        <v>43466</v>
      </c>
      <c r="B26">
        <v>36322911.329999998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  <c r="K26">
        <f>GSLT50_kWh</f>
        <v>21971395.280584246</v>
      </c>
      <c r="L26">
        <f>N10HDD18*C26</f>
        <v>7321769.5251172632</v>
      </c>
      <c r="M26">
        <f>N10CDD18*D26</f>
        <v>0</v>
      </c>
      <c r="N26">
        <f>StatDays*E26</f>
        <v>610151.21392224322</v>
      </c>
      <c r="O26">
        <f>MonthDays*F26</f>
        <v>8455621.4011470266</v>
      </c>
      <c r="P26">
        <f>PeakDays*G26</f>
        <v>6062583.4871335234</v>
      </c>
      <c r="Q26">
        <f>OntarioGDP*H26</f>
        <v>27844426.211883828</v>
      </c>
      <c r="R26">
        <f>LondonPop*I26</f>
        <v>-36671754.858454742</v>
      </c>
      <c r="S26">
        <f t="shared" si="0"/>
        <v>35594192.261333399</v>
      </c>
    </row>
    <row r="27" spans="1:19" x14ac:dyDescent="0.25">
      <c r="A27">
        <v>43497</v>
      </c>
      <c r="B27">
        <v>32759770.309999999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  <c r="K27">
        <f>GSLT50_kWh</f>
        <v>21971395.280584246</v>
      </c>
      <c r="L27">
        <f>N10HDD18*C27</f>
        <v>5977713.4086720943</v>
      </c>
      <c r="M27">
        <f>N10CDD18*D27</f>
        <v>0</v>
      </c>
      <c r="N27">
        <f>StatDays*E27</f>
        <v>610151.21392224322</v>
      </c>
      <c r="O27">
        <f>MonthDays*F27</f>
        <v>7637335.4591005407</v>
      </c>
      <c r="P27">
        <f>PeakDays*G27</f>
        <v>5235867.5570698613</v>
      </c>
      <c r="Q27">
        <f>OntarioGDP*H27</f>
        <v>27891740.84385277</v>
      </c>
      <c r="R27">
        <f>LondonPop*I27</f>
        <v>-36725947.830460332</v>
      </c>
      <c r="S27">
        <f t="shared" si="0"/>
        <v>32598255.932741426</v>
      </c>
    </row>
    <row r="28" spans="1:19" x14ac:dyDescent="0.25">
      <c r="A28">
        <v>43525</v>
      </c>
      <c r="B28">
        <v>34292430.479999997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  <c r="K28">
        <f>GSLT50_kWh</f>
        <v>21971395.280584246</v>
      </c>
      <c r="L28">
        <f>N10HDD18*C28</f>
        <v>5784207.4571555201</v>
      </c>
      <c r="M28">
        <f>N10CDD18*D28</f>
        <v>0</v>
      </c>
      <c r="N28">
        <f>StatDays*E28</f>
        <v>0</v>
      </c>
      <c r="O28">
        <f>MonthDays*F28</f>
        <v>8455621.4011470266</v>
      </c>
      <c r="P28">
        <f>PeakDays*G28</f>
        <v>5787011.5104456367</v>
      </c>
      <c r="Q28">
        <f>OntarioGDP*H28</f>
        <v>27939135.879347634</v>
      </c>
      <c r="R28">
        <f>LondonPop*I28</f>
        <v>-36780220.91166541</v>
      </c>
      <c r="S28">
        <f t="shared" si="0"/>
        <v>33157150.617014661</v>
      </c>
    </row>
    <row r="29" spans="1:19" x14ac:dyDescent="0.25">
      <c r="A29">
        <v>43556</v>
      </c>
      <c r="B29">
        <v>29964386.670000002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  <c r="K29">
        <f>GSLT50_kWh</f>
        <v>21971395.280584246</v>
      </c>
      <c r="L29">
        <f>N10HDD18*C29</f>
        <v>3329636.8898886344</v>
      </c>
      <c r="M29">
        <f>N10CDD18*D29</f>
        <v>0</v>
      </c>
      <c r="N29">
        <f>StatDays*E29</f>
        <v>0</v>
      </c>
      <c r="O29">
        <f>MonthDays*F29</f>
        <v>8182859.4204648649</v>
      </c>
      <c r="P29">
        <f>PeakDays*G29</f>
        <v>5787011.5104456367</v>
      </c>
      <c r="Q29">
        <f>OntarioGDP*H29</f>
        <v>27986611.439348742</v>
      </c>
      <c r="R29">
        <f>LondonPop*I29</f>
        <v>-36834574.204119891</v>
      </c>
      <c r="S29">
        <f t="shared" si="0"/>
        <v>30422940.336612225</v>
      </c>
    </row>
    <row r="30" spans="1:19" x14ac:dyDescent="0.25">
      <c r="A30">
        <v>43586</v>
      </c>
      <c r="B30">
        <v>29782058.109999999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  <c r="K30">
        <f>GSLT50_kWh</f>
        <v>21971395.280584246</v>
      </c>
      <c r="L30">
        <f>N10HDD18*C30</f>
        <v>1688172.6115066623</v>
      </c>
      <c r="M30">
        <f>N10CDD18*D30</f>
        <v>187444.82458203306</v>
      </c>
      <c r="N30">
        <f>StatDays*E30</f>
        <v>610151.21392224322</v>
      </c>
      <c r="O30">
        <f>MonthDays*F30</f>
        <v>8455621.4011470266</v>
      </c>
      <c r="P30">
        <f>PeakDays*G30</f>
        <v>6062583.4871335234</v>
      </c>
      <c r="Q30">
        <f>OntarioGDP*H30</f>
        <v>28034167.693228573</v>
      </c>
      <c r="R30">
        <f>LondonPop*I30</f>
        <v>-36889007.809873737</v>
      </c>
      <c r="S30">
        <f t="shared" si="0"/>
        <v>30120528.702230573</v>
      </c>
    </row>
    <row r="31" spans="1:19" x14ac:dyDescent="0.25">
      <c r="A31">
        <v>43617</v>
      </c>
      <c r="B31">
        <v>31260651.09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  <c r="K31">
        <f>GSLT50_kWh</f>
        <v>21971395.280584246</v>
      </c>
      <c r="L31">
        <f>N10HDD18*C31</f>
        <v>341256.80119671655</v>
      </c>
      <c r="M31">
        <f>N10CDD18*D31</f>
        <v>2811672.3687304961</v>
      </c>
      <c r="N31">
        <f>StatDays*E31</f>
        <v>0</v>
      </c>
      <c r="O31">
        <f>MonthDays*F31</f>
        <v>8182859.4204648649</v>
      </c>
      <c r="P31">
        <f>PeakDays*G31</f>
        <v>5511439.533757749</v>
      </c>
      <c r="Q31">
        <f>OntarioGDP*H31</f>
        <v>28081804.737771373</v>
      </c>
      <c r="R31">
        <f>LondonPop*I31</f>
        <v>-36943521.864993498</v>
      </c>
      <c r="S31">
        <f t="shared" si="0"/>
        <v>29956906.277511954</v>
      </c>
    </row>
    <row r="32" spans="1:19" x14ac:dyDescent="0.25">
      <c r="A32">
        <v>43647</v>
      </c>
      <c r="B32">
        <v>38280318.909999996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  <c r="K32">
        <f>GSLT50_kWh</f>
        <v>21971395.280584246</v>
      </c>
      <c r="L32">
        <f>N10HDD18*C32</f>
        <v>0</v>
      </c>
      <c r="M32">
        <f>N10CDD18*D32</f>
        <v>10234487.422179006</v>
      </c>
      <c r="N32">
        <f>StatDays*E32</f>
        <v>610151.21392224322</v>
      </c>
      <c r="O32">
        <f>MonthDays*F32</f>
        <v>8455621.4011470266</v>
      </c>
      <c r="P32">
        <f>PeakDays*G32</f>
        <v>6062583.4871335234</v>
      </c>
      <c r="Q32">
        <f>OntarioGDP*H32</f>
        <v>28129522.71815354</v>
      </c>
      <c r="R32">
        <f>LondonPop*I32</f>
        <v>-36998116.471529134</v>
      </c>
      <c r="S32">
        <f t="shared" si="0"/>
        <v>38465645.05159045</v>
      </c>
    </row>
    <row r="33" spans="1:19" x14ac:dyDescent="0.25">
      <c r="A33">
        <v>43678</v>
      </c>
      <c r="B33">
        <v>35590707.539999999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  <c r="K33">
        <f>GSLT50_kWh</f>
        <v>21971395.280584246</v>
      </c>
      <c r="L33">
        <f>N10HDD18*C33</f>
        <v>100089.28526719342</v>
      </c>
      <c r="M33">
        <f>N10CDD18*D33</f>
        <v>5683327.0813272428</v>
      </c>
      <c r="N33">
        <f>StatDays*E33</f>
        <v>610151.21392224322</v>
      </c>
      <c r="O33">
        <f>MonthDays*F33</f>
        <v>8455621.4011470266</v>
      </c>
      <c r="P33">
        <f>PeakDays*G33</f>
        <v>5787011.5104456367</v>
      </c>
      <c r="Q33">
        <f>OntarioGDP*H33</f>
        <v>28177321.803747535</v>
      </c>
      <c r="R33">
        <f>LondonPop*I33</f>
        <v>-37052791.765547201</v>
      </c>
      <c r="S33">
        <f t="shared" si="0"/>
        <v>33732125.810893923</v>
      </c>
    </row>
    <row r="34" spans="1:19" x14ac:dyDescent="0.25">
      <c r="A34">
        <v>43709</v>
      </c>
      <c r="B34">
        <v>31177053.309999999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  <c r="K34">
        <f>GSLT50_kWh</f>
        <v>21971395.280584246</v>
      </c>
      <c r="L34">
        <f>N10HDD18*C34</f>
        <v>408936.22266310453</v>
      </c>
      <c r="M34">
        <f>N10CDD18*D34</f>
        <v>1754483.5580878295</v>
      </c>
      <c r="N34">
        <f>StatDays*E34</f>
        <v>610151.21392224322</v>
      </c>
      <c r="O34">
        <f>MonthDays*F34</f>
        <v>8182859.4204648649</v>
      </c>
      <c r="P34">
        <f>PeakDays*G34</f>
        <v>5511439.533757749</v>
      </c>
      <c r="Q34">
        <f>OntarioGDP*H34</f>
        <v>28225202.115533683</v>
      </c>
      <c r="R34">
        <f>LondonPop*I34</f>
        <v>-37107547.849097662</v>
      </c>
      <c r="S34">
        <f t="shared" ref="S34:S65" si="1">SUM(K34:R34)</f>
        <v>29556919.495916061</v>
      </c>
    </row>
    <row r="35" spans="1:19" x14ac:dyDescent="0.25">
      <c r="A35">
        <v>43739</v>
      </c>
      <c r="B35">
        <v>29902537.309999999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  <c r="K35">
        <f>GSLT50_kWh</f>
        <v>21971395.280584246</v>
      </c>
      <c r="L35">
        <f>N10HDD18*C35</f>
        <v>2328744.0372167001</v>
      </c>
      <c r="M35">
        <f>N10CDD18*D35</f>
        <v>337400.68424765952</v>
      </c>
      <c r="N35">
        <f>StatDays*E35</f>
        <v>610151.21392224322</v>
      </c>
      <c r="O35">
        <f>MonthDays*F35</f>
        <v>8455621.4011470266</v>
      </c>
      <c r="P35">
        <f>PeakDays*G35</f>
        <v>6062583.4871335234</v>
      </c>
      <c r="Q35">
        <f>OntarioGDP*H35</f>
        <v>28273163.774492316</v>
      </c>
      <c r="R35">
        <f>LondonPop*I35</f>
        <v>-37162384.82423044</v>
      </c>
      <c r="S35">
        <f t="shared" si="1"/>
        <v>30876675.054513268</v>
      </c>
    </row>
    <row r="36" spans="1:19" x14ac:dyDescent="0.25">
      <c r="A36">
        <v>43770</v>
      </c>
      <c r="B36">
        <v>32314238.52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  <c r="K36">
        <f>GSLT50_kWh</f>
        <v>21971395.280584246</v>
      </c>
      <c r="L36">
        <f>N10HDD18*C36</f>
        <v>4943457.4609110961</v>
      </c>
      <c r="M36">
        <f>N10CDD18*D36</f>
        <v>0</v>
      </c>
      <c r="N36">
        <f>StatDays*E36</f>
        <v>0</v>
      </c>
      <c r="O36">
        <f>MonthDays*F36</f>
        <v>8182859.4204648649</v>
      </c>
      <c r="P36">
        <f>PeakDays*G36</f>
        <v>5787011.5104456367</v>
      </c>
      <c r="Q36">
        <f>OntarioGDP*H36</f>
        <v>28321206.94999589</v>
      </c>
      <c r="R36">
        <f>LondonPop*I36</f>
        <v>-37217302.861028761</v>
      </c>
      <c r="S36">
        <f t="shared" si="1"/>
        <v>31988627.761372983</v>
      </c>
    </row>
    <row r="37" spans="1:19" x14ac:dyDescent="0.25">
      <c r="A37">
        <v>43800</v>
      </c>
      <c r="B37">
        <v>33893427.340000004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  <c r="K37">
        <f>GSLT50_kWh</f>
        <v>21971395.280584246</v>
      </c>
      <c r="L37">
        <f>N10HDD18*C37</f>
        <v>5401008.4792754091</v>
      </c>
      <c r="M37">
        <f>N10CDD18*D37</f>
        <v>0</v>
      </c>
      <c r="N37">
        <f>StatDays*E37</f>
        <v>1220302.4278444864</v>
      </c>
      <c r="O37">
        <f>MonthDays*F37</f>
        <v>8455621.4011470266</v>
      </c>
      <c r="P37">
        <f>PeakDays*G37</f>
        <v>5511439.533757749</v>
      </c>
      <c r="Q37">
        <f>OntarioGDP*H37</f>
        <v>28369331.738828663</v>
      </c>
      <c r="R37">
        <f>LondonPop*I37</f>
        <v>-37272302.061542563</v>
      </c>
      <c r="S37">
        <f t="shared" si="1"/>
        <v>33656796.799895011</v>
      </c>
    </row>
    <row r="38" spans="1:19" x14ac:dyDescent="0.25">
      <c r="A38">
        <v>43831</v>
      </c>
      <c r="B38">
        <v>34783249.539999999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  <c r="K38">
        <f>GSLT50_kWh</f>
        <v>21971395.280584246</v>
      </c>
      <c r="L38">
        <f>N10HDD18*C38</f>
        <v>5666960.0086996658</v>
      </c>
      <c r="M38">
        <f>N10CDD18*D38</f>
        <v>0</v>
      </c>
      <c r="N38">
        <f>StatDays*E38</f>
        <v>610151.21392224322</v>
      </c>
      <c r="O38">
        <f>MonthDays*F38</f>
        <v>8455621.4011470266</v>
      </c>
      <c r="P38">
        <f>PeakDays*G38</f>
        <v>6062583.4871335234</v>
      </c>
      <c r="Q38">
        <f>OntarioGDP*H38</f>
        <v>28230923.178455979</v>
      </c>
      <c r="R38">
        <f>LondonPop*I38</f>
        <v>-37320808.539001115</v>
      </c>
      <c r="S38">
        <f t="shared" si="1"/>
        <v>33676826.030941568</v>
      </c>
    </row>
    <row r="39" spans="1:19" x14ac:dyDescent="0.25">
      <c r="A39">
        <v>43862</v>
      </c>
      <c r="B39">
        <v>33026994.280000001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  <c r="K39">
        <f>GSLT50_kWh</f>
        <v>21971395.280584246</v>
      </c>
      <c r="L39">
        <f>N10HDD18*C39</f>
        <v>5887156.4362874916</v>
      </c>
      <c r="M39">
        <f>N10CDD18*D39</f>
        <v>0</v>
      </c>
      <c r="N39">
        <f>StatDays*E39</f>
        <v>610151.21392224322</v>
      </c>
      <c r="O39">
        <f>MonthDays*F39</f>
        <v>7910097.4397827024</v>
      </c>
      <c r="P39">
        <f>PeakDays*G39</f>
        <v>5235867.5570698613</v>
      </c>
      <c r="Q39">
        <f>OntarioGDP*H39</f>
        <v>28093189.881881513</v>
      </c>
      <c r="R39">
        <f>LondonPop*I39</f>
        <v>-37369378.151353173</v>
      </c>
      <c r="S39">
        <f t="shared" si="1"/>
        <v>32338479.65817488</v>
      </c>
    </row>
    <row r="40" spans="1:19" x14ac:dyDescent="0.25">
      <c r="A40">
        <v>43891</v>
      </c>
      <c r="B40">
        <v>31109310.309999999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  <c r="K40">
        <f>GSLT50_kWh</f>
        <v>21971395.280584246</v>
      </c>
      <c r="L40">
        <f>N10HDD18*C40</f>
        <v>4349594.3683257485</v>
      </c>
      <c r="M40">
        <f>N10CDD18*D40</f>
        <v>0</v>
      </c>
      <c r="N40">
        <f>StatDays*E40</f>
        <v>0</v>
      </c>
      <c r="O40">
        <f>MonthDays*F40</f>
        <v>8455621.4011470266</v>
      </c>
      <c r="P40">
        <f>PeakDays*G40</f>
        <v>6062583.4871335234</v>
      </c>
      <c r="Q40">
        <f>OntarioGDP*H40</f>
        <v>27956128.558440361</v>
      </c>
      <c r="R40">
        <f>LondonPop*I40</f>
        <v>-37418010.966632038</v>
      </c>
      <c r="S40">
        <f t="shared" si="1"/>
        <v>31377312.128998876</v>
      </c>
    </row>
    <row r="41" spans="1:19" x14ac:dyDescent="0.25">
      <c r="A41">
        <v>43922</v>
      </c>
      <c r="B41">
        <v>25578060.129999999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  <c r="K41">
        <f>GSLT50_kWh</f>
        <v>21971395.280584246</v>
      </c>
      <c r="L41">
        <f>N10HDD18*C41</f>
        <v>3599401.3444659272</v>
      </c>
      <c r="M41">
        <f>N10CDD18*D41</f>
        <v>0</v>
      </c>
      <c r="N41">
        <f>StatDays*E41</f>
        <v>0</v>
      </c>
      <c r="O41">
        <f>MonthDays*F41</f>
        <v>8182859.4204648649</v>
      </c>
      <c r="P41">
        <f>PeakDays*G41</f>
        <v>5787011.5104456367</v>
      </c>
      <c r="Q41">
        <f>OntarioGDP*H41</f>
        <v>27819735.941663656</v>
      </c>
      <c r="R41">
        <f>LondonPop*I41</f>
        <v>-37466707.052871011</v>
      </c>
      <c r="S41">
        <f t="shared" si="1"/>
        <v>29893696.444753326</v>
      </c>
    </row>
    <row r="42" spans="1:19" x14ac:dyDescent="0.25">
      <c r="A42">
        <v>43952</v>
      </c>
      <c r="B42">
        <v>26752780.870000001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  <c r="K42">
        <f>GSLT50_kWh</f>
        <v>21971395.280584246</v>
      </c>
      <c r="L42">
        <f>N10HDD18*C42</f>
        <v>1954124.1409309192</v>
      </c>
      <c r="M42">
        <f>N10CDD18*D42</f>
        <v>1754483.5580878295</v>
      </c>
      <c r="N42">
        <f>StatDays*E42</f>
        <v>610151.21392224322</v>
      </c>
      <c r="O42">
        <f>MonthDays*F42</f>
        <v>8455621.4011470266</v>
      </c>
      <c r="P42">
        <f>PeakDays*G42</f>
        <v>5511439.533757749</v>
      </c>
      <c r="Q42">
        <f>OntarioGDP*H42</f>
        <v>27684008.740886487</v>
      </c>
      <c r="R42">
        <f>LondonPop*I42</f>
        <v>-37515466.512120008</v>
      </c>
      <c r="S42">
        <f t="shared" si="1"/>
        <v>30425757.35719648</v>
      </c>
    </row>
    <row r="43" spans="1:19" x14ac:dyDescent="0.25">
      <c r="A43">
        <v>43983</v>
      </c>
      <c r="B43">
        <v>31006576.09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  <c r="K43">
        <f>GSLT50_kWh</f>
        <v>21971395.280584246</v>
      </c>
      <c r="L43">
        <f>N10HDD18*C43</f>
        <v>240214.28464126421</v>
      </c>
      <c r="M43">
        <f>N10CDD18*D43</f>
        <v>5323433.018129739</v>
      </c>
      <c r="N43">
        <f>StatDays*E43</f>
        <v>0</v>
      </c>
      <c r="O43">
        <f>MonthDays*F43</f>
        <v>8182859.4204648649</v>
      </c>
      <c r="P43">
        <f>PeakDays*G43</f>
        <v>6062583.4871335234</v>
      </c>
      <c r="Q43">
        <f>OntarioGDP*H43</f>
        <v>27548943.738032136</v>
      </c>
      <c r="R43">
        <f>LondonPop*I43</f>
        <v>-37564289.446428984</v>
      </c>
      <c r="S43">
        <f t="shared" si="1"/>
        <v>31765139.782556787</v>
      </c>
    </row>
    <row r="44" spans="1:19" x14ac:dyDescent="0.25">
      <c r="A44">
        <v>44013</v>
      </c>
      <c r="B44">
        <v>37998043.490000002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  <c r="K44">
        <f>GSLT50_kWh</f>
        <v>21971395.280584246</v>
      </c>
      <c r="L44">
        <f>N10HDD18*C44</f>
        <v>0</v>
      </c>
      <c r="M44">
        <f>N10CDD18*D44</f>
        <v>12618785.590862468</v>
      </c>
      <c r="N44">
        <f>StatDays*E44</f>
        <v>610151.21392224322</v>
      </c>
      <c r="O44">
        <f>MonthDays*F44</f>
        <v>8455621.4011470266</v>
      </c>
      <c r="P44">
        <f>PeakDays*G44</f>
        <v>6062583.4871335234</v>
      </c>
      <c r="Q44">
        <f>OntarioGDP*H44</f>
        <v>27414537.690827806</v>
      </c>
      <c r="R44">
        <f>LondonPop*I44</f>
        <v>-37613175.92383121</v>
      </c>
      <c r="S44">
        <f t="shared" si="1"/>
        <v>39519898.740646109</v>
      </c>
    </row>
    <row r="45" spans="1:19" x14ac:dyDescent="0.25">
      <c r="A45">
        <v>44044</v>
      </c>
      <c r="B45">
        <v>34441222.469999999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  <c r="K45">
        <f>GSLT50_kWh</f>
        <v>21971395.280584246</v>
      </c>
      <c r="L45">
        <f>N10HDD18*C45</f>
        <v>41942.176683395337</v>
      </c>
      <c r="M45">
        <f>N10CDD18*D45</f>
        <v>6148190.2462906847</v>
      </c>
      <c r="N45">
        <f>StatDays*E45</f>
        <v>610151.21392224322</v>
      </c>
      <c r="O45">
        <f>MonthDays*F45</f>
        <v>8455621.4011470266</v>
      </c>
      <c r="P45">
        <f>PeakDays*G45</f>
        <v>5511439.533757749</v>
      </c>
      <c r="Q45">
        <f>OntarioGDP*H45</f>
        <v>27280787.381196775</v>
      </c>
      <c r="R45">
        <f>LondonPop*I45</f>
        <v>-37662126.012359984</v>
      </c>
      <c r="S45">
        <f t="shared" si="1"/>
        <v>32357401.221222125</v>
      </c>
    </row>
    <row r="46" spans="1:19" x14ac:dyDescent="0.25">
      <c r="A46">
        <v>44075</v>
      </c>
      <c r="B46">
        <v>29132929.239999998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  <c r="K46">
        <f>GSLT50_kWh</f>
        <v>21971395.280584246</v>
      </c>
      <c r="L46">
        <f>N10HDD18*C46</f>
        <v>809293.36373187823</v>
      </c>
      <c r="M46">
        <f>N10CDD18*D46</f>
        <v>824757.22816094547</v>
      </c>
      <c r="N46">
        <f>StatDays*E46</f>
        <v>610151.21392224322</v>
      </c>
      <c r="O46">
        <f>MonthDays*F46</f>
        <v>8182859.4204648649</v>
      </c>
      <c r="P46">
        <f>PeakDays*G46</f>
        <v>5787011.5104456367</v>
      </c>
      <c r="Q46">
        <f>OntarioGDP*H46</f>
        <v>27147689.639454458</v>
      </c>
      <c r="R46">
        <f>LondonPop*I46</f>
        <v>-37711139.780048601</v>
      </c>
      <c r="S46">
        <f t="shared" si="1"/>
        <v>27622017.876715668</v>
      </c>
    </row>
    <row r="47" spans="1:19" x14ac:dyDescent="0.25">
      <c r="A47">
        <v>44105</v>
      </c>
      <c r="B47">
        <v>28660946.120000001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  <c r="K47">
        <f>GSLT50_kWh</f>
        <v>21971395.280584246</v>
      </c>
      <c r="L47">
        <f>N10HDD18*C47</f>
        <v>2686205.7703138199</v>
      </c>
      <c r="M47">
        <f>N10CDD18*D47</f>
        <v>0</v>
      </c>
      <c r="N47">
        <f>StatDays*E47</f>
        <v>610151.21392224322</v>
      </c>
      <c r="O47">
        <f>MonthDays*F47</f>
        <v>8455621.4011470266</v>
      </c>
      <c r="P47">
        <f>PeakDays*G47</f>
        <v>5787011.5104456367</v>
      </c>
      <c r="Q47">
        <f>OntarioGDP*H47</f>
        <v>27015241.223328065</v>
      </c>
      <c r="R47">
        <f>LondonPop*I47</f>
        <v>-37760217.362963639</v>
      </c>
      <c r="S47">
        <f t="shared" si="1"/>
        <v>28765409.036777399</v>
      </c>
    </row>
    <row r="48" spans="1:19" x14ac:dyDescent="0.25">
      <c r="A48">
        <v>44136</v>
      </c>
      <c r="B48">
        <v>29522300.829999998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  <c r="K48">
        <f>GSLT50_kWh</f>
        <v>21971395.280584246</v>
      </c>
      <c r="L48">
        <f>N10HDD18*C48</f>
        <v>3341075.6653477424</v>
      </c>
      <c r="M48">
        <f>N10CDD18*D48</f>
        <v>0</v>
      </c>
      <c r="N48">
        <f>StatDays*E48</f>
        <v>0</v>
      </c>
      <c r="O48">
        <f>MonthDays*F48</f>
        <v>8182859.4204648649</v>
      </c>
      <c r="P48">
        <f>PeakDays*G48</f>
        <v>5787011.5104456367</v>
      </c>
      <c r="Q48">
        <f>OntarioGDP*H48</f>
        <v>26883439.011525132</v>
      </c>
      <c r="R48">
        <f>LondonPop*I48</f>
        <v>-37809358.829138391</v>
      </c>
      <c r="S48">
        <f t="shared" si="1"/>
        <v>28356422.059229232</v>
      </c>
    </row>
    <row r="49" spans="1:19" x14ac:dyDescent="0.25">
      <c r="A49">
        <v>44166</v>
      </c>
      <c r="B49">
        <v>32479610.890000001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  <c r="K49">
        <f>GSLT50_kWh</f>
        <v>21971395.280584246</v>
      </c>
      <c r="L49">
        <f>N10HDD18*C49</f>
        <v>5520162.3903077822</v>
      </c>
      <c r="M49">
        <f>N10CDD18*D49</f>
        <v>0</v>
      </c>
      <c r="N49">
        <f>StatDays*E49</f>
        <v>1220302.4278444864</v>
      </c>
      <c r="O49">
        <f>MonthDays*F49</f>
        <v>8455621.4011470266</v>
      </c>
      <c r="P49">
        <f>PeakDays*G49</f>
        <v>5787011.5104456367</v>
      </c>
      <c r="Q49">
        <f>OntarioGDP*H49</f>
        <v>26752279.834361076</v>
      </c>
      <c r="R49">
        <f>LondonPop*I49</f>
        <v>-37858564.212589495</v>
      </c>
      <c r="S49">
        <f t="shared" si="1"/>
        <v>31848208.632100768</v>
      </c>
    </row>
    <row r="50" spans="1:19" x14ac:dyDescent="0.25">
      <c r="A50">
        <v>44197</v>
      </c>
      <c r="B50">
        <v>0</v>
      </c>
      <c r="C50">
        <v>719.24</v>
      </c>
      <c r="D50">
        <v>0</v>
      </c>
      <c r="E50">
        <v>1</v>
      </c>
      <c r="F50">
        <v>31</v>
      </c>
      <c r="G50">
        <v>20</v>
      </c>
      <c r="H50">
        <v>1.1092654609999999</v>
      </c>
      <c r="I50">
        <v>1.114406335</v>
      </c>
      <c r="K50">
        <f>GSLT50_kWh</f>
        <v>21971395.280584246</v>
      </c>
      <c r="L50">
        <f>N10HDD18*C50</f>
        <v>6856020.7176739229</v>
      </c>
      <c r="M50">
        <f>N10CDD18*D50</f>
        <v>0</v>
      </c>
      <c r="N50">
        <f>StatDays*E50</f>
        <v>610151.21392224322</v>
      </c>
      <c r="O50">
        <f>MonthDays*F50</f>
        <v>8455621.4011470266</v>
      </c>
      <c r="P50">
        <f>PeakDays*G50</f>
        <v>5511439.533757749</v>
      </c>
      <c r="Q50">
        <f>OntarioGDP*H50</f>
        <v>26839859.840748735</v>
      </c>
      <c r="R50">
        <f>LondonPop*I50</f>
        <v>-37908364.921348482</v>
      </c>
      <c r="S50">
        <f t="shared" si="1"/>
        <v>32336123.066485435</v>
      </c>
    </row>
    <row r="51" spans="1:19" x14ac:dyDescent="0.25">
      <c r="A51">
        <v>44228</v>
      </c>
      <c r="B51">
        <v>0</v>
      </c>
      <c r="C51">
        <v>661.05</v>
      </c>
      <c r="D51">
        <v>0</v>
      </c>
      <c r="E51">
        <v>1</v>
      </c>
      <c r="F51">
        <v>28</v>
      </c>
      <c r="G51">
        <v>19</v>
      </c>
      <c r="H51">
        <v>1.1128969070000001</v>
      </c>
      <c r="I51">
        <v>1.115872271</v>
      </c>
      <c r="K51">
        <f>GSLT50_kWh</f>
        <v>21971395.280584246</v>
      </c>
      <c r="L51">
        <f>N10HDD18*C51</f>
        <v>6301335.4310360197</v>
      </c>
      <c r="M51">
        <f>N10CDD18*D51</f>
        <v>0</v>
      </c>
      <c r="N51">
        <f>StatDays*E51</f>
        <v>610151.21392224322</v>
      </c>
      <c r="O51">
        <f>MonthDays*F51</f>
        <v>7637335.4591005407</v>
      </c>
      <c r="P51">
        <f>PeakDays*G51</f>
        <v>5235867.5570698613</v>
      </c>
      <c r="Q51">
        <f>OntarioGDP*H51</f>
        <v>26927726.546317469</v>
      </c>
      <c r="R51">
        <f>LondonPop*I51</f>
        <v>-37958231.146166146</v>
      </c>
      <c r="S51">
        <f t="shared" si="1"/>
        <v>30725580.341864228</v>
      </c>
    </row>
    <row r="52" spans="1:19" x14ac:dyDescent="0.25">
      <c r="A52">
        <v>44256</v>
      </c>
      <c r="B52">
        <v>0</v>
      </c>
      <c r="C52">
        <v>553.53</v>
      </c>
      <c r="D52">
        <v>0.22</v>
      </c>
      <c r="E52">
        <v>0</v>
      </c>
      <c r="F52">
        <v>31</v>
      </c>
      <c r="G52">
        <v>23</v>
      </c>
      <c r="H52">
        <v>1.1165402419999999</v>
      </c>
      <c r="I52">
        <v>1.1173401350000001</v>
      </c>
      <c r="K52">
        <f>GSLT50_kWh</f>
        <v>21971395.280584246</v>
      </c>
      <c r="L52">
        <f>N10HDD18*C52</f>
        <v>5276421.1498999586</v>
      </c>
      <c r="M52">
        <f>N10CDD18*D52</f>
        <v>16495.14456321891</v>
      </c>
      <c r="N52">
        <f>StatDays*E52</f>
        <v>0</v>
      </c>
      <c r="O52">
        <f>MonthDays*F52</f>
        <v>8455621.4011470266</v>
      </c>
      <c r="P52">
        <f>PeakDays*G52</f>
        <v>6338155.4638214111</v>
      </c>
      <c r="Q52">
        <f>OntarioGDP*H52</f>
        <v>27015880.918909885</v>
      </c>
      <c r="R52">
        <f>LondonPop*I52</f>
        <v>-38008162.955075786</v>
      </c>
      <c r="S52">
        <f t="shared" si="1"/>
        <v>31065806.403849974</v>
      </c>
    </row>
    <row r="53" spans="1:19" x14ac:dyDescent="0.25">
      <c r="A53">
        <v>44287</v>
      </c>
      <c r="B53">
        <v>0</v>
      </c>
      <c r="C53">
        <v>352.08</v>
      </c>
      <c r="D53">
        <v>0</v>
      </c>
      <c r="E53">
        <v>0</v>
      </c>
      <c r="F53">
        <v>30</v>
      </c>
      <c r="G53">
        <v>21</v>
      </c>
      <c r="H53">
        <v>1.120195504</v>
      </c>
      <c r="I53">
        <v>1.1188099300000001</v>
      </c>
      <c r="K53">
        <f>GSLT50_kWh</f>
        <v>21971395.280584246</v>
      </c>
      <c r="L53">
        <f>N10HDD18*C53</f>
        <v>3356136.719702234</v>
      </c>
      <c r="M53">
        <f>N10CDD18*D53</f>
        <v>0</v>
      </c>
      <c r="N53">
        <f>StatDays*E53</f>
        <v>0</v>
      </c>
      <c r="O53">
        <f>MonthDays*F53</f>
        <v>8182859.4204648649</v>
      </c>
      <c r="P53">
        <f>PeakDays*G53</f>
        <v>5787011.5104456367</v>
      </c>
      <c r="Q53">
        <f>OntarioGDP*H53</f>
        <v>27104323.877976485</v>
      </c>
      <c r="R53">
        <f>LondonPop*I53</f>
        <v>-38058160.450127333</v>
      </c>
      <c r="S53">
        <f t="shared" si="1"/>
        <v>28343566.359046131</v>
      </c>
    </row>
    <row r="54" spans="1:19" x14ac:dyDescent="0.25">
      <c r="A54">
        <v>44317</v>
      </c>
      <c r="B54">
        <v>0</v>
      </c>
      <c r="C54">
        <v>137.03</v>
      </c>
      <c r="D54">
        <v>21.89</v>
      </c>
      <c r="E54">
        <v>1</v>
      </c>
      <c r="F54">
        <v>31</v>
      </c>
      <c r="G54">
        <v>20</v>
      </c>
      <c r="H54">
        <v>1.1238627329999999</v>
      </c>
      <c r="I54">
        <v>1.120281659</v>
      </c>
      <c r="K54">
        <f>GSLT50_kWh</f>
        <v>21971395.280584246</v>
      </c>
      <c r="L54">
        <f>N10HDD18*C54</f>
        <v>1306212.8343012871</v>
      </c>
      <c r="M54">
        <f>N10CDD18*D54</f>
        <v>1641266.8840402816</v>
      </c>
      <c r="N54">
        <f>StatDays*E54</f>
        <v>610151.21392224322</v>
      </c>
      <c r="O54">
        <f>MonthDays*F54</f>
        <v>8455621.4011470266</v>
      </c>
      <c r="P54">
        <f>PeakDays*G54</f>
        <v>5511439.533757749</v>
      </c>
      <c r="Q54">
        <f>OntarioGDP*H54</f>
        <v>27193056.391359888</v>
      </c>
      <c r="R54">
        <f>LondonPop*I54</f>
        <v>-38108223.733370721</v>
      </c>
      <c r="S54">
        <f t="shared" si="1"/>
        <v>28580919.805741996</v>
      </c>
    </row>
    <row r="55" spans="1:19" x14ac:dyDescent="0.25">
      <c r="A55">
        <v>44348</v>
      </c>
      <c r="B55">
        <v>0</v>
      </c>
      <c r="C55">
        <v>29.01</v>
      </c>
      <c r="D55">
        <v>55.68</v>
      </c>
      <c r="E55">
        <v>0</v>
      </c>
      <c r="F55">
        <v>30</v>
      </c>
      <c r="G55">
        <v>22</v>
      </c>
      <c r="H55">
        <v>1.127541967</v>
      </c>
      <c r="I55">
        <v>1.1217553229999999</v>
      </c>
      <c r="K55">
        <f>GSLT50_kWh</f>
        <v>21971395.280584246</v>
      </c>
      <c r="L55">
        <f>N10HDD18*C55</f>
        <v>276532.39672393154</v>
      </c>
      <c r="M55">
        <f>N10CDD18*D55</f>
        <v>4174771.1330910404</v>
      </c>
      <c r="N55">
        <f>StatDays*E55</f>
        <v>0</v>
      </c>
      <c r="O55">
        <f>MonthDays*F55</f>
        <v>8182859.4204648649</v>
      </c>
      <c r="P55">
        <f>PeakDays*G55</f>
        <v>6062583.4871335234</v>
      </c>
      <c r="Q55">
        <f>OntarioGDP*H55</f>
        <v>27282079.378510587</v>
      </c>
      <c r="R55">
        <f>LondonPop*I55</f>
        <v>-38158352.838822596</v>
      </c>
      <c r="S55">
        <f t="shared" si="1"/>
        <v>29791868.257685594</v>
      </c>
    </row>
    <row r="56" spans="1:19" x14ac:dyDescent="0.25">
      <c r="A56">
        <v>44378</v>
      </c>
      <c r="B56">
        <v>0</v>
      </c>
      <c r="C56">
        <v>3.89</v>
      </c>
      <c r="D56">
        <v>118.17</v>
      </c>
      <c r="E56">
        <v>1</v>
      </c>
      <c r="F56">
        <v>31</v>
      </c>
      <c r="G56">
        <v>21</v>
      </c>
      <c r="H56">
        <v>1.1312332460000001</v>
      </c>
      <c r="I56">
        <v>1.123230926</v>
      </c>
      <c r="K56">
        <f>GSLT50_kWh</f>
        <v>21971395.280584246</v>
      </c>
      <c r="L56">
        <f>N10HDD18*C56</f>
        <v>37080.697113274517</v>
      </c>
      <c r="M56">
        <f>N10CDD18*D56</f>
        <v>8860141.9683435392</v>
      </c>
      <c r="N56">
        <f>StatDays*E56</f>
        <v>610151.21392224322</v>
      </c>
      <c r="O56">
        <f>MonthDays*F56</f>
        <v>8455621.4011470266</v>
      </c>
      <c r="P56">
        <f>PeakDays*G56</f>
        <v>5787011.5104456367</v>
      </c>
      <c r="Q56">
        <f>OntarioGDP*H56</f>
        <v>27371393.807271209</v>
      </c>
      <c r="R56">
        <f>LondonPop*I56</f>
        <v>-38208547.902549542</v>
      </c>
      <c r="S56">
        <f t="shared" si="1"/>
        <v>34884247.976277642</v>
      </c>
    </row>
    <row r="57" spans="1:19" x14ac:dyDescent="0.25">
      <c r="A57">
        <v>44409</v>
      </c>
      <c r="B57">
        <v>0</v>
      </c>
      <c r="C57">
        <v>9.49</v>
      </c>
      <c r="D57">
        <v>79.930000000000007</v>
      </c>
      <c r="E57">
        <v>1</v>
      </c>
      <c r="F57">
        <v>31</v>
      </c>
      <c r="G57">
        <v>21</v>
      </c>
      <c r="H57">
        <v>1.1349366089999999</v>
      </c>
      <c r="I57">
        <v>1.1247084700000001</v>
      </c>
      <c r="K57">
        <f>GSLT50_kWh</f>
        <v>21971395.280584246</v>
      </c>
      <c r="L57">
        <f>N10HDD18*C57</f>
        <v>90461.649255777666</v>
      </c>
      <c r="M57">
        <f>N10CDD18*D57</f>
        <v>5992985.931536762</v>
      </c>
      <c r="N57">
        <f>StatDays*E57</f>
        <v>610151.21392224322</v>
      </c>
      <c r="O57">
        <f>MonthDays*F57</f>
        <v>8455621.4011470266</v>
      </c>
      <c r="P57">
        <f>PeakDays*G57</f>
        <v>5787011.5104456367</v>
      </c>
      <c r="Q57">
        <f>OntarioGDP*H57</f>
        <v>27461000.6212883</v>
      </c>
      <c r="R57">
        <f>LondonPop*I57</f>
        <v>-38258808.992584847</v>
      </c>
      <c r="S57">
        <f t="shared" si="1"/>
        <v>32109818.61559514</v>
      </c>
    </row>
    <row r="58" spans="1:19" x14ac:dyDescent="0.25">
      <c r="A58">
        <v>44440</v>
      </c>
      <c r="B58">
        <v>0</v>
      </c>
      <c r="C58">
        <v>68.5</v>
      </c>
      <c r="D58">
        <v>35.21</v>
      </c>
      <c r="E58">
        <v>1</v>
      </c>
      <c r="F58">
        <v>30</v>
      </c>
      <c r="G58">
        <v>21</v>
      </c>
      <c r="H58">
        <v>1.1386520959999999</v>
      </c>
      <c r="I58">
        <v>1.126187958</v>
      </c>
      <c r="K58">
        <f>GSLT50_kWh</f>
        <v>21971395.280584246</v>
      </c>
      <c r="L58">
        <f>N10HDD18*C58</f>
        <v>652963.43245740468</v>
      </c>
      <c r="M58">
        <f>N10CDD18*D58</f>
        <v>2639972.909413354</v>
      </c>
      <c r="N58">
        <f>StatDays*E58</f>
        <v>610151.21392224322</v>
      </c>
      <c r="O58">
        <f>MonthDays*F58</f>
        <v>8182859.4204648649</v>
      </c>
      <c r="P58">
        <f>PeakDays*G58</f>
        <v>5787011.5104456367</v>
      </c>
      <c r="Q58">
        <f>OntarioGDP*H58</f>
        <v>27550900.788404495</v>
      </c>
      <c r="R58">
        <f>LondonPop*I58</f>
        <v>-38309136.210978448</v>
      </c>
      <c r="S58">
        <f t="shared" si="1"/>
        <v>29086118.344713807</v>
      </c>
    </row>
    <row r="59" spans="1:19" x14ac:dyDescent="0.25">
      <c r="A59">
        <v>44470</v>
      </c>
      <c r="B59">
        <v>0</v>
      </c>
      <c r="C59">
        <v>243.2222222</v>
      </c>
      <c r="D59">
        <v>2.71</v>
      </c>
      <c r="E59">
        <v>1</v>
      </c>
      <c r="F59">
        <v>31</v>
      </c>
      <c r="G59">
        <v>20</v>
      </c>
      <c r="H59">
        <v>1.1423797469999999</v>
      </c>
      <c r="I59">
        <v>1.127669392</v>
      </c>
      <c r="K59">
        <f>GSLT50_kWh</f>
        <v>21971395.280584246</v>
      </c>
      <c r="L59">
        <f>N10HDD18*C59</f>
        <v>2318470.3220091909</v>
      </c>
      <c r="M59">
        <f>N10CDD18*D59</f>
        <v>203190.18984692384</v>
      </c>
      <c r="N59">
        <f>StatDays*E59</f>
        <v>610151.21392224322</v>
      </c>
      <c r="O59">
        <f>MonthDays*F59</f>
        <v>8455621.4011470266</v>
      </c>
      <c r="P59">
        <f>PeakDays*G59</f>
        <v>5511439.533757749</v>
      </c>
      <c r="Q59">
        <f>OntarioGDP*H59</f>
        <v>27641095.276462413</v>
      </c>
      <c r="R59">
        <f>LondonPop*I59</f>
        <v>-38359529.625763632</v>
      </c>
      <c r="S59">
        <f t="shared" si="1"/>
        <v>28351833.59196616</v>
      </c>
    </row>
    <row r="60" spans="1:19" x14ac:dyDescent="0.25">
      <c r="A60">
        <v>44501</v>
      </c>
      <c r="B60">
        <v>0</v>
      </c>
      <c r="C60">
        <v>434.36111110000002</v>
      </c>
      <c r="D60">
        <v>0</v>
      </c>
      <c r="E60">
        <v>0</v>
      </c>
      <c r="F60">
        <v>30</v>
      </c>
      <c r="G60">
        <v>22</v>
      </c>
      <c r="H60">
        <v>1.1461196010000001</v>
      </c>
      <c r="I60">
        <v>1.129152774</v>
      </c>
      <c r="K60">
        <f>GSLT50_kWh</f>
        <v>21971395.280584246</v>
      </c>
      <c r="L60">
        <f>N10HDD18*C60</f>
        <v>4140466.0150345708</v>
      </c>
      <c r="M60">
        <f>N10CDD18*D60</f>
        <v>0</v>
      </c>
      <c r="N60">
        <f>StatDays*E60</f>
        <v>0</v>
      </c>
      <c r="O60">
        <f>MonthDays*F60</f>
        <v>8182859.4204648649</v>
      </c>
      <c r="P60">
        <f>PeakDays*G60</f>
        <v>6062583.4871335234</v>
      </c>
      <c r="Q60">
        <f>OntarioGDP*H60</f>
        <v>27731585.029108617</v>
      </c>
      <c r="R60">
        <f>LondonPop*I60</f>
        <v>-38409989.304973692</v>
      </c>
      <c r="S60">
        <f t="shared" si="1"/>
        <v>29678899.92735213</v>
      </c>
    </row>
    <row r="61" spans="1:19" x14ac:dyDescent="0.25">
      <c r="A61">
        <v>44531</v>
      </c>
      <c r="B61">
        <v>0</v>
      </c>
      <c r="C61">
        <v>585.51</v>
      </c>
      <c r="D61">
        <v>0</v>
      </c>
      <c r="E61">
        <v>2</v>
      </c>
      <c r="F61">
        <v>31</v>
      </c>
      <c r="G61">
        <v>21</v>
      </c>
      <c r="H61">
        <v>1.1498716980000001</v>
      </c>
      <c r="I61">
        <v>1.1306381080000001</v>
      </c>
      <c r="K61">
        <f>GSLT50_kWh</f>
        <v>21971395.280584246</v>
      </c>
      <c r="L61">
        <f>N10HDD18*C61</f>
        <v>5581264.5158851827</v>
      </c>
      <c r="M61">
        <f>N10CDD18*D61</f>
        <v>0</v>
      </c>
      <c r="N61">
        <f>StatDays*E61</f>
        <v>1220302.4278444864</v>
      </c>
      <c r="O61">
        <f>MonthDays*F61</f>
        <v>8455621.4011470266</v>
      </c>
      <c r="P61">
        <f>PeakDays*G61</f>
        <v>5787011.5104456367</v>
      </c>
      <c r="Q61">
        <f>OntarioGDP*H61</f>
        <v>27822371.014185723</v>
      </c>
      <c r="R61">
        <f>LondonPop*I61</f>
        <v>-38460515.384675212</v>
      </c>
      <c r="S61">
        <f t="shared" si="1"/>
        <v>32377450.765417092</v>
      </c>
    </row>
    <row r="62" spans="1:19" x14ac:dyDescent="0.25">
      <c r="A62">
        <v>44562</v>
      </c>
      <c r="B62">
        <v>0</v>
      </c>
      <c r="C62">
        <v>719.24</v>
      </c>
      <c r="D62">
        <v>0</v>
      </c>
      <c r="E62">
        <v>1</v>
      </c>
      <c r="F62">
        <v>31</v>
      </c>
      <c r="G62">
        <v>20</v>
      </c>
      <c r="H62">
        <v>1.15391303</v>
      </c>
      <c r="I62">
        <v>1.132301692</v>
      </c>
      <c r="K62">
        <f>GSLT50_kWh</f>
        <v>21971395.280584246</v>
      </c>
      <c r="L62">
        <f>N10HDD18*C62</f>
        <v>6856020.7176739229</v>
      </c>
      <c r="M62">
        <f>N10CDD18*D62</f>
        <v>0</v>
      </c>
      <c r="N62">
        <f>StatDays*E62</f>
        <v>610151.21392224322</v>
      </c>
      <c r="O62">
        <f>MonthDays*F62</f>
        <v>8455621.4011470266</v>
      </c>
      <c r="P62">
        <f>PeakDays*G62</f>
        <v>5511439.533757749</v>
      </c>
      <c r="Q62">
        <f>OntarioGDP*H62</f>
        <v>27920155.348291058</v>
      </c>
      <c r="R62">
        <f>LondonPop*I62</f>
        <v>-38517104.931386031</v>
      </c>
      <c r="S62">
        <f t="shared" si="1"/>
        <v>32807678.563990213</v>
      </c>
    </row>
    <row r="63" spans="1:19" x14ac:dyDescent="0.25">
      <c r="A63">
        <v>44593</v>
      </c>
      <c r="B63">
        <v>0</v>
      </c>
      <c r="C63">
        <v>661.05</v>
      </c>
      <c r="D63">
        <v>0</v>
      </c>
      <c r="E63">
        <v>1</v>
      </c>
      <c r="F63">
        <v>28</v>
      </c>
      <c r="G63">
        <v>19</v>
      </c>
      <c r="H63">
        <v>1.1579685639999999</v>
      </c>
      <c r="I63">
        <v>1.133967725</v>
      </c>
      <c r="K63">
        <f>GSLT50_kWh</f>
        <v>21971395.280584246</v>
      </c>
      <c r="L63">
        <f>N10HDD18*C63</f>
        <v>6301335.4310360197</v>
      </c>
      <c r="M63">
        <f>N10CDD18*D63</f>
        <v>0</v>
      </c>
      <c r="N63">
        <f>StatDays*E63</f>
        <v>610151.21392224322</v>
      </c>
      <c r="O63">
        <f>MonthDays*F63</f>
        <v>7637335.4591005407</v>
      </c>
      <c r="P63">
        <f>PeakDays*G63</f>
        <v>5235867.5570698613</v>
      </c>
      <c r="Q63">
        <f>OntarioGDP*H63</f>
        <v>28018283.314919766</v>
      </c>
      <c r="R63">
        <f>LondonPop*I63</f>
        <v>-38573777.784860976</v>
      </c>
      <c r="S63">
        <f t="shared" si="1"/>
        <v>31200590.471771695</v>
      </c>
    </row>
    <row r="64" spans="1:19" x14ac:dyDescent="0.25">
      <c r="A64">
        <v>44621</v>
      </c>
      <c r="B64">
        <v>0</v>
      </c>
      <c r="C64">
        <v>553.53</v>
      </c>
      <c r="D64">
        <v>0.22</v>
      </c>
      <c r="E64">
        <v>0</v>
      </c>
      <c r="F64">
        <v>31</v>
      </c>
      <c r="G64">
        <v>23</v>
      </c>
      <c r="H64">
        <v>1.162038353</v>
      </c>
      <c r="I64">
        <v>1.135636208</v>
      </c>
      <c r="K64">
        <f>GSLT50_kWh</f>
        <v>21971395.280584246</v>
      </c>
      <c r="L64">
        <f>N10HDD18*C64</f>
        <v>5276421.1498999586</v>
      </c>
      <c r="M64">
        <f>N10CDD18*D64</f>
        <v>16495.14456321891</v>
      </c>
      <c r="N64">
        <f>StatDays*E64</f>
        <v>0</v>
      </c>
      <c r="O64">
        <f>MonthDays*F64</f>
        <v>8455621.4011470266</v>
      </c>
      <c r="P64">
        <f>PeakDays*G64</f>
        <v>6338155.4638214111</v>
      </c>
      <c r="Q64">
        <f>OntarioGDP*H64</f>
        <v>28116756.196463335</v>
      </c>
      <c r="R64">
        <f>LondonPop*I64</f>
        <v>-38630533.979116701</v>
      </c>
      <c r="S64">
        <f t="shared" si="1"/>
        <v>31544310.657362498</v>
      </c>
    </row>
    <row r="65" spans="1:19" x14ac:dyDescent="0.25">
      <c r="A65">
        <v>44652</v>
      </c>
      <c r="B65">
        <v>0</v>
      </c>
      <c r="C65">
        <v>352.08</v>
      </c>
      <c r="D65">
        <v>0</v>
      </c>
      <c r="E65">
        <v>0</v>
      </c>
      <c r="F65">
        <v>30</v>
      </c>
      <c r="G65">
        <v>20</v>
      </c>
      <c r="H65">
        <v>1.1661224450000001</v>
      </c>
      <c r="I65">
        <v>1.1373071459999999</v>
      </c>
      <c r="K65">
        <f>GSLT50_kWh</f>
        <v>21971395.280584246</v>
      </c>
      <c r="L65">
        <f>N10HDD18*C65</f>
        <v>3356136.719702234</v>
      </c>
      <c r="M65">
        <f>N10CDD18*D65</f>
        <v>0</v>
      </c>
      <c r="N65">
        <f>StatDays*E65</f>
        <v>0</v>
      </c>
      <c r="O65">
        <f>MonthDays*F65</f>
        <v>8182859.4204648649</v>
      </c>
      <c r="P65">
        <f>PeakDays*G65</f>
        <v>5511439.533757749</v>
      </c>
      <c r="Q65">
        <f>OntarioGDP*H65</f>
        <v>28215575.154332902</v>
      </c>
      <c r="R65">
        <f>LondonPop*I65</f>
        <v>-38687373.684236415</v>
      </c>
      <c r="S65">
        <f t="shared" si="1"/>
        <v>28550032.424605586</v>
      </c>
    </row>
    <row r="66" spans="1:19" x14ac:dyDescent="0.25">
      <c r="A66">
        <v>44682</v>
      </c>
      <c r="B66">
        <v>0</v>
      </c>
      <c r="C66">
        <v>137.03</v>
      </c>
      <c r="D66">
        <v>21.89</v>
      </c>
      <c r="E66">
        <v>1</v>
      </c>
      <c r="F66">
        <v>31</v>
      </c>
      <c r="G66">
        <v>21</v>
      </c>
      <c r="H66">
        <v>1.170220891</v>
      </c>
      <c r="I66">
        <v>1.138980543</v>
      </c>
      <c r="K66">
        <f>GSLT50_kWh</f>
        <v>21971395.280584246</v>
      </c>
      <c r="L66">
        <f>N10HDD18*C66</f>
        <v>1306212.8343012871</v>
      </c>
      <c r="M66">
        <f>N10CDD18*D66</f>
        <v>1641266.8840402816</v>
      </c>
      <c r="N66">
        <f>StatDays*E66</f>
        <v>610151.21392224322</v>
      </c>
      <c r="O66">
        <f>MonthDays*F66</f>
        <v>8455621.4011470266</v>
      </c>
      <c r="P66">
        <f>PeakDays*G66</f>
        <v>5787011.5104456367</v>
      </c>
      <c r="Q66">
        <f>OntarioGDP*H66</f>
        <v>28314741.422527812</v>
      </c>
      <c r="R66">
        <f>LondonPop*I66</f>
        <v>-38744297.036286719</v>
      </c>
      <c r="S66">
        <f t="shared" ref="S66:S97" si="2">SUM(K66:R66)</f>
        <v>29342103.510681815</v>
      </c>
    </row>
    <row r="67" spans="1:19" x14ac:dyDescent="0.25">
      <c r="A67">
        <v>44713</v>
      </c>
      <c r="B67">
        <v>0</v>
      </c>
      <c r="C67">
        <v>29.01</v>
      </c>
      <c r="D67">
        <v>55.68</v>
      </c>
      <c r="E67">
        <v>0</v>
      </c>
      <c r="F67">
        <v>30</v>
      </c>
      <c r="G67">
        <v>22</v>
      </c>
      <c r="H67">
        <v>1.1743337410000001</v>
      </c>
      <c r="I67">
        <v>1.1406564029999999</v>
      </c>
      <c r="K67">
        <f>GSLT50_kWh</f>
        <v>21971395.280584246</v>
      </c>
      <c r="L67">
        <f>N10HDD18*C67</f>
        <v>276532.39672393154</v>
      </c>
      <c r="M67">
        <f>N10CDD18*D67</f>
        <v>4174771.1330910404</v>
      </c>
      <c r="N67">
        <f>StatDays*E67</f>
        <v>0</v>
      </c>
      <c r="O67">
        <f>MonthDays*F67</f>
        <v>8182859.4204648649</v>
      </c>
      <c r="P67">
        <f>PeakDays*G67</f>
        <v>6062583.4871335234</v>
      </c>
      <c r="Q67">
        <f>OntarioGDP*H67</f>
        <v>28414256.210851349</v>
      </c>
      <c r="R67">
        <f>LondonPop*I67</f>
        <v>-38801304.171334177</v>
      </c>
      <c r="S67">
        <f t="shared" si="2"/>
        <v>30281093.757514775</v>
      </c>
    </row>
    <row r="68" spans="1:19" x14ac:dyDescent="0.25">
      <c r="A68">
        <v>44743</v>
      </c>
      <c r="B68">
        <v>0</v>
      </c>
      <c r="C68">
        <v>3.89</v>
      </c>
      <c r="D68">
        <v>118.17</v>
      </c>
      <c r="E68">
        <v>1</v>
      </c>
      <c r="F68">
        <v>31</v>
      </c>
      <c r="G68">
        <v>20</v>
      </c>
      <c r="H68">
        <v>1.178461046</v>
      </c>
      <c r="I68">
        <v>1.1423347269999999</v>
      </c>
      <c r="K68">
        <f>GSLT50_kWh</f>
        <v>21971395.280584246</v>
      </c>
      <c r="L68">
        <f>N10HDD18*C68</f>
        <v>37080.697113274517</v>
      </c>
      <c r="M68">
        <f>N10CDD18*D68</f>
        <v>8860141.9683435392</v>
      </c>
      <c r="N68">
        <f>StatDays*E68</f>
        <v>610151.21392224322</v>
      </c>
      <c r="O68">
        <f>MonthDays*F68</f>
        <v>8455621.4011470266</v>
      </c>
      <c r="P68">
        <f>PeakDays*G68</f>
        <v>5511439.533757749</v>
      </c>
      <c r="Q68">
        <f>OntarioGDP*H68</f>
        <v>28514120.75330285</v>
      </c>
      <c r="R68">
        <f>LondonPop*I68</f>
        <v>-38858395.123395443</v>
      </c>
      <c r="S68">
        <f t="shared" si="2"/>
        <v>35101555.724775493</v>
      </c>
    </row>
    <row r="69" spans="1:19" x14ac:dyDescent="0.25">
      <c r="A69">
        <v>44774</v>
      </c>
      <c r="B69">
        <v>0</v>
      </c>
      <c r="C69">
        <v>9.49</v>
      </c>
      <c r="D69">
        <v>79.930000000000007</v>
      </c>
      <c r="E69">
        <v>1</v>
      </c>
      <c r="F69">
        <v>31</v>
      </c>
      <c r="G69">
        <v>22</v>
      </c>
      <c r="H69">
        <v>1.182602857</v>
      </c>
      <c r="I69">
        <v>1.1440155219999999</v>
      </c>
      <c r="K69">
        <f>GSLT50_kWh</f>
        <v>21971395.280584246</v>
      </c>
      <c r="L69">
        <f>N10HDD18*C69</f>
        <v>90461.649255777666</v>
      </c>
      <c r="M69">
        <f>N10CDD18*D69</f>
        <v>5992985.931536762</v>
      </c>
      <c r="N69">
        <f>StatDays*E69</f>
        <v>610151.21392224322</v>
      </c>
      <c r="O69">
        <f>MonthDays*F69</f>
        <v>8455621.4011470266</v>
      </c>
      <c r="P69">
        <f>PeakDays*G69</f>
        <v>6062583.4871335234</v>
      </c>
      <c r="Q69">
        <f>OntarioGDP*H69</f>
        <v>28614336.283881668</v>
      </c>
      <c r="R69">
        <f>LondonPop*I69</f>
        <v>-38915570.130587034</v>
      </c>
      <c r="S69">
        <f t="shared" si="2"/>
        <v>32881965.116874211</v>
      </c>
    </row>
    <row r="70" spans="1:19" x14ac:dyDescent="0.25">
      <c r="A70">
        <v>44805</v>
      </c>
      <c r="B70">
        <v>0</v>
      </c>
      <c r="C70">
        <v>68.5</v>
      </c>
      <c r="D70">
        <v>35.21</v>
      </c>
      <c r="E70">
        <v>1</v>
      </c>
      <c r="F70">
        <v>30</v>
      </c>
      <c r="G70">
        <v>21</v>
      </c>
      <c r="H70">
        <v>1.1867592250000001</v>
      </c>
      <c r="I70">
        <v>1.1456987890000001</v>
      </c>
      <c r="K70">
        <f>GSLT50_kWh</f>
        <v>21971395.280584246</v>
      </c>
      <c r="L70">
        <f>N10HDD18*C70</f>
        <v>652963.43245740468</v>
      </c>
      <c r="M70">
        <f>N10CDD18*D70</f>
        <v>2639972.909413354</v>
      </c>
      <c r="N70">
        <f>StatDays*E70</f>
        <v>610151.21392224322</v>
      </c>
      <c r="O70">
        <f>MonthDays*F70</f>
        <v>8182859.4204648649</v>
      </c>
      <c r="P70">
        <f>PeakDays*G70</f>
        <v>5787011.5104456367</v>
      </c>
      <c r="Q70">
        <f>OntarioGDP*H70</f>
        <v>28714904.036587145</v>
      </c>
      <c r="R70">
        <f>LondonPop*I70</f>
        <v>-38972829.226925597</v>
      </c>
      <c r="S70">
        <f t="shared" si="2"/>
        <v>29586428.576949298</v>
      </c>
    </row>
    <row r="71" spans="1:19" x14ac:dyDescent="0.25">
      <c r="A71">
        <v>44835</v>
      </c>
      <c r="B71">
        <v>0</v>
      </c>
      <c r="C71">
        <v>243.2222222</v>
      </c>
      <c r="D71">
        <v>2.71</v>
      </c>
      <c r="E71">
        <v>1</v>
      </c>
      <c r="F71">
        <v>31</v>
      </c>
      <c r="G71">
        <v>20</v>
      </c>
      <c r="H71">
        <v>1.190930201</v>
      </c>
      <c r="I71">
        <v>1.1473845330000001</v>
      </c>
      <c r="K71">
        <f>GSLT50_kWh</f>
        <v>21971395.280584246</v>
      </c>
      <c r="L71">
        <f>N10HDD18*C71</f>
        <v>2318470.3220091909</v>
      </c>
      <c r="M71">
        <f>N10CDD18*D71</f>
        <v>203190.18984692384</v>
      </c>
      <c r="N71">
        <f>StatDays*E71</f>
        <v>610151.21392224322</v>
      </c>
      <c r="O71">
        <f>MonthDays*F71</f>
        <v>8455621.4011470266</v>
      </c>
      <c r="P71">
        <f>PeakDays*G71</f>
        <v>5511439.533757749</v>
      </c>
      <c r="Q71">
        <f>OntarioGDP*H71</f>
        <v>28815825.245418619</v>
      </c>
      <c r="R71">
        <f>LondonPop*I71</f>
        <v>-39030172.582494348</v>
      </c>
      <c r="S71">
        <f t="shared" si="2"/>
        <v>28855920.604191646</v>
      </c>
    </row>
    <row r="72" spans="1:19" x14ac:dyDescent="0.25">
      <c r="A72">
        <v>44866</v>
      </c>
      <c r="B72">
        <v>0</v>
      </c>
      <c r="C72">
        <v>434.36111110000002</v>
      </c>
      <c r="D72">
        <v>0</v>
      </c>
      <c r="E72">
        <v>0</v>
      </c>
      <c r="F72">
        <v>30</v>
      </c>
      <c r="G72">
        <v>22</v>
      </c>
      <c r="H72">
        <v>1.195115836</v>
      </c>
      <c r="I72">
        <v>1.149072758</v>
      </c>
      <c r="K72">
        <f>GSLT50_kWh</f>
        <v>21971395.280584246</v>
      </c>
      <c r="L72">
        <f>N10HDD18*C72</f>
        <v>4140466.0150345708</v>
      </c>
      <c r="M72">
        <f>N10CDD18*D72</f>
        <v>0</v>
      </c>
      <c r="N72">
        <f>StatDays*E72</f>
        <v>0</v>
      </c>
      <c r="O72">
        <f>MonthDays*F72</f>
        <v>8182859.4204648649</v>
      </c>
      <c r="P72">
        <f>PeakDays*G72</f>
        <v>6062583.4871335234</v>
      </c>
      <c r="Q72">
        <f>OntarioGDP*H72</f>
        <v>28917101.144375447</v>
      </c>
      <c r="R72">
        <f>LondonPop*I72</f>
        <v>-39087600.333359867</v>
      </c>
      <c r="S72">
        <f t="shared" si="2"/>
        <v>30186805.014232785</v>
      </c>
    </row>
    <row r="73" spans="1:19" x14ac:dyDescent="0.25">
      <c r="A73">
        <v>44896</v>
      </c>
      <c r="B73">
        <v>0</v>
      </c>
      <c r="C73">
        <v>585.51</v>
      </c>
      <c r="D73">
        <v>0</v>
      </c>
      <c r="E73">
        <v>2</v>
      </c>
      <c r="F73">
        <v>31</v>
      </c>
      <c r="G73">
        <v>20</v>
      </c>
      <c r="H73">
        <v>1.199316182</v>
      </c>
      <c r="I73">
        <v>1.1507634659999999</v>
      </c>
      <c r="K73">
        <f>GSLT50_kWh</f>
        <v>21971395.280584246</v>
      </c>
      <c r="L73">
        <f>N10HDD18*C73</f>
        <v>5581264.5158851827</v>
      </c>
      <c r="M73">
        <f>N10CDD18*D73</f>
        <v>0</v>
      </c>
      <c r="N73">
        <f>StatDays*E73</f>
        <v>1220302.4278444864</v>
      </c>
      <c r="O73">
        <f>MonthDays*F73</f>
        <v>8455621.4011470266</v>
      </c>
      <c r="P73">
        <f>PeakDays*G73</f>
        <v>5511439.533757749</v>
      </c>
      <c r="Q73">
        <f>OntarioGDP*H73</f>
        <v>29018732.991653029</v>
      </c>
      <c r="R73">
        <f>LondonPop*I73</f>
        <v>-39145112.547555454</v>
      </c>
      <c r="S73">
        <f t="shared" si="2"/>
        <v>32613643.603316255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A56E-C27A-4D69-BD52-0C01180F43CE}">
  <dimension ref="A1:D73"/>
  <sheetViews>
    <sheetView workbookViewId="0"/>
  </sheetViews>
  <sheetFormatPr defaultRowHeight="15" x14ac:dyDescent="0.25"/>
  <cols>
    <col min="1" max="1" width="8.7109375" bestFit="1" customWidth="1"/>
    <col min="2" max="2" width="8.7109375" customWidth="1"/>
    <col min="3" max="4" width="12.42578125" bestFit="1" customWidth="1"/>
  </cols>
  <sheetData>
    <row r="1" spans="1:4" x14ac:dyDescent="0.25">
      <c r="A1" t="s">
        <v>1</v>
      </c>
      <c r="B1" t="s">
        <v>0</v>
      </c>
      <c r="C1" t="s">
        <v>9</v>
      </c>
      <c r="D1" t="s">
        <v>38</v>
      </c>
    </row>
    <row r="2" spans="1:4" x14ac:dyDescent="0.25">
      <c r="A2" s="19">
        <v>42736</v>
      </c>
      <c r="B2" s="18">
        <f t="shared" ref="B2:B33" si="0">YEAR(A2)</f>
        <v>2017</v>
      </c>
      <c r="C2">
        <v>34553600.810000002</v>
      </c>
      <c r="D2">
        <v>33925148.063332617</v>
      </c>
    </row>
    <row r="3" spans="1:4" x14ac:dyDescent="0.25">
      <c r="A3" s="19">
        <v>42767</v>
      </c>
      <c r="B3" s="18">
        <f t="shared" si="0"/>
        <v>2017</v>
      </c>
      <c r="C3">
        <v>31484081.09</v>
      </c>
      <c r="D3">
        <v>31421611.500925347</v>
      </c>
    </row>
    <row r="4" spans="1:4" x14ac:dyDescent="0.25">
      <c r="A4" s="19">
        <v>42795</v>
      </c>
      <c r="B4" s="18">
        <f t="shared" si="0"/>
        <v>2017</v>
      </c>
      <c r="C4">
        <v>33557905.229999997</v>
      </c>
      <c r="D4">
        <v>33289959.071580492</v>
      </c>
    </row>
    <row r="5" spans="1:4" x14ac:dyDescent="0.25">
      <c r="A5" s="19">
        <v>42826</v>
      </c>
      <c r="B5" s="18">
        <f t="shared" si="0"/>
        <v>2017</v>
      </c>
      <c r="C5">
        <v>28819249.300000001</v>
      </c>
      <c r="D5">
        <v>28968802.046823114</v>
      </c>
    </row>
    <row r="6" spans="1:4" x14ac:dyDescent="0.25">
      <c r="A6" s="19">
        <v>42856</v>
      </c>
      <c r="B6" s="18">
        <f t="shared" si="0"/>
        <v>2017</v>
      </c>
      <c r="C6">
        <v>29942579.18</v>
      </c>
      <c r="D6">
        <v>30730580.593529761</v>
      </c>
    </row>
    <row r="7" spans="1:4" x14ac:dyDescent="0.25">
      <c r="A7" s="19">
        <v>42887</v>
      </c>
      <c r="B7" s="18">
        <f t="shared" si="0"/>
        <v>2017</v>
      </c>
      <c r="C7">
        <v>32060147.329999998</v>
      </c>
      <c r="D7">
        <v>32695471.718014508</v>
      </c>
    </row>
    <row r="8" spans="1:4" x14ac:dyDescent="0.25">
      <c r="A8" s="19">
        <v>42917</v>
      </c>
      <c r="B8" s="18">
        <f t="shared" si="0"/>
        <v>2017</v>
      </c>
      <c r="C8">
        <v>34823078.740000002</v>
      </c>
      <c r="D8">
        <v>34790801.994576529</v>
      </c>
    </row>
    <row r="9" spans="1:4" x14ac:dyDescent="0.25">
      <c r="A9" s="19">
        <v>42948</v>
      </c>
      <c r="B9" s="18">
        <f t="shared" si="0"/>
        <v>2017</v>
      </c>
      <c r="C9">
        <v>33473973.710000001</v>
      </c>
      <c r="D9">
        <v>32272650.767661981</v>
      </c>
    </row>
    <row r="10" spans="1:4" x14ac:dyDescent="0.25">
      <c r="A10" s="19">
        <v>42979</v>
      </c>
      <c r="B10" s="18">
        <f t="shared" si="0"/>
        <v>2017</v>
      </c>
      <c r="C10">
        <v>31626552.190000001</v>
      </c>
      <c r="D10">
        <v>32332896.933632292</v>
      </c>
    </row>
    <row r="11" spans="1:4" x14ac:dyDescent="0.25">
      <c r="A11" s="19">
        <v>43009</v>
      </c>
      <c r="B11" s="18">
        <f t="shared" si="0"/>
        <v>2017</v>
      </c>
      <c r="C11">
        <v>29861240.960000001</v>
      </c>
      <c r="D11">
        <v>30116879.85667973</v>
      </c>
    </row>
    <row r="12" spans="1:4" x14ac:dyDescent="0.25">
      <c r="A12" s="19">
        <v>43040</v>
      </c>
      <c r="B12" s="18">
        <f t="shared" si="0"/>
        <v>2017</v>
      </c>
      <c r="C12">
        <v>31138349.140000001</v>
      </c>
      <c r="D12">
        <v>31776142.699910052</v>
      </c>
    </row>
    <row r="13" spans="1:4" x14ac:dyDescent="0.25">
      <c r="A13" s="19">
        <v>43070</v>
      </c>
      <c r="B13" s="18">
        <f t="shared" si="0"/>
        <v>2017</v>
      </c>
      <c r="C13">
        <v>33882441.560000002</v>
      </c>
      <c r="D13">
        <v>34956868.559078194</v>
      </c>
    </row>
    <row r="14" spans="1:4" x14ac:dyDescent="0.25">
      <c r="A14" s="19">
        <v>43101</v>
      </c>
      <c r="B14" s="18">
        <f t="shared" si="0"/>
        <v>2018</v>
      </c>
      <c r="C14">
        <v>36703748.689999998</v>
      </c>
      <c r="D14">
        <v>35544173.804029562</v>
      </c>
    </row>
    <row r="15" spans="1:4" x14ac:dyDescent="0.25">
      <c r="A15" s="19">
        <v>43132</v>
      </c>
      <c r="B15" s="18">
        <f t="shared" si="0"/>
        <v>2018</v>
      </c>
      <c r="C15">
        <v>31657128.850000001</v>
      </c>
      <c r="D15">
        <v>32172824.335597791</v>
      </c>
    </row>
    <row r="16" spans="1:4" x14ac:dyDescent="0.25">
      <c r="A16" s="19">
        <v>43160</v>
      </c>
      <c r="B16" s="18">
        <f t="shared" si="0"/>
        <v>2018</v>
      </c>
      <c r="C16">
        <v>33579510.909999996</v>
      </c>
      <c r="D16">
        <v>33256264.797835626</v>
      </c>
    </row>
    <row r="17" spans="1:4" x14ac:dyDescent="0.25">
      <c r="A17" s="19">
        <v>43191</v>
      </c>
      <c r="B17" s="18">
        <f t="shared" si="0"/>
        <v>2018</v>
      </c>
      <c r="C17">
        <v>31046781.579999998</v>
      </c>
      <c r="D17">
        <v>31093064.822417513</v>
      </c>
    </row>
    <row r="18" spans="1:4" x14ac:dyDescent="0.25">
      <c r="A18" s="19">
        <v>43221</v>
      </c>
      <c r="B18" s="18">
        <f t="shared" si="0"/>
        <v>2018</v>
      </c>
      <c r="C18">
        <v>31876617.629999999</v>
      </c>
      <c r="D18">
        <v>31890077.239590332</v>
      </c>
    </row>
    <row r="19" spans="1:4" x14ac:dyDescent="0.25">
      <c r="A19" s="19">
        <v>43252</v>
      </c>
      <c r="B19" s="18">
        <f t="shared" si="0"/>
        <v>2018</v>
      </c>
      <c r="C19">
        <v>33391033.809999999</v>
      </c>
      <c r="D19">
        <v>31351015.184070192</v>
      </c>
    </row>
    <row r="20" spans="1:4" x14ac:dyDescent="0.25">
      <c r="A20" s="19">
        <v>43282</v>
      </c>
      <c r="B20" s="18">
        <f t="shared" si="0"/>
        <v>2018</v>
      </c>
      <c r="C20">
        <v>36720527.670000002</v>
      </c>
      <c r="D20">
        <v>36049709.465424873</v>
      </c>
    </row>
    <row r="21" spans="1:4" x14ac:dyDescent="0.25">
      <c r="A21" s="19">
        <v>43313</v>
      </c>
      <c r="B21" s="18">
        <f t="shared" si="0"/>
        <v>2018</v>
      </c>
      <c r="C21">
        <v>36609011.75</v>
      </c>
      <c r="D21">
        <v>37272118.362315245</v>
      </c>
    </row>
    <row r="22" spans="1:4" x14ac:dyDescent="0.25">
      <c r="A22" s="19">
        <v>43344</v>
      </c>
      <c r="B22" s="18">
        <f t="shared" si="0"/>
        <v>2018</v>
      </c>
      <c r="C22">
        <v>31799470.960000001</v>
      </c>
      <c r="D22">
        <v>32552333.517534673</v>
      </c>
    </row>
    <row r="23" spans="1:4" x14ac:dyDescent="0.25">
      <c r="A23" s="19">
        <v>43374</v>
      </c>
      <c r="B23" s="18">
        <f t="shared" si="0"/>
        <v>2018</v>
      </c>
      <c r="C23">
        <v>30178509.07</v>
      </c>
      <c r="D23">
        <v>31769180.969300859</v>
      </c>
    </row>
    <row r="24" spans="1:4" x14ac:dyDescent="0.25">
      <c r="A24" s="19">
        <v>43405</v>
      </c>
      <c r="B24" s="18">
        <f t="shared" si="0"/>
        <v>2018</v>
      </c>
      <c r="C24">
        <v>32327634.940000001</v>
      </c>
      <c r="D24">
        <v>32334912.858786032</v>
      </c>
    </row>
    <row r="25" spans="1:4" x14ac:dyDescent="0.25">
      <c r="A25" s="19">
        <v>43435</v>
      </c>
      <c r="B25" s="18">
        <f t="shared" si="0"/>
        <v>2018</v>
      </c>
      <c r="C25">
        <v>32931046.329999998</v>
      </c>
      <c r="D25">
        <v>33439914.376413584</v>
      </c>
    </row>
    <row r="26" spans="1:4" x14ac:dyDescent="0.25">
      <c r="A26" s="19">
        <v>43466</v>
      </c>
      <c r="B26" s="18">
        <f t="shared" si="0"/>
        <v>2019</v>
      </c>
      <c r="C26">
        <v>36322911.329999998</v>
      </c>
      <c r="D26">
        <v>35594192.261333399</v>
      </c>
    </row>
    <row r="27" spans="1:4" x14ac:dyDescent="0.25">
      <c r="A27" s="19">
        <v>43497</v>
      </c>
      <c r="B27" s="18">
        <f t="shared" si="0"/>
        <v>2019</v>
      </c>
      <c r="C27">
        <v>32759770.309999999</v>
      </c>
      <c r="D27">
        <v>32598255.932741426</v>
      </c>
    </row>
    <row r="28" spans="1:4" x14ac:dyDescent="0.25">
      <c r="A28" s="19">
        <v>43525</v>
      </c>
      <c r="B28" s="18">
        <f t="shared" si="0"/>
        <v>2019</v>
      </c>
      <c r="C28">
        <v>34292430.479999997</v>
      </c>
      <c r="D28">
        <v>33157150.617014661</v>
      </c>
    </row>
    <row r="29" spans="1:4" x14ac:dyDescent="0.25">
      <c r="A29" s="19">
        <v>43556</v>
      </c>
      <c r="B29" s="18">
        <f t="shared" si="0"/>
        <v>2019</v>
      </c>
      <c r="C29">
        <v>29964386.670000002</v>
      </c>
      <c r="D29">
        <v>30422940.336612225</v>
      </c>
    </row>
    <row r="30" spans="1:4" x14ac:dyDescent="0.25">
      <c r="A30" s="19">
        <v>43586</v>
      </c>
      <c r="B30" s="18">
        <f t="shared" si="0"/>
        <v>2019</v>
      </c>
      <c r="C30">
        <v>29782058.109999999</v>
      </c>
      <c r="D30">
        <v>30120528.702230573</v>
      </c>
    </row>
    <row r="31" spans="1:4" x14ac:dyDescent="0.25">
      <c r="A31" s="19">
        <v>43617</v>
      </c>
      <c r="B31" s="18">
        <f t="shared" si="0"/>
        <v>2019</v>
      </c>
      <c r="C31">
        <v>31260651.09</v>
      </c>
      <c r="D31">
        <v>29956906.277511954</v>
      </c>
    </row>
    <row r="32" spans="1:4" x14ac:dyDescent="0.25">
      <c r="A32" s="19">
        <v>43647</v>
      </c>
      <c r="B32" s="18">
        <f t="shared" si="0"/>
        <v>2019</v>
      </c>
      <c r="C32">
        <v>38280318.909999996</v>
      </c>
      <c r="D32">
        <v>38465645.05159045</v>
      </c>
    </row>
    <row r="33" spans="1:4" x14ac:dyDescent="0.25">
      <c r="A33" s="19">
        <v>43678</v>
      </c>
      <c r="B33" s="18">
        <f t="shared" si="0"/>
        <v>2019</v>
      </c>
      <c r="C33">
        <v>35590707.539999999</v>
      </c>
      <c r="D33">
        <v>33732125.810893923</v>
      </c>
    </row>
    <row r="34" spans="1:4" x14ac:dyDescent="0.25">
      <c r="A34" s="19">
        <v>43709</v>
      </c>
      <c r="B34" s="18">
        <f t="shared" ref="B34:B65" si="1">YEAR(A34)</f>
        <v>2019</v>
      </c>
      <c r="C34">
        <v>31177053.309999999</v>
      </c>
      <c r="D34">
        <v>29556919.495916061</v>
      </c>
    </row>
    <row r="35" spans="1:4" x14ac:dyDescent="0.25">
      <c r="A35" s="19">
        <v>43739</v>
      </c>
      <c r="B35" s="18">
        <f t="shared" si="1"/>
        <v>2019</v>
      </c>
      <c r="C35">
        <v>29902537.309999999</v>
      </c>
      <c r="D35">
        <v>30876675.054513268</v>
      </c>
    </row>
    <row r="36" spans="1:4" x14ac:dyDescent="0.25">
      <c r="A36" s="19">
        <v>43770</v>
      </c>
      <c r="B36" s="18">
        <f t="shared" si="1"/>
        <v>2019</v>
      </c>
      <c r="C36">
        <v>32314238.52</v>
      </c>
      <c r="D36">
        <v>31988627.761372983</v>
      </c>
    </row>
    <row r="37" spans="1:4" x14ac:dyDescent="0.25">
      <c r="A37" s="19">
        <v>43800</v>
      </c>
      <c r="B37" s="18">
        <f t="shared" si="1"/>
        <v>2019</v>
      </c>
      <c r="C37">
        <v>33893427.340000004</v>
      </c>
      <c r="D37">
        <v>33656796.799895011</v>
      </c>
    </row>
    <row r="38" spans="1:4" x14ac:dyDescent="0.25">
      <c r="A38" s="19">
        <v>43831</v>
      </c>
      <c r="B38" s="18">
        <f t="shared" si="1"/>
        <v>2020</v>
      </c>
      <c r="C38">
        <v>34783249.539999999</v>
      </c>
      <c r="D38">
        <v>33676826.030941568</v>
      </c>
    </row>
    <row r="39" spans="1:4" x14ac:dyDescent="0.25">
      <c r="A39" s="19">
        <v>43862</v>
      </c>
      <c r="B39" s="18">
        <f t="shared" si="1"/>
        <v>2020</v>
      </c>
      <c r="C39">
        <v>33026994.280000001</v>
      </c>
      <c r="D39">
        <v>32338479.65817488</v>
      </c>
    </row>
    <row r="40" spans="1:4" x14ac:dyDescent="0.25">
      <c r="A40" s="19">
        <v>43891</v>
      </c>
      <c r="B40" s="18">
        <f t="shared" si="1"/>
        <v>2020</v>
      </c>
      <c r="C40">
        <v>31109310.309999999</v>
      </c>
      <c r="D40">
        <v>31377312.128998876</v>
      </c>
    </row>
    <row r="41" spans="1:4" x14ac:dyDescent="0.25">
      <c r="A41" s="19">
        <v>43922</v>
      </c>
      <c r="B41" s="18">
        <f t="shared" si="1"/>
        <v>2020</v>
      </c>
      <c r="C41">
        <v>25578060.129999999</v>
      </c>
      <c r="D41">
        <v>29893696.444753326</v>
      </c>
    </row>
    <row r="42" spans="1:4" x14ac:dyDescent="0.25">
      <c r="A42" s="19">
        <v>43952</v>
      </c>
      <c r="B42" s="18">
        <f t="shared" si="1"/>
        <v>2020</v>
      </c>
      <c r="C42">
        <v>26752780.870000001</v>
      </c>
      <c r="D42">
        <v>30425757.35719648</v>
      </c>
    </row>
    <row r="43" spans="1:4" x14ac:dyDescent="0.25">
      <c r="A43" s="19">
        <v>43983</v>
      </c>
      <c r="B43" s="18">
        <f t="shared" si="1"/>
        <v>2020</v>
      </c>
      <c r="C43">
        <v>31006576.09</v>
      </c>
      <c r="D43">
        <v>31765139.782556787</v>
      </c>
    </row>
    <row r="44" spans="1:4" x14ac:dyDescent="0.25">
      <c r="A44" s="19">
        <v>44013</v>
      </c>
      <c r="B44" s="18">
        <f t="shared" si="1"/>
        <v>2020</v>
      </c>
      <c r="C44">
        <v>37998043.490000002</v>
      </c>
      <c r="D44">
        <v>39519898.740646109</v>
      </c>
    </row>
    <row r="45" spans="1:4" x14ac:dyDescent="0.25">
      <c r="A45" s="19">
        <v>44044</v>
      </c>
      <c r="B45" s="18">
        <f t="shared" si="1"/>
        <v>2020</v>
      </c>
      <c r="C45">
        <v>34441222.469999999</v>
      </c>
      <c r="D45">
        <v>32357401.221222125</v>
      </c>
    </row>
    <row r="46" spans="1:4" x14ac:dyDescent="0.25">
      <c r="A46" s="19">
        <v>44075</v>
      </c>
      <c r="B46" s="18">
        <f t="shared" si="1"/>
        <v>2020</v>
      </c>
      <c r="C46">
        <v>29132929.239999998</v>
      </c>
      <c r="D46">
        <v>27622017.876715668</v>
      </c>
    </row>
    <row r="47" spans="1:4" x14ac:dyDescent="0.25">
      <c r="A47" s="19">
        <v>44105</v>
      </c>
      <c r="B47" s="18">
        <f t="shared" si="1"/>
        <v>2020</v>
      </c>
      <c r="C47">
        <v>28660946.120000001</v>
      </c>
      <c r="D47">
        <v>28765409.036777399</v>
      </c>
    </row>
    <row r="48" spans="1:4" x14ac:dyDescent="0.25">
      <c r="A48" s="19">
        <v>44136</v>
      </c>
      <c r="B48" s="18">
        <f t="shared" si="1"/>
        <v>2020</v>
      </c>
      <c r="C48">
        <v>29522300.829999998</v>
      </c>
      <c r="D48">
        <v>28356422.059229232</v>
      </c>
    </row>
    <row r="49" spans="1:4" x14ac:dyDescent="0.25">
      <c r="A49" s="19">
        <v>44166</v>
      </c>
      <c r="B49" s="18">
        <f t="shared" si="1"/>
        <v>2020</v>
      </c>
      <c r="C49">
        <v>32479610.890000001</v>
      </c>
      <c r="D49">
        <v>31848208.632100768</v>
      </c>
    </row>
    <row r="50" spans="1:4" x14ac:dyDescent="0.25">
      <c r="A50" s="19">
        <v>44196</v>
      </c>
      <c r="B50" s="18">
        <f t="shared" si="1"/>
        <v>2020</v>
      </c>
      <c r="D50">
        <v>32336123.066485435</v>
      </c>
    </row>
    <row r="51" spans="1:4" x14ac:dyDescent="0.25">
      <c r="A51" s="19">
        <v>44226</v>
      </c>
      <c r="B51" s="18">
        <f t="shared" si="1"/>
        <v>2021</v>
      </c>
      <c r="D51">
        <v>30725580.341864228</v>
      </c>
    </row>
    <row r="52" spans="1:4" x14ac:dyDescent="0.25">
      <c r="A52" s="19">
        <v>44256</v>
      </c>
      <c r="B52" s="18">
        <f t="shared" si="1"/>
        <v>2021</v>
      </c>
      <c r="D52">
        <v>31065806.403849974</v>
      </c>
    </row>
    <row r="53" spans="1:4" x14ac:dyDescent="0.25">
      <c r="A53" s="19">
        <v>44286</v>
      </c>
      <c r="B53" s="18">
        <f t="shared" si="1"/>
        <v>2021</v>
      </c>
      <c r="D53">
        <v>28343566.359046131</v>
      </c>
    </row>
    <row r="54" spans="1:4" x14ac:dyDescent="0.25">
      <c r="A54" s="19">
        <v>44316</v>
      </c>
      <c r="B54" s="18">
        <f t="shared" si="1"/>
        <v>2021</v>
      </c>
      <c r="D54">
        <v>28580919.805741996</v>
      </c>
    </row>
    <row r="55" spans="1:4" x14ac:dyDescent="0.25">
      <c r="A55" s="19">
        <v>44346</v>
      </c>
      <c r="B55" s="18">
        <f t="shared" si="1"/>
        <v>2021</v>
      </c>
      <c r="D55">
        <v>29791868.257685594</v>
      </c>
    </row>
    <row r="56" spans="1:4" x14ac:dyDescent="0.25">
      <c r="A56" s="19">
        <v>44376</v>
      </c>
      <c r="B56" s="18">
        <f t="shared" si="1"/>
        <v>2021</v>
      </c>
      <c r="D56">
        <v>34884247.976277642</v>
      </c>
    </row>
    <row r="57" spans="1:4" x14ac:dyDescent="0.25">
      <c r="A57" s="19">
        <v>44406</v>
      </c>
      <c r="B57" s="18">
        <f t="shared" si="1"/>
        <v>2021</v>
      </c>
      <c r="D57">
        <v>32109818.61559514</v>
      </c>
    </row>
    <row r="58" spans="1:4" x14ac:dyDescent="0.25">
      <c r="A58" s="19">
        <v>44436</v>
      </c>
      <c r="B58" s="18">
        <f t="shared" si="1"/>
        <v>2021</v>
      </c>
      <c r="D58">
        <v>29086118.344713807</v>
      </c>
    </row>
    <row r="59" spans="1:4" x14ac:dyDescent="0.25">
      <c r="A59" s="19">
        <v>44466</v>
      </c>
      <c r="B59" s="18">
        <f t="shared" si="1"/>
        <v>2021</v>
      </c>
      <c r="D59">
        <v>28351833.59196616</v>
      </c>
    </row>
    <row r="60" spans="1:4" x14ac:dyDescent="0.25">
      <c r="A60" s="19">
        <v>44496</v>
      </c>
      <c r="B60" s="18">
        <f t="shared" si="1"/>
        <v>2021</v>
      </c>
      <c r="D60">
        <v>29678899.92735213</v>
      </c>
    </row>
    <row r="61" spans="1:4" x14ac:dyDescent="0.25">
      <c r="A61" s="19">
        <v>44526</v>
      </c>
      <c r="B61" s="18">
        <f t="shared" si="1"/>
        <v>2021</v>
      </c>
      <c r="D61">
        <v>32377450.765417092</v>
      </c>
    </row>
    <row r="62" spans="1:4" x14ac:dyDescent="0.25">
      <c r="A62" s="19">
        <v>44556</v>
      </c>
      <c r="B62" s="18">
        <f t="shared" si="1"/>
        <v>2021</v>
      </c>
      <c r="D62">
        <v>32807678.563990213</v>
      </c>
    </row>
    <row r="63" spans="1:4" x14ac:dyDescent="0.25">
      <c r="A63" s="19">
        <v>44586</v>
      </c>
      <c r="B63" s="18">
        <f t="shared" si="1"/>
        <v>2022</v>
      </c>
      <c r="D63">
        <v>31200590.471771695</v>
      </c>
    </row>
    <row r="64" spans="1:4" x14ac:dyDescent="0.25">
      <c r="A64" s="19">
        <v>44616</v>
      </c>
      <c r="B64" s="18">
        <f t="shared" si="1"/>
        <v>2022</v>
      </c>
      <c r="D64">
        <v>31544310.657362498</v>
      </c>
    </row>
    <row r="65" spans="1:4" x14ac:dyDescent="0.25">
      <c r="A65" s="19">
        <v>44646</v>
      </c>
      <c r="B65" s="18">
        <f t="shared" si="1"/>
        <v>2022</v>
      </c>
      <c r="D65">
        <v>28550032.424605586</v>
      </c>
    </row>
    <row r="66" spans="1:4" x14ac:dyDescent="0.25">
      <c r="A66" s="19">
        <v>44676</v>
      </c>
      <c r="B66" s="18">
        <f t="shared" ref="B66:B97" si="2">YEAR(A66)</f>
        <v>2022</v>
      </c>
      <c r="D66">
        <v>29342103.510681815</v>
      </c>
    </row>
    <row r="67" spans="1:4" x14ac:dyDescent="0.25">
      <c r="A67" s="19">
        <v>44706</v>
      </c>
      <c r="B67" s="18">
        <f t="shared" si="2"/>
        <v>2022</v>
      </c>
      <c r="D67">
        <v>30281093.757514775</v>
      </c>
    </row>
    <row r="68" spans="1:4" x14ac:dyDescent="0.25">
      <c r="A68" s="19">
        <v>44736</v>
      </c>
      <c r="B68" s="18">
        <f t="shared" si="2"/>
        <v>2022</v>
      </c>
      <c r="D68">
        <v>35101555.724775493</v>
      </c>
    </row>
    <row r="69" spans="1:4" x14ac:dyDescent="0.25">
      <c r="A69" s="19">
        <v>44766</v>
      </c>
      <c r="B69" s="18">
        <f t="shared" si="2"/>
        <v>2022</v>
      </c>
      <c r="D69">
        <v>32881965.116874211</v>
      </c>
    </row>
    <row r="70" spans="1:4" x14ac:dyDescent="0.25">
      <c r="A70" s="19">
        <v>44796</v>
      </c>
      <c r="B70" s="18">
        <f t="shared" si="2"/>
        <v>2022</v>
      </c>
      <c r="D70">
        <v>29586428.576949298</v>
      </c>
    </row>
    <row r="71" spans="1:4" x14ac:dyDescent="0.25">
      <c r="A71" s="19">
        <v>44826</v>
      </c>
      <c r="B71" s="18">
        <f t="shared" si="2"/>
        <v>2022</v>
      </c>
      <c r="D71">
        <v>28855920.604191646</v>
      </c>
    </row>
    <row r="72" spans="1:4" x14ac:dyDescent="0.25">
      <c r="A72" s="19">
        <v>44856</v>
      </c>
      <c r="B72" s="18">
        <f t="shared" si="2"/>
        <v>2022</v>
      </c>
      <c r="D72">
        <v>30186805.014232785</v>
      </c>
    </row>
    <row r="73" spans="1:4" x14ac:dyDescent="0.25">
      <c r="A73" s="19">
        <v>44886</v>
      </c>
      <c r="B73" s="18">
        <f t="shared" si="2"/>
        <v>2022</v>
      </c>
      <c r="D73">
        <v>32613643.603316255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3A9E4-004A-449C-A9E9-80ABEC385C6F}">
  <dimension ref="A2:C9"/>
  <sheetViews>
    <sheetView workbookViewId="0">
      <selection activeCell="A2" sqref="A2:C9"/>
    </sheetView>
  </sheetViews>
  <sheetFormatPr defaultRowHeight="15" x14ac:dyDescent="0.25"/>
  <cols>
    <col min="1" max="1" width="5" bestFit="1" customWidth="1"/>
    <col min="2" max="2" width="19.28515625" bestFit="1" customWidth="1"/>
    <col min="3" max="3" width="17.5703125" bestFit="1" customWidth="1"/>
  </cols>
  <sheetData>
    <row r="2" spans="1:3" x14ac:dyDescent="0.25">
      <c r="A2" s="11" t="s">
        <v>44</v>
      </c>
    </row>
    <row r="3" spans="1:3" x14ac:dyDescent="0.25">
      <c r="B3" t="s">
        <v>43</v>
      </c>
      <c r="C3" t="s">
        <v>39</v>
      </c>
    </row>
    <row r="4" spans="1:3" x14ac:dyDescent="0.25">
      <c r="A4" s="7">
        <v>2017</v>
      </c>
      <c r="B4" s="8">
        <v>385223199.24000001</v>
      </c>
      <c r="C4" s="8">
        <v>387277813.80574465</v>
      </c>
    </row>
    <row r="5" spans="1:3" x14ac:dyDescent="0.25">
      <c r="A5" s="7">
        <v>2018</v>
      </c>
      <c r="B5" s="8">
        <v>398821022.18999994</v>
      </c>
      <c r="C5" s="8">
        <v>398725589.7333163</v>
      </c>
    </row>
    <row r="6" spans="1:3" x14ac:dyDescent="0.25">
      <c r="A6" s="7">
        <v>2019</v>
      </c>
      <c r="B6" s="8">
        <v>395540490.91999996</v>
      </c>
      <c r="C6" s="8">
        <v>390126764.10162592</v>
      </c>
    </row>
    <row r="7" spans="1:3" x14ac:dyDescent="0.25">
      <c r="A7" s="7">
        <v>2020</v>
      </c>
      <c r="B7" s="8">
        <v>374492024.25999999</v>
      </c>
      <c r="C7" s="8">
        <v>410282692.03579867</v>
      </c>
    </row>
    <row r="8" spans="1:3" x14ac:dyDescent="0.25">
      <c r="A8" s="7">
        <v>2021</v>
      </c>
      <c r="B8" s="8"/>
      <c r="C8" s="8">
        <v>367803788.95350015</v>
      </c>
    </row>
    <row r="9" spans="1:3" x14ac:dyDescent="0.25">
      <c r="A9" s="7">
        <v>2022</v>
      </c>
      <c r="B9" s="8"/>
      <c r="C9" s="8">
        <v>340144449.46227604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9A9B-35C7-4BE3-A245-49541913B5FB}"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9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1" t="s">
        <v>44</v>
      </c>
    </row>
    <row r="3" spans="1:5" x14ac:dyDescent="0.25">
      <c r="A3" s="1"/>
      <c r="B3" s="1" t="s">
        <v>43</v>
      </c>
      <c r="C3" s="1" t="s">
        <v>40</v>
      </c>
      <c r="D3" s="1" t="s">
        <v>39</v>
      </c>
      <c r="E3" s="1" t="s">
        <v>40</v>
      </c>
    </row>
    <row r="4" spans="1:5" x14ac:dyDescent="0.25">
      <c r="A4" s="1">
        <v>2017</v>
      </c>
      <c r="B4" s="13">
        <v>385223199.24000001</v>
      </c>
      <c r="C4" s="13"/>
      <c r="D4" s="13">
        <v>387277813.80574465</v>
      </c>
    </row>
    <row r="5" spans="1:5" x14ac:dyDescent="0.25">
      <c r="A5" s="1">
        <v>2018</v>
      </c>
      <c r="B5" s="13">
        <v>398821022.18999994</v>
      </c>
      <c r="C5" s="14">
        <f>B5/B4-1</f>
        <v>3.5298556724586705E-2</v>
      </c>
      <c r="D5" s="13">
        <v>398725589.7333163</v>
      </c>
      <c r="E5" s="14">
        <f>D5/D4-1</f>
        <v>2.9559596546663514E-2</v>
      </c>
    </row>
    <row r="6" spans="1:5" x14ac:dyDescent="0.25">
      <c r="A6" s="1">
        <v>2019</v>
      </c>
      <c r="B6" s="13">
        <v>395540490.91999996</v>
      </c>
      <c r="C6" s="14">
        <f t="shared" ref="C6:C9" si="0">B6/B5-1</f>
        <v>-8.2255725939068824E-3</v>
      </c>
      <c r="D6" s="13">
        <v>390126764.10162592</v>
      </c>
      <c r="E6" s="14">
        <f t="shared" ref="E6:E9" si="1">D6/D5-1</f>
        <v>-2.1565773186119408E-2</v>
      </c>
    </row>
    <row r="7" spans="1:5" x14ac:dyDescent="0.25">
      <c r="A7" s="1">
        <v>2020</v>
      </c>
      <c r="B7" s="13">
        <v>374492024.25999999</v>
      </c>
      <c r="C7" s="14">
        <f t="shared" si="0"/>
        <v>-5.3214442372366721E-2</v>
      </c>
      <c r="D7" s="13">
        <v>410282692.03579867</v>
      </c>
      <c r="E7" s="14">
        <f t="shared" si="1"/>
        <v>5.1665073480890999E-2</v>
      </c>
    </row>
    <row r="8" spans="1:5" x14ac:dyDescent="0.25">
      <c r="A8" s="17">
        <v>2021</v>
      </c>
      <c r="B8" s="16"/>
      <c r="C8" s="15"/>
      <c r="D8" s="16">
        <v>367803788.95350015</v>
      </c>
      <c r="E8" s="15">
        <f t="shared" si="1"/>
        <v>-0.10353569357635017</v>
      </c>
    </row>
    <row r="9" spans="1:5" x14ac:dyDescent="0.25">
      <c r="A9" s="17">
        <v>2022</v>
      </c>
      <c r="B9" s="16"/>
      <c r="C9" s="15"/>
      <c r="D9" s="16">
        <v>340144449.46227604</v>
      </c>
      <c r="E9" s="15">
        <f t="shared" si="1"/>
        <v>-7.5201344635198897E-2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GSLT50_kWh</vt:lpstr>
      <vt:lpstr>LondonPop</vt:lpstr>
      <vt:lpstr>MonthDays</vt:lpstr>
      <vt:lpstr>N10CDD18</vt:lpstr>
      <vt:lpstr>N10HDD18</vt:lpstr>
      <vt:lpstr>OntarioGDP</vt:lpstr>
      <vt:lpstr>PeakDays</vt:lpstr>
      <vt:lpstr>StatDays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2021-11-19T11:23:07Z</dcterms:modified>
</cp:coreProperties>
</file>