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Applications\Year 2022 Future Year Rate Application\Interrogatories\Attachments for responses\"/>
    </mc:Choice>
  </mc:AlternateContent>
  <xr:revisionPtr revIDLastSave="0" documentId="13_ncr:1_{2E7A891C-A4AF-498C-84D0-B1D5AF09553B}" xr6:coauthVersionLast="36" xr6:coauthVersionMax="36" xr10:uidLastSave="{00000000-0000-0000-0000-000000000000}"/>
  <bookViews>
    <workbookView xWindow="0" yWindow="0" windowWidth="28800" windowHeight="12225" xr2:uid="{681F96B0-0162-4309-9487-90173DE2733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1" l="1"/>
  <c r="D116" i="1"/>
  <c r="C116" i="1"/>
  <c r="I115" i="1"/>
  <c r="I118" i="1" s="1"/>
  <c r="H115" i="1"/>
  <c r="H118" i="1" s="1"/>
  <c r="G115" i="1"/>
  <c r="G118" i="1" s="1"/>
  <c r="F115" i="1"/>
  <c r="E115" i="1"/>
  <c r="E118" i="1" s="1"/>
  <c r="D115" i="1"/>
  <c r="C115" i="1"/>
  <c r="I111" i="1"/>
  <c r="I110" i="1"/>
  <c r="I109" i="1"/>
  <c r="F109" i="1"/>
  <c r="E109" i="1"/>
  <c r="D109" i="1"/>
  <c r="C109" i="1"/>
  <c r="I107" i="1"/>
  <c r="G107" i="1"/>
  <c r="C107" i="1"/>
  <c r="I106" i="1"/>
  <c r="H106" i="1"/>
  <c r="H107" i="1" s="1"/>
  <c r="G106" i="1"/>
  <c r="F106" i="1"/>
  <c r="F118" i="1" s="1"/>
  <c r="E106" i="1"/>
  <c r="E107" i="1" s="1"/>
  <c r="D106" i="1"/>
  <c r="D118" i="1" s="1"/>
  <c r="C106" i="1"/>
  <c r="I104" i="1"/>
  <c r="I103" i="1"/>
  <c r="I102" i="1"/>
  <c r="F102" i="1"/>
  <c r="E102" i="1"/>
  <c r="D102" i="1"/>
  <c r="C102" i="1"/>
  <c r="I100" i="1"/>
  <c r="H100" i="1"/>
  <c r="F100" i="1"/>
  <c r="D100" i="1"/>
  <c r="I99" i="1"/>
  <c r="H99" i="1"/>
  <c r="G99" i="1"/>
  <c r="G100" i="1" s="1"/>
  <c r="F99" i="1"/>
  <c r="E99" i="1"/>
  <c r="E100" i="1" s="1"/>
  <c r="D99" i="1"/>
  <c r="C99" i="1"/>
  <c r="C118" i="1" s="1"/>
  <c r="A97" i="1"/>
  <c r="A96" i="1"/>
  <c r="A95" i="1"/>
  <c r="A94" i="1"/>
  <c r="A93" i="1"/>
  <c r="A92" i="1"/>
  <c r="I91" i="1"/>
  <c r="I90" i="1"/>
  <c r="I89" i="1"/>
  <c r="F89" i="1"/>
  <c r="E89" i="1"/>
  <c r="D89" i="1"/>
  <c r="C89" i="1"/>
  <c r="I87" i="1"/>
  <c r="G87" i="1"/>
  <c r="C87" i="1"/>
  <c r="I86" i="1"/>
  <c r="H86" i="1"/>
  <c r="H87" i="1" s="1"/>
  <c r="G86" i="1"/>
  <c r="F86" i="1"/>
  <c r="F87" i="1" s="1"/>
  <c r="E86" i="1"/>
  <c r="E87" i="1" s="1"/>
  <c r="D86" i="1"/>
  <c r="D87" i="1" s="1"/>
  <c r="C86" i="1"/>
  <c r="I84" i="1"/>
  <c r="I83" i="1"/>
  <c r="I82" i="1"/>
  <c r="F82" i="1"/>
  <c r="E82" i="1"/>
  <c r="D82" i="1"/>
  <c r="C82" i="1"/>
  <c r="I80" i="1"/>
  <c r="H80" i="1"/>
  <c r="G80" i="1"/>
  <c r="F80" i="1"/>
  <c r="D80" i="1"/>
  <c r="I79" i="1"/>
  <c r="H79" i="1"/>
  <c r="G79" i="1"/>
  <c r="F79" i="1"/>
  <c r="E79" i="1"/>
  <c r="E80" i="1" s="1"/>
  <c r="D79" i="1"/>
  <c r="C79" i="1"/>
  <c r="C80" i="1" s="1"/>
  <c r="I77" i="1"/>
  <c r="I76" i="1"/>
  <c r="I75" i="1"/>
  <c r="F75" i="1"/>
  <c r="E75" i="1"/>
  <c r="D75" i="1"/>
  <c r="C75" i="1"/>
  <c r="I73" i="1"/>
  <c r="G73" i="1"/>
  <c r="F73" i="1"/>
  <c r="E73" i="1"/>
  <c r="D73" i="1"/>
  <c r="C73" i="1"/>
  <c r="I72" i="1"/>
  <c r="H72" i="1"/>
  <c r="H73" i="1" s="1"/>
  <c r="G72" i="1"/>
  <c r="F72" i="1"/>
  <c r="E72" i="1"/>
  <c r="D72" i="1"/>
  <c r="C72" i="1"/>
  <c r="A71" i="1"/>
  <c r="A69" i="1"/>
  <c r="I68" i="1"/>
  <c r="I67" i="1"/>
  <c r="I66" i="1"/>
  <c r="F66" i="1"/>
  <c r="E66" i="1"/>
  <c r="D66" i="1"/>
  <c r="C66" i="1"/>
  <c r="H64" i="1"/>
  <c r="F64" i="1"/>
  <c r="E64" i="1"/>
  <c r="D64" i="1"/>
  <c r="C64" i="1"/>
  <c r="I63" i="1"/>
  <c r="I64" i="1" s="1"/>
  <c r="H63" i="1"/>
  <c r="G63" i="1"/>
  <c r="G64" i="1" s="1"/>
  <c r="F63" i="1"/>
  <c r="E63" i="1"/>
  <c r="D63" i="1"/>
  <c r="C63" i="1"/>
  <c r="I61" i="1"/>
  <c r="I60" i="1"/>
  <c r="I59" i="1"/>
  <c r="F59" i="1"/>
  <c r="E59" i="1"/>
  <c r="D59" i="1"/>
  <c r="C59" i="1"/>
  <c r="I57" i="1"/>
  <c r="E57" i="1"/>
  <c r="C57" i="1"/>
  <c r="I56" i="1"/>
  <c r="H56" i="1"/>
  <c r="H57" i="1" s="1"/>
  <c r="G56" i="1"/>
  <c r="G57" i="1" s="1"/>
  <c r="F56" i="1"/>
  <c r="F57" i="1" s="1"/>
  <c r="E56" i="1"/>
  <c r="D56" i="1"/>
  <c r="D57" i="1" s="1"/>
  <c r="C56" i="1"/>
  <c r="I53" i="1"/>
  <c r="I52" i="1"/>
  <c r="I51" i="1"/>
  <c r="F51" i="1"/>
  <c r="E51" i="1"/>
  <c r="D51" i="1"/>
  <c r="C51" i="1"/>
  <c r="I49" i="1"/>
  <c r="H49" i="1"/>
  <c r="F49" i="1"/>
  <c r="I48" i="1"/>
  <c r="H48" i="1"/>
  <c r="G48" i="1"/>
  <c r="G49" i="1" s="1"/>
  <c r="F48" i="1"/>
  <c r="E48" i="1"/>
  <c r="E49" i="1" s="1"/>
  <c r="D48" i="1"/>
  <c r="D49" i="1" s="1"/>
  <c r="C48" i="1"/>
  <c r="C49" i="1" s="1"/>
  <c r="I42" i="1"/>
  <c r="I41" i="1"/>
  <c r="I40" i="1"/>
  <c r="F40" i="1"/>
  <c r="E40" i="1"/>
  <c r="D40" i="1"/>
  <c r="C40" i="1"/>
  <c r="I24" i="1"/>
  <c r="E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F24" i="1" s="1"/>
  <c r="E21" i="1"/>
  <c r="D21" i="1"/>
  <c r="C21" i="1"/>
  <c r="I20" i="1"/>
  <c r="H20" i="1"/>
  <c r="H24" i="1" s="1"/>
  <c r="G20" i="1"/>
  <c r="G24" i="1" s="1"/>
  <c r="F20" i="1"/>
  <c r="E20" i="1"/>
  <c r="D20" i="1"/>
  <c r="D24" i="1" s="1"/>
  <c r="C20" i="1"/>
  <c r="C24" i="1" s="1"/>
  <c r="G4" i="1"/>
  <c r="E116" i="1" l="1"/>
  <c r="G116" i="1"/>
  <c r="D107" i="1"/>
  <c r="H116" i="1"/>
  <c r="C100" i="1"/>
  <c r="F107" i="1"/>
</calcChain>
</file>

<file path=xl/sharedStrings.xml><?xml version="1.0" encoding="utf-8"?>
<sst xmlns="http://schemas.openxmlformats.org/spreadsheetml/2006/main" count="160" uniqueCount="60">
  <si>
    <t>Appendix 2-H</t>
  </si>
  <si>
    <t>Other Operating Revenue</t>
  </si>
  <si>
    <t>USoA #</t>
  </si>
  <si>
    <t>USoA Description</t>
  </si>
  <si>
    <t>2017 Actual</t>
  </si>
  <si>
    <t>2018 Actual</t>
  </si>
  <si>
    <t>2019 Actual</t>
  </si>
  <si>
    <t>2020 Actual</t>
  </si>
  <si>
    <t>Test Year</t>
  </si>
  <si>
    <t>Bridge Year</t>
  </si>
  <si>
    <t>2021 - YTD Sept</t>
  </si>
  <si>
    <t>Reporting Basis</t>
  </si>
  <si>
    <t>MIFRS</t>
  </si>
  <si>
    <t>Miscellaneous Service Revenues</t>
  </si>
  <si>
    <t>Late Payment Charges</t>
  </si>
  <si>
    <t>Retail Services Revenues</t>
  </si>
  <si>
    <t>Service Transaction Requests (STR) Revenues</t>
  </si>
  <si>
    <t>SSS Administration Revenue</t>
  </si>
  <si>
    <t>Rent from Electric Property</t>
  </si>
  <si>
    <t>Government and Other Assistance Directly Credited to Income</t>
  </si>
  <si>
    <t xml:space="preserve">Costs and Expenses of Merchandising, Jobbing, Etc. </t>
  </si>
  <si>
    <t>Gain on Disposition of Utility and Other Property</t>
  </si>
  <si>
    <t>Miscellaneous Non-Operating Income</t>
  </si>
  <si>
    <t>Foreign Exchange Gain/Loss</t>
  </si>
  <si>
    <t>Interest and Dividend Income</t>
  </si>
  <si>
    <t>Other Operating Revenues</t>
  </si>
  <si>
    <t>Other Income or Deductions</t>
  </si>
  <si>
    <t>Total</t>
  </si>
  <si>
    <t>Description</t>
  </si>
  <si>
    <t>Account(s)</t>
  </si>
  <si>
    <t>Specific Service Charges:</t>
  </si>
  <si>
    <t>Late Payment Charges:</t>
  </si>
  <si>
    <t>Other Distribution Revenues:</t>
  </si>
  <si>
    <t>4080, 4082, 4084, 4090, 4205, 4210, 4215, 4220, 4240, 4245</t>
  </si>
  <si>
    <t>Other Income and Expenses:</t>
  </si>
  <si>
    <t>4305, 4310, 4315, 4320, 4325, 4330, 4335, 4340, 4345, 4350, 4355, 4360, 4365, 4370, 4375, 4380, 4385, 4390, 4395, 4398, 4405, 4415</t>
  </si>
  <si>
    <t>Note: Add all applicable accounts listed above to the table and include all relevant information.</t>
  </si>
  <si>
    <t>Account Breakdown Details</t>
  </si>
  <si>
    <t>Account 4082 - Retail Services Revenue</t>
  </si>
  <si>
    <t>Retail contract initiation charge - one time charge</t>
  </si>
  <si>
    <t xml:space="preserve">Retailer monthly fixed charge for contract administration </t>
  </si>
  <si>
    <t xml:space="preserve">Retailer monthly customer administration charge </t>
  </si>
  <si>
    <t>Distributor consolidated billing charge - per month per customer</t>
  </si>
  <si>
    <t>Account 4084 - Service Transaction Requests (STR) Revenues</t>
  </si>
  <si>
    <t>Request fee - per request</t>
  </si>
  <si>
    <t>Processing fee - per request</t>
  </si>
  <si>
    <t>Account 4086 - Distribution Services Revenue - SSS Admin Fee</t>
  </si>
  <si>
    <t>Distribution Services Revenue - SSS Admin Fee</t>
  </si>
  <si>
    <t>Account 4210 - Rent from Electric Property</t>
  </si>
  <si>
    <t xml:space="preserve">Administrative Building Space Rental </t>
  </si>
  <si>
    <t>Account 4245 - Government and Other Assistance Directly Credited to Income</t>
  </si>
  <si>
    <t>Amortization of Contributed Capital</t>
  </si>
  <si>
    <t>Account 4355 - Gain on Disposition of Utility and Other Property</t>
  </si>
  <si>
    <t>Account 4390 - Miscellaneous Non-Operating Income</t>
  </si>
  <si>
    <t>CDM Recoveries</t>
  </si>
  <si>
    <t>Account 4398 - Foreign Exchange Gains and Losses, including Amortization</t>
  </si>
  <si>
    <t>Account 4405 - Interest and Dividend Income</t>
  </si>
  <si>
    <t>Bank Deposit Interest</t>
  </si>
  <si>
    <t>Miscellaneous Interest Revenue</t>
  </si>
  <si>
    <t>Interest on Investment of Non-Distribution Renewable Generation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</si>
</sst>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/>
    <xf numFmtId="0" fontId="5" fillId="0" borderId="1" xfId="2" applyFont="1" applyBorder="1"/>
    <xf numFmtId="0" fontId="5" fillId="0" borderId="2" xfId="2" applyFont="1" applyBorder="1"/>
    <xf numFmtId="0" fontId="5" fillId="0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0" borderId="4" xfId="2" applyFont="1" applyBorder="1"/>
    <xf numFmtId="0" fontId="5" fillId="0" borderId="5" xfId="2" applyFont="1" applyBorder="1"/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6" fillId="0" borderId="5" xfId="2" applyFont="1" applyBorder="1"/>
    <xf numFmtId="0" fontId="5" fillId="3" borderId="6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/>
    <xf numFmtId="164" fontId="0" fillId="4" borderId="9" xfId="3" applyNumberFormat="1" applyFont="1" applyFill="1" applyBorder="1"/>
    <xf numFmtId="164" fontId="0" fillId="4" borderId="10" xfId="3" applyNumberFormat="1" applyFont="1" applyFill="1" applyBorder="1"/>
    <xf numFmtId="0" fontId="5" fillId="0" borderId="9" xfId="2" applyFont="1" applyBorder="1" applyAlignment="1">
      <alignment wrapText="1"/>
    </xf>
    <xf numFmtId="0" fontId="3" fillId="5" borderId="8" xfId="2" applyFill="1" applyBorder="1" applyAlignment="1">
      <alignment horizontal="center"/>
    </xf>
    <xf numFmtId="0" fontId="3" fillId="5" borderId="9" xfId="2" applyFill="1" applyBorder="1" applyAlignment="1">
      <alignment horizontal="center"/>
    </xf>
    <xf numFmtId="0" fontId="3" fillId="5" borderId="11" xfId="2" applyFill="1" applyBorder="1" applyAlignment="1">
      <alignment horizontal="center"/>
    </xf>
    <xf numFmtId="0" fontId="3" fillId="5" borderId="10" xfId="2" applyFill="1" applyBorder="1" applyAlignment="1">
      <alignment horizontal="center"/>
    </xf>
    <xf numFmtId="0" fontId="3" fillId="5" borderId="0" xfId="2" applyFill="1" applyBorder="1" applyAlignment="1">
      <alignment horizontal="center"/>
    </xf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165" fontId="3" fillId="0" borderId="9" xfId="1" applyNumberFormat="1" applyFont="1" applyFill="1" applyBorder="1"/>
    <xf numFmtId="165" fontId="3" fillId="4" borderId="9" xfId="1" applyNumberFormat="1" applyFont="1" applyFill="1" applyBorder="1"/>
    <xf numFmtId="165" fontId="3" fillId="4" borderId="10" xfId="1" applyNumberFormat="1" applyFont="1" applyFill="1" applyBorder="1"/>
    <xf numFmtId="0" fontId="5" fillId="0" borderId="12" xfId="2" applyFont="1" applyBorder="1" applyAlignment="1">
      <alignment horizontal="left"/>
    </xf>
    <xf numFmtId="0" fontId="5" fillId="0" borderId="13" xfId="2" applyFont="1" applyBorder="1" applyAlignment="1">
      <alignment horizontal="left"/>
    </xf>
    <xf numFmtId="165" fontId="3" fillId="4" borderId="13" xfId="1" applyNumberFormat="1" applyFont="1" applyFill="1" applyBorder="1"/>
    <xf numFmtId="165" fontId="3" fillId="4" borderId="14" xfId="1" applyNumberFormat="1" applyFont="1" applyFill="1" applyBorder="1"/>
    <xf numFmtId="0" fontId="5" fillId="0" borderId="15" xfId="2" applyFont="1" applyBorder="1" applyAlignment="1">
      <alignment horizontal="left"/>
    </xf>
    <xf numFmtId="0" fontId="5" fillId="0" borderId="16" xfId="2" applyFont="1" applyBorder="1" applyAlignment="1">
      <alignment horizontal="left"/>
    </xf>
    <xf numFmtId="165" fontId="2" fillId="0" borderId="16" xfId="3" applyNumberFormat="1" applyFont="1" applyBorder="1"/>
    <xf numFmtId="166" fontId="3" fillId="0" borderId="0" xfId="2" applyNumberFormat="1"/>
    <xf numFmtId="0" fontId="7" fillId="0" borderId="0" xfId="2" applyFont="1"/>
    <xf numFmtId="0" fontId="5" fillId="0" borderId="0" xfId="2" applyFont="1"/>
    <xf numFmtId="0" fontId="3" fillId="0" borderId="0" xfId="2" applyAlignment="1">
      <alignment horizontal="left"/>
    </xf>
    <xf numFmtId="0" fontId="3" fillId="0" borderId="0" xfId="2" applyAlignment="1">
      <alignment horizontal="left"/>
    </xf>
    <xf numFmtId="0" fontId="3" fillId="0" borderId="0" xfId="2" applyAlignment="1">
      <alignment wrapText="1"/>
    </xf>
    <xf numFmtId="0" fontId="3" fillId="0" borderId="0" xfId="2" applyAlignment="1">
      <alignment wrapText="1"/>
    </xf>
    <xf numFmtId="0" fontId="3" fillId="0" borderId="0" xfId="2" applyFont="1"/>
    <xf numFmtId="0" fontId="3" fillId="0" borderId="0" xfId="2" applyFont="1" applyAlignment="1">
      <alignment wrapText="1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3" fillId="0" borderId="17" xfId="2" applyBorder="1"/>
    <xf numFmtId="0" fontId="3" fillId="0" borderId="18" xfId="2" applyBorder="1"/>
    <xf numFmtId="0" fontId="5" fillId="0" borderId="19" xfId="2" applyFont="1" applyFill="1" applyBorder="1" applyAlignment="1">
      <alignment horizontal="center"/>
    </xf>
    <xf numFmtId="0" fontId="3" fillId="0" borderId="20" xfId="2" applyBorder="1"/>
    <xf numFmtId="0" fontId="3" fillId="0" borderId="21" xfId="2" applyBorder="1"/>
    <xf numFmtId="0" fontId="5" fillId="0" borderId="9" xfId="2" applyFont="1" applyFill="1" applyBorder="1" applyAlignment="1">
      <alignment horizontal="center"/>
    </xf>
    <xf numFmtId="0" fontId="5" fillId="0" borderId="20" xfId="2" applyFont="1" applyBorder="1" applyAlignment="1">
      <alignment horizontal="left"/>
    </xf>
    <xf numFmtId="0" fontId="5" fillId="0" borderId="21" xfId="2" applyFont="1" applyBorder="1" applyAlignment="1">
      <alignment horizontal="left"/>
    </xf>
    <xf numFmtId="0" fontId="3" fillId="0" borderId="22" xfId="2" applyBorder="1" applyAlignment="1">
      <alignment horizontal="left" wrapText="1"/>
    </xf>
    <xf numFmtId="0" fontId="3" fillId="0" borderId="23" xfId="2" applyBorder="1" applyAlignment="1">
      <alignment horizontal="left" wrapText="1"/>
    </xf>
    <xf numFmtId="167" fontId="0" fillId="4" borderId="9" xfId="3" applyNumberFormat="1" applyFont="1" applyFill="1" applyBorder="1"/>
    <xf numFmtId="167" fontId="0" fillId="4" borderId="24" xfId="3" applyNumberFormat="1" applyFont="1" applyFill="1" applyBorder="1"/>
    <xf numFmtId="167" fontId="0" fillId="4" borderId="10" xfId="3" applyNumberFormat="1" applyFont="1" applyFill="1" applyBorder="1"/>
    <xf numFmtId="0" fontId="3" fillId="0" borderId="25" xfId="2" applyFill="1" applyBorder="1" applyAlignment="1">
      <alignment horizontal="left" wrapText="1"/>
    </xf>
    <xf numFmtId="0" fontId="3" fillId="0" borderId="26" xfId="2" applyFill="1" applyBorder="1" applyAlignment="1">
      <alignment horizontal="left" wrapText="1"/>
    </xf>
    <xf numFmtId="167" fontId="0" fillId="4" borderId="13" xfId="3" applyNumberFormat="1" applyFont="1" applyFill="1" applyBorder="1"/>
    <xf numFmtId="167" fontId="0" fillId="4" borderId="27" xfId="3" applyNumberFormat="1" applyFont="1" applyFill="1" applyBorder="1"/>
    <xf numFmtId="167" fontId="0" fillId="4" borderId="14" xfId="3" applyNumberFormat="1" applyFont="1" applyFill="1" applyBorder="1"/>
    <xf numFmtId="0" fontId="5" fillId="0" borderId="28" xfId="2" applyFont="1" applyBorder="1" applyAlignment="1">
      <alignment horizontal="left"/>
    </xf>
    <xf numFmtId="0" fontId="5" fillId="0" borderId="29" xfId="2" applyFont="1" applyBorder="1" applyAlignment="1">
      <alignment horizontal="left"/>
    </xf>
    <xf numFmtId="167" fontId="2" fillId="0" borderId="16" xfId="3" applyNumberFormat="1" applyFont="1" applyBorder="1"/>
    <xf numFmtId="167" fontId="2" fillId="0" borderId="30" xfId="3" applyNumberFormat="1" applyFont="1" applyBorder="1"/>
    <xf numFmtId="0" fontId="5" fillId="0" borderId="0" xfId="2" applyFont="1" applyBorder="1" applyAlignment="1">
      <alignment horizontal="left"/>
    </xf>
    <xf numFmtId="167" fontId="0" fillId="0" borderId="0" xfId="3" applyNumberFormat="1" applyFont="1" applyBorder="1"/>
    <xf numFmtId="0" fontId="5" fillId="0" borderId="31" xfId="2" applyFont="1" applyBorder="1" applyAlignment="1">
      <alignment horizontal="left"/>
    </xf>
    <xf numFmtId="0" fontId="5" fillId="0" borderId="32" xfId="2" applyFont="1" applyBorder="1" applyAlignment="1">
      <alignment horizontal="left"/>
    </xf>
    <xf numFmtId="167" fontId="2" fillId="0" borderId="33" xfId="3" applyNumberFormat="1" applyFont="1" applyBorder="1"/>
    <xf numFmtId="167" fontId="2" fillId="0" borderId="34" xfId="3" applyNumberFormat="1" applyFont="1" applyBorder="1"/>
    <xf numFmtId="0" fontId="3" fillId="0" borderId="20" xfId="2" applyBorder="1" applyAlignment="1">
      <alignment horizontal="left"/>
    </xf>
    <xf numFmtId="0" fontId="3" fillId="0" borderId="21" xfId="2" applyBorder="1" applyAlignment="1">
      <alignment horizontal="left"/>
    </xf>
    <xf numFmtId="0" fontId="3" fillId="0" borderId="22" xfId="2" applyBorder="1" applyAlignment="1">
      <alignment horizontal="left"/>
    </xf>
    <xf numFmtId="0" fontId="3" fillId="0" borderId="23" xfId="2" applyBorder="1" applyAlignment="1">
      <alignment horizontal="left"/>
    </xf>
    <xf numFmtId="167" fontId="0" fillId="4" borderId="35" xfId="3" applyNumberFormat="1" applyFont="1" applyFill="1" applyBorder="1"/>
    <xf numFmtId="167" fontId="0" fillId="4" borderId="0" xfId="3" applyNumberFormat="1" applyFont="1" applyFill="1" applyBorder="1"/>
    <xf numFmtId="167" fontId="0" fillId="4" borderId="36" xfId="3" applyNumberFormat="1" applyFont="1" applyFill="1" applyBorder="1"/>
    <xf numFmtId="0" fontId="3" fillId="0" borderId="20" xfId="2" applyBorder="1" applyAlignment="1">
      <alignment horizontal="left"/>
    </xf>
    <xf numFmtId="0" fontId="3" fillId="0" borderId="21" xfId="2" applyBorder="1" applyAlignment="1">
      <alignment horizontal="left"/>
    </xf>
    <xf numFmtId="167" fontId="0" fillId="4" borderId="37" xfId="3" applyNumberFormat="1" applyFont="1" applyFill="1" applyBorder="1"/>
    <xf numFmtId="167" fontId="0" fillId="4" borderId="38" xfId="3" applyNumberFormat="1" applyFont="1" applyFill="1" applyBorder="1"/>
    <xf numFmtId="167" fontId="0" fillId="4" borderId="39" xfId="3" applyNumberFormat="1" applyFont="1" applyFill="1" applyBorder="1"/>
    <xf numFmtId="0" fontId="3" fillId="0" borderId="40" xfId="2" applyFill="1" applyBorder="1" applyAlignment="1">
      <alignment horizontal="left" wrapText="1"/>
    </xf>
    <xf numFmtId="167" fontId="2" fillId="0" borderId="41" xfId="3" applyNumberFormat="1" applyFont="1" applyBorder="1"/>
    <xf numFmtId="167" fontId="3" fillId="0" borderId="0" xfId="2" applyNumberFormat="1"/>
  </cellXfs>
  <cellStyles count="4">
    <cellStyle name="Currency" xfId="1" builtinId="4"/>
    <cellStyle name="Currency 3" xfId="3" xr:uid="{780ED794-FBB9-422C-A9C9-6DA6F2BEAD31}"/>
    <cellStyle name="Normal" xfId="0" builtinId="0"/>
    <cellStyle name="Normal 6" xfId="2" xr:uid="{B7D9C6EF-3BA3-40F8-BABE-66B604635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Year%202022%20Future%20Year%20Rate%20Application/Exhibit%203%20-%20Revenue/Other%20Revenue/Other%20Revenue%202022%20COS%20Exhibit%203%20Tables%20-%20Interrogatory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Post Interrogatory"/>
      <sheetName val="MISC rev details"/>
      <sheetName val="OEB Summ Misc Rev"/>
      <sheetName val="OEB Tables Exh 3"/>
      <sheetName val="App.2-H_Other_Oper_Rev"/>
      <sheetName val="LPCs Lost Revenue breakdown"/>
      <sheetName val="Appendix 2-H Revised"/>
      <sheetName val="3-SEC-37"/>
    </sheetNames>
    <sheetDataSet>
      <sheetData sheetId="0"/>
      <sheetData sheetId="1">
        <row r="43">
          <cell r="C43" t="str">
            <v>Duct rentals and miscellaneous</v>
          </cell>
        </row>
        <row r="44">
          <cell r="C44" t="str">
            <v xml:space="preserve">Pole rentals </v>
          </cell>
        </row>
        <row r="51">
          <cell r="C51" t="str">
            <v>Supplier Discounts - on material purchases</v>
          </cell>
        </row>
        <row r="52">
          <cell r="C52" t="str">
            <v>Supplier Penalties - re: material purchase agreements</v>
          </cell>
        </row>
        <row r="53">
          <cell r="C53" t="str">
            <v>Sale of Scrap</v>
          </cell>
        </row>
        <row r="54">
          <cell r="C54" t="str">
            <v>Fitness Centre Revenue</v>
          </cell>
        </row>
        <row r="55">
          <cell r="C55" t="str">
            <v>Miscellaneous Revenue</v>
          </cell>
        </row>
        <row r="64">
          <cell r="C64" t="str">
            <v>Management Fee for Renewable Energy Non-Distribution Asset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EAD4-6917-4E00-B62F-505EE65484BB}">
  <dimension ref="A1:I119"/>
  <sheetViews>
    <sheetView tabSelected="1" workbookViewId="0">
      <selection activeCell="C10" sqref="C10"/>
    </sheetView>
  </sheetViews>
  <sheetFormatPr defaultColWidth="9.140625" defaultRowHeight="12.75" x14ac:dyDescent="0.2"/>
  <cols>
    <col min="1" max="1" width="11.28515625" style="3" customWidth="1"/>
    <col min="2" max="2" width="54.5703125" style="3" customWidth="1"/>
    <col min="3" max="8" width="15" style="3" bestFit="1" customWidth="1"/>
    <col min="9" max="9" width="15.140625" style="3" bestFit="1" customWidth="1"/>
    <col min="10" max="16384" width="9.140625" style="3"/>
  </cols>
  <sheetData>
    <row r="1" spans="1:9" ht="18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8" x14ac:dyDescent="0.25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3.5" thickBot="1" x14ac:dyDescent="0.25"/>
    <row r="4" spans="1:9" x14ac:dyDescent="0.2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tr">
        <f>"Bridge Year" &amp; CHAR(179)</f>
        <v>Bridge Year³</v>
      </c>
      <c r="H4" s="8" t="s">
        <v>8</v>
      </c>
      <c r="I4" s="8" t="s">
        <v>9</v>
      </c>
    </row>
    <row r="5" spans="1:9" x14ac:dyDescent="0.2">
      <c r="A5" s="9"/>
      <c r="B5" s="10"/>
      <c r="C5" s="11"/>
      <c r="D5" s="11"/>
      <c r="E5" s="11"/>
      <c r="F5" s="12"/>
      <c r="G5" s="12">
        <v>2021</v>
      </c>
      <c r="H5" s="13">
        <v>2022</v>
      </c>
      <c r="I5" s="13" t="s">
        <v>10</v>
      </c>
    </row>
    <row r="6" spans="1:9" x14ac:dyDescent="0.2">
      <c r="A6" s="9"/>
      <c r="B6" s="14" t="s">
        <v>11</v>
      </c>
      <c r="C6" s="15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6" t="s">
        <v>12</v>
      </c>
      <c r="I6" s="16" t="s">
        <v>12</v>
      </c>
    </row>
    <row r="7" spans="1:9" ht="15" x14ac:dyDescent="0.25">
      <c r="A7" s="17">
        <v>4235</v>
      </c>
      <c r="B7" s="18" t="s">
        <v>13</v>
      </c>
      <c r="C7" s="19">
        <v>-1143654.3999999999</v>
      </c>
      <c r="D7" s="19">
        <v>-1278949.3600000001</v>
      </c>
      <c r="E7" s="19">
        <v>-1207707.5100000002</v>
      </c>
      <c r="F7" s="19">
        <v>-1208102.4300000002</v>
      </c>
      <c r="G7" s="19">
        <v>-1194800</v>
      </c>
      <c r="H7" s="20">
        <v>-1070100</v>
      </c>
      <c r="I7" s="20">
        <v>-1023681.69</v>
      </c>
    </row>
    <row r="8" spans="1:9" ht="15" x14ac:dyDescent="0.25">
      <c r="A8" s="17">
        <v>4225</v>
      </c>
      <c r="B8" s="18" t="s">
        <v>14</v>
      </c>
      <c r="C8" s="19">
        <v>-1543276.1400000001</v>
      </c>
      <c r="D8" s="19">
        <v>-1561023.47</v>
      </c>
      <c r="E8" s="19">
        <v>-1698897.12</v>
      </c>
      <c r="F8" s="19">
        <v>-2154520.8499999996</v>
      </c>
      <c r="G8" s="19">
        <v>-1928700</v>
      </c>
      <c r="H8" s="20">
        <v>-1635400</v>
      </c>
      <c r="I8" s="20">
        <v>-1573148.5899999999</v>
      </c>
    </row>
    <row r="9" spans="1:9" ht="15" x14ac:dyDescent="0.25">
      <c r="A9" s="17">
        <v>4082</v>
      </c>
      <c r="B9" s="18" t="s">
        <v>15</v>
      </c>
      <c r="C9" s="19">
        <v>-64993.599999999999</v>
      </c>
      <c r="D9" s="19">
        <v>-54314.7</v>
      </c>
      <c r="E9" s="19">
        <v>-80321.100000000006</v>
      </c>
      <c r="F9" s="19">
        <v>-87331.209999999992</v>
      </c>
      <c r="G9" s="19">
        <v>-79900</v>
      </c>
      <c r="H9" s="20">
        <v>-73500</v>
      </c>
      <c r="I9" s="20">
        <v>-58700.600000000006</v>
      </c>
    </row>
    <row r="10" spans="1:9" ht="29.25" customHeight="1" x14ac:dyDescent="0.25">
      <c r="A10" s="17">
        <v>4084</v>
      </c>
      <c r="B10" s="21" t="s">
        <v>16</v>
      </c>
      <c r="C10" s="19">
        <v>-1380</v>
      </c>
      <c r="D10" s="19">
        <v>-809.25</v>
      </c>
      <c r="E10" s="19">
        <v>-1435.25</v>
      </c>
      <c r="F10" s="19">
        <v>-1609.05</v>
      </c>
      <c r="G10" s="19">
        <v>-1600</v>
      </c>
      <c r="H10" s="20">
        <v>-1500</v>
      </c>
      <c r="I10" s="20">
        <v>-955.24</v>
      </c>
    </row>
    <row r="11" spans="1:9" ht="29.25" customHeight="1" x14ac:dyDescent="0.25">
      <c r="A11" s="17">
        <v>4086</v>
      </c>
      <c r="B11" s="21" t="s">
        <v>17</v>
      </c>
      <c r="C11" s="19">
        <v>-456154.22</v>
      </c>
      <c r="D11" s="19">
        <v>-464004.03</v>
      </c>
      <c r="E11" s="19">
        <v>-475084.32</v>
      </c>
      <c r="F11" s="19">
        <v>-482462.39</v>
      </c>
      <c r="G11" s="19">
        <v>-483300</v>
      </c>
      <c r="H11" s="20">
        <v>-489200</v>
      </c>
      <c r="I11" s="20">
        <v>-365445.74</v>
      </c>
    </row>
    <row r="12" spans="1:9" ht="29.25" customHeight="1" x14ac:dyDescent="0.25">
      <c r="A12" s="17">
        <v>4210</v>
      </c>
      <c r="B12" s="21" t="s">
        <v>18</v>
      </c>
      <c r="C12" s="19">
        <v>-551576.78</v>
      </c>
      <c r="D12" s="19">
        <v>-599381.08000000007</v>
      </c>
      <c r="E12" s="19">
        <v>-626254.07999999996</v>
      </c>
      <c r="F12" s="19">
        <v>-621848.53999999992</v>
      </c>
      <c r="G12" s="19">
        <v>-532000</v>
      </c>
      <c r="H12" s="20">
        <v>-830900</v>
      </c>
      <c r="I12" s="20">
        <v>-388356.83999999997</v>
      </c>
    </row>
    <row r="13" spans="1:9" ht="26.25" x14ac:dyDescent="0.25">
      <c r="A13" s="17">
        <v>4245</v>
      </c>
      <c r="B13" s="21" t="s">
        <v>19</v>
      </c>
      <c r="C13" s="19">
        <v>-279828.57</v>
      </c>
      <c r="D13" s="19">
        <v>-411679.93</v>
      </c>
      <c r="E13" s="19">
        <v>-524628.51</v>
      </c>
      <c r="F13" s="19">
        <v>-678149.82</v>
      </c>
      <c r="G13" s="19">
        <v>-836000</v>
      </c>
      <c r="H13" s="20">
        <v>-975000</v>
      </c>
      <c r="I13" s="20">
        <v>-581716.63</v>
      </c>
    </row>
    <row r="14" spans="1:9" ht="27.75" customHeight="1" x14ac:dyDescent="0.25">
      <c r="A14" s="17">
        <v>4330</v>
      </c>
      <c r="B14" s="21" t="s">
        <v>20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20">
        <v>0</v>
      </c>
      <c r="I14" s="20">
        <v>0</v>
      </c>
    </row>
    <row r="15" spans="1:9" ht="27.75" customHeight="1" x14ac:dyDescent="0.25">
      <c r="A15" s="17">
        <v>4355</v>
      </c>
      <c r="B15" s="21" t="s">
        <v>21</v>
      </c>
      <c r="C15" s="19">
        <v>-137770.9</v>
      </c>
      <c r="D15" s="19">
        <v>-219887.98</v>
      </c>
      <c r="E15" s="19">
        <v>-30880.47</v>
      </c>
      <c r="F15" s="19">
        <v>-28107.56</v>
      </c>
      <c r="G15" s="19">
        <v>-116400</v>
      </c>
      <c r="H15" s="20">
        <v>-149500</v>
      </c>
      <c r="I15" s="20">
        <v>-243431.67999999999</v>
      </c>
    </row>
    <row r="16" spans="1:9" ht="29.25" customHeight="1" x14ac:dyDescent="0.25">
      <c r="A16" s="17">
        <v>4390</v>
      </c>
      <c r="B16" s="21" t="s">
        <v>22</v>
      </c>
      <c r="C16" s="19">
        <v>-692191.49</v>
      </c>
      <c r="D16" s="19">
        <v>-754636.0199999999</v>
      </c>
      <c r="E16" s="19">
        <v>-1062880.5799999998</v>
      </c>
      <c r="F16" s="19">
        <v>-907064.10999999987</v>
      </c>
      <c r="G16" s="19">
        <v>-634300</v>
      </c>
      <c r="H16" s="20">
        <v>-634800</v>
      </c>
      <c r="I16" s="20">
        <v>-1320535.07</v>
      </c>
    </row>
    <row r="17" spans="1:9" ht="29.25" customHeight="1" x14ac:dyDescent="0.25">
      <c r="A17" s="17">
        <v>4398</v>
      </c>
      <c r="B17" s="21" t="s">
        <v>23</v>
      </c>
      <c r="C17" s="19">
        <v>19952.12</v>
      </c>
      <c r="D17" s="19">
        <v>-8592.64</v>
      </c>
      <c r="E17" s="19">
        <v>11300.33</v>
      </c>
      <c r="F17" s="19">
        <v>-13325.93</v>
      </c>
      <c r="G17" s="19">
        <v>0</v>
      </c>
      <c r="H17" s="20">
        <v>0</v>
      </c>
      <c r="I17" s="20">
        <v>8715.36</v>
      </c>
    </row>
    <row r="18" spans="1:9" ht="15" x14ac:dyDescent="0.25">
      <c r="A18" s="17">
        <v>4405</v>
      </c>
      <c r="B18" s="21" t="s">
        <v>24</v>
      </c>
      <c r="C18" s="19">
        <v>-161735.32</v>
      </c>
      <c r="D18" s="19">
        <v>-241600.10000000003</v>
      </c>
      <c r="E18" s="19">
        <v>-196796.87</v>
      </c>
      <c r="F18" s="19">
        <v>-149495.99</v>
      </c>
      <c r="G18" s="19">
        <v>-261126.95999999996</v>
      </c>
      <c r="H18" s="20">
        <v>-139187.79</v>
      </c>
      <c r="I18" s="20">
        <v>-141101.97</v>
      </c>
    </row>
    <row r="19" spans="1:9" ht="7.5" customHeight="1" x14ac:dyDescent="0.2">
      <c r="A19" s="22"/>
      <c r="B19" s="23"/>
      <c r="C19" s="23"/>
      <c r="D19" s="23"/>
      <c r="E19" s="23"/>
      <c r="F19" s="23"/>
      <c r="G19" s="24"/>
      <c r="H19" s="25"/>
      <c r="I19" s="26"/>
    </row>
    <row r="20" spans="1:9" ht="17.25" customHeight="1" x14ac:dyDescent="0.2">
      <c r="A20" s="27" t="s">
        <v>13</v>
      </c>
      <c r="B20" s="28"/>
      <c r="C20" s="29">
        <f>C7</f>
        <v>-1143654.3999999999</v>
      </c>
      <c r="D20" s="29">
        <f t="shared" ref="D20:I21" si="0">D7</f>
        <v>-1278949.3600000001</v>
      </c>
      <c r="E20" s="29">
        <f t="shared" si="0"/>
        <v>-1207707.5100000002</v>
      </c>
      <c r="F20" s="29">
        <f t="shared" si="0"/>
        <v>-1208102.4300000002</v>
      </c>
      <c r="G20" s="29">
        <f t="shared" si="0"/>
        <v>-1194800</v>
      </c>
      <c r="H20" s="29">
        <f t="shared" si="0"/>
        <v>-1070100</v>
      </c>
      <c r="I20" s="29">
        <f t="shared" si="0"/>
        <v>-1023681.69</v>
      </c>
    </row>
    <row r="21" spans="1:9" ht="17.25" customHeight="1" x14ac:dyDescent="0.2">
      <c r="A21" s="27" t="s">
        <v>14</v>
      </c>
      <c r="B21" s="28"/>
      <c r="C21" s="29">
        <f>C8</f>
        <v>-1543276.1400000001</v>
      </c>
      <c r="D21" s="29">
        <f t="shared" si="0"/>
        <v>-1561023.47</v>
      </c>
      <c r="E21" s="29">
        <f t="shared" si="0"/>
        <v>-1698897.12</v>
      </c>
      <c r="F21" s="29">
        <f t="shared" si="0"/>
        <v>-2154520.8499999996</v>
      </c>
      <c r="G21" s="29">
        <f t="shared" si="0"/>
        <v>-1928700</v>
      </c>
      <c r="H21" s="29">
        <f t="shared" si="0"/>
        <v>-1635400</v>
      </c>
      <c r="I21" s="29">
        <f t="shared" si="0"/>
        <v>-1573148.5899999999</v>
      </c>
    </row>
    <row r="22" spans="1:9" ht="17.25" customHeight="1" x14ac:dyDescent="0.2">
      <c r="A22" s="27" t="s">
        <v>25</v>
      </c>
      <c r="B22" s="28"/>
      <c r="C22" s="30">
        <f t="shared" ref="C22:G22" si="1">+C9+C10+C12+C13+C11</f>
        <v>-1353933.17</v>
      </c>
      <c r="D22" s="30">
        <f t="shared" si="1"/>
        <v>-1530188.99</v>
      </c>
      <c r="E22" s="30">
        <f t="shared" si="1"/>
        <v>-1707723.26</v>
      </c>
      <c r="F22" s="30">
        <f t="shared" si="1"/>
        <v>-1871401.0099999998</v>
      </c>
      <c r="G22" s="30">
        <f t="shared" si="1"/>
        <v>-1932800</v>
      </c>
      <c r="H22" s="31">
        <f>+H9+H10+H12+H13+H11</f>
        <v>-2370100</v>
      </c>
      <c r="I22" s="31">
        <f>+I9+I10+I12+I13+I11</f>
        <v>-1395175.05</v>
      </c>
    </row>
    <row r="23" spans="1:9" ht="17.25" customHeight="1" thickBot="1" x14ac:dyDescent="0.25">
      <c r="A23" s="32" t="s">
        <v>26</v>
      </c>
      <c r="B23" s="33"/>
      <c r="C23" s="34">
        <f t="shared" ref="C23:G23" si="2">+C14++C15+C16+C18+C17</f>
        <v>-971745.59</v>
      </c>
      <c r="D23" s="34">
        <f t="shared" si="2"/>
        <v>-1224716.7399999998</v>
      </c>
      <c r="E23" s="34">
        <f t="shared" si="2"/>
        <v>-1279257.5899999999</v>
      </c>
      <c r="F23" s="34">
        <f t="shared" si="2"/>
        <v>-1097993.5899999999</v>
      </c>
      <c r="G23" s="34">
        <f t="shared" si="2"/>
        <v>-1011826.96</v>
      </c>
      <c r="H23" s="35">
        <f>+H14++H15+H16+H18+H17</f>
        <v>-923487.79</v>
      </c>
      <c r="I23" s="35">
        <f>+I14++I15+I16+I18+I17</f>
        <v>-1696353.3599999999</v>
      </c>
    </row>
    <row r="24" spans="1:9" ht="20.25" customHeight="1" thickTop="1" thickBot="1" x14ac:dyDescent="0.3">
      <c r="A24" s="36" t="s">
        <v>27</v>
      </c>
      <c r="B24" s="37"/>
      <c r="C24" s="38">
        <f t="shared" ref="C24:I24" si="3">SUM(C20:C23)</f>
        <v>-5012609.3</v>
      </c>
      <c r="D24" s="38">
        <f t="shared" si="3"/>
        <v>-5594878.5600000005</v>
      </c>
      <c r="E24" s="38">
        <f t="shared" si="3"/>
        <v>-5893585.4800000004</v>
      </c>
      <c r="F24" s="38">
        <f t="shared" si="3"/>
        <v>-6332017.879999999</v>
      </c>
      <c r="G24" s="38">
        <f t="shared" si="3"/>
        <v>-6068126.96</v>
      </c>
      <c r="H24" s="38">
        <f t="shared" si="3"/>
        <v>-5999087.79</v>
      </c>
      <c r="I24" s="38">
        <f t="shared" si="3"/>
        <v>-5688358.6899999995</v>
      </c>
    </row>
    <row r="25" spans="1:9" x14ac:dyDescent="0.2">
      <c r="C25" s="39"/>
      <c r="D25" s="39"/>
      <c r="E25" s="39"/>
      <c r="F25" s="39"/>
      <c r="G25" s="39"/>
      <c r="H25" s="39"/>
      <c r="I25" s="39"/>
    </row>
    <row r="26" spans="1:9" x14ac:dyDescent="0.2">
      <c r="A26" s="40" t="s">
        <v>28</v>
      </c>
      <c r="B26" s="41"/>
      <c r="C26" s="40" t="s">
        <v>29</v>
      </c>
    </row>
    <row r="27" spans="1:9" x14ac:dyDescent="0.2">
      <c r="A27" s="42" t="s">
        <v>30</v>
      </c>
      <c r="B27" s="42"/>
      <c r="C27" s="43">
        <v>4235</v>
      </c>
    </row>
    <row r="28" spans="1:9" x14ac:dyDescent="0.2">
      <c r="A28" s="42" t="s">
        <v>31</v>
      </c>
      <c r="B28" s="42"/>
      <c r="C28" s="43">
        <v>4225</v>
      </c>
    </row>
    <row r="29" spans="1:9" x14ac:dyDescent="0.2">
      <c r="A29" s="42" t="s">
        <v>32</v>
      </c>
      <c r="B29" s="42"/>
      <c r="C29" s="42" t="s">
        <v>33</v>
      </c>
      <c r="D29" s="42"/>
      <c r="E29" s="42"/>
      <c r="F29" s="42"/>
      <c r="G29" s="42"/>
      <c r="H29" s="42"/>
      <c r="I29" s="43"/>
    </row>
    <row r="30" spans="1:9" x14ac:dyDescent="0.2">
      <c r="A30" s="42" t="s">
        <v>34</v>
      </c>
      <c r="B30" s="42"/>
      <c r="C30" s="44" t="s">
        <v>35</v>
      </c>
      <c r="D30" s="44"/>
      <c r="E30" s="44"/>
      <c r="F30" s="44"/>
      <c r="G30" s="44"/>
      <c r="H30" s="44"/>
      <c r="I30" s="45"/>
    </row>
    <row r="31" spans="1:9" x14ac:dyDescent="0.2">
      <c r="C31" s="44"/>
      <c r="D31" s="44"/>
      <c r="E31" s="44"/>
      <c r="F31" s="44"/>
      <c r="G31" s="44"/>
      <c r="H31" s="44"/>
      <c r="I31" s="45"/>
    </row>
    <row r="33" spans="1:9" x14ac:dyDescent="0.2">
      <c r="A33" s="41" t="s">
        <v>36</v>
      </c>
      <c r="B33" s="46"/>
      <c r="C33" s="47"/>
      <c r="D33" s="47"/>
      <c r="E33" s="47"/>
      <c r="F33" s="47"/>
      <c r="G33" s="47"/>
      <c r="H33" s="47"/>
      <c r="I33" s="47"/>
    </row>
    <row r="34" spans="1:9" x14ac:dyDescent="0.2">
      <c r="A34" s="48"/>
      <c r="B34" s="48"/>
      <c r="C34" s="48"/>
      <c r="D34" s="48"/>
      <c r="E34" s="48"/>
      <c r="F34" s="48"/>
      <c r="G34" s="48"/>
      <c r="H34" s="48"/>
      <c r="I34" s="49"/>
    </row>
    <row r="35" spans="1:9" x14ac:dyDescent="0.2">
      <c r="A35" s="41"/>
      <c r="B35" s="46"/>
      <c r="C35" s="46"/>
      <c r="D35" s="46"/>
      <c r="E35" s="46"/>
      <c r="F35" s="46"/>
      <c r="G35" s="46"/>
      <c r="H35" s="46"/>
      <c r="I35" s="46"/>
    </row>
    <row r="36" spans="1:9" ht="12.75" customHeight="1" x14ac:dyDescent="0.2">
      <c r="A36" s="41" t="s">
        <v>37</v>
      </c>
      <c r="B36" s="46"/>
      <c r="C36" s="46"/>
      <c r="D36" s="46"/>
      <c r="E36" s="46"/>
      <c r="F36" s="46"/>
      <c r="G36" s="46"/>
      <c r="H36" s="46"/>
      <c r="I36" s="46"/>
    </row>
    <row r="37" spans="1:9" x14ac:dyDescent="0.2">
      <c r="A37" s="46"/>
      <c r="B37" s="46"/>
      <c r="C37" s="46"/>
      <c r="D37" s="46"/>
      <c r="E37" s="46"/>
      <c r="F37" s="46"/>
      <c r="G37" s="46"/>
      <c r="H37" s="46"/>
      <c r="I37" s="46"/>
    </row>
    <row r="39" spans="1:9" ht="13.5" thickBot="1" x14ac:dyDescent="0.25">
      <c r="A39" s="41" t="s">
        <v>38</v>
      </c>
    </row>
    <row r="40" spans="1:9" x14ac:dyDescent="0.2">
      <c r="A40" s="50"/>
      <c r="B40" s="51"/>
      <c r="C40" s="6" t="str">
        <f>C$4</f>
        <v>2017 Actual</v>
      </c>
      <c r="D40" s="6" t="str">
        <f>D$4</f>
        <v>2018 Actual</v>
      </c>
      <c r="E40" s="6" t="str">
        <f>E$4</f>
        <v>2019 Actual</v>
      </c>
      <c r="F40" s="6" t="str">
        <f>F$4</f>
        <v>2020 Actual</v>
      </c>
      <c r="G40" s="6" t="s">
        <v>9</v>
      </c>
      <c r="H40" s="52" t="s">
        <v>8</v>
      </c>
      <c r="I40" s="52" t="str">
        <f>I$4</f>
        <v>Bridge Year</v>
      </c>
    </row>
    <row r="41" spans="1:9" x14ac:dyDescent="0.2">
      <c r="A41" s="53"/>
      <c r="B41" s="54"/>
      <c r="C41" s="55"/>
      <c r="D41" s="55"/>
      <c r="E41" s="55"/>
      <c r="F41" s="55"/>
      <c r="G41" s="12">
        <v>2016</v>
      </c>
      <c r="H41" s="13">
        <v>2017</v>
      </c>
      <c r="I41" s="13" t="str">
        <f>I$5</f>
        <v>2021 - YTD Sept</v>
      </c>
    </row>
    <row r="42" spans="1:9" x14ac:dyDescent="0.2">
      <c r="A42" s="56" t="s">
        <v>11</v>
      </c>
      <c r="B42" s="57"/>
      <c r="C42" s="15" t="s">
        <v>12</v>
      </c>
      <c r="D42" s="15" t="s">
        <v>12</v>
      </c>
      <c r="E42" s="15" t="s">
        <v>12</v>
      </c>
      <c r="F42" s="15" t="s">
        <v>12</v>
      </c>
      <c r="G42" s="15" t="s">
        <v>12</v>
      </c>
      <c r="H42" s="16" t="s">
        <v>12</v>
      </c>
      <c r="I42" s="16" t="str">
        <f>I$6</f>
        <v>MIFRS</v>
      </c>
    </row>
    <row r="43" spans="1:9" ht="21" customHeight="1" x14ac:dyDescent="0.25">
      <c r="A43" s="58" t="s">
        <v>39</v>
      </c>
      <c r="B43" s="59"/>
      <c r="C43" s="60">
        <v>-200</v>
      </c>
      <c r="D43" s="60">
        <v>0</v>
      </c>
      <c r="E43" s="60">
        <v>0</v>
      </c>
      <c r="F43" s="60">
        <v>0</v>
      </c>
      <c r="G43" s="61">
        <v>0</v>
      </c>
      <c r="H43" s="62">
        <v>0</v>
      </c>
      <c r="I43" s="62">
        <v>0</v>
      </c>
    </row>
    <row r="44" spans="1:9" ht="15" x14ac:dyDescent="0.25">
      <c r="A44" s="58" t="s">
        <v>40</v>
      </c>
      <c r="B44" s="59"/>
      <c r="C44" s="60">
        <v>-4840</v>
      </c>
      <c r="D44" s="60">
        <v>-5040</v>
      </c>
      <c r="E44" s="60">
        <v>-8280</v>
      </c>
      <c r="F44" s="60">
        <v>-9262.4</v>
      </c>
      <c r="G44" s="61">
        <v>-9500</v>
      </c>
      <c r="H44" s="62">
        <v>-9700</v>
      </c>
      <c r="I44" s="62">
        <v>-7339.2</v>
      </c>
    </row>
    <row r="45" spans="1:9" ht="15" x14ac:dyDescent="0.25">
      <c r="A45" s="58" t="s">
        <v>41</v>
      </c>
      <c r="B45" s="59"/>
      <c r="C45" s="60">
        <v>-37514.5</v>
      </c>
      <c r="D45" s="60">
        <v>-30817.5</v>
      </c>
      <c r="E45" s="60">
        <v>-44956.5</v>
      </c>
      <c r="F45" s="60">
        <v>-48094.02</v>
      </c>
      <c r="G45" s="61">
        <v>-44000</v>
      </c>
      <c r="H45" s="62">
        <v>-39900</v>
      </c>
      <c r="I45" s="62">
        <v>-31882.240000000002</v>
      </c>
    </row>
    <row r="46" spans="1:9" ht="15" x14ac:dyDescent="0.25">
      <c r="A46" s="58" t="s">
        <v>42</v>
      </c>
      <c r="B46" s="59"/>
      <c r="C46" s="60">
        <v>-22439.1</v>
      </c>
      <c r="D46" s="60">
        <v>-18457.2</v>
      </c>
      <c r="E46" s="60">
        <v>-27084.6</v>
      </c>
      <c r="F46" s="60">
        <v>-29974.79</v>
      </c>
      <c r="G46" s="61">
        <v>-26400</v>
      </c>
      <c r="H46" s="62">
        <v>-23900</v>
      </c>
      <c r="I46" s="62">
        <v>-19479.16</v>
      </c>
    </row>
    <row r="47" spans="1:9" ht="15.75" thickBot="1" x14ac:dyDescent="0.3">
      <c r="A47" s="63"/>
      <c r="B47" s="64"/>
      <c r="C47" s="65"/>
      <c r="D47" s="65"/>
      <c r="E47" s="65"/>
      <c r="F47" s="65"/>
      <c r="G47" s="66"/>
      <c r="H47" s="67"/>
      <c r="I47" s="67"/>
    </row>
    <row r="48" spans="1:9" ht="16.5" thickTop="1" thickBot="1" x14ac:dyDescent="0.3">
      <c r="A48" s="68" t="s">
        <v>27</v>
      </c>
      <c r="B48" s="69"/>
      <c r="C48" s="70">
        <f t="shared" ref="C48:I48" si="4">SUM(C43:C47)</f>
        <v>-64993.599999999999</v>
      </c>
      <c r="D48" s="70">
        <f t="shared" si="4"/>
        <v>-54314.7</v>
      </c>
      <c r="E48" s="70">
        <f t="shared" si="4"/>
        <v>-80321.100000000006</v>
      </c>
      <c r="F48" s="70">
        <f t="shared" si="4"/>
        <v>-87331.209999999992</v>
      </c>
      <c r="G48" s="70">
        <f t="shared" si="4"/>
        <v>-79900</v>
      </c>
      <c r="H48" s="71">
        <f t="shared" si="4"/>
        <v>-73500</v>
      </c>
      <c r="I48" s="71">
        <f t="shared" si="4"/>
        <v>-58700.600000000006</v>
      </c>
    </row>
    <row r="49" spans="1:9" ht="22.5" customHeight="1" x14ac:dyDescent="0.25">
      <c r="A49" s="72"/>
      <c r="B49" s="72"/>
      <c r="C49" s="73">
        <f>C48-C9</f>
        <v>0</v>
      </c>
      <c r="D49" s="73">
        <f>D48-D9</f>
        <v>0</v>
      </c>
      <c r="E49" s="73">
        <f>E48-E9</f>
        <v>0</v>
      </c>
      <c r="F49" s="73">
        <f>F48-F9</f>
        <v>0</v>
      </c>
      <c r="G49" s="73">
        <f>G48-G9</f>
        <v>0</v>
      </c>
      <c r="H49" s="73">
        <f>H48-H9</f>
        <v>0</v>
      </c>
      <c r="I49" s="73">
        <f>I48-I9</f>
        <v>0</v>
      </c>
    </row>
    <row r="50" spans="1:9" ht="13.5" thickBot="1" x14ac:dyDescent="0.25">
      <c r="A50" s="41" t="s">
        <v>43</v>
      </c>
    </row>
    <row r="51" spans="1:9" x14ac:dyDescent="0.2">
      <c r="A51" s="50"/>
      <c r="B51" s="51"/>
      <c r="C51" s="6" t="str">
        <f>C$4</f>
        <v>2017 Actual</v>
      </c>
      <c r="D51" s="6" t="str">
        <f>D$4</f>
        <v>2018 Actual</v>
      </c>
      <c r="E51" s="6" t="str">
        <f>E$4</f>
        <v>2019 Actual</v>
      </c>
      <c r="F51" s="6" t="str">
        <f>F$4</f>
        <v>2020 Actual</v>
      </c>
      <c r="G51" s="6" t="s">
        <v>9</v>
      </c>
      <c r="H51" s="52" t="s">
        <v>8</v>
      </c>
      <c r="I51" s="52" t="str">
        <f>I$4</f>
        <v>Bridge Year</v>
      </c>
    </row>
    <row r="52" spans="1:9" x14ac:dyDescent="0.2">
      <c r="A52" s="53"/>
      <c r="B52" s="54"/>
      <c r="C52" s="55"/>
      <c r="D52" s="55"/>
      <c r="E52" s="55"/>
      <c r="F52" s="55"/>
      <c r="G52" s="12">
        <v>2016</v>
      </c>
      <c r="H52" s="13">
        <v>2017</v>
      </c>
      <c r="I52" s="13" t="str">
        <f>I$5</f>
        <v>2021 - YTD Sept</v>
      </c>
    </row>
    <row r="53" spans="1:9" x14ac:dyDescent="0.2">
      <c r="A53" s="56" t="s">
        <v>11</v>
      </c>
      <c r="B53" s="57"/>
      <c r="C53" s="15" t="s">
        <v>12</v>
      </c>
      <c r="D53" s="15" t="s">
        <v>12</v>
      </c>
      <c r="E53" s="15" t="s">
        <v>12</v>
      </c>
      <c r="F53" s="15" t="s">
        <v>12</v>
      </c>
      <c r="G53" s="15" t="s">
        <v>12</v>
      </c>
      <c r="H53" s="16" t="s">
        <v>12</v>
      </c>
      <c r="I53" s="16" t="str">
        <f>I$6</f>
        <v>MIFRS</v>
      </c>
    </row>
    <row r="54" spans="1:9" ht="15" x14ac:dyDescent="0.25">
      <c r="A54" s="58" t="s">
        <v>44</v>
      </c>
      <c r="B54" s="59"/>
      <c r="C54" s="60">
        <v>-552.5</v>
      </c>
      <c r="D54" s="60">
        <v>-350.25</v>
      </c>
      <c r="E54" s="60">
        <v>-655.25</v>
      </c>
      <c r="F54" s="60">
        <v>-727.77</v>
      </c>
      <c r="G54" s="61">
        <v>-700</v>
      </c>
      <c r="H54" s="62">
        <v>-700</v>
      </c>
      <c r="I54" s="62">
        <v>-429</v>
      </c>
    </row>
    <row r="55" spans="1:9" ht="15.75" thickBot="1" x14ac:dyDescent="0.3">
      <c r="A55" s="58" t="s">
        <v>45</v>
      </c>
      <c r="B55" s="59"/>
      <c r="C55" s="60">
        <v>-827.5</v>
      </c>
      <c r="D55" s="60">
        <v>-459</v>
      </c>
      <c r="E55" s="60">
        <v>-780</v>
      </c>
      <c r="F55" s="60">
        <v>-881.28</v>
      </c>
      <c r="G55" s="61">
        <v>-900</v>
      </c>
      <c r="H55" s="62">
        <v>-800</v>
      </c>
      <c r="I55" s="62">
        <v>-526.24</v>
      </c>
    </row>
    <row r="56" spans="1:9" ht="16.5" thickTop="1" thickBot="1" x14ac:dyDescent="0.3">
      <c r="A56" s="74" t="s">
        <v>27</v>
      </c>
      <c r="B56" s="75"/>
      <c r="C56" s="76">
        <f t="shared" ref="C56:I56" si="5">SUM(C54:C55)</f>
        <v>-1380</v>
      </c>
      <c r="D56" s="76">
        <f t="shared" si="5"/>
        <v>-809.25</v>
      </c>
      <c r="E56" s="76">
        <f t="shared" si="5"/>
        <v>-1435.25</v>
      </c>
      <c r="F56" s="76">
        <f t="shared" si="5"/>
        <v>-1609.05</v>
      </c>
      <c r="G56" s="76">
        <f t="shared" si="5"/>
        <v>-1600</v>
      </c>
      <c r="H56" s="77">
        <f t="shared" si="5"/>
        <v>-1500</v>
      </c>
      <c r="I56" s="77">
        <f t="shared" si="5"/>
        <v>-955.24</v>
      </c>
    </row>
    <row r="57" spans="1:9" ht="22.5" customHeight="1" x14ac:dyDescent="0.25">
      <c r="A57" s="72"/>
      <c r="B57" s="72"/>
      <c r="C57" s="73">
        <f>C56-C10</f>
        <v>0</v>
      </c>
      <c r="D57" s="73">
        <f>D56-D10</f>
        <v>0</v>
      </c>
      <c r="E57" s="73">
        <f>E56-E10</f>
        <v>0</v>
      </c>
      <c r="F57" s="73">
        <f>F56-F10</f>
        <v>0</v>
      </c>
      <c r="G57" s="73">
        <f>G56-G10</f>
        <v>0</v>
      </c>
      <c r="H57" s="73">
        <f>H56-H10</f>
        <v>0</v>
      </c>
      <c r="I57" s="73">
        <f>I56-I10</f>
        <v>0</v>
      </c>
    </row>
    <row r="58" spans="1:9" ht="13.5" thickBot="1" x14ac:dyDescent="0.25">
      <c r="A58" s="41" t="s">
        <v>46</v>
      </c>
    </row>
    <row r="59" spans="1:9" x14ac:dyDescent="0.2">
      <c r="A59" s="50"/>
      <c r="B59" s="51"/>
      <c r="C59" s="6" t="str">
        <f>C$4</f>
        <v>2017 Actual</v>
      </c>
      <c r="D59" s="6" t="str">
        <f>D$4</f>
        <v>2018 Actual</v>
      </c>
      <c r="E59" s="6" t="str">
        <f>E$4</f>
        <v>2019 Actual</v>
      </c>
      <c r="F59" s="6" t="str">
        <f>F$4</f>
        <v>2020 Actual</v>
      </c>
      <c r="G59" s="6" t="s">
        <v>9</v>
      </c>
      <c r="H59" s="52" t="s">
        <v>8</v>
      </c>
      <c r="I59" s="52" t="str">
        <f>I$4</f>
        <v>Bridge Year</v>
      </c>
    </row>
    <row r="60" spans="1:9" x14ac:dyDescent="0.2">
      <c r="A60" s="53"/>
      <c r="B60" s="54"/>
      <c r="C60" s="55"/>
      <c r="D60" s="55"/>
      <c r="E60" s="55"/>
      <c r="F60" s="55"/>
      <c r="G60" s="12">
        <v>2016</v>
      </c>
      <c r="H60" s="13">
        <v>2017</v>
      </c>
      <c r="I60" s="13" t="str">
        <f>I$5</f>
        <v>2021 - YTD Sept</v>
      </c>
    </row>
    <row r="61" spans="1:9" x14ac:dyDescent="0.2">
      <c r="A61" s="56" t="s">
        <v>11</v>
      </c>
      <c r="B61" s="57"/>
      <c r="C61" s="15" t="s">
        <v>12</v>
      </c>
      <c r="D61" s="15" t="s">
        <v>12</v>
      </c>
      <c r="E61" s="15" t="s">
        <v>12</v>
      </c>
      <c r="F61" s="15" t="s">
        <v>12</v>
      </c>
      <c r="G61" s="15" t="s">
        <v>12</v>
      </c>
      <c r="H61" s="16" t="s">
        <v>12</v>
      </c>
      <c r="I61" s="16" t="str">
        <f>I$6</f>
        <v>MIFRS</v>
      </c>
    </row>
    <row r="62" spans="1:9" ht="15.75" thickBot="1" x14ac:dyDescent="0.3">
      <c r="A62" s="78" t="s">
        <v>47</v>
      </c>
      <c r="B62" s="79"/>
      <c r="C62" s="60">
        <v>-456154.22</v>
      </c>
      <c r="D62" s="60">
        <v>-464004.03</v>
      </c>
      <c r="E62" s="60">
        <v>-475084.32</v>
      </c>
      <c r="F62" s="60">
        <v>-482462.39</v>
      </c>
      <c r="G62" s="60">
        <v>-483300</v>
      </c>
      <c r="H62" s="62">
        <v>-489200</v>
      </c>
      <c r="I62" s="62">
        <v>-365445.74</v>
      </c>
    </row>
    <row r="63" spans="1:9" ht="16.5" thickTop="1" thickBot="1" x14ac:dyDescent="0.3">
      <c r="A63" s="74" t="s">
        <v>27</v>
      </c>
      <c r="B63" s="75"/>
      <c r="C63" s="76">
        <f t="shared" ref="C63:I63" si="6">SUM(C62:C62)</f>
        <v>-456154.22</v>
      </c>
      <c r="D63" s="76">
        <f t="shared" si="6"/>
        <v>-464004.03</v>
      </c>
      <c r="E63" s="76">
        <f t="shared" si="6"/>
        <v>-475084.32</v>
      </c>
      <c r="F63" s="76">
        <f t="shared" si="6"/>
        <v>-482462.39</v>
      </c>
      <c r="G63" s="76">
        <f t="shared" si="6"/>
        <v>-483300</v>
      </c>
      <c r="H63" s="77">
        <f t="shared" si="6"/>
        <v>-489200</v>
      </c>
      <c r="I63" s="77">
        <f t="shared" si="6"/>
        <v>-365445.74</v>
      </c>
    </row>
    <row r="64" spans="1:9" ht="22.5" customHeight="1" x14ac:dyDescent="0.25">
      <c r="A64" s="72"/>
      <c r="B64" s="72"/>
      <c r="C64" s="73">
        <f>C63-C11</f>
        <v>0</v>
      </c>
      <c r="D64" s="73">
        <f>D63-D11</f>
        <v>0</v>
      </c>
      <c r="E64" s="73">
        <f>E63-E11</f>
        <v>0</v>
      </c>
      <c r="F64" s="73">
        <f>F63-F11</f>
        <v>0</v>
      </c>
      <c r="G64" s="73">
        <f>G63-G11</f>
        <v>0</v>
      </c>
      <c r="H64" s="73">
        <f>H63-H11</f>
        <v>0</v>
      </c>
      <c r="I64" s="73">
        <f>I63-I11</f>
        <v>0</v>
      </c>
    </row>
    <row r="65" spans="1:9" ht="13.5" thickBot="1" x14ac:dyDescent="0.25">
      <c r="A65" s="41" t="s">
        <v>48</v>
      </c>
    </row>
    <row r="66" spans="1:9" x14ac:dyDescent="0.2">
      <c r="A66" s="50"/>
      <c r="B66" s="51"/>
      <c r="C66" s="6" t="str">
        <f>C$4</f>
        <v>2017 Actual</v>
      </c>
      <c r="D66" s="6" t="str">
        <f>D$4</f>
        <v>2018 Actual</v>
      </c>
      <c r="E66" s="6" t="str">
        <f>E$4</f>
        <v>2019 Actual</v>
      </c>
      <c r="F66" s="6" t="str">
        <f>F$4</f>
        <v>2020 Actual</v>
      </c>
      <c r="G66" s="6" t="s">
        <v>9</v>
      </c>
      <c r="H66" s="52" t="s">
        <v>8</v>
      </c>
      <c r="I66" s="52" t="str">
        <f>I$4</f>
        <v>Bridge Year</v>
      </c>
    </row>
    <row r="67" spans="1:9" x14ac:dyDescent="0.2">
      <c r="A67" s="53"/>
      <c r="B67" s="54"/>
      <c r="C67" s="55"/>
      <c r="D67" s="55"/>
      <c r="E67" s="55"/>
      <c r="F67" s="55"/>
      <c r="G67" s="12">
        <v>2016</v>
      </c>
      <c r="H67" s="13">
        <v>2017</v>
      </c>
      <c r="I67" s="13" t="str">
        <f>I$5</f>
        <v>2021 - YTD Sept</v>
      </c>
    </row>
    <row r="68" spans="1:9" x14ac:dyDescent="0.2">
      <c r="A68" s="56" t="s">
        <v>11</v>
      </c>
      <c r="B68" s="57"/>
      <c r="C68" s="15" t="s">
        <v>12</v>
      </c>
      <c r="D68" s="15" t="s">
        <v>12</v>
      </c>
      <c r="E68" s="15" t="s">
        <v>12</v>
      </c>
      <c r="F68" s="15" t="s">
        <v>12</v>
      </c>
      <c r="G68" s="15" t="s">
        <v>12</v>
      </c>
      <c r="H68" s="16" t="s">
        <v>12</v>
      </c>
      <c r="I68" s="16" t="str">
        <f>I$6</f>
        <v>MIFRS</v>
      </c>
    </row>
    <row r="69" spans="1:9" ht="15" x14ac:dyDescent="0.25">
      <c r="A69" s="58" t="str">
        <f>+'[1]MISC rev details'!C44</f>
        <v xml:space="preserve">Pole rentals </v>
      </c>
      <c r="B69" s="59"/>
      <c r="C69" s="60">
        <v>-396566.22</v>
      </c>
      <c r="D69" s="60">
        <v>-443889.74000000005</v>
      </c>
      <c r="E69" s="60">
        <v>-472449.14999999997</v>
      </c>
      <c r="F69" s="60">
        <v>-499208.73999999993</v>
      </c>
      <c r="G69" s="61">
        <v>-495000</v>
      </c>
      <c r="H69" s="62">
        <v>-793000</v>
      </c>
      <c r="I69" s="62">
        <v>-375235.74</v>
      </c>
    </row>
    <row r="70" spans="1:9" ht="15" x14ac:dyDescent="0.25">
      <c r="A70" s="58" t="s">
        <v>49</v>
      </c>
      <c r="B70" s="59"/>
      <c r="C70" s="60">
        <v>-134565.56</v>
      </c>
      <c r="D70" s="60">
        <v>-134688.85999999999</v>
      </c>
      <c r="E70" s="60">
        <v>-134813.97</v>
      </c>
      <c r="F70" s="60">
        <v>-105145</v>
      </c>
      <c r="G70" s="61">
        <v>-29400</v>
      </c>
      <c r="H70" s="62">
        <v>-30100</v>
      </c>
      <c r="I70" s="62">
        <v>0</v>
      </c>
    </row>
    <row r="71" spans="1:9" ht="15.75" thickBot="1" x14ac:dyDescent="0.3">
      <c r="A71" s="58" t="str">
        <f>+'[1]MISC rev details'!C43</f>
        <v>Duct rentals and miscellaneous</v>
      </c>
      <c r="B71" s="59"/>
      <c r="C71" s="60">
        <v>-20445</v>
      </c>
      <c r="D71" s="60">
        <v>-20802.48</v>
      </c>
      <c r="E71" s="60">
        <v>-18990.96</v>
      </c>
      <c r="F71" s="60">
        <v>-17494.800000000003</v>
      </c>
      <c r="G71" s="61">
        <v>-7600</v>
      </c>
      <c r="H71" s="62">
        <v>-7800</v>
      </c>
      <c r="I71" s="62">
        <v>-13121.1</v>
      </c>
    </row>
    <row r="72" spans="1:9" ht="16.5" thickTop="1" thickBot="1" x14ac:dyDescent="0.3">
      <c r="A72" s="74" t="s">
        <v>27</v>
      </c>
      <c r="B72" s="75"/>
      <c r="C72" s="76">
        <f t="shared" ref="C72:I72" si="7">SUM(C69:C71)</f>
        <v>-551576.78</v>
      </c>
      <c r="D72" s="76">
        <f t="shared" si="7"/>
        <v>-599381.08000000007</v>
      </c>
      <c r="E72" s="76">
        <f t="shared" si="7"/>
        <v>-626254.07999999996</v>
      </c>
      <c r="F72" s="76">
        <f t="shared" si="7"/>
        <v>-621848.54</v>
      </c>
      <c r="G72" s="76">
        <f t="shared" si="7"/>
        <v>-532000</v>
      </c>
      <c r="H72" s="77">
        <f t="shared" si="7"/>
        <v>-830900</v>
      </c>
      <c r="I72" s="77">
        <f t="shared" si="7"/>
        <v>-388356.83999999997</v>
      </c>
    </row>
    <row r="73" spans="1:9" ht="22.5" customHeight="1" x14ac:dyDescent="0.25">
      <c r="A73" s="72"/>
      <c r="B73" s="72"/>
      <c r="C73" s="73">
        <f>C72-C12</f>
        <v>0</v>
      </c>
      <c r="D73" s="73">
        <f>D72-D12</f>
        <v>0</v>
      </c>
      <c r="E73" s="73">
        <f>E72-E12</f>
        <v>0</v>
      </c>
      <c r="F73" s="73">
        <f>F72-F12</f>
        <v>0</v>
      </c>
      <c r="G73" s="73">
        <f>G72-G12</f>
        <v>0</v>
      </c>
      <c r="H73" s="73">
        <f>H72-H12</f>
        <v>0</v>
      </c>
      <c r="I73" s="73">
        <f>I72-I12</f>
        <v>0</v>
      </c>
    </row>
    <row r="74" spans="1:9" ht="13.5" thickBot="1" x14ac:dyDescent="0.25">
      <c r="A74" s="41" t="s">
        <v>50</v>
      </c>
    </row>
    <row r="75" spans="1:9" x14ac:dyDescent="0.2">
      <c r="A75" s="50"/>
      <c r="B75" s="51"/>
      <c r="C75" s="6" t="str">
        <f>C$4</f>
        <v>2017 Actual</v>
      </c>
      <c r="D75" s="6" t="str">
        <f>D$4</f>
        <v>2018 Actual</v>
      </c>
      <c r="E75" s="6" t="str">
        <f>E$4</f>
        <v>2019 Actual</v>
      </c>
      <c r="F75" s="6" t="str">
        <f>F$4</f>
        <v>2020 Actual</v>
      </c>
      <c r="G75" s="6" t="s">
        <v>9</v>
      </c>
      <c r="H75" s="52" t="s">
        <v>8</v>
      </c>
      <c r="I75" s="52" t="str">
        <f>I$4</f>
        <v>Bridge Year</v>
      </c>
    </row>
    <row r="76" spans="1:9" x14ac:dyDescent="0.2">
      <c r="A76" s="53"/>
      <c r="B76" s="54"/>
      <c r="C76" s="55"/>
      <c r="D76" s="55"/>
      <c r="E76" s="55"/>
      <c r="F76" s="55"/>
      <c r="G76" s="12">
        <v>2016</v>
      </c>
      <c r="H76" s="13">
        <v>2017</v>
      </c>
      <c r="I76" s="13" t="str">
        <f>I$5</f>
        <v>2021 - YTD Sept</v>
      </c>
    </row>
    <row r="77" spans="1:9" x14ac:dyDescent="0.2">
      <c r="A77" s="56" t="s">
        <v>11</v>
      </c>
      <c r="B77" s="57"/>
      <c r="C77" s="15" t="s">
        <v>12</v>
      </c>
      <c r="D77" s="15" t="s">
        <v>12</v>
      </c>
      <c r="E77" s="15" t="s">
        <v>12</v>
      </c>
      <c r="F77" s="15" t="s">
        <v>12</v>
      </c>
      <c r="G77" s="15" t="s">
        <v>12</v>
      </c>
      <c r="H77" s="16" t="s">
        <v>12</v>
      </c>
      <c r="I77" s="16" t="str">
        <f>I$6</f>
        <v>MIFRS</v>
      </c>
    </row>
    <row r="78" spans="1:9" ht="15.75" thickBot="1" x14ac:dyDescent="0.3">
      <c r="A78" s="78" t="s">
        <v>51</v>
      </c>
      <c r="B78" s="79"/>
      <c r="C78" s="60">
        <v>-279828.57</v>
      </c>
      <c r="D78" s="60">
        <v>-411679.93</v>
      </c>
      <c r="E78" s="60">
        <v>-524628.51</v>
      </c>
      <c r="F78" s="60">
        <v>-678149.82</v>
      </c>
      <c r="G78" s="60">
        <v>-836000</v>
      </c>
      <c r="H78" s="62">
        <v>-975000</v>
      </c>
      <c r="I78" s="62">
        <v>-581716.63</v>
      </c>
    </row>
    <row r="79" spans="1:9" ht="16.5" thickTop="1" thickBot="1" x14ac:dyDescent="0.3">
      <c r="A79" s="74" t="s">
        <v>27</v>
      </c>
      <c r="B79" s="75"/>
      <c r="C79" s="76">
        <f t="shared" ref="C79:I79" si="8">SUM(C78:C78)</f>
        <v>-279828.57</v>
      </c>
      <c r="D79" s="76">
        <f t="shared" si="8"/>
        <v>-411679.93</v>
      </c>
      <c r="E79" s="76">
        <f t="shared" si="8"/>
        <v>-524628.51</v>
      </c>
      <c r="F79" s="76">
        <f t="shared" si="8"/>
        <v>-678149.82</v>
      </c>
      <c r="G79" s="76">
        <f t="shared" si="8"/>
        <v>-836000</v>
      </c>
      <c r="H79" s="77">
        <f t="shared" si="8"/>
        <v>-975000</v>
      </c>
      <c r="I79" s="77">
        <f t="shared" si="8"/>
        <v>-581716.63</v>
      </c>
    </row>
    <row r="80" spans="1:9" ht="22.5" customHeight="1" x14ac:dyDescent="0.25">
      <c r="A80" s="72"/>
      <c r="B80" s="72"/>
      <c r="C80" s="73">
        <f>C79-C13</f>
        <v>0</v>
      </c>
      <c r="D80" s="73">
        <f>D79-D13</f>
        <v>0</v>
      </c>
      <c r="E80" s="73">
        <f>E79-E13</f>
        <v>0</v>
      </c>
      <c r="F80" s="73">
        <f>F79-F13</f>
        <v>0</v>
      </c>
      <c r="G80" s="73">
        <f>G79-G13</f>
        <v>0</v>
      </c>
      <c r="H80" s="73">
        <f>H79-H13</f>
        <v>0</v>
      </c>
      <c r="I80" s="73">
        <f>I79-I13</f>
        <v>0</v>
      </c>
    </row>
    <row r="81" spans="1:9" ht="13.5" thickBot="1" x14ac:dyDescent="0.25">
      <c r="A81" s="41" t="s">
        <v>52</v>
      </c>
    </row>
    <row r="82" spans="1:9" x14ac:dyDescent="0.2">
      <c r="A82" s="50"/>
      <c r="B82" s="51"/>
      <c r="C82" s="6" t="str">
        <f>C$4</f>
        <v>2017 Actual</v>
      </c>
      <c r="D82" s="6" t="str">
        <f>D$4</f>
        <v>2018 Actual</v>
      </c>
      <c r="E82" s="6" t="str">
        <f>E$4</f>
        <v>2019 Actual</v>
      </c>
      <c r="F82" s="6" t="str">
        <f>F$4</f>
        <v>2020 Actual</v>
      </c>
      <c r="G82" s="6" t="s">
        <v>9</v>
      </c>
      <c r="H82" s="52" t="s">
        <v>8</v>
      </c>
      <c r="I82" s="52" t="str">
        <f>I$4</f>
        <v>Bridge Year</v>
      </c>
    </row>
    <row r="83" spans="1:9" x14ac:dyDescent="0.2">
      <c r="A83" s="53"/>
      <c r="B83" s="54"/>
      <c r="C83" s="55"/>
      <c r="D83" s="55"/>
      <c r="E83" s="55"/>
      <c r="F83" s="55"/>
      <c r="G83" s="12">
        <v>2016</v>
      </c>
      <c r="H83" s="13">
        <v>2017</v>
      </c>
      <c r="I83" s="13" t="str">
        <f>I$5</f>
        <v>2021 - YTD Sept</v>
      </c>
    </row>
    <row r="84" spans="1:9" x14ac:dyDescent="0.2">
      <c r="A84" s="56" t="s">
        <v>11</v>
      </c>
      <c r="B84" s="57"/>
      <c r="C84" s="15" t="s">
        <v>12</v>
      </c>
      <c r="D84" s="15" t="s">
        <v>12</v>
      </c>
      <c r="E84" s="15" t="s">
        <v>12</v>
      </c>
      <c r="F84" s="15" t="s">
        <v>12</v>
      </c>
      <c r="G84" s="15" t="s">
        <v>12</v>
      </c>
      <c r="H84" s="16" t="s">
        <v>12</v>
      </c>
      <c r="I84" s="16" t="str">
        <f>I$6</f>
        <v>MIFRS</v>
      </c>
    </row>
    <row r="85" spans="1:9" ht="21" customHeight="1" thickBot="1" x14ac:dyDescent="0.3">
      <c r="A85" s="58" t="s">
        <v>21</v>
      </c>
      <c r="B85" s="59"/>
      <c r="C85" s="60">
        <v>-137770.9</v>
      </c>
      <c r="D85" s="60">
        <v>-219887.98</v>
      </c>
      <c r="E85" s="60">
        <v>-30880.47</v>
      </c>
      <c r="F85" s="60">
        <v>-28107.56</v>
      </c>
      <c r="G85" s="60">
        <v>-116400</v>
      </c>
      <c r="H85" s="62">
        <v>-149500</v>
      </c>
      <c r="I85" s="62">
        <v>-243431.67999999999</v>
      </c>
    </row>
    <row r="86" spans="1:9" ht="16.5" thickTop="1" thickBot="1" x14ac:dyDescent="0.3">
      <c r="A86" s="74" t="s">
        <v>27</v>
      </c>
      <c r="B86" s="75"/>
      <c r="C86" s="76">
        <f>SUM(C85:C85)</f>
        <v>-137770.9</v>
      </c>
      <c r="D86" s="76">
        <f>SUM(D85:D85)</f>
        <v>-219887.98</v>
      </c>
      <c r="E86" s="76">
        <f>SUM(E85:E85)</f>
        <v>-30880.47</v>
      </c>
      <c r="F86" s="76">
        <f>SUM(F85:F85)</f>
        <v>-28107.56</v>
      </c>
      <c r="G86" s="76">
        <f>SUM(G85:G85)</f>
        <v>-116400</v>
      </c>
      <c r="H86" s="77">
        <f>SUM(H85:H85)</f>
        <v>-149500</v>
      </c>
      <c r="I86" s="77">
        <f>SUM(I85:I85)</f>
        <v>-243431.67999999999</v>
      </c>
    </row>
    <row r="87" spans="1:9" ht="22.5" customHeight="1" x14ac:dyDescent="0.25">
      <c r="A87" s="72"/>
      <c r="B87" s="72"/>
      <c r="C87" s="73">
        <f>C86-C15</f>
        <v>0</v>
      </c>
      <c r="D87" s="73">
        <f>D86-D15</f>
        <v>0</v>
      </c>
      <c r="E87" s="73">
        <f>E86-E15</f>
        <v>0</v>
      </c>
      <c r="F87" s="73">
        <f>F86-F15</f>
        <v>0</v>
      </c>
      <c r="G87" s="73">
        <f>G86-G15</f>
        <v>0</v>
      </c>
      <c r="H87" s="73">
        <f>H86-H15</f>
        <v>0</v>
      </c>
      <c r="I87" s="73">
        <f>I86-I15</f>
        <v>0</v>
      </c>
    </row>
    <row r="88" spans="1:9" ht="13.5" thickBot="1" x14ac:dyDescent="0.25">
      <c r="A88" s="41" t="s">
        <v>53</v>
      </c>
    </row>
    <row r="89" spans="1:9" x14ac:dyDescent="0.2">
      <c r="A89" s="50"/>
      <c r="B89" s="51"/>
      <c r="C89" s="6" t="str">
        <f>C$4</f>
        <v>2017 Actual</v>
      </c>
      <c r="D89" s="6" t="str">
        <f>D$4</f>
        <v>2018 Actual</v>
      </c>
      <c r="E89" s="6" t="str">
        <f>E$4</f>
        <v>2019 Actual</v>
      </c>
      <c r="F89" s="6" t="str">
        <f>F$4</f>
        <v>2020 Actual</v>
      </c>
      <c r="G89" s="6" t="s">
        <v>9</v>
      </c>
      <c r="H89" s="52" t="s">
        <v>8</v>
      </c>
      <c r="I89" s="52" t="str">
        <f>I$4</f>
        <v>Bridge Year</v>
      </c>
    </row>
    <row r="90" spans="1:9" x14ac:dyDescent="0.2">
      <c r="A90" s="53"/>
      <c r="B90" s="54"/>
      <c r="C90" s="55"/>
      <c r="D90" s="55"/>
      <c r="E90" s="55"/>
      <c r="F90" s="55"/>
      <c r="G90" s="12">
        <v>2016</v>
      </c>
      <c r="H90" s="13">
        <v>2017</v>
      </c>
      <c r="I90" s="13" t="str">
        <f>I$5</f>
        <v>2021 - YTD Sept</v>
      </c>
    </row>
    <row r="91" spans="1:9" x14ac:dyDescent="0.2">
      <c r="A91" s="56" t="s">
        <v>11</v>
      </c>
      <c r="B91" s="57"/>
      <c r="C91" s="15" t="s">
        <v>12</v>
      </c>
      <c r="D91" s="15" t="s">
        <v>12</v>
      </c>
      <c r="E91" s="15" t="s">
        <v>12</v>
      </c>
      <c r="F91" s="15" t="s">
        <v>12</v>
      </c>
      <c r="G91" s="15" t="s">
        <v>12</v>
      </c>
      <c r="H91" s="16" t="s">
        <v>12</v>
      </c>
      <c r="I91" s="16" t="str">
        <f>I$6</f>
        <v>MIFRS</v>
      </c>
    </row>
    <row r="92" spans="1:9" ht="15" x14ac:dyDescent="0.25">
      <c r="A92" s="78" t="str">
        <f>+'[1]MISC rev details'!C51</f>
        <v>Supplier Discounts - on material purchases</v>
      </c>
      <c r="B92" s="79"/>
      <c r="C92" s="60">
        <v>-20555.29</v>
      </c>
      <c r="D92" s="60">
        <v>-24998.07</v>
      </c>
      <c r="E92" s="60">
        <v>-23737.94</v>
      </c>
      <c r="F92" s="60">
        <v>-25176.53</v>
      </c>
      <c r="G92" s="60">
        <v>-23100</v>
      </c>
      <c r="H92" s="62">
        <v>-23600</v>
      </c>
      <c r="I92" s="62">
        <v>-24892.080000000002</v>
      </c>
    </row>
    <row r="93" spans="1:9" ht="15" x14ac:dyDescent="0.25">
      <c r="A93" s="58" t="str">
        <f>+'[1]MISC rev details'!C52</f>
        <v>Supplier Penalties - re: material purchase agreements</v>
      </c>
      <c r="B93" s="59"/>
      <c r="C93" s="60">
        <v>-277.14999999999998</v>
      </c>
      <c r="D93" s="60">
        <v>0</v>
      </c>
      <c r="E93" s="60">
        <v>-479.37</v>
      </c>
      <c r="F93" s="60">
        <v>-18561.560000000001</v>
      </c>
      <c r="G93" s="61">
        <v>0</v>
      </c>
      <c r="H93" s="62">
        <v>0</v>
      </c>
      <c r="I93" s="62">
        <v>0</v>
      </c>
    </row>
    <row r="94" spans="1:9" ht="15" x14ac:dyDescent="0.25">
      <c r="A94" s="80" t="str">
        <f>+'[1]MISC rev details'!C53</f>
        <v>Sale of Scrap</v>
      </c>
      <c r="B94" s="81"/>
      <c r="C94" s="60">
        <v>-487839.93</v>
      </c>
      <c r="D94" s="82">
        <v>-551566.96</v>
      </c>
      <c r="E94" s="82">
        <v>-834290.82</v>
      </c>
      <c r="F94" s="82">
        <v>-803192.57</v>
      </c>
      <c r="G94" s="83">
        <v>-600000</v>
      </c>
      <c r="H94" s="84">
        <v>-600000</v>
      </c>
      <c r="I94" s="84">
        <v>-1206889.55</v>
      </c>
    </row>
    <row r="95" spans="1:9" ht="15" x14ac:dyDescent="0.25">
      <c r="A95" s="80" t="str">
        <f>+'[1]MISC rev details'!C54</f>
        <v>Fitness Centre Revenue</v>
      </c>
      <c r="B95" s="81"/>
      <c r="C95" s="60">
        <v>-4584.75</v>
      </c>
      <c r="D95" s="60">
        <v>-2850.25</v>
      </c>
      <c r="E95" s="60">
        <v>-4576.75</v>
      </c>
      <c r="F95" s="60">
        <v>0</v>
      </c>
      <c r="G95" s="61">
        <v>0</v>
      </c>
      <c r="H95" s="62">
        <v>0</v>
      </c>
      <c r="I95" s="62">
        <v>298.5</v>
      </c>
    </row>
    <row r="96" spans="1:9" ht="15" x14ac:dyDescent="0.25">
      <c r="A96" s="85" t="str">
        <f>+'[1]MISC rev details'!C55</f>
        <v>Miscellaneous Revenue</v>
      </c>
      <c r="B96" s="86"/>
      <c r="C96" s="87">
        <v>-1060.17</v>
      </c>
      <c r="D96" s="87">
        <v>-945.61</v>
      </c>
      <c r="E96" s="87">
        <v>-1538.76</v>
      </c>
      <c r="F96" s="87">
        <v>-2517.4499999999998</v>
      </c>
      <c r="G96" s="88">
        <v>-1200</v>
      </c>
      <c r="H96" s="89">
        <v>-1200</v>
      </c>
      <c r="I96" s="89">
        <v>-81551.94</v>
      </c>
    </row>
    <row r="97" spans="1:9" ht="15" x14ac:dyDescent="0.25">
      <c r="A97" s="85" t="str">
        <f>+'[1]MISC rev details'!C64</f>
        <v>Management Fee for Renewable Energy Non-Distribution Asset</v>
      </c>
      <c r="B97" s="86"/>
      <c r="C97" s="87">
        <v>-10000</v>
      </c>
      <c r="D97" s="87">
        <v>-10000</v>
      </c>
      <c r="E97" s="87">
        <v>-10000</v>
      </c>
      <c r="F97" s="87">
        <v>-10000</v>
      </c>
      <c r="G97" s="88">
        <v>-10000</v>
      </c>
      <c r="H97" s="89">
        <v>-10000</v>
      </c>
      <c r="I97" s="89">
        <v>-7500</v>
      </c>
    </row>
    <row r="98" spans="1:9" ht="15.75" thickBot="1" x14ac:dyDescent="0.3">
      <c r="A98" s="85" t="s">
        <v>54</v>
      </c>
      <c r="B98" s="90"/>
      <c r="C98" s="60">
        <v>-167874.2</v>
      </c>
      <c r="D98" s="60">
        <v>-164275.13</v>
      </c>
      <c r="E98" s="60">
        <v>-188256.94</v>
      </c>
      <c r="F98" s="60">
        <v>-47616</v>
      </c>
      <c r="G98" s="60">
        <v>0</v>
      </c>
      <c r="H98" s="62">
        <v>0</v>
      </c>
      <c r="I98" s="62">
        <v>0</v>
      </c>
    </row>
    <row r="99" spans="1:9" ht="16.5" thickTop="1" thickBot="1" x14ac:dyDescent="0.3">
      <c r="A99" s="74" t="s">
        <v>27</v>
      </c>
      <c r="B99" s="75"/>
      <c r="C99" s="76">
        <f>SUM(C92:C98)</f>
        <v>-692191.49</v>
      </c>
      <c r="D99" s="76">
        <f>SUM(D92:D98)</f>
        <v>-754636.0199999999</v>
      </c>
      <c r="E99" s="76">
        <f>SUM(E92:E98)</f>
        <v>-1062880.5799999998</v>
      </c>
      <c r="F99" s="76">
        <f>SUM(F92:F98)</f>
        <v>-907064.10999999987</v>
      </c>
      <c r="G99" s="76">
        <f>SUM(G92:G98)</f>
        <v>-634300</v>
      </c>
      <c r="H99" s="76">
        <f>SUM(H92:H98)</f>
        <v>-634800</v>
      </c>
      <c r="I99" s="76">
        <f>SUM(I92:I98)</f>
        <v>-1320535.07</v>
      </c>
    </row>
    <row r="100" spans="1:9" ht="22.5" customHeight="1" x14ac:dyDescent="0.25">
      <c r="A100" s="72"/>
      <c r="B100" s="72"/>
      <c r="C100" s="73">
        <f>C99-C16</f>
        <v>0</v>
      </c>
      <c r="D100" s="73">
        <f>D99-D16</f>
        <v>0</v>
      </c>
      <c r="E100" s="73">
        <f>E99-E16</f>
        <v>0</v>
      </c>
      <c r="F100" s="73">
        <f>F99-F16</f>
        <v>0</v>
      </c>
      <c r="G100" s="73">
        <f>G99-G16</f>
        <v>0</v>
      </c>
      <c r="H100" s="73">
        <f>H99-H16</f>
        <v>0</v>
      </c>
      <c r="I100" s="73">
        <f>I99-I16</f>
        <v>0</v>
      </c>
    </row>
    <row r="101" spans="1:9" ht="13.5" thickBot="1" x14ac:dyDescent="0.25">
      <c r="A101" s="41" t="s">
        <v>55</v>
      </c>
    </row>
    <row r="102" spans="1:9" x14ac:dyDescent="0.2">
      <c r="A102" s="50"/>
      <c r="B102" s="51"/>
      <c r="C102" s="6" t="str">
        <f>C$4</f>
        <v>2017 Actual</v>
      </c>
      <c r="D102" s="6" t="str">
        <f>D$4</f>
        <v>2018 Actual</v>
      </c>
      <c r="E102" s="6" t="str">
        <f>E$4</f>
        <v>2019 Actual</v>
      </c>
      <c r="F102" s="6" t="str">
        <f>F$4</f>
        <v>2020 Actual</v>
      </c>
      <c r="G102" s="6" t="s">
        <v>9</v>
      </c>
      <c r="H102" s="52" t="s">
        <v>8</v>
      </c>
      <c r="I102" s="52" t="str">
        <f>I$4</f>
        <v>Bridge Year</v>
      </c>
    </row>
    <row r="103" spans="1:9" x14ac:dyDescent="0.2">
      <c r="A103" s="53"/>
      <c r="B103" s="54"/>
      <c r="C103" s="55"/>
      <c r="D103" s="55"/>
      <c r="E103" s="55"/>
      <c r="F103" s="55"/>
      <c r="G103" s="12">
        <v>2016</v>
      </c>
      <c r="H103" s="13">
        <v>2017</v>
      </c>
      <c r="I103" s="13" t="str">
        <f>I$5</f>
        <v>2021 - YTD Sept</v>
      </c>
    </row>
    <row r="104" spans="1:9" x14ac:dyDescent="0.2">
      <c r="A104" s="56" t="s">
        <v>11</v>
      </c>
      <c r="B104" s="57"/>
      <c r="C104" s="15" t="s">
        <v>12</v>
      </c>
      <c r="D104" s="15" t="s">
        <v>12</v>
      </c>
      <c r="E104" s="15" t="s">
        <v>12</v>
      </c>
      <c r="F104" s="15" t="s">
        <v>12</v>
      </c>
      <c r="G104" s="15" t="s">
        <v>12</v>
      </c>
      <c r="H104" s="16" t="s">
        <v>12</v>
      </c>
      <c r="I104" s="16" t="str">
        <f>I$6</f>
        <v>MIFRS</v>
      </c>
    </row>
    <row r="105" spans="1:9" ht="21" customHeight="1" thickBot="1" x14ac:dyDescent="0.3">
      <c r="A105" s="58" t="s">
        <v>23</v>
      </c>
      <c r="B105" s="59"/>
      <c r="C105" s="60">
        <v>19952.12</v>
      </c>
      <c r="D105" s="60">
        <v>-8592.64</v>
      </c>
      <c r="E105" s="60">
        <v>11300.33</v>
      </c>
      <c r="F105" s="60">
        <v>-13325.93</v>
      </c>
      <c r="G105" s="60">
        <v>0</v>
      </c>
      <c r="H105" s="62">
        <v>0</v>
      </c>
      <c r="I105" s="62">
        <v>8715.36</v>
      </c>
    </row>
    <row r="106" spans="1:9" ht="16.5" thickTop="1" thickBot="1" x14ac:dyDescent="0.3">
      <c r="A106" s="74" t="s">
        <v>27</v>
      </c>
      <c r="B106" s="75"/>
      <c r="C106" s="76">
        <f>SUM(C105:C105)</f>
        <v>19952.12</v>
      </c>
      <c r="D106" s="76">
        <f>SUM(D105:D105)</f>
        <v>-8592.64</v>
      </c>
      <c r="E106" s="76">
        <f>SUM(E105:E105)</f>
        <v>11300.33</v>
      </c>
      <c r="F106" s="76">
        <f>SUM(F105:F105)</f>
        <v>-13325.93</v>
      </c>
      <c r="G106" s="76">
        <f>SUM(G105:G105)</f>
        <v>0</v>
      </c>
      <c r="H106" s="77">
        <f>SUM(H105:H105)</f>
        <v>0</v>
      </c>
      <c r="I106" s="77">
        <f>SUM(I105:I105)</f>
        <v>8715.36</v>
      </c>
    </row>
    <row r="107" spans="1:9" ht="22.5" customHeight="1" x14ac:dyDescent="0.25">
      <c r="A107" s="72"/>
      <c r="B107" s="72"/>
      <c r="C107" s="73">
        <f>C106-C17</f>
        <v>0</v>
      </c>
      <c r="D107" s="73">
        <f t="shared" ref="D107:I107" si="9">D106-D17</f>
        <v>0</v>
      </c>
      <c r="E107" s="73">
        <f t="shared" si="9"/>
        <v>0</v>
      </c>
      <c r="F107" s="73">
        <f t="shared" si="9"/>
        <v>0</v>
      </c>
      <c r="G107" s="73">
        <f t="shared" si="9"/>
        <v>0</v>
      </c>
      <c r="H107" s="73">
        <f t="shared" si="9"/>
        <v>0</v>
      </c>
      <c r="I107" s="73">
        <f t="shared" si="9"/>
        <v>0</v>
      </c>
    </row>
    <row r="108" spans="1:9" ht="13.5" thickBot="1" x14ac:dyDescent="0.25">
      <c r="A108" s="41" t="s">
        <v>56</v>
      </c>
    </row>
    <row r="109" spans="1:9" x14ac:dyDescent="0.2">
      <c r="A109" s="50"/>
      <c r="B109" s="51"/>
      <c r="C109" s="6" t="str">
        <f>C$4</f>
        <v>2017 Actual</v>
      </c>
      <c r="D109" s="6" t="str">
        <f>D$4</f>
        <v>2018 Actual</v>
      </c>
      <c r="E109" s="6" t="str">
        <f>E$4</f>
        <v>2019 Actual</v>
      </c>
      <c r="F109" s="6" t="str">
        <f>F$4</f>
        <v>2020 Actual</v>
      </c>
      <c r="G109" s="6" t="s">
        <v>9</v>
      </c>
      <c r="H109" s="52" t="s">
        <v>8</v>
      </c>
      <c r="I109" s="52" t="str">
        <f>I$4</f>
        <v>Bridge Year</v>
      </c>
    </row>
    <row r="110" spans="1:9" x14ac:dyDescent="0.2">
      <c r="A110" s="53"/>
      <c r="B110" s="54"/>
      <c r="C110" s="55"/>
      <c r="D110" s="55"/>
      <c r="E110" s="55"/>
      <c r="F110" s="55"/>
      <c r="G110" s="12">
        <v>2016</v>
      </c>
      <c r="H110" s="13">
        <v>2017</v>
      </c>
      <c r="I110" s="13" t="str">
        <f>I$5</f>
        <v>2021 - YTD Sept</v>
      </c>
    </row>
    <row r="111" spans="1:9" x14ac:dyDescent="0.2">
      <c r="A111" s="56" t="s">
        <v>11</v>
      </c>
      <c r="B111" s="57"/>
      <c r="C111" s="15" t="s">
        <v>12</v>
      </c>
      <c r="D111" s="15" t="s">
        <v>12</v>
      </c>
      <c r="E111" s="15" t="s">
        <v>12</v>
      </c>
      <c r="F111" s="15" t="s">
        <v>12</v>
      </c>
      <c r="G111" s="15" t="s">
        <v>12</v>
      </c>
      <c r="H111" s="16" t="s">
        <v>12</v>
      </c>
      <c r="I111" s="16" t="str">
        <f>I$6</f>
        <v>MIFRS</v>
      </c>
    </row>
    <row r="112" spans="1:9" ht="15" x14ac:dyDescent="0.25">
      <c r="A112" s="80" t="s">
        <v>57</v>
      </c>
      <c r="B112" s="81"/>
      <c r="C112" s="60">
        <v>-94325.87</v>
      </c>
      <c r="D112" s="60">
        <v>-180183.91</v>
      </c>
      <c r="E112" s="60">
        <v>-135890.69</v>
      </c>
      <c r="F112" s="60">
        <v>-99236.5</v>
      </c>
      <c r="G112" s="60">
        <v>-228600</v>
      </c>
      <c r="H112" s="62">
        <v>-118600</v>
      </c>
      <c r="I112" s="62">
        <v>-116386.66</v>
      </c>
    </row>
    <row r="113" spans="1:9" ht="15" x14ac:dyDescent="0.25">
      <c r="A113" s="80" t="s">
        <v>58</v>
      </c>
      <c r="B113" s="81"/>
      <c r="C113" s="60">
        <v>-7.64</v>
      </c>
      <c r="D113" s="60">
        <v>0</v>
      </c>
      <c r="E113" s="60">
        <v>-4540.07</v>
      </c>
      <c r="F113" s="60">
        <v>-5519.27</v>
      </c>
      <c r="G113" s="60">
        <v>0</v>
      </c>
      <c r="H113" s="62">
        <v>0</v>
      </c>
      <c r="I113" s="62">
        <v>-320.08999999999997</v>
      </c>
    </row>
    <row r="114" spans="1:9" ht="15" x14ac:dyDescent="0.25">
      <c r="A114" s="58" t="s">
        <v>59</v>
      </c>
      <c r="B114" s="59"/>
      <c r="C114" s="60">
        <v>-67401.81</v>
      </c>
      <c r="D114" s="60">
        <v>-61416.19</v>
      </c>
      <c r="E114" s="60">
        <v>-56366.109999999993</v>
      </c>
      <c r="F114" s="60">
        <v>-44740.22</v>
      </c>
      <c r="G114" s="60">
        <v>-32526.959999999999</v>
      </c>
      <c r="H114" s="62">
        <v>-20587.79</v>
      </c>
      <c r="I114" s="62">
        <v>-24395.22</v>
      </c>
    </row>
    <row r="115" spans="1:9" ht="15.75" thickBot="1" x14ac:dyDescent="0.3">
      <c r="A115" s="68" t="s">
        <v>27</v>
      </c>
      <c r="B115" s="69"/>
      <c r="C115" s="70">
        <f>SUM(C112:C114)</f>
        <v>-161735.32</v>
      </c>
      <c r="D115" s="70">
        <f>SUM(D112:D114)</f>
        <v>-241600.1</v>
      </c>
      <c r="E115" s="70">
        <f>SUM(E112:E114)</f>
        <v>-196796.87</v>
      </c>
      <c r="F115" s="70">
        <f>SUM(F112:F114)</f>
        <v>-149495.99</v>
      </c>
      <c r="G115" s="70">
        <f>SUM(G112:G114)</f>
        <v>-261126.96</v>
      </c>
      <c r="H115" s="91">
        <f>SUM(H112:H114)</f>
        <v>-139187.79</v>
      </c>
      <c r="I115" s="91">
        <f>SUM(I112:I114)</f>
        <v>-141101.97</v>
      </c>
    </row>
    <row r="116" spans="1:9" x14ac:dyDescent="0.2">
      <c r="C116" s="92">
        <f>C115-C18</f>
        <v>0</v>
      </c>
      <c r="D116" s="92">
        <f>D115-D18</f>
        <v>0</v>
      </c>
      <c r="E116" s="92">
        <f>E115-E18</f>
        <v>0</v>
      </c>
      <c r="F116" s="92">
        <f>F115-F18</f>
        <v>0</v>
      </c>
      <c r="G116" s="92">
        <f>G115-G18</f>
        <v>0</v>
      </c>
      <c r="H116" s="92">
        <f>H115-H18</f>
        <v>0</v>
      </c>
      <c r="I116" s="92"/>
    </row>
    <row r="117" spans="1:9" x14ac:dyDescent="0.2">
      <c r="C117" s="92"/>
      <c r="D117" s="92"/>
      <c r="E117" s="92"/>
      <c r="F117" s="92"/>
      <c r="G117" s="92"/>
      <c r="H117" s="92"/>
      <c r="I117" s="92"/>
    </row>
    <row r="118" spans="1:9" x14ac:dyDescent="0.2">
      <c r="C118" s="92">
        <f>C115+C106+C99+C86+C79+C72+C63+C56+C48-C23-C22</f>
        <v>0</v>
      </c>
      <c r="D118" s="92">
        <f>D115+D106+D99+D86+D79+D72+D63+D56+D48-D23-D22</f>
        <v>0</v>
      </c>
      <c r="E118" s="92">
        <f>E115+E106+E99+E86+E79+E72+E63+E56+E48-E23-E22</f>
        <v>0</v>
      </c>
      <c r="F118" s="92">
        <f>F115+F106+F99+F86+F79+F72+F63+F56+F48-F23-F22</f>
        <v>0</v>
      </c>
      <c r="G118" s="92">
        <f>G115+G106+G99+G86+G79+G72+G63+G56+G48-G23-G22</f>
        <v>0</v>
      </c>
      <c r="H118" s="92">
        <f>H115+H106+H99+H86+H79+H72+H63+H56+H48-H23-H22</f>
        <v>0</v>
      </c>
      <c r="I118" s="92">
        <f>I115+I106+I99+I86+I79+I72+I63+I56+I48-I23-I22</f>
        <v>0</v>
      </c>
    </row>
    <row r="119" spans="1:9" x14ac:dyDescent="0.2">
      <c r="C119" s="92"/>
      <c r="D119" s="92"/>
      <c r="E119" s="92"/>
      <c r="F119" s="92"/>
      <c r="G119" s="92"/>
      <c r="H119" s="92"/>
      <c r="I119" s="92"/>
    </row>
  </sheetData>
  <mergeCells count="54">
    <mergeCell ref="A106:B106"/>
    <mergeCell ref="A111:B111"/>
    <mergeCell ref="A112:B112"/>
    <mergeCell ref="A113:B113"/>
    <mergeCell ref="A114:B114"/>
    <mergeCell ref="A115:B115"/>
    <mergeCell ref="A93:B93"/>
    <mergeCell ref="A94:B94"/>
    <mergeCell ref="A95:B95"/>
    <mergeCell ref="A99:B99"/>
    <mergeCell ref="A104:B104"/>
    <mergeCell ref="A105:B105"/>
    <mergeCell ref="A79:B79"/>
    <mergeCell ref="A84:B84"/>
    <mergeCell ref="A85:B85"/>
    <mergeCell ref="A86:B86"/>
    <mergeCell ref="A91:B91"/>
    <mergeCell ref="A92:B92"/>
    <mergeCell ref="A69:B69"/>
    <mergeCell ref="A70:B70"/>
    <mergeCell ref="A71:B71"/>
    <mergeCell ref="A72:B72"/>
    <mergeCell ref="A77:B77"/>
    <mergeCell ref="A78:B78"/>
    <mergeCell ref="A55:B55"/>
    <mergeCell ref="A56:B56"/>
    <mergeCell ref="A61:B61"/>
    <mergeCell ref="A62:B62"/>
    <mergeCell ref="A63:B63"/>
    <mergeCell ref="A68:B68"/>
    <mergeCell ref="A45:B45"/>
    <mergeCell ref="A46:B46"/>
    <mergeCell ref="A47:B47"/>
    <mergeCell ref="A48:B48"/>
    <mergeCell ref="A53:B53"/>
    <mergeCell ref="A54:B54"/>
    <mergeCell ref="A30:B30"/>
    <mergeCell ref="C30:H31"/>
    <mergeCell ref="A34:H34"/>
    <mergeCell ref="A42:B42"/>
    <mergeCell ref="A43:B43"/>
    <mergeCell ref="A44:B44"/>
    <mergeCell ref="A23:B23"/>
    <mergeCell ref="A24:B24"/>
    <mergeCell ref="A27:B27"/>
    <mergeCell ref="A28:B28"/>
    <mergeCell ref="A29:B29"/>
    <mergeCell ref="C29:H29"/>
    <mergeCell ref="A1:H1"/>
    <mergeCell ref="A2:H2"/>
    <mergeCell ref="A19:H19"/>
    <mergeCell ref="A20:B20"/>
    <mergeCell ref="A21:B21"/>
    <mergeCell ref="A22:B22"/>
  </mergeCells>
  <dataValidations count="1">
    <dataValidation type="list" allowBlank="1" showInputMessage="1" showErrorMessage="1" sqref="C84:I84 C91:I91 C6:I6 C42:I42 C53:I53 C61:I61 C68:I68 C77:I77 C111:I111 C104:I104" xr:uid="{5EDE74AB-7F13-4108-B0B0-A9C2FC27F3D4}">
      <formula1>"CGAAP, MIFRS, USGAAP, ASPE"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Bonner, Caroline</dc:creator>
  <cp:lastModifiedBy>Bonner, Caroline</cp:lastModifiedBy>
  <dcterms:created xsi:type="dcterms:W3CDTF">2021-11-18T19:58:44Z</dcterms:created>
  <dcterms:modified xsi:type="dcterms:W3CDTF">2021-11-18T20:01:18Z</dcterms:modified>
</cp:coreProperties>
</file>