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3-VECC-26\"/>
    </mc:Choice>
  </mc:AlternateContent>
  <xr:revisionPtr revIDLastSave="0" documentId="13_ncr:1_{55D3D9E4-F0B3-4520-A0C3-71E28C06EAD6}" xr6:coauthVersionLast="36" xr6:coauthVersionMax="36" xr10:uidLastSave="{00000000-0000-0000-0000-000000000000}"/>
  <bookViews>
    <workbookView xWindow="-120" yWindow="-120" windowWidth="51840" windowHeight="21240" tabRatio="730" xr2:uid="{00000000-000D-0000-FFFF-FFFF00000000}"/>
  </bookViews>
  <sheets>
    <sheet name="OLS Model" sheetId="1413" r:id="rId1"/>
    <sheet name="Predicted Monthly Data" sheetId="1414" r:id="rId2"/>
    <sheet name="Predicted Monthly Data Summ" sheetId="1415" r:id="rId3"/>
    <sheet name="PredictedAnnualDataSumm" sheetId="1418" r:id="rId4"/>
    <sheet name="PredictedAnnualDataSumm2" sheetId="1419" r:id="rId5"/>
    <sheet name="Normalized Monthly Data" sheetId="1416" r:id="rId6"/>
    <sheet name="Normalized Monthly Data Summ" sheetId="1417" r:id="rId7"/>
    <sheet name="NormalizedAnnualDataSumm" sheetId="1420" r:id="rId8"/>
    <sheet name="NormalizedAnnualDataSumm2" sheetId="1421" r:id="rId9"/>
    <sheet name="Monthly Data" sheetId="1411" r:id="rId10"/>
    <sheet name="Forecasting Data" sheetId="1412" r:id="rId11"/>
  </sheets>
  <definedNames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  <definedName name="WHSL_kWhB">'OLS Model'!$B$17</definedName>
  </definedNames>
  <calcPr calcId="191029"/>
  <pivotCaches>
    <pivotCache cacheId="0" r:id="rId12"/>
    <pivotCache cacheId="1" r:id="rId13"/>
    <pivotCache cacheId="2" r:id="rId14"/>
  </pivotCaches>
</workbook>
</file>

<file path=xl/calcChain.xml><?xml version="1.0" encoding="utf-8"?>
<calcChain xmlns="http://schemas.openxmlformats.org/spreadsheetml/2006/main">
  <c r="M19" i="1413" l="1"/>
  <c r="M18" i="1413"/>
  <c r="N12" i="1413" l="1"/>
  <c r="N11" i="1413"/>
  <c r="N10" i="1413"/>
  <c r="L10" i="1413"/>
  <c r="N9" i="1413"/>
  <c r="L9" i="1413"/>
  <c r="N8" i="1413"/>
  <c r="L8" i="1413"/>
  <c r="E6" i="1421"/>
  <c r="E7" i="1421"/>
  <c r="E8" i="1421"/>
  <c r="E9" i="1421"/>
  <c r="E5" i="1421"/>
  <c r="C6" i="1421"/>
  <c r="C7" i="1421"/>
  <c r="C5" i="1421"/>
  <c r="B2" i="1417"/>
  <c r="B3" i="1417"/>
  <c r="B4" i="1417"/>
  <c r="B5" i="1417"/>
  <c r="B6" i="1417"/>
  <c r="B7" i="1417"/>
  <c r="B8" i="1417"/>
  <c r="B9" i="1417"/>
  <c r="B10" i="1417"/>
  <c r="B11" i="1417"/>
  <c r="B12" i="1417"/>
  <c r="B13" i="1417"/>
  <c r="B14" i="1417"/>
  <c r="B15" i="1417"/>
  <c r="B16" i="1417"/>
  <c r="B17" i="1417"/>
  <c r="B18" i="1417"/>
  <c r="B19" i="1417"/>
  <c r="B20" i="1417"/>
  <c r="B21" i="1417"/>
  <c r="B22" i="1417"/>
  <c r="B23" i="1417"/>
  <c r="B24" i="1417"/>
  <c r="B25" i="1417"/>
  <c r="B26" i="1417"/>
  <c r="B27" i="1417"/>
  <c r="B28" i="1417"/>
  <c r="B29" i="1417"/>
  <c r="B30" i="1417"/>
  <c r="B31" i="1417"/>
  <c r="B32" i="1417"/>
  <c r="B33" i="1417"/>
  <c r="B34" i="1417"/>
  <c r="B35" i="1417"/>
  <c r="B36" i="1417"/>
  <c r="B37" i="1417"/>
  <c r="B38" i="1417"/>
  <c r="B39" i="1417"/>
  <c r="B40" i="1417"/>
  <c r="B41" i="1417"/>
  <c r="B42" i="1417"/>
  <c r="B43" i="1417"/>
  <c r="B44" i="1417"/>
  <c r="B45" i="1417"/>
  <c r="B46" i="1417"/>
  <c r="B47" i="1417"/>
  <c r="B48" i="1417"/>
  <c r="B49" i="1417"/>
  <c r="B50" i="1417"/>
  <c r="B51" i="1417"/>
  <c r="B52" i="1417"/>
  <c r="B53" i="1417"/>
  <c r="B54" i="1417"/>
  <c r="B55" i="1417"/>
  <c r="B56" i="1417"/>
  <c r="B57" i="1417"/>
  <c r="B58" i="1417"/>
  <c r="B59" i="1417"/>
  <c r="B60" i="1417"/>
  <c r="B61" i="1417"/>
  <c r="B62" i="1417"/>
  <c r="B63" i="1417"/>
  <c r="B64" i="1417"/>
  <c r="B65" i="1417"/>
  <c r="B66" i="1417"/>
  <c r="B67" i="1417"/>
  <c r="B68" i="1417"/>
  <c r="B69" i="1417"/>
  <c r="B70" i="1417"/>
  <c r="B71" i="1417"/>
  <c r="B72" i="1417"/>
  <c r="B73" i="1417"/>
  <c r="S2" i="1416"/>
  <c r="S3" i="1416"/>
  <c r="S4" i="1416"/>
  <c r="S5" i="1416"/>
  <c r="S6" i="1416"/>
  <c r="S7" i="1416"/>
  <c r="S8" i="1416"/>
  <c r="S9" i="1416"/>
  <c r="S10" i="1416"/>
  <c r="S11" i="1416"/>
  <c r="S12" i="1416"/>
  <c r="S13" i="1416"/>
  <c r="S14" i="1416"/>
  <c r="S15" i="1416"/>
  <c r="S16" i="1416"/>
  <c r="S17" i="1416"/>
  <c r="S18" i="1416"/>
  <c r="S19" i="1416"/>
  <c r="S20" i="1416"/>
  <c r="S21" i="1416"/>
  <c r="S22" i="1416"/>
  <c r="S23" i="1416"/>
  <c r="S24" i="1416"/>
  <c r="S25" i="1416"/>
  <c r="S26" i="1416"/>
  <c r="S27" i="1416"/>
  <c r="S28" i="1416"/>
  <c r="S29" i="1416"/>
  <c r="S30" i="1416"/>
  <c r="S31" i="1416"/>
  <c r="S32" i="1416"/>
  <c r="S33" i="1416"/>
  <c r="S34" i="1416"/>
  <c r="S35" i="1416"/>
  <c r="S36" i="1416"/>
  <c r="S37" i="1416"/>
  <c r="S38" i="1416"/>
  <c r="S39" i="1416"/>
  <c r="S40" i="1416"/>
  <c r="S41" i="1416"/>
  <c r="S42" i="1416"/>
  <c r="S43" i="1416"/>
  <c r="S44" i="1416"/>
  <c r="S45" i="1416"/>
  <c r="S46" i="1416"/>
  <c r="S47" i="1416"/>
  <c r="S48" i="1416"/>
  <c r="S49" i="1416"/>
  <c r="S50" i="1416"/>
  <c r="S51" i="1416"/>
  <c r="S52" i="1416"/>
  <c r="S53" i="1416"/>
  <c r="S54" i="1416"/>
  <c r="S55" i="1416"/>
  <c r="S56" i="1416"/>
  <c r="S57" i="1416"/>
  <c r="S58" i="1416"/>
  <c r="S59" i="1416"/>
  <c r="S60" i="1416"/>
  <c r="S61" i="1416"/>
  <c r="S62" i="1416"/>
  <c r="S63" i="1416"/>
  <c r="S64" i="1416"/>
  <c r="S65" i="1416"/>
  <c r="S66" i="1416"/>
  <c r="S67" i="1416"/>
  <c r="S68" i="1416"/>
  <c r="S69" i="1416"/>
  <c r="S70" i="1416"/>
  <c r="S71" i="1416"/>
  <c r="S72" i="1416"/>
  <c r="S73" i="1416"/>
  <c r="R2" i="1416"/>
  <c r="R3" i="1416"/>
  <c r="R4" i="1416"/>
  <c r="R5" i="1416"/>
  <c r="R6" i="1416"/>
  <c r="R7" i="1416"/>
  <c r="R8" i="1416"/>
  <c r="R9" i="1416"/>
  <c r="R10" i="1416"/>
  <c r="R11" i="1416"/>
  <c r="R12" i="1416"/>
  <c r="R13" i="1416"/>
  <c r="R14" i="1416"/>
  <c r="R15" i="1416"/>
  <c r="R16" i="1416"/>
  <c r="R17" i="1416"/>
  <c r="R18" i="1416"/>
  <c r="R19" i="1416"/>
  <c r="R20" i="1416"/>
  <c r="R21" i="1416"/>
  <c r="R22" i="1416"/>
  <c r="R23" i="1416"/>
  <c r="R24" i="1416"/>
  <c r="R25" i="1416"/>
  <c r="R26" i="1416"/>
  <c r="R27" i="1416"/>
  <c r="R28" i="1416"/>
  <c r="R29" i="1416"/>
  <c r="R30" i="1416"/>
  <c r="R31" i="1416"/>
  <c r="R32" i="1416"/>
  <c r="R33" i="1416"/>
  <c r="R34" i="1416"/>
  <c r="R35" i="1416"/>
  <c r="R36" i="1416"/>
  <c r="R37" i="1416"/>
  <c r="R38" i="1416"/>
  <c r="R39" i="1416"/>
  <c r="R40" i="1416"/>
  <c r="R41" i="1416"/>
  <c r="R42" i="1416"/>
  <c r="R43" i="1416"/>
  <c r="R44" i="1416"/>
  <c r="R45" i="1416"/>
  <c r="R46" i="1416"/>
  <c r="R47" i="1416"/>
  <c r="R48" i="1416"/>
  <c r="R49" i="1416"/>
  <c r="R50" i="1416"/>
  <c r="R51" i="1416"/>
  <c r="R52" i="1416"/>
  <c r="R53" i="1416"/>
  <c r="R54" i="1416"/>
  <c r="R55" i="1416"/>
  <c r="R56" i="1416"/>
  <c r="R57" i="1416"/>
  <c r="R58" i="1416"/>
  <c r="R59" i="1416"/>
  <c r="R60" i="1416"/>
  <c r="R61" i="1416"/>
  <c r="R62" i="1416"/>
  <c r="R63" i="1416"/>
  <c r="R64" i="1416"/>
  <c r="R65" i="1416"/>
  <c r="R66" i="1416"/>
  <c r="R67" i="1416"/>
  <c r="R68" i="1416"/>
  <c r="R69" i="1416"/>
  <c r="R70" i="1416"/>
  <c r="R71" i="1416"/>
  <c r="R72" i="1416"/>
  <c r="R73" i="1416"/>
  <c r="Q2" i="1416"/>
  <c r="Q3" i="1416"/>
  <c r="Q4" i="1416"/>
  <c r="Q5" i="1416"/>
  <c r="Q6" i="1416"/>
  <c r="Q7" i="1416"/>
  <c r="Q8" i="1416"/>
  <c r="Q9" i="1416"/>
  <c r="Q10" i="1416"/>
  <c r="Q11" i="1416"/>
  <c r="Q12" i="1416"/>
  <c r="Q13" i="1416"/>
  <c r="Q14" i="1416"/>
  <c r="Q15" i="1416"/>
  <c r="Q16" i="1416"/>
  <c r="Q17" i="1416"/>
  <c r="Q18" i="1416"/>
  <c r="Q19" i="1416"/>
  <c r="Q20" i="1416"/>
  <c r="Q21" i="1416"/>
  <c r="Q22" i="1416"/>
  <c r="Q23" i="1416"/>
  <c r="Q24" i="1416"/>
  <c r="Q25" i="1416"/>
  <c r="Q26" i="1416"/>
  <c r="Q27" i="1416"/>
  <c r="Q28" i="1416"/>
  <c r="Q29" i="1416"/>
  <c r="Q30" i="1416"/>
  <c r="Q31" i="1416"/>
  <c r="Q32" i="1416"/>
  <c r="Q33" i="1416"/>
  <c r="Q34" i="1416"/>
  <c r="Q35" i="1416"/>
  <c r="Q36" i="1416"/>
  <c r="Q37" i="1416"/>
  <c r="Q38" i="1416"/>
  <c r="Q39" i="1416"/>
  <c r="Q40" i="1416"/>
  <c r="Q41" i="1416"/>
  <c r="Q42" i="1416"/>
  <c r="Q43" i="1416"/>
  <c r="Q44" i="1416"/>
  <c r="Q45" i="1416"/>
  <c r="Q46" i="1416"/>
  <c r="Q47" i="1416"/>
  <c r="Q48" i="1416"/>
  <c r="Q49" i="1416"/>
  <c r="Q50" i="1416"/>
  <c r="Q51" i="1416"/>
  <c r="Q52" i="1416"/>
  <c r="Q53" i="1416"/>
  <c r="Q54" i="1416"/>
  <c r="Q55" i="1416"/>
  <c r="Q56" i="1416"/>
  <c r="Q57" i="1416"/>
  <c r="Q58" i="1416"/>
  <c r="Q59" i="1416"/>
  <c r="Q60" i="1416"/>
  <c r="Q61" i="1416"/>
  <c r="Q62" i="1416"/>
  <c r="Q63" i="1416"/>
  <c r="Q64" i="1416"/>
  <c r="Q65" i="1416"/>
  <c r="Q66" i="1416"/>
  <c r="Q67" i="1416"/>
  <c r="Q68" i="1416"/>
  <c r="Q69" i="1416"/>
  <c r="Q70" i="1416"/>
  <c r="Q71" i="1416"/>
  <c r="Q72" i="1416"/>
  <c r="Q73" i="1416"/>
  <c r="P2" i="1416"/>
  <c r="P3" i="1416"/>
  <c r="P4" i="1416"/>
  <c r="P5" i="1416"/>
  <c r="P6" i="1416"/>
  <c r="P7" i="1416"/>
  <c r="P8" i="1416"/>
  <c r="P9" i="1416"/>
  <c r="P10" i="1416"/>
  <c r="P11" i="1416"/>
  <c r="P12" i="1416"/>
  <c r="P13" i="1416"/>
  <c r="P14" i="1416"/>
  <c r="P15" i="1416"/>
  <c r="P16" i="1416"/>
  <c r="P17" i="1416"/>
  <c r="P18" i="1416"/>
  <c r="P19" i="1416"/>
  <c r="P20" i="1416"/>
  <c r="P21" i="1416"/>
  <c r="P22" i="1416"/>
  <c r="P23" i="1416"/>
  <c r="P24" i="1416"/>
  <c r="P25" i="1416"/>
  <c r="P26" i="1416"/>
  <c r="P27" i="1416"/>
  <c r="P28" i="1416"/>
  <c r="P29" i="1416"/>
  <c r="P30" i="1416"/>
  <c r="P31" i="1416"/>
  <c r="P32" i="1416"/>
  <c r="P33" i="1416"/>
  <c r="P34" i="1416"/>
  <c r="P35" i="1416"/>
  <c r="P36" i="1416"/>
  <c r="P37" i="1416"/>
  <c r="P38" i="1416"/>
  <c r="P39" i="1416"/>
  <c r="P40" i="1416"/>
  <c r="P41" i="1416"/>
  <c r="P42" i="1416"/>
  <c r="P43" i="1416"/>
  <c r="P44" i="1416"/>
  <c r="P45" i="1416"/>
  <c r="P46" i="1416"/>
  <c r="P47" i="1416"/>
  <c r="P48" i="1416"/>
  <c r="P49" i="1416"/>
  <c r="P50" i="1416"/>
  <c r="P51" i="1416"/>
  <c r="P52" i="1416"/>
  <c r="P53" i="1416"/>
  <c r="P54" i="1416"/>
  <c r="P55" i="1416"/>
  <c r="P56" i="1416"/>
  <c r="P57" i="1416"/>
  <c r="P58" i="1416"/>
  <c r="P59" i="1416"/>
  <c r="P60" i="1416"/>
  <c r="P61" i="1416"/>
  <c r="P62" i="1416"/>
  <c r="P63" i="1416"/>
  <c r="P64" i="1416"/>
  <c r="P65" i="1416"/>
  <c r="P66" i="1416"/>
  <c r="P67" i="1416"/>
  <c r="P68" i="1416"/>
  <c r="P69" i="1416"/>
  <c r="P70" i="1416"/>
  <c r="P71" i="1416"/>
  <c r="P72" i="1416"/>
  <c r="P73" i="1416"/>
  <c r="O2" i="1416"/>
  <c r="O3" i="1416"/>
  <c r="O4" i="1416"/>
  <c r="O5" i="1416"/>
  <c r="O6" i="1416"/>
  <c r="O7" i="1416"/>
  <c r="O8" i="1416"/>
  <c r="O9" i="1416"/>
  <c r="O10" i="1416"/>
  <c r="O11" i="1416"/>
  <c r="O12" i="1416"/>
  <c r="O13" i="1416"/>
  <c r="O14" i="1416"/>
  <c r="O15" i="1416"/>
  <c r="O16" i="1416"/>
  <c r="O17" i="1416"/>
  <c r="O18" i="1416"/>
  <c r="O19" i="1416"/>
  <c r="O20" i="1416"/>
  <c r="O21" i="1416"/>
  <c r="O22" i="1416"/>
  <c r="O23" i="1416"/>
  <c r="O24" i="1416"/>
  <c r="O25" i="1416"/>
  <c r="O26" i="1416"/>
  <c r="O27" i="1416"/>
  <c r="O28" i="1416"/>
  <c r="O29" i="1416"/>
  <c r="O30" i="1416"/>
  <c r="O31" i="1416"/>
  <c r="O32" i="1416"/>
  <c r="O33" i="1416"/>
  <c r="O34" i="1416"/>
  <c r="O35" i="1416"/>
  <c r="O36" i="1416"/>
  <c r="O37" i="1416"/>
  <c r="O38" i="1416"/>
  <c r="O39" i="1416"/>
  <c r="O40" i="1416"/>
  <c r="O41" i="1416"/>
  <c r="O42" i="1416"/>
  <c r="O43" i="1416"/>
  <c r="O44" i="1416"/>
  <c r="O45" i="1416"/>
  <c r="O46" i="1416"/>
  <c r="O47" i="1416"/>
  <c r="O48" i="1416"/>
  <c r="O49" i="1416"/>
  <c r="O50" i="1416"/>
  <c r="O51" i="1416"/>
  <c r="O52" i="1416"/>
  <c r="O53" i="1416"/>
  <c r="O54" i="1416"/>
  <c r="O55" i="1416"/>
  <c r="O56" i="1416"/>
  <c r="O57" i="1416"/>
  <c r="O58" i="1416"/>
  <c r="O59" i="1416"/>
  <c r="O60" i="1416"/>
  <c r="O61" i="1416"/>
  <c r="O62" i="1416"/>
  <c r="O63" i="1416"/>
  <c r="O64" i="1416"/>
  <c r="O65" i="1416"/>
  <c r="O66" i="1416"/>
  <c r="O67" i="1416"/>
  <c r="O68" i="1416"/>
  <c r="O69" i="1416"/>
  <c r="O70" i="1416"/>
  <c r="O71" i="1416"/>
  <c r="O72" i="1416"/>
  <c r="O73" i="1416"/>
  <c r="N2" i="1416"/>
  <c r="N3" i="1416"/>
  <c r="N4" i="1416"/>
  <c r="N5" i="1416"/>
  <c r="N6" i="1416"/>
  <c r="N7" i="1416"/>
  <c r="N8" i="1416"/>
  <c r="N9" i="1416"/>
  <c r="N10" i="1416"/>
  <c r="N11" i="1416"/>
  <c r="N12" i="1416"/>
  <c r="N13" i="1416"/>
  <c r="N14" i="1416"/>
  <c r="N15" i="1416"/>
  <c r="N16" i="1416"/>
  <c r="N17" i="1416"/>
  <c r="N18" i="1416"/>
  <c r="N19" i="1416"/>
  <c r="N20" i="1416"/>
  <c r="N21" i="1416"/>
  <c r="N22" i="1416"/>
  <c r="N23" i="1416"/>
  <c r="N24" i="1416"/>
  <c r="N25" i="1416"/>
  <c r="N26" i="1416"/>
  <c r="N27" i="1416"/>
  <c r="N28" i="1416"/>
  <c r="N29" i="1416"/>
  <c r="N30" i="1416"/>
  <c r="N31" i="1416"/>
  <c r="N32" i="1416"/>
  <c r="N33" i="1416"/>
  <c r="N34" i="1416"/>
  <c r="N35" i="1416"/>
  <c r="N36" i="1416"/>
  <c r="N37" i="1416"/>
  <c r="N38" i="1416"/>
  <c r="N39" i="1416"/>
  <c r="N40" i="1416"/>
  <c r="N41" i="1416"/>
  <c r="N42" i="1416"/>
  <c r="N43" i="1416"/>
  <c r="N44" i="1416"/>
  <c r="N45" i="1416"/>
  <c r="N46" i="1416"/>
  <c r="N47" i="1416"/>
  <c r="N48" i="1416"/>
  <c r="N49" i="1416"/>
  <c r="N50" i="1416"/>
  <c r="N51" i="1416"/>
  <c r="N52" i="1416"/>
  <c r="N53" i="1416"/>
  <c r="N54" i="1416"/>
  <c r="N55" i="1416"/>
  <c r="N56" i="1416"/>
  <c r="N57" i="1416"/>
  <c r="N58" i="1416"/>
  <c r="N59" i="1416"/>
  <c r="N60" i="1416"/>
  <c r="N61" i="1416"/>
  <c r="N62" i="1416"/>
  <c r="N63" i="1416"/>
  <c r="N64" i="1416"/>
  <c r="N65" i="1416"/>
  <c r="N66" i="1416"/>
  <c r="N67" i="1416"/>
  <c r="N68" i="1416"/>
  <c r="N69" i="1416"/>
  <c r="N70" i="1416"/>
  <c r="N71" i="1416"/>
  <c r="N72" i="1416"/>
  <c r="N73" i="1416"/>
  <c r="M2" i="1416"/>
  <c r="M3" i="1416"/>
  <c r="M4" i="1416"/>
  <c r="M5" i="1416"/>
  <c r="M6" i="1416"/>
  <c r="M7" i="1416"/>
  <c r="M8" i="1416"/>
  <c r="M9" i="1416"/>
  <c r="M10" i="1416"/>
  <c r="M11" i="1416"/>
  <c r="M12" i="1416"/>
  <c r="M13" i="1416"/>
  <c r="M14" i="1416"/>
  <c r="M15" i="1416"/>
  <c r="M16" i="1416"/>
  <c r="M17" i="1416"/>
  <c r="M18" i="1416"/>
  <c r="M19" i="1416"/>
  <c r="M20" i="1416"/>
  <c r="M21" i="1416"/>
  <c r="M22" i="1416"/>
  <c r="M23" i="1416"/>
  <c r="M24" i="1416"/>
  <c r="M25" i="1416"/>
  <c r="M26" i="1416"/>
  <c r="M27" i="1416"/>
  <c r="M28" i="1416"/>
  <c r="M29" i="1416"/>
  <c r="M30" i="1416"/>
  <c r="M31" i="1416"/>
  <c r="M32" i="1416"/>
  <c r="M33" i="1416"/>
  <c r="M34" i="1416"/>
  <c r="M35" i="1416"/>
  <c r="M36" i="1416"/>
  <c r="M37" i="1416"/>
  <c r="M38" i="1416"/>
  <c r="M39" i="1416"/>
  <c r="M40" i="1416"/>
  <c r="M41" i="1416"/>
  <c r="M42" i="1416"/>
  <c r="M43" i="1416"/>
  <c r="M44" i="1416"/>
  <c r="M45" i="1416"/>
  <c r="M46" i="1416"/>
  <c r="M47" i="1416"/>
  <c r="M48" i="1416"/>
  <c r="M49" i="1416"/>
  <c r="M50" i="1416"/>
  <c r="M51" i="1416"/>
  <c r="M52" i="1416"/>
  <c r="M53" i="1416"/>
  <c r="M54" i="1416"/>
  <c r="M55" i="1416"/>
  <c r="M56" i="1416"/>
  <c r="M57" i="1416"/>
  <c r="M58" i="1416"/>
  <c r="M59" i="1416"/>
  <c r="M60" i="1416"/>
  <c r="M61" i="1416"/>
  <c r="M62" i="1416"/>
  <c r="M63" i="1416"/>
  <c r="M64" i="1416"/>
  <c r="M65" i="1416"/>
  <c r="M66" i="1416"/>
  <c r="M67" i="1416"/>
  <c r="M68" i="1416"/>
  <c r="M69" i="1416"/>
  <c r="M70" i="1416"/>
  <c r="M71" i="1416"/>
  <c r="M72" i="1416"/>
  <c r="M73" i="1416"/>
  <c r="L2" i="1416"/>
  <c r="L3" i="1416"/>
  <c r="L4" i="1416"/>
  <c r="L5" i="1416"/>
  <c r="L6" i="1416"/>
  <c r="L7" i="1416"/>
  <c r="L8" i="1416"/>
  <c r="L9" i="1416"/>
  <c r="L10" i="1416"/>
  <c r="L11" i="1416"/>
  <c r="L12" i="1416"/>
  <c r="L13" i="1416"/>
  <c r="L14" i="1416"/>
  <c r="L15" i="1416"/>
  <c r="L16" i="1416"/>
  <c r="L17" i="1416"/>
  <c r="L18" i="1416"/>
  <c r="L19" i="1416"/>
  <c r="L20" i="1416"/>
  <c r="L21" i="1416"/>
  <c r="L22" i="1416"/>
  <c r="L23" i="1416"/>
  <c r="L24" i="1416"/>
  <c r="L25" i="1416"/>
  <c r="L26" i="1416"/>
  <c r="L27" i="1416"/>
  <c r="L28" i="1416"/>
  <c r="L29" i="1416"/>
  <c r="L30" i="1416"/>
  <c r="L31" i="1416"/>
  <c r="L32" i="1416"/>
  <c r="L33" i="1416"/>
  <c r="L34" i="1416"/>
  <c r="L35" i="1416"/>
  <c r="L36" i="1416"/>
  <c r="L37" i="1416"/>
  <c r="L38" i="1416"/>
  <c r="L39" i="1416"/>
  <c r="L40" i="1416"/>
  <c r="L41" i="1416"/>
  <c r="L42" i="1416"/>
  <c r="L43" i="1416"/>
  <c r="L44" i="1416"/>
  <c r="L45" i="1416"/>
  <c r="L46" i="1416"/>
  <c r="L47" i="1416"/>
  <c r="L48" i="1416"/>
  <c r="L49" i="1416"/>
  <c r="L50" i="1416"/>
  <c r="L51" i="1416"/>
  <c r="L52" i="1416"/>
  <c r="L53" i="1416"/>
  <c r="L54" i="1416"/>
  <c r="L55" i="1416"/>
  <c r="L56" i="1416"/>
  <c r="L57" i="1416"/>
  <c r="L58" i="1416"/>
  <c r="L59" i="1416"/>
  <c r="L60" i="1416"/>
  <c r="L61" i="1416"/>
  <c r="L62" i="1416"/>
  <c r="L63" i="1416"/>
  <c r="L64" i="1416"/>
  <c r="L65" i="1416"/>
  <c r="L66" i="1416"/>
  <c r="L67" i="1416"/>
  <c r="L68" i="1416"/>
  <c r="L69" i="1416"/>
  <c r="L70" i="1416"/>
  <c r="L71" i="1416"/>
  <c r="L72" i="1416"/>
  <c r="L73" i="1416"/>
  <c r="K2" i="1416"/>
  <c r="K3" i="1416"/>
  <c r="K4" i="1416"/>
  <c r="K5" i="1416"/>
  <c r="K6" i="1416"/>
  <c r="K7" i="1416"/>
  <c r="K8" i="1416"/>
  <c r="K9" i="1416"/>
  <c r="K10" i="1416"/>
  <c r="K11" i="1416"/>
  <c r="K12" i="1416"/>
  <c r="K13" i="1416"/>
  <c r="K14" i="1416"/>
  <c r="K15" i="1416"/>
  <c r="K16" i="1416"/>
  <c r="K17" i="1416"/>
  <c r="K18" i="1416"/>
  <c r="K19" i="1416"/>
  <c r="K20" i="1416"/>
  <c r="K21" i="1416"/>
  <c r="K22" i="1416"/>
  <c r="K23" i="1416"/>
  <c r="K24" i="1416"/>
  <c r="K25" i="1416"/>
  <c r="K26" i="1416"/>
  <c r="K27" i="1416"/>
  <c r="K28" i="1416"/>
  <c r="K29" i="1416"/>
  <c r="K30" i="1416"/>
  <c r="K31" i="1416"/>
  <c r="K32" i="1416"/>
  <c r="K33" i="1416"/>
  <c r="K34" i="1416"/>
  <c r="K35" i="1416"/>
  <c r="K36" i="1416"/>
  <c r="K37" i="1416"/>
  <c r="K38" i="1416"/>
  <c r="K39" i="1416"/>
  <c r="K40" i="1416"/>
  <c r="K41" i="1416"/>
  <c r="K42" i="1416"/>
  <c r="K43" i="1416"/>
  <c r="K44" i="1416"/>
  <c r="K45" i="1416"/>
  <c r="K46" i="1416"/>
  <c r="K47" i="1416"/>
  <c r="K48" i="1416"/>
  <c r="K49" i="1416"/>
  <c r="K50" i="1416"/>
  <c r="K51" i="1416"/>
  <c r="K52" i="1416"/>
  <c r="K53" i="1416"/>
  <c r="K54" i="1416"/>
  <c r="K55" i="1416"/>
  <c r="K56" i="1416"/>
  <c r="K57" i="1416"/>
  <c r="K58" i="1416"/>
  <c r="K59" i="1416"/>
  <c r="K60" i="1416"/>
  <c r="K61" i="1416"/>
  <c r="K62" i="1416"/>
  <c r="K63" i="1416"/>
  <c r="K64" i="1416"/>
  <c r="K65" i="1416"/>
  <c r="K66" i="1416"/>
  <c r="K67" i="1416"/>
  <c r="K68" i="1416"/>
  <c r="K69" i="1416"/>
  <c r="K70" i="1416"/>
  <c r="K71" i="1416"/>
  <c r="K72" i="1416"/>
  <c r="K73" i="1416"/>
  <c r="E50" i="1415"/>
  <c r="D8" i="1418"/>
  <c r="B2" i="1415"/>
  <c r="B3" i="1415"/>
  <c r="B4" i="1415"/>
  <c r="B5" i="1415"/>
  <c r="B6" i="1415"/>
  <c r="B7" i="1415"/>
  <c r="B8" i="1415"/>
  <c r="B9" i="1415"/>
  <c r="B10" i="1415"/>
  <c r="B11" i="1415"/>
  <c r="B12" i="1415"/>
  <c r="B13" i="1415"/>
  <c r="B14" i="1415"/>
  <c r="B15" i="1415"/>
  <c r="B16" i="1415"/>
  <c r="B17" i="1415"/>
  <c r="B18" i="1415"/>
  <c r="B19" i="1415"/>
  <c r="B20" i="1415"/>
  <c r="B21" i="1415"/>
  <c r="B22" i="1415"/>
  <c r="B23" i="1415"/>
  <c r="B24" i="1415"/>
  <c r="B25" i="1415"/>
  <c r="B26" i="1415"/>
  <c r="B27" i="1415"/>
  <c r="B28" i="1415"/>
  <c r="B29" i="1415"/>
  <c r="B30" i="1415"/>
  <c r="B31" i="1415"/>
  <c r="B32" i="1415"/>
  <c r="B33" i="1415"/>
  <c r="B34" i="1415"/>
  <c r="B35" i="1415"/>
  <c r="B36" i="1415"/>
  <c r="B37" i="1415"/>
  <c r="B38" i="1415"/>
  <c r="B39" i="1415"/>
  <c r="B40" i="1415"/>
  <c r="B41" i="1415"/>
  <c r="B42" i="1415"/>
  <c r="B43" i="1415"/>
  <c r="B44" i="1415"/>
  <c r="B45" i="1415"/>
  <c r="B46" i="1415"/>
  <c r="B47" i="1415"/>
  <c r="B48" i="1415"/>
  <c r="B49" i="1415"/>
  <c r="E2" i="1415"/>
  <c r="E3" i="1415"/>
  <c r="E4" i="1415"/>
  <c r="E5" i="1415"/>
  <c r="E6" i="1415"/>
  <c r="E7" i="1415"/>
  <c r="E8" i="1415"/>
  <c r="E9" i="1415"/>
  <c r="E10" i="1415"/>
  <c r="E11" i="1415"/>
  <c r="E12" i="1415"/>
  <c r="E13" i="1415"/>
  <c r="E14" i="1415"/>
  <c r="E15" i="1415"/>
  <c r="E16" i="1415"/>
  <c r="E17" i="1415"/>
  <c r="E18" i="1415"/>
  <c r="E19" i="1415"/>
  <c r="E20" i="1415"/>
  <c r="E21" i="1415"/>
  <c r="E22" i="1415"/>
  <c r="E23" i="1415"/>
  <c r="E24" i="1415"/>
  <c r="E25" i="1415"/>
  <c r="E26" i="1415"/>
  <c r="E27" i="1415"/>
  <c r="E28" i="1415"/>
  <c r="E29" i="1415"/>
  <c r="E30" i="1415"/>
  <c r="E31" i="1415"/>
  <c r="E32" i="1415"/>
  <c r="E33" i="1415"/>
  <c r="E34" i="1415"/>
  <c r="E35" i="1415"/>
  <c r="E36" i="1415"/>
  <c r="E37" i="1415"/>
  <c r="E38" i="1415"/>
  <c r="E39" i="1415"/>
  <c r="E40" i="1415"/>
  <c r="E41" i="1415"/>
  <c r="E42" i="1415"/>
  <c r="E43" i="1415"/>
  <c r="E44" i="1415"/>
  <c r="E45" i="1415"/>
  <c r="E46" i="1415"/>
  <c r="E47" i="1415"/>
  <c r="E48" i="1415"/>
  <c r="E49" i="1415"/>
  <c r="S2" i="1414"/>
  <c r="S3" i="1414"/>
  <c r="S4" i="1414"/>
  <c r="S5" i="1414"/>
  <c r="S6" i="1414"/>
  <c r="S7" i="1414"/>
  <c r="S8" i="1414"/>
  <c r="S9" i="1414"/>
  <c r="S10" i="1414"/>
  <c r="S11" i="1414"/>
  <c r="S12" i="1414"/>
  <c r="S13" i="1414"/>
  <c r="S14" i="1414"/>
  <c r="S15" i="1414"/>
  <c r="S16" i="1414"/>
  <c r="S17" i="1414"/>
  <c r="S18" i="1414"/>
  <c r="S19" i="1414"/>
  <c r="S20" i="1414"/>
  <c r="S21" i="1414"/>
  <c r="S22" i="1414"/>
  <c r="S23" i="1414"/>
  <c r="S24" i="1414"/>
  <c r="S25" i="1414"/>
  <c r="S26" i="1414"/>
  <c r="S27" i="1414"/>
  <c r="S28" i="1414"/>
  <c r="S29" i="1414"/>
  <c r="S30" i="1414"/>
  <c r="S31" i="1414"/>
  <c r="S32" i="1414"/>
  <c r="S33" i="1414"/>
  <c r="S34" i="1414"/>
  <c r="S35" i="1414"/>
  <c r="S36" i="1414"/>
  <c r="S37" i="1414"/>
  <c r="S38" i="1414"/>
  <c r="S39" i="1414"/>
  <c r="S40" i="1414"/>
  <c r="S41" i="1414"/>
  <c r="S42" i="1414"/>
  <c r="S43" i="1414"/>
  <c r="S44" i="1414"/>
  <c r="S45" i="1414"/>
  <c r="S46" i="1414"/>
  <c r="S47" i="1414"/>
  <c r="S48" i="1414"/>
  <c r="S49" i="1414"/>
  <c r="R2" i="1414"/>
  <c r="R3" i="1414"/>
  <c r="R4" i="1414"/>
  <c r="R5" i="1414"/>
  <c r="R6" i="1414"/>
  <c r="R7" i="1414"/>
  <c r="R8" i="1414"/>
  <c r="R9" i="1414"/>
  <c r="R10" i="1414"/>
  <c r="R11" i="1414"/>
  <c r="R12" i="1414"/>
  <c r="R13" i="1414"/>
  <c r="R14" i="1414"/>
  <c r="R15" i="1414"/>
  <c r="R16" i="1414"/>
  <c r="R17" i="1414"/>
  <c r="R18" i="1414"/>
  <c r="R19" i="1414"/>
  <c r="R20" i="1414"/>
  <c r="R21" i="1414"/>
  <c r="R22" i="1414"/>
  <c r="R23" i="1414"/>
  <c r="R24" i="1414"/>
  <c r="R25" i="1414"/>
  <c r="R26" i="1414"/>
  <c r="R27" i="1414"/>
  <c r="R28" i="1414"/>
  <c r="R29" i="1414"/>
  <c r="R30" i="1414"/>
  <c r="R31" i="1414"/>
  <c r="R32" i="1414"/>
  <c r="R33" i="1414"/>
  <c r="R34" i="1414"/>
  <c r="R35" i="1414"/>
  <c r="R36" i="1414"/>
  <c r="R37" i="1414"/>
  <c r="R38" i="1414"/>
  <c r="R39" i="1414"/>
  <c r="R40" i="1414"/>
  <c r="R41" i="1414"/>
  <c r="R42" i="1414"/>
  <c r="R43" i="1414"/>
  <c r="R44" i="1414"/>
  <c r="R45" i="1414"/>
  <c r="R46" i="1414"/>
  <c r="R47" i="1414"/>
  <c r="R48" i="1414"/>
  <c r="R49" i="1414"/>
  <c r="Q2" i="1414"/>
  <c r="Q3" i="1414"/>
  <c r="Q4" i="1414"/>
  <c r="Q5" i="1414"/>
  <c r="Q6" i="1414"/>
  <c r="Q7" i="1414"/>
  <c r="Q8" i="1414"/>
  <c r="Q9" i="1414"/>
  <c r="Q10" i="1414"/>
  <c r="Q11" i="1414"/>
  <c r="Q12" i="1414"/>
  <c r="Q13" i="1414"/>
  <c r="Q14" i="1414"/>
  <c r="Q15" i="1414"/>
  <c r="Q16" i="1414"/>
  <c r="Q17" i="1414"/>
  <c r="Q18" i="1414"/>
  <c r="Q19" i="1414"/>
  <c r="Q20" i="1414"/>
  <c r="Q21" i="1414"/>
  <c r="Q22" i="1414"/>
  <c r="Q23" i="1414"/>
  <c r="Q24" i="1414"/>
  <c r="Q25" i="1414"/>
  <c r="Q26" i="1414"/>
  <c r="Q27" i="1414"/>
  <c r="Q28" i="1414"/>
  <c r="Q29" i="1414"/>
  <c r="Q30" i="1414"/>
  <c r="Q31" i="1414"/>
  <c r="Q32" i="1414"/>
  <c r="Q33" i="1414"/>
  <c r="Q34" i="1414"/>
  <c r="Q35" i="1414"/>
  <c r="Q36" i="1414"/>
  <c r="Q37" i="1414"/>
  <c r="Q38" i="1414"/>
  <c r="Q39" i="1414"/>
  <c r="Q40" i="1414"/>
  <c r="Q41" i="1414"/>
  <c r="Q42" i="1414"/>
  <c r="Q43" i="1414"/>
  <c r="Q44" i="1414"/>
  <c r="Q45" i="1414"/>
  <c r="Q46" i="1414"/>
  <c r="Q47" i="1414"/>
  <c r="Q48" i="1414"/>
  <c r="Q49" i="1414"/>
  <c r="P2" i="1414"/>
  <c r="P3" i="1414"/>
  <c r="P4" i="1414"/>
  <c r="P5" i="1414"/>
  <c r="P6" i="1414"/>
  <c r="P7" i="1414"/>
  <c r="P8" i="1414"/>
  <c r="P9" i="1414"/>
  <c r="P10" i="1414"/>
  <c r="P11" i="1414"/>
  <c r="P12" i="1414"/>
  <c r="P13" i="1414"/>
  <c r="P14" i="1414"/>
  <c r="P15" i="1414"/>
  <c r="P16" i="1414"/>
  <c r="P17" i="1414"/>
  <c r="P18" i="1414"/>
  <c r="P19" i="1414"/>
  <c r="P20" i="1414"/>
  <c r="P21" i="1414"/>
  <c r="P22" i="1414"/>
  <c r="P23" i="1414"/>
  <c r="P24" i="1414"/>
  <c r="P25" i="1414"/>
  <c r="P26" i="1414"/>
  <c r="P27" i="1414"/>
  <c r="P28" i="1414"/>
  <c r="P29" i="1414"/>
  <c r="P30" i="1414"/>
  <c r="P31" i="1414"/>
  <c r="P32" i="1414"/>
  <c r="P33" i="1414"/>
  <c r="P34" i="1414"/>
  <c r="P35" i="1414"/>
  <c r="P36" i="1414"/>
  <c r="P37" i="1414"/>
  <c r="P38" i="1414"/>
  <c r="P39" i="1414"/>
  <c r="P40" i="1414"/>
  <c r="P41" i="1414"/>
  <c r="P42" i="1414"/>
  <c r="P43" i="1414"/>
  <c r="P44" i="1414"/>
  <c r="P45" i="1414"/>
  <c r="P46" i="1414"/>
  <c r="P47" i="1414"/>
  <c r="P48" i="1414"/>
  <c r="P49" i="1414"/>
  <c r="O2" i="1414"/>
  <c r="O3" i="1414"/>
  <c r="O4" i="1414"/>
  <c r="O5" i="1414"/>
  <c r="O6" i="1414"/>
  <c r="O7" i="1414"/>
  <c r="O8" i="1414"/>
  <c r="O9" i="1414"/>
  <c r="O10" i="1414"/>
  <c r="O11" i="1414"/>
  <c r="O12" i="1414"/>
  <c r="O13" i="1414"/>
  <c r="O14" i="1414"/>
  <c r="O15" i="1414"/>
  <c r="O16" i="1414"/>
  <c r="O17" i="1414"/>
  <c r="O18" i="1414"/>
  <c r="O19" i="1414"/>
  <c r="O20" i="1414"/>
  <c r="O21" i="1414"/>
  <c r="O22" i="1414"/>
  <c r="O23" i="1414"/>
  <c r="O24" i="1414"/>
  <c r="O25" i="1414"/>
  <c r="O26" i="1414"/>
  <c r="O27" i="1414"/>
  <c r="O28" i="1414"/>
  <c r="O29" i="1414"/>
  <c r="O30" i="1414"/>
  <c r="O31" i="1414"/>
  <c r="O32" i="1414"/>
  <c r="O33" i="1414"/>
  <c r="O34" i="1414"/>
  <c r="O35" i="1414"/>
  <c r="O36" i="1414"/>
  <c r="O37" i="1414"/>
  <c r="O38" i="1414"/>
  <c r="O39" i="1414"/>
  <c r="O40" i="1414"/>
  <c r="O41" i="1414"/>
  <c r="O42" i="1414"/>
  <c r="O43" i="1414"/>
  <c r="O44" i="1414"/>
  <c r="O45" i="1414"/>
  <c r="O46" i="1414"/>
  <c r="O47" i="1414"/>
  <c r="O48" i="1414"/>
  <c r="O49" i="1414"/>
  <c r="N2" i="1414"/>
  <c r="N3" i="1414"/>
  <c r="N4" i="1414"/>
  <c r="N5" i="1414"/>
  <c r="N6" i="1414"/>
  <c r="N7" i="1414"/>
  <c r="N8" i="1414"/>
  <c r="N9" i="1414"/>
  <c r="N10" i="1414"/>
  <c r="N11" i="1414"/>
  <c r="N12" i="1414"/>
  <c r="N13" i="1414"/>
  <c r="N14" i="1414"/>
  <c r="N15" i="1414"/>
  <c r="N16" i="1414"/>
  <c r="N17" i="1414"/>
  <c r="N18" i="1414"/>
  <c r="N19" i="1414"/>
  <c r="N20" i="1414"/>
  <c r="N21" i="1414"/>
  <c r="N22" i="1414"/>
  <c r="N23" i="1414"/>
  <c r="N24" i="1414"/>
  <c r="N25" i="1414"/>
  <c r="N26" i="1414"/>
  <c r="N27" i="1414"/>
  <c r="N28" i="1414"/>
  <c r="N29" i="1414"/>
  <c r="N30" i="1414"/>
  <c r="N31" i="1414"/>
  <c r="N32" i="1414"/>
  <c r="N33" i="1414"/>
  <c r="N34" i="1414"/>
  <c r="N35" i="1414"/>
  <c r="N36" i="1414"/>
  <c r="N37" i="1414"/>
  <c r="N38" i="1414"/>
  <c r="N39" i="1414"/>
  <c r="N40" i="1414"/>
  <c r="N41" i="1414"/>
  <c r="N42" i="1414"/>
  <c r="N43" i="1414"/>
  <c r="N44" i="1414"/>
  <c r="N45" i="1414"/>
  <c r="N46" i="1414"/>
  <c r="N47" i="1414"/>
  <c r="N48" i="1414"/>
  <c r="N49" i="1414"/>
  <c r="M2" i="1414"/>
  <c r="M3" i="1414"/>
  <c r="M4" i="1414"/>
  <c r="M5" i="1414"/>
  <c r="M6" i="1414"/>
  <c r="M7" i="1414"/>
  <c r="M8" i="1414"/>
  <c r="M9" i="1414"/>
  <c r="M10" i="1414"/>
  <c r="M11" i="1414"/>
  <c r="M12" i="1414"/>
  <c r="M13" i="1414"/>
  <c r="M14" i="1414"/>
  <c r="M15" i="1414"/>
  <c r="M16" i="1414"/>
  <c r="M17" i="1414"/>
  <c r="M18" i="1414"/>
  <c r="M19" i="1414"/>
  <c r="M20" i="1414"/>
  <c r="M21" i="1414"/>
  <c r="M22" i="1414"/>
  <c r="M23" i="1414"/>
  <c r="M24" i="1414"/>
  <c r="M25" i="1414"/>
  <c r="M26" i="1414"/>
  <c r="M27" i="1414"/>
  <c r="M28" i="1414"/>
  <c r="M29" i="1414"/>
  <c r="M30" i="1414"/>
  <c r="M31" i="1414"/>
  <c r="M32" i="1414"/>
  <c r="M33" i="1414"/>
  <c r="M34" i="1414"/>
  <c r="M35" i="1414"/>
  <c r="M36" i="1414"/>
  <c r="M37" i="1414"/>
  <c r="M38" i="1414"/>
  <c r="M39" i="1414"/>
  <c r="M40" i="1414"/>
  <c r="M41" i="1414"/>
  <c r="M42" i="1414"/>
  <c r="M43" i="1414"/>
  <c r="M44" i="1414"/>
  <c r="M45" i="1414"/>
  <c r="M46" i="1414"/>
  <c r="M47" i="1414"/>
  <c r="M48" i="1414"/>
  <c r="M49" i="1414"/>
  <c r="L2" i="1414"/>
  <c r="L3" i="1414"/>
  <c r="L4" i="1414"/>
  <c r="L5" i="1414"/>
  <c r="L6" i="1414"/>
  <c r="L7" i="1414"/>
  <c r="L8" i="1414"/>
  <c r="L9" i="1414"/>
  <c r="L10" i="1414"/>
  <c r="L11" i="1414"/>
  <c r="L12" i="1414"/>
  <c r="L13" i="1414"/>
  <c r="L14" i="1414"/>
  <c r="L15" i="1414"/>
  <c r="L16" i="1414"/>
  <c r="L17" i="1414"/>
  <c r="L18" i="1414"/>
  <c r="L19" i="1414"/>
  <c r="L20" i="1414"/>
  <c r="L21" i="1414"/>
  <c r="L22" i="1414"/>
  <c r="L23" i="1414"/>
  <c r="L24" i="1414"/>
  <c r="L25" i="1414"/>
  <c r="L26" i="1414"/>
  <c r="L27" i="1414"/>
  <c r="L28" i="1414"/>
  <c r="L29" i="1414"/>
  <c r="L30" i="1414"/>
  <c r="L31" i="1414"/>
  <c r="L32" i="1414"/>
  <c r="L33" i="1414"/>
  <c r="L34" i="1414"/>
  <c r="L35" i="1414"/>
  <c r="L36" i="1414"/>
  <c r="L37" i="1414"/>
  <c r="L38" i="1414"/>
  <c r="L39" i="1414"/>
  <c r="L40" i="1414"/>
  <c r="L41" i="1414"/>
  <c r="L42" i="1414"/>
  <c r="L43" i="1414"/>
  <c r="L44" i="1414"/>
  <c r="L45" i="1414"/>
  <c r="L46" i="1414"/>
  <c r="L47" i="1414"/>
  <c r="L48" i="1414"/>
  <c r="L49" i="1414"/>
  <c r="K2" i="1414"/>
  <c r="K3" i="1414"/>
  <c r="K4" i="1414"/>
  <c r="K5" i="1414"/>
  <c r="K6" i="1414"/>
  <c r="K7" i="1414"/>
  <c r="K8" i="1414"/>
  <c r="K9" i="1414"/>
  <c r="K10" i="1414"/>
  <c r="K11" i="1414"/>
  <c r="K12" i="1414"/>
  <c r="K13" i="1414"/>
  <c r="K14" i="1414"/>
  <c r="K15" i="1414"/>
  <c r="K16" i="1414"/>
  <c r="K17" i="1414"/>
  <c r="K18" i="1414"/>
  <c r="K19" i="1414"/>
  <c r="K20" i="1414"/>
  <c r="K21" i="1414"/>
  <c r="K22" i="1414"/>
  <c r="K23" i="1414"/>
  <c r="K24" i="1414"/>
  <c r="K25" i="1414"/>
  <c r="K26" i="1414"/>
  <c r="K27" i="1414"/>
  <c r="K28" i="1414"/>
  <c r="K29" i="1414"/>
  <c r="K30" i="1414"/>
  <c r="K31" i="1414"/>
  <c r="K32" i="1414"/>
  <c r="K33" i="1414"/>
  <c r="K34" i="1414"/>
  <c r="K35" i="1414"/>
  <c r="K36" i="1414"/>
  <c r="K37" i="1414"/>
  <c r="K38" i="1414"/>
  <c r="K39" i="1414"/>
  <c r="K40" i="1414"/>
  <c r="K41" i="1414"/>
  <c r="K42" i="1414"/>
  <c r="K43" i="1414"/>
  <c r="K44" i="1414"/>
  <c r="K45" i="1414"/>
  <c r="K46" i="1414"/>
  <c r="K47" i="1414"/>
  <c r="K48" i="1414"/>
  <c r="K49" i="1414"/>
</calcChain>
</file>

<file path=xl/sharedStrings.xml><?xml version="1.0" encoding="utf-8"?>
<sst xmlns="http://schemas.openxmlformats.org/spreadsheetml/2006/main" count="116" uniqueCount="47">
  <si>
    <t>Year</t>
  </si>
  <si>
    <t>MonthDays</t>
  </si>
  <si>
    <t>PeakDays</t>
  </si>
  <si>
    <t>N10HDD18</t>
  </si>
  <si>
    <t>N10CDD18</t>
  </si>
  <si>
    <t>StatDays</t>
  </si>
  <si>
    <t>OntarioGDP</t>
  </si>
  <si>
    <t>LondonPop</t>
  </si>
  <si>
    <t>Date</t>
  </si>
  <si>
    <t>WHSL_kWhB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</si>
  <si>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</si>
  <si>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</si>
  <si>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</si>
  <si>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</si>
  <si>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</si>
  <si>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</si>
  <si>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</si>
  <si>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</si>
  <si>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</si>
  <si>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</si>
  <si>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</si>
  <si>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</si>
  <si>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</si>
  <si>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</si>
  <si>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</si>
  <si>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</si>
  <si>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</si>
  <si>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</si>
  <si>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</si>
  <si>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</si>
  <si>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</si>
  <si>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</si>
  <si>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</si>
  <si>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</si>
  <si>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</si>
  <si>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</si>
  <si>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</si>
  <si>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</si>
  <si>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</si>
  <si>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</si>
  <si>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</si>
  <si>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WHSL_kWhB </t>
  </si>
  <si>
    <t>Annual Predicted vs. Actual WHSL_kWhB</t>
  </si>
  <si>
    <t>Sum of WHSL_kWhB</t>
  </si>
  <si>
    <t>Annual Actual vs. Normalized WHSL_kWhB</t>
  </si>
  <si>
    <t>2021 CDM</t>
  </si>
  <si>
    <t>2022 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</si>
</sst>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_ ;[Red]\-#,##0\ "/>
    <numFmt numFmtId="168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/>
    <xf numFmtId="17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5" applyNumberFormat="1" applyFont="1" applyAlignment="1">
      <alignment horizontal="center"/>
    </xf>
  </cellXfs>
  <cellStyles count="6">
    <cellStyle name="Comma" xfId="5" builtinId="3"/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F-4899-A783-74B259B6DE34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WHSL_kWhB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283139930.5</c:v>
                </c:pt>
                <c:pt idx="1">
                  <c:v>249067776.59999999</c:v>
                </c:pt>
                <c:pt idx="2">
                  <c:v>274421930.89999998</c:v>
                </c:pt>
                <c:pt idx="3">
                  <c:v>240816388.59999999</c:v>
                </c:pt>
                <c:pt idx="4">
                  <c:v>250299065.90000001</c:v>
                </c:pt>
                <c:pt idx="5">
                  <c:v>281565121.30000001</c:v>
                </c:pt>
                <c:pt idx="6">
                  <c:v>308395505.69999999</c:v>
                </c:pt>
                <c:pt idx="7">
                  <c:v>290162748.60000002</c:v>
                </c:pt>
                <c:pt idx="8">
                  <c:v>274810018.19999999</c:v>
                </c:pt>
                <c:pt idx="9">
                  <c:v>255998095.09999999</c:v>
                </c:pt>
                <c:pt idx="10">
                  <c:v>259174815.80000001</c:v>
                </c:pt>
                <c:pt idx="11">
                  <c:v>284237968.69999999</c:v>
                </c:pt>
                <c:pt idx="12">
                  <c:v>297565584.10000002</c:v>
                </c:pt>
                <c:pt idx="13">
                  <c:v>259381650.19999999</c:v>
                </c:pt>
                <c:pt idx="14">
                  <c:v>276143091.69999999</c:v>
                </c:pt>
                <c:pt idx="15">
                  <c:v>256424002.09999999</c:v>
                </c:pt>
                <c:pt idx="16">
                  <c:v>270877568.60000002</c:v>
                </c:pt>
                <c:pt idx="17">
                  <c:v>288984630.39999998</c:v>
                </c:pt>
                <c:pt idx="18">
                  <c:v>330915101.89999998</c:v>
                </c:pt>
                <c:pt idx="19">
                  <c:v>332989439.69999999</c:v>
                </c:pt>
                <c:pt idx="20">
                  <c:v>289472931.80000001</c:v>
                </c:pt>
                <c:pt idx="21">
                  <c:v>260597396</c:v>
                </c:pt>
                <c:pt idx="22">
                  <c:v>267165560.40000001</c:v>
                </c:pt>
                <c:pt idx="23">
                  <c:v>273479655.89999998</c:v>
                </c:pt>
                <c:pt idx="24">
                  <c:v>295761646.5</c:v>
                </c:pt>
                <c:pt idx="25">
                  <c:v>264447850.5</c:v>
                </c:pt>
                <c:pt idx="26">
                  <c:v>277475855.80000001</c:v>
                </c:pt>
                <c:pt idx="27">
                  <c:v>246781902.19999999</c:v>
                </c:pt>
                <c:pt idx="28">
                  <c:v>249086493.30000001</c:v>
                </c:pt>
                <c:pt idx="29">
                  <c:v>270464053.10000002</c:v>
                </c:pt>
                <c:pt idx="30">
                  <c:v>341061933.10000002</c:v>
                </c:pt>
                <c:pt idx="31">
                  <c:v>309633701.80000001</c:v>
                </c:pt>
                <c:pt idx="32">
                  <c:v>271513173.89999998</c:v>
                </c:pt>
                <c:pt idx="33">
                  <c:v>252741420</c:v>
                </c:pt>
                <c:pt idx="34">
                  <c:v>262578349</c:v>
                </c:pt>
                <c:pt idx="35">
                  <c:v>273355153.60000002</c:v>
                </c:pt>
                <c:pt idx="36">
                  <c:v>279073396.60000002</c:v>
                </c:pt>
                <c:pt idx="37">
                  <c:v>262756946.69999999</c:v>
                </c:pt>
                <c:pt idx="38">
                  <c:v>259213008.5</c:v>
                </c:pt>
                <c:pt idx="39">
                  <c:v>226995009.09999999</c:v>
                </c:pt>
                <c:pt idx="40">
                  <c:v>243575502.80000001</c:v>
                </c:pt>
                <c:pt idx="41">
                  <c:v>289485283.30000001</c:v>
                </c:pt>
                <c:pt idx="42">
                  <c:v>355913234.39999998</c:v>
                </c:pt>
                <c:pt idx="43">
                  <c:v>316617041.60000002</c:v>
                </c:pt>
                <c:pt idx="44">
                  <c:v>260205477.19999999</c:v>
                </c:pt>
                <c:pt idx="45">
                  <c:v>249287850.30000001</c:v>
                </c:pt>
                <c:pt idx="46">
                  <c:v>250771950.80000001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F-4899-A783-74B259B6DE34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277509210.52062613</c:v>
                </c:pt>
                <c:pt idx="1">
                  <c:v>254925996.14136553</c:v>
                </c:pt>
                <c:pt idx="2">
                  <c:v>272151338.28848219</c:v>
                </c:pt>
                <c:pt idx="3">
                  <c:v>245016172.84336454</c:v>
                </c:pt>
                <c:pt idx="4">
                  <c:v>259868535.46403587</c:v>
                </c:pt>
                <c:pt idx="5">
                  <c:v>287020791.50265586</c:v>
                </c:pt>
                <c:pt idx="6">
                  <c:v>312517012.82839626</c:v>
                </c:pt>
                <c:pt idx="7">
                  <c:v>282241451.1983732</c:v>
                </c:pt>
                <c:pt idx="8">
                  <c:v>282845293.5059759</c:v>
                </c:pt>
                <c:pt idx="9">
                  <c:v>255484255.45300174</c:v>
                </c:pt>
                <c:pt idx="10">
                  <c:v>260454515.54152721</c:v>
                </c:pt>
                <c:pt idx="11">
                  <c:v>285024560.20041335</c:v>
                </c:pt>
                <c:pt idx="12">
                  <c:v>286678004.66849834</c:v>
                </c:pt>
                <c:pt idx="13">
                  <c:v>259339170.28070745</c:v>
                </c:pt>
                <c:pt idx="14">
                  <c:v>272320100.70410311</c:v>
                </c:pt>
                <c:pt idx="15">
                  <c:v>257371280.30705941</c:v>
                </c:pt>
                <c:pt idx="16">
                  <c:v>276063588.72103655</c:v>
                </c:pt>
                <c:pt idx="17">
                  <c:v>275222922.30079424</c:v>
                </c:pt>
                <c:pt idx="18">
                  <c:v>323691728.36591238</c:v>
                </c:pt>
                <c:pt idx="19">
                  <c:v>334554419.68543893</c:v>
                </c:pt>
                <c:pt idx="20">
                  <c:v>287025478.57509971</c:v>
                </c:pt>
                <c:pt idx="21">
                  <c:v>266570822.07580805</c:v>
                </c:pt>
                <c:pt idx="22">
                  <c:v>263898864.92812437</c:v>
                </c:pt>
                <c:pt idx="23">
                  <c:v>275696511.50531149</c:v>
                </c:pt>
                <c:pt idx="24">
                  <c:v>287023283.62197864</c:v>
                </c:pt>
                <c:pt idx="25">
                  <c:v>262011791.73740208</c:v>
                </c:pt>
                <c:pt idx="26">
                  <c:v>272342601.33354425</c:v>
                </c:pt>
                <c:pt idx="27">
                  <c:v>252744945.98912892</c:v>
                </c:pt>
                <c:pt idx="28">
                  <c:v>254117998.53458285</c:v>
                </c:pt>
                <c:pt idx="29">
                  <c:v>262159202.17258298</c:v>
                </c:pt>
                <c:pt idx="30">
                  <c:v>347355050.17178136</c:v>
                </c:pt>
                <c:pt idx="31">
                  <c:v>299842695.956438</c:v>
                </c:pt>
                <c:pt idx="32">
                  <c:v>255602565.66470289</c:v>
                </c:pt>
                <c:pt idx="33">
                  <c:v>259479172.25454777</c:v>
                </c:pt>
                <c:pt idx="34">
                  <c:v>262504236.6396651</c:v>
                </c:pt>
                <c:pt idx="35">
                  <c:v>276646011.16032016</c:v>
                </c:pt>
                <c:pt idx="36">
                  <c:v>276035603.25862408</c:v>
                </c:pt>
                <c:pt idx="37">
                  <c:v>264647277.87149477</c:v>
                </c:pt>
                <c:pt idx="38">
                  <c:v>262925147.89906001</c:v>
                </c:pt>
                <c:pt idx="39">
                  <c:v>252251588.63071316</c:v>
                </c:pt>
                <c:pt idx="40">
                  <c:v>267064950.9020896</c:v>
                </c:pt>
                <c:pt idx="41">
                  <c:v>286654680.3624171</c:v>
                </c:pt>
                <c:pt idx="42">
                  <c:v>368450803.25664246</c:v>
                </c:pt>
                <c:pt idx="43">
                  <c:v>299191394.97475421</c:v>
                </c:pt>
                <c:pt idx="44">
                  <c:v>245192470.53671235</c:v>
                </c:pt>
                <c:pt idx="45">
                  <c:v>252215676.93140575</c:v>
                </c:pt>
                <c:pt idx="46">
                  <c:v>247323952.7780602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6F-4899-A783-74B259B6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3715231"/>
        <c:axId val="1711860751"/>
      </c:lineChart>
      <c:catAx>
        <c:axId val="1763715231"/>
        <c:scaling>
          <c:orientation val="minMax"/>
        </c:scaling>
        <c:delete val="0"/>
        <c:axPos val="b"/>
        <c:majorTickMark val="out"/>
        <c:minorTickMark val="none"/>
        <c:tickLblPos val="nextTo"/>
        <c:crossAx val="1711860751"/>
        <c:crosses val="autoZero"/>
        <c:auto val="1"/>
        <c:lblAlgn val="ctr"/>
        <c:lblOffset val="100"/>
        <c:noMultiLvlLbl val="0"/>
      </c:catAx>
      <c:valAx>
        <c:axId val="1711860751"/>
        <c:scaling>
          <c:orientation val="minMax"/>
          <c:max val="368450803.25664246"/>
          <c:min val="226995009.0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371523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3-VECC-26c.xlsx]PredictedAnnualDataSumm!PivotTable2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WHSL_kWhB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3252089365.8999996</c:v>
                </c:pt>
                <c:pt idx="1">
                  <c:v>3403996612.8000002</c:v>
                </c:pt>
                <c:pt idx="2">
                  <c:v>3314901532.8000002</c:v>
                </c:pt>
                <c:pt idx="3">
                  <c:v>3269051625.9000001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1B0-AC7D-498C2CEAFD07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3275059133.4882174</c:v>
                </c:pt>
                <c:pt idx="1">
                  <c:v>3378432892.1178942</c:v>
                </c:pt>
                <c:pt idx="2">
                  <c:v>3291829555.2366748</c:v>
                </c:pt>
                <c:pt idx="3">
                  <c:v>3294717556.5572119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1B0-AC7D-498C2CEAFD07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7.0630800706366712E-3</c:v>
                </c:pt>
                <c:pt idx="1">
                  <c:v>7.5099136661826047E-3</c:v>
                </c:pt>
                <c:pt idx="2">
                  <c:v>6.9600793070426987E-3</c:v>
                </c:pt>
                <c:pt idx="3">
                  <c:v>7.8511854795641871E-3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9-41B0-AC7D-498C2CEA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3382575"/>
        <c:axId val="1711868239"/>
      </c:lineChart>
      <c:catAx>
        <c:axId val="17133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1868239"/>
        <c:crosses val="autoZero"/>
        <c:auto val="1"/>
        <c:lblAlgn val="ctr"/>
        <c:lblOffset val="100"/>
        <c:noMultiLvlLbl val="0"/>
      </c:catAx>
      <c:valAx>
        <c:axId val="1711868239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1338257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3-VECC-26c.xlsx]PredictedAnnualDataSumm2!PivotTable2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WHSL_kWhB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3252089365.8999996</c:v>
                </c:pt>
                <c:pt idx="1">
                  <c:v>3403996612.8000002</c:v>
                </c:pt>
                <c:pt idx="2">
                  <c:v>3314901532.8000002</c:v>
                </c:pt>
                <c:pt idx="3">
                  <c:v>3269051625.9000001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F-44E5-AAF3-1A6BF8584AE6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3275059133.4882174</c:v>
                </c:pt>
                <c:pt idx="1">
                  <c:v>3378432892.1178942</c:v>
                </c:pt>
                <c:pt idx="2">
                  <c:v>3291829555.2366748</c:v>
                </c:pt>
                <c:pt idx="3">
                  <c:v>3294717556.5572119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F-44E5-AAF3-1A6BF858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850495"/>
        <c:axId val="1711865743"/>
      </c:lineChart>
      <c:catAx>
        <c:axId val="17698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1865743"/>
        <c:crosses val="autoZero"/>
        <c:auto val="1"/>
        <c:lblAlgn val="ctr"/>
        <c:lblOffset val="100"/>
        <c:noMultiLvlLbl val="0"/>
      </c:catAx>
      <c:valAx>
        <c:axId val="1711865743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6985049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WHSL_kWhB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283139930.5</c:v>
                </c:pt>
                <c:pt idx="1">
                  <c:v>249067776.59999999</c:v>
                </c:pt>
                <c:pt idx="2">
                  <c:v>274421930.89999998</c:v>
                </c:pt>
                <c:pt idx="3">
                  <c:v>240816388.59999999</c:v>
                </c:pt>
                <c:pt idx="4">
                  <c:v>250299065.90000001</c:v>
                </c:pt>
                <c:pt idx="5">
                  <c:v>281565121.30000001</c:v>
                </c:pt>
                <c:pt idx="6">
                  <c:v>308395505.69999999</c:v>
                </c:pt>
                <c:pt idx="7">
                  <c:v>290162748.60000002</c:v>
                </c:pt>
                <c:pt idx="8">
                  <c:v>274810018.19999999</c:v>
                </c:pt>
                <c:pt idx="9">
                  <c:v>255998095.09999999</c:v>
                </c:pt>
                <c:pt idx="10">
                  <c:v>259174815.80000001</c:v>
                </c:pt>
                <c:pt idx="11">
                  <c:v>284237968.69999999</c:v>
                </c:pt>
                <c:pt idx="12">
                  <c:v>297565584.10000002</c:v>
                </c:pt>
                <c:pt idx="13">
                  <c:v>259381650.19999999</c:v>
                </c:pt>
                <c:pt idx="14">
                  <c:v>276143091.69999999</c:v>
                </c:pt>
                <c:pt idx="15">
                  <c:v>256424002.09999999</c:v>
                </c:pt>
                <c:pt idx="16">
                  <c:v>270877568.60000002</c:v>
                </c:pt>
                <c:pt idx="17">
                  <c:v>288984630.39999998</c:v>
                </c:pt>
                <c:pt idx="18">
                  <c:v>330915101.89999998</c:v>
                </c:pt>
                <c:pt idx="19">
                  <c:v>332989439.69999999</c:v>
                </c:pt>
                <c:pt idx="20">
                  <c:v>289472931.80000001</c:v>
                </c:pt>
                <c:pt idx="21">
                  <c:v>260597396</c:v>
                </c:pt>
                <c:pt idx="22">
                  <c:v>267165560.40000001</c:v>
                </c:pt>
                <c:pt idx="23">
                  <c:v>273479655.89999998</c:v>
                </c:pt>
                <c:pt idx="24">
                  <c:v>295761646.5</c:v>
                </c:pt>
                <c:pt idx="25">
                  <c:v>264447850.5</c:v>
                </c:pt>
                <c:pt idx="26">
                  <c:v>277475855.80000001</c:v>
                </c:pt>
                <c:pt idx="27">
                  <c:v>246781902.19999999</c:v>
                </c:pt>
                <c:pt idx="28">
                  <c:v>249086493.30000001</c:v>
                </c:pt>
                <c:pt idx="29">
                  <c:v>270464053.10000002</c:v>
                </c:pt>
                <c:pt idx="30">
                  <c:v>341061933.10000002</c:v>
                </c:pt>
                <c:pt idx="31">
                  <c:v>309633701.80000001</c:v>
                </c:pt>
                <c:pt idx="32">
                  <c:v>271513173.89999998</c:v>
                </c:pt>
                <c:pt idx="33">
                  <c:v>252741420</c:v>
                </c:pt>
                <c:pt idx="34">
                  <c:v>262578349</c:v>
                </c:pt>
                <c:pt idx="35">
                  <c:v>273355153.60000002</c:v>
                </c:pt>
                <c:pt idx="36">
                  <c:v>279073396.60000002</c:v>
                </c:pt>
                <c:pt idx="37">
                  <c:v>262756946.69999999</c:v>
                </c:pt>
                <c:pt idx="38">
                  <c:v>259213008.5</c:v>
                </c:pt>
                <c:pt idx="39">
                  <c:v>226995009.09999999</c:v>
                </c:pt>
                <c:pt idx="40">
                  <c:v>243575502.80000001</c:v>
                </c:pt>
                <c:pt idx="41">
                  <c:v>289485283.30000001</c:v>
                </c:pt>
                <c:pt idx="42">
                  <c:v>355913234.39999998</c:v>
                </c:pt>
                <c:pt idx="43">
                  <c:v>316617041.60000002</c:v>
                </c:pt>
                <c:pt idx="44">
                  <c:v>260205477.19999999</c:v>
                </c:pt>
                <c:pt idx="45">
                  <c:v>249287850.30000001</c:v>
                </c:pt>
                <c:pt idx="46">
                  <c:v>250771950.80000001</c:v>
                </c:pt>
                <c:pt idx="47">
                  <c:v>275156924.60000002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E-40AD-B2C7-080E4C777A2D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277509210.52062613</c:v>
                </c:pt>
                <c:pt idx="1">
                  <c:v>254925996.14136553</c:v>
                </c:pt>
                <c:pt idx="2">
                  <c:v>272151338.28848219</c:v>
                </c:pt>
                <c:pt idx="3">
                  <c:v>245016172.84336454</c:v>
                </c:pt>
                <c:pt idx="4">
                  <c:v>259868535.46403587</c:v>
                </c:pt>
                <c:pt idx="5">
                  <c:v>287020791.50265586</c:v>
                </c:pt>
                <c:pt idx="6">
                  <c:v>312517012.82839626</c:v>
                </c:pt>
                <c:pt idx="7">
                  <c:v>282241451.1983732</c:v>
                </c:pt>
                <c:pt idx="8">
                  <c:v>282845293.5059759</c:v>
                </c:pt>
                <c:pt idx="9">
                  <c:v>255484255.45300174</c:v>
                </c:pt>
                <c:pt idx="10">
                  <c:v>260454515.54152721</c:v>
                </c:pt>
                <c:pt idx="11">
                  <c:v>285024560.20041335</c:v>
                </c:pt>
                <c:pt idx="12">
                  <c:v>286678004.66849834</c:v>
                </c:pt>
                <c:pt idx="13">
                  <c:v>259339170.28070745</c:v>
                </c:pt>
                <c:pt idx="14">
                  <c:v>272320100.70410311</c:v>
                </c:pt>
                <c:pt idx="15">
                  <c:v>257371280.30705941</c:v>
                </c:pt>
                <c:pt idx="16">
                  <c:v>276063588.72103655</c:v>
                </c:pt>
                <c:pt idx="17">
                  <c:v>275222922.30079424</c:v>
                </c:pt>
                <c:pt idx="18">
                  <c:v>323691728.36591238</c:v>
                </c:pt>
                <c:pt idx="19">
                  <c:v>334554419.68543893</c:v>
                </c:pt>
                <c:pt idx="20">
                  <c:v>287025478.57509971</c:v>
                </c:pt>
                <c:pt idx="21">
                  <c:v>266570822.07580805</c:v>
                </c:pt>
                <c:pt idx="22">
                  <c:v>263898864.92812437</c:v>
                </c:pt>
                <c:pt idx="23">
                  <c:v>275696511.50531149</c:v>
                </c:pt>
                <c:pt idx="24">
                  <c:v>287023283.62197864</c:v>
                </c:pt>
                <c:pt idx="25">
                  <c:v>262011791.73740208</c:v>
                </c:pt>
                <c:pt idx="26">
                  <c:v>272342601.33354425</c:v>
                </c:pt>
                <c:pt idx="27">
                  <c:v>252744945.98912892</c:v>
                </c:pt>
                <c:pt idx="28">
                  <c:v>254117998.53458285</c:v>
                </c:pt>
                <c:pt idx="29">
                  <c:v>262159202.17258298</c:v>
                </c:pt>
                <c:pt idx="30">
                  <c:v>347355050.17178136</c:v>
                </c:pt>
                <c:pt idx="31">
                  <c:v>299842695.956438</c:v>
                </c:pt>
                <c:pt idx="32">
                  <c:v>255602565.66470289</c:v>
                </c:pt>
                <c:pt idx="33">
                  <c:v>259479172.25454777</c:v>
                </c:pt>
                <c:pt idx="34">
                  <c:v>262504236.6396651</c:v>
                </c:pt>
                <c:pt idx="35">
                  <c:v>276646011.16032016</c:v>
                </c:pt>
                <c:pt idx="36">
                  <c:v>276035603.25862408</c:v>
                </c:pt>
                <c:pt idx="37">
                  <c:v>264647277.87149477</c:v>
                </c:pt>
                <c:pt idx="38">
                  <c:v>262925147.89906001</c:v>
                </c:pt>
                <c:pt idx="39">
                  <c:v>252251588.63071316</c:v>
                </c:pt>
                <c:pt idx="40">
                  <c:v>267064950.9020896</c:v>
                </c:pt>
                <c:pt idx="41">
                  <c:v>286654680.3624171</c:v>
                </c:pt>
                <c:pt idx="42">
                  <c:v>368450803.25664246</c:v>
                </c:pt>
                <c:pt idx="43">
                  <c:v>299191394.97475421</c:v>
                </c:pt>
                <c:pt idx="44">
                  <c:v>245192470.53671235</c:v>
                </c:pt>
                <c:pt idx="45">
                  <c:v>252215676.93140575</c:v>
                </c:pt>
                <c:pt idx="46">
                  <c:v>247323952.7780602</c:v>
                </c:pt>
                <c:pt idx="47">
                  <c:v>272764009.15523803</c:v>
                </c:pt>
                <c:pt idx="48">
                  <c:v>275940422.13175851</c:v>
                </c:pt>
                <c:pt idx="49">
                  <c:v>258167444.03689748</c:v>
                </c:pt>
                <c:pt idx="50">
                  <c:v>265915348.78559458</c:v>
                </c:pt>
                <c:pt idx="51">
                  <c:v>247301897.48890021</c:v>
                </c:pt>
                <c:pt idx="52">
                  <c:v>259023279.11049885</c:v>
                </c:pt>
                <c:pt idx="53">
                  <c:v>272714440.01836121</c:v>
                </c:pt>
                <c:pt idx="54">
                  <c:v>327017927.83864534</c:v>
                </c:pt>
                <c:pt idx="55">
                  <c:v>297846095.03513747</c:v>
                </c:pt>
                <c:pt idx="56">
                  <c:v>262360984.63646036</c:v>
                </c:pt>
                <c:pt idx="57">
                  <c:v>250880997.64953354</c:v>
                </c:pt>
                <c:pt idx="58">
                  <c:v>253909455.87700826</c:v>
                </c:pt>
                <c:pt idx="59">
                  <c:v>274234520.9282459</c:v>
                </c:pt>
                <c:pt idx="60">
                  <c:v>277041796.12424445</c:v>
                </c:pt>
                <c:pt idx="61">
                  <c:v>259276477.1827991</c:v>
                </c:pt>
                <c:pt idx="62">
                  <c:v>267032139.1188333</c:v>
                </c:pt>
                <c:pt idx="63">
                  <c:v>247298398.01814675</c:v>
                </c:pt>
                <c:pt idx="64">
                  <c:v>261284025.26812023</c:v>
                </c:pt>
                <c:pt idx="65">
                  <c:v>273855094.94841719</c:v>
                </c:pt>
                <c:pt idx="66">
                  <c:v>327038592.02229995</c:v>
                </c:pt>
                <c:pt idx="67">
                  <c:v>300131305.60823238</c:v>
                </c:pt>
                <c:pt idx="68">
                  <c:v>263526406.84981024</c:v>
                </c:pt>
                <c:pt idx="69">
                  <c:v>252054878.991552</c:v>
                </c:pt>
                <c:pt idx="70">
                  <c:v>255091898.93478495</c:v>
                </c:pt>
                <c:pt idx="71">
                  <c:v>274297483.75974166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E-40AD-B2C7-080E4C77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856319"/>
        <c:axId val="1714741887"/>
      </c:lineChart>
      <c:dateAx>
        <c:axId val="17578563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14741887"/>
        <c:crosses val="autoZero"/>
        <c:auto val="1"/>
        <c:lblOffset val="100"/>
        <c:baseTimeUnit val="months"/>
      </c:dateAx>
      <c:valAx>
        <c:axId val="1714741887"/>
        <c:scaling>
          <c:orientation val="minMax"/>
          <c:max val="368450803.25664246"/>
          <c:min val="226995009.0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7856319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3-VECC-26c.xlsx]NormalizedAnnualDataSumm!PivotTable1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WHSL_kWhB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3252089365.8999996</c:v>
                </c:pt>
                <c:pt idx="1">
                  <c:v>3403996612.8000002</c:v>
                </c:pt>
                <c:pt idx="2">
                  <c:v>3314901532.8000002</c:v>
                </c:pt>
                <c:pt idx="3">
                  <c:v>3269051625.9000001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B-416A-8CBE-05925C10DDF2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3275059133.4882174</c:v>
                </c:pt>
                <c:pt idx="1">
                  <c:v>3378432892.1178942</c:v>
                </c:pt>
                <c:pt idx="2">
                  <c:v>3291829555.2366748</c:v>
                </c:pt>
                <c:pt idx="3">
                  <c:v>3294717556.5572119</c:v>
                </c:pt>
                <c:pt idx="4">
                  <c:v>3245312813.5370426</c:v>
                </c:pt>
                <c:pt idx="5">
                  <c:v>3257928496.826982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B-416A-8CBE-05925C10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603135"/>
        <c:axId val="1714744383"/>
      </c:lineChart>
      <c:catAx>
        <c:axId val="171660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4744383"/>
        <c:crosses val="autoZero"/>
        <c:auto val="1"/>
        <c:lblAlgn val="ctr"/>
        <c:lblOffset val="100"/>
        <c:noMultiLvlLbl val="0"/>
      </c:catAx>
      <c:valAx>
        <c:axId val="1714744383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16603135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55027E-B314-46C4-8C05-0E5542E5B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185737</xdr:rowOff>
    </xdr:from>
    <xdr:to>
      <xdr:col>15</xdr:col>
      <xdr:colOff>447675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CD812D-58F9-4E81-916B-A0B5B7DD5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11</xdr:row>
      <xdr:rowOff>185737</xdr:rowOff>
    </xdr:from>
    <xdr:to>
      <xdr:col>16</xdr:col>
      <xdr:colOff>180975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50AC69-EB63-4D42-AD04-76BF2FA40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11</xdr:row>
      <xdr:rowOff>185737</xdr:rowOff>
    </xdr:from>
    <xdr:to>
      <xdr:col>17</xdr:col>
      <xdr:colOff>171450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3D764-6181-405F-AB61-9415DAD12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11</xdr:row>
      <xdr:rowOff>185737</xdr:rowOff>
    </xdr:from>
    <xdr:to>
      <xdr:col>16</xdr:col>
      <xdr:colOff>485775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F62CA-A63B-462A-BC3B-5B9596341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5672685185" createdVersion="4" refreshedVersion="6" minRefreshableVersion="3" recordCount="48" xr:uid="{4BA897B9-6529-4ABA-9FAD-BA6397BCF360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B" numFmtId="0">
      <sharedItems containsSemiMixedTypes="0" containsString="0" containsNumber="1" minValue="226995009.09999999" maxValue="355913234.39999998" count="48">
        <n v="283139930.5"/>
        <n v="249067776.59999999"/>
        <n v="274421930.89999998"/>
        <n v="240816388.59999999"/>
        <n v="250299065.90000001"/>
        <n v="281565121.30000001"/>
        <n v="308395505.69999999"/>
        <n v="290162748.60000002"/>
        <n v="274810018.19999999"/>
        <n v="255998095.09999999"/>
        <n v="259174815.80000001"/>
        <n v="284237968.69999999"/>
        <n v="297565584.10000002"/>
        <n v="259381650.19999999"/>
        <n v="276143091.69999999"/>
        <n v="256424002.09999999"/>
        <n v="270877568.60000002"/>
        <n v="288984630.39999998"/>
        <n v="330915101.89999998"/>
        <n v="332989439.69999999"/>
        <n v="289472931.80000001"/>
        <n v="260597396"/>
        <n v="267165560.40000001"/>
        <n v="273479655.89999998"/>
        <n v="295761646.5"/>
        <n v="264447850.5"/>
        <n v="277475855.80000001"/>
        <n v="246781902.19999999"/>
        <n v="249086493.30000001"/>
        <n v="270464053.10000002"/>
        <n v="341061933.10000002"/>
        <n v="309633701.80000001"/>
        <n v="271513173.89999998"/>
        <n v="252741420"/>
        <n v="262578349"/>
        <n v="273355153.60000002"/>
        <n v="279073396.60000002"/>
        <n v="262756946.69999999"/>
        <n v="259213008.5"/>
        <n v="226995009.09999999"/>
        <n v="243575502.80000001"/>
        <n v="289485283.30000001"/>
        <n v="355913234.39999998"/>
        <n v="316617041.60000002"/>
        <n v="260205477.19999999"/>
        <n v="249287850.30000001"/>
        <n v="250771950.80000001"/>
        <n v="275156924.60000002"/>
      </sharedItems>
    </cacheField>
    <cacheField name="Predicted Value" numFmtId="0">
      <sharedItems containsSemiMixedTypes="0" containsString="0" containsNumber="1" minValue="245016172.84336454" maxValue="368450803.25664246" count="48">
        <n v="277509210.52062613"/>
        <n v="254925996.14136553"/>
        <n v="272151338.28848219"/>
        <n v="245016172.84336454"/>
        <n v="259868535.46403587"/>
        <n v="287020791.50265586"/>
        <n v="312517012.82839626"/>
        <n v="282241451.1983732"/>
        <n v="282845293.5059759"/>
        <n v="255484255.45300174"/>
        <n v="260454515.54152721"/>
        <n v="285024560.20041335"/>
        <n v="286678004.66849834"/>
        <n v="259339170.28070745"/>
        <n v="272320100.70410311"/>
        <n v="257371280.30705941"/>
        <n v="276063588.72103655"/>
        <n v="275222922.30079424"/>
        <n v="323691728.36591238"/>
        <n v="334554419.68543893"/>
        <n v="287025478.57509971"/>
        <n v="266570822.07580805"/>
        <n v="263898864.92812437"/>
        <n v="275696511.50531149"/>
        <n v="287023283.62197864"/>
        <n v="262011791.73740208"/>
        <n v="272342601.33354425"/>
        <n v="252744945.98912892"/>
        <n v="254117998.53458285"/>
        <n v="262159202.17258298"/>
        <n v="347355050.17178136"/>
        <n v="299842695.956438"/>
        <n v="255602565.66470289"/>
        <n v="259479172.25454777"/>
        <n v="262504236.6396651"/>
        <n v="276646011.16032016"/>
        <n v="276035603.25862408"/>
        <n v="264647277.87149477"/>
        <n v="262925147.89906001"/>
        <n v="252251588.63071316"/>
        <n v="267064950.9020896"/>
        <n v="286654680.3624171"/>
        <n v="368450803.25664246"/>
        <n v="299191394.97475421"/>
        <n v="245192470.53671235"/>
        <n v="252215676.93140575"/>
        <n v="247323952.7780602"/>
        <n v="272764009.15523803"/>
      </sharedItems>
    </cacheField>
    <cacheField name="Absolute % Error" numFmtId="165">
      <sharedItems containsSemiMixedTypes="0" containsString="0" containsNumber="1" minValue="1.6377380304190601E-4" maxValue="0.11126491120157923" count="48">
        <n v="1.9886703968000984E-2"/>
        <n v="2.3520583920310846E-2"/>
        <n v="8.2740931239391226E-3"/>
        <n v="1.7439777532501966E-2"/>
        <n v="3.8232142535678006E-2"/>
        <n v="1.9376228765362536E-2"/>
        <n v="1.3364355356091276E-2"/>
        <n v="2.7299498091488732E-2"/>
        <n v="2.9239382751061273E-2"/>
        <n v="2.0072010567013646E-3"/>
        <n v="4.9375929431149605E-3"/>
        <n v="2.7673695530929195E-3"/>
        <n v="3.6588839614741207E-2"/>
        <n v="1.6377380304190601E-4"/>
        <n v="1.3844239131102899E-2"/>
        <n v="3.6941869688547897E-3"/>
        <n v="1.9145254986745068E-2"/>
        <n v="4.7620899700296773E-2"/>
        <n v="2.1828479548420387E-2"/>
        <n v="4.6997886384891954E-3"/>
        <n v="8.4548603894725374E-3"/>
        <n v="2.2922048214971603E-2"/>
        <n v="1.2227232682927936E-2"/>
        <n v="8.1061079224193696E-3"/>
        <n v="2.9545287502385335E-2"/>
        <n v="9.21186826813674E-3"/>
        <n v="1.8499823891545079E-2"/>
        <n v="2.4163213493249951E-2"/>
        <n v="2.0199831664589264E-2"/>
        <n v="3.0705932386314E-2"/>
        <n v="1.8451537568504262E-2"/>
        <n v="3.1621253715741371E-2"/>
        <n v="5.8599765185453068E-2"/>
        <n v="2.6658678480748328E-2"/>
        <n v="2.8224855787673111E-4"/>
        <n v="1.2038761724374304E-2"/>
        <n v="1.0885284582428545E-2"/>
        <n v="7.194219582910011E-3"/>
        <n v="1.4320806739373233E-2"/>
        <n v="0.11126491120157923"/>
        <n v="9.6436003752712288E-2"/>
        <n v="9.7780547090868634E-3"/>
        <n v="3.5226475570031474E-2"/>
        <n v="5.5036982650038785E-2"/>
        <n v="5.7696735767588374E-2"/>
        <n v="1.1744762642392367E-2"/>
        <n v="1.3749536225802706E-2"/>
        <n v="8.6965481542600129E-3"/>
      </sharedItems>
    </cacheField>
    <cacheField name="Absolute % Error " numFmtId="0" formula=" ABS('Predicted Value'-WHSL_kWhB)/WHSL_kWhB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56731365738" createdVersion="4" refreshedVersion="6" minRefreshableVersion="3" recordCount="48" xr:uid="{08C8DF23-E055-4ADD-9D77-53DDF441EDBA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WHSL_kWhB" numFmtId="0">
      <sharedItems containsSemiMixedTypes="0" containsString="0" containsNumber="1" minValue="226995009.09999999" maxValue="355913234.39999998" count="48">
        <n v="283139930.5"/>
        <n v="249067776.59999999"/>
        <n v="274421930.89999998"/>
        <n v="240816388.59999999"/>
        <n v="250299065.90000001"/>
        <n v="281565121.30000001"/>
        <n v="308395505.69999999"/>
        <n v="290162748.60000002"/>
        <n v="274810018.19999999"/>
        <n v="255998095.09999999"/>
        <n v="259174815.80000001"/>
        <n v="284237968.69999999"/>
        <n v="297565584.10000002"/>
        <n v="259381650.19999999"/>
        <n v="276143091.69999999"/>
        <n v="256424002.09999999"/>
        <n v="270877568.60000002"/>
        <n v="288984630.39999998"/>
        <n v="330915101.89999998"/>
        <n v="332989439.69999999"/>
        <n v="289472931.80000001"/>
        <n v="260597396"/>
        <n v="267165560.40000001"/>
        <n v="273479655.89999998"/>
        <n v="295761646.5"/>
        <n v="264447850.5"/>
        <n v="277475855.80000001"/>
        <n v="246781902.19999999"/>
        <n v="249086493.30000001"/>
        <n v="270464053.10000002"/>
        <n v="341061933.10000002"/>
        <n v="309633701.80000001"/>
        <n v="271513173.89999998"/>
        <n v="252741420"/>
        <n v="262578349"/>
        <n v="273355153.60000002"/>
        <n v="279073396.60000002"/>
        <n v="262756946.69999999"/>
        <n v="259213008.5"/>
        <n v="226995009.09999999"/>
        <n v="243575502.80000001"/>
        <n v="289485283.30000001"/>
        <n v="355913234.39999998"/>
        <n v="316617041.60000002"/>
        <n v="260205477.19999999"/>
        <n v="249287850.30000001"/>
        <n v="250771950.80000001"/>
        <n v="275156924.60000002"/>
      </sharedItems>
    </cacheField>
    <cacheField name="Predicted Value" numFmtId="0">
      <sharedItems containsSemiMixedTypes="0" containsString="0" containsNumber="1" minValue="245016172.84336454" maxValue="368450803.25664246" count="48">
        <n v="277509210.52062613"/>
        <n v="254925996.14136553"/>
        <n v="272151338.28848219"/>
        <n v="245016172.84336454"/>
        <n v="259868535.46403587"/>
        <n v="287020791.50265586"/>
        <n v="312517012.82839626"/>
        <n v="282241451.1983732"/>
        <n v="282845293.5059759"/>
        <n v="255484255.45300174"/>
        <n v="260454515.54152721"/>
        <n v="285024560.20041335"/>
        <n v="286678004.66849834"/>
        <n v="259339170.28070745"/>
        <n v="272320100.70410311"/>
        <n v="257371280.30705941"/>
        <n v="276063588.72103655"/>
        <n v="275222922.30079424"/>
        <n v="323691728.36591238"/>
        <n v="334554419.68543893"/>
        <n v="287025478.57509971"/>
        <n v="266570822.07580805"/>
        <n v="263898864.92812437"/>
        <n v="275696511.50531149"/>
        <n v="287023283.62197864"/>
        <n v="262011791.73740208"/>
        <n v="272342601.33354425"/>
        <n v="252744945.98912892"/>
        <n v="254117998.53458285"/>
        <n v="262159202.17258298"/>
        <n v="347355050.17178136"/>
        <n v="299842695.956438"/>
        <n v="255602565.66470289"/>
        <n v="259479172.25454777"/>
        <n v="262504236.6396651"/>
        <n v="276646011.16032016"/>
        <n v="276035603.25862408"/>
        <n v="264647277.87149477"/>
        <n v="262925147.89906001"/>
        <n v="252251588.63071316"/>
        <n v="267064950.9020896"/>
        <n v="286654680.3624171"/>
        <n v="368450803.25664246"/>
        <n v="299191394.97475421"/>
        <n v="245192470.53671235"/>
        <n v="252215676.93140575"/>
        <n v="247323952.7780602"/>
        <n v="272764009.15523803"/>
      </sharedItems>
    </cacheField>
    <cacheField name="Absolute % Error" numFmtId="165">
      <sharedItems containsSemiMixedTypes="0" containsString="0" containsNumber="1" minValue="1.6377380304190601E-4" maxValue="0.11126491120157923" count="48">
        <n v="1.9886703968000984E-2"/>
        <n v="2.3520583920310846E-2"/>
        <n v="8.2740931239391226E-3"/>
        <n v="1.7439777532501966E-2"/>
        <n v="3.8232142535678006E-2"/>
        <n v="1.9376228765362536E-2"/>
        <n v="1.3364355356091276E-2"/>
        <n v="2.7299498091488732E-2"/>
        <n v="2.9239382751061273E-2"/>
        <n v="2.0072010567013646E-3"/>
        <n v="4.9375929431149605E-3"/>
        <n v="2.7673695530929195E-3"/>
        <n v="3.6588839614741207E-2"/>
        <n v="1.6377380304190601E-4"/>
        <n v="1.3844239131102899E-2"/>
        <n v="3.6941869688547897E-3"/>
        <n v="1.9145254986745068E-2"/>
        <n v="4.7620899700296773E-2"/>
        <n v="2.1828479548420387E-2"/>
        <n v="4.6997886384891954E-3"/>
        <n v="8.4548603894725374E-3"/>
        <n v="2.2922048214971603E-2"/>
        <n v="1.2227232682927936E-2"/>
        <n v="8.1061079224193696E-3"/>
        <n v="2.9545287502385335E-2"/>
        <n v="9.21186826813674E-3"/>
        <n v="1.8499823891545079E-2"/>
        <n v="2.4163213493249951E-2"/>
        <n v="2.0199831664589264E-2"/>
        <n v="3.0705932386314E-2"/>
        <n v="1.8451537568504262E-2"/>
        <n v="3.1621253715741371E-2"/>
        <n v="5.8599765185453068E-2"/>
        <n v="2.6658678480748328E-2"/>
        <n v="2.8224855787673111E-4"/>
        <n v="1.2038761724374304E-2"/>
        <n v="1.0885284582428545E-2"/>
        <n v="7.194219582910011E-3"/>
        <n v="1.4320806739373233E-2"/>
        <n v="0.11126491120157923"/>
        <n v="9.6436003752712288E-2"/>
        <n v="9.7780547090868634E-3"/>
        <n v="3.5226475570031474E-2"/>
        <n v="5.5036982650038785E-2"/>
        <n v="5.7696735767588374E-2"/>
        <n v="1.1744762642392367E-2"/>
        <n v="1.3749536225802706E-2"/>
        <n v="8.6965481542600129E-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um, Martin" refreshedDate="44511.556803125" createdVersion="4" refreshedVersion="6" minRefreshableVersion="3" recordCount="72" xr:uid="{B909C4DB-F7B7-4AA0-99A5-799BE2BE5E4F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2-0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WHSL_kWhB" numFmtId="0">
      <sharedItems containsString="0" containsBlank="1" containsNumber="1" minValue="226995009.09999999" maxValue="355913234.39999998" count="49">
        <n v="283139930.5"/>
        <n v="249067776.59999999"/>
        <n v="274421930.89999998"/>
        <n v="240816388.59999999"/>
        <n v="250299065.90000001"/>
        <n v="281565121.30000001"/>
        <n v="308395505.69999999"/>
        <n v="290162748.60000002"/>
        <n v="274810018.19999999"/>
        <n v="255998095.09999999"/>
        <n v="259174815.80000001"/>
        <n v="284237968.69999999"/>
        <n v="297565584.10000002"/>
        <n v="259381650.19999999"/>
        <n v="276143091.69999999"/>
        <n v="256424002.09999999"/>
        <n v="270877568.60000002"/>
        <n v="288984630.39999998"/>
        <n v="330915101.89999998"/>
        <n v="332989439.69999999"/>
        <n v="289472931.80000001"/>
        <n v="260597396"/>
        <n v="267165560.40000001"/>
        <n v="273479655.89999998"/>
        <n v="295761646.5"/>
        <n v="264447850.5"/>
        <n v="277475855.80000001"/>
        <n v="246781902.19999999"/>
        <n v="249086493.30000001"/>
        <n v="270464053.10000002"/>
        <n v="341061933.10000002"/>
        <n v="309633701.80000001"/>
        <n v="271513173.89999998"/>
        <n v="252741420"/>
        <n v="262578349"/>
        <n v="273355153.60000002"/>
        <n v="279073396.60000002"/>
        <n v="262756946.69999999"/>
        <n v="259213008.5"/>
        <n v="226995009.09999999"/>
        <n v="243575502.80000001"/>
        <n v="289485283.30000001"/>
        <n v="355913234.39999998"/>
        <n v="316617041.60000002"/>
        <n v="260205477.19999999"/>
        <n v="249287850.30000001"/>
        <n v="250771950.80000001"/>
        <n v="275156924.60000002"/>
        <m/>
      </sharedItems>
    </cacheField>
    <cacheField name="Normalized Value" numFmtId="0">
      <sharedItems containsSemiMixedTypes="0" containsString="0" containsNumber="1" minValue="245016172.84336454" maxValue="368450803.25664246" count="72">
        <n v="277509210.52062613"/>
        <n v="254925996.14136553"/>
        <n v="272151338.28848219"/>
        <n v="245016172.84336454"/>
        <n v="259868535.46403587"/>
        <n v="287020791.50265586"/>
        <n v="312517012.82839626"/>
        <n v="282241451.1983732"/>
        <n v="282845293.5059759"/>
        <n v="255484255.45300174"/>
        <n v="260454515.54152721"/>
        <n v="285024560.20041335"/>
        <n v="286678004.66849834"/>
        <n v="259339170.28070745"/>
        <n v="272320100.70410311"/>
        <n v="257371280.30705941"/>
        <n v="276063588.72103655"/>
        <n v="275222922.30079424"/>
        <n v="323691728.36591238"/>
        <n v="334554419.68543893"/>
        <n v="287025478.57509971"/>
        <n v="266570822.07580805"/>
        <n v="263898864.92812437"/>
        <n v="275696511.50531149"/>
        <n v="287023283.62197864"/>
        <n v="262011791.73740208"/>
        <n v="272342601.33354425"/>
        <n v="252744945.98912892"/>
        <n v="254117998.53458285"/>
        <n v="262159202.17258298"/>
        <n v="347355050.17178136"/>
        <n v="299842695.956438"/>
        <n v="255602565.66470289"/>
        <n v="259479172.25454777"/>
        <n v="262504236.6396651"/>
        <n v="276646011.16032016"/>
        <n v="276035603.25862408"/>
        <n v="264647277.87149477"/>
        <n v="262925147.89906001"/>
        <n v="252251588.63071316"/>
        <n v="267064950.9020896"/>
        <n v="286654680.3624171"/>
        <n v="368450803.25664246"/>
        <n v="299191394.97475421"/>
        <n v="245192470.53671235"/>
        <n v="252215676.93140575"/>
        <n v="247323952.7780602"/>
        <n v="272764009.15523803"/>
        <n v="275940422.13175851"/>
        <n v="258167444.03689748"/>
        <n v="265915348.78559458"/>
        <n v="247301897.48890021"/>
        <n v="259023279.11049885"/>
        <n v="272714440.01836121"/>
        <n v="327017927.83864534"/>
        <n v="297846095.03513747"/>
        <n v="262360984.63646036"/>
        <n v="250880997.64953354"/>
        <n v="253909455.87700826"/>
        <n v="274234520.9282459"/>
        <n v="277041796.12424445"/>
        <n v="259276477.1827991"/>
        <n v="267032139.1188333"/>
        <n v="247298398.01814675"/>
        <n v="261284025.26812023"/>
        <n v="273855094.94841719"/>
        <n v="327038592.02229995"/>
        <n v="300131305.60823238"/>
        <n v="263526406.84981024"/>
        <n v="252054878.991552"/>
        <n v="255091898.93478495"/>
        <n v="274297483.759741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5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7EBD5-7A48-4302-924E-BB783B21CE80}" name="PivotTable2" cacheId="0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1"/>
        <item x="28"/>
        <item x="45"/>
        <item x="4"/>
        <item x="46"/>
        <item x="33"/>
        <item x="9"/>
        <item x="15"/>
        <item x="10"/>
        <item x="38"/>
        <item x="13"/>
        <item x="44"/>
        <item x="21"/>
        <item x="34"/>
        <item x="37"/>
        <item x="25"/>
        <item x="22"/>
        <item x="29"/>
        <item x="16"/>
        <item x="32"/>
        <item x="35"/>
        <item x="23"/>
        <item x="2"/>
        <item x="8"/>
        <item x="47"/>
        <item x="14"/>
        <item x="26"/>
        <item x="36"/>
        <item x="5"/>
        <item x="0"/>
        <item x="11"/>
        <item x="17"/>
        <item x="20"/>
        <item x="41"/>
        <item x="7"/>
        <item x="24"/>
        <item x="12"/>
        <item x="6"/>
        <item x="31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46"/>
        <item x="45"/>
        <item x="39"/>
        <item x="27"/>
        <item x="28"/>
        <item x="1"/>
        <item x="9"/>
        <item x="32"/>
        <item x="15"/>
        <item x="13"/>
        <item x="33"/>
        <item x="4"/>
        <item x="10"/>
        <item x="25"/>
        <item x="29"/>
        <item x="34"/>
        <item x="38"/>
        <item x="22"/>
        <item x="37"/>
        <item x="21"/>
        <item x="40"/>
        <item x="2"/>
        <item x="14"/>
        <item x="26"/>
        <item x="47"/>
        <item x="17"/>
        <item x="23"/>
        <item x="36"/>
        <item x="16"/>
        <item x="35"/>
        <item x="0"/>
        <item x="7"/>
        <item x="8"/>
        <item x="11"/>
        <item x="41"/>
        <item x="12"/>
        <item x="5"/>
        <item x="24"/>
        <item x="20"/>
        <item x="43"/>
        <item x="31"/>
        <item x="6"/>
        <item x="18"/>
        <item x="19"/>
        <item x="30"/>
        <item x="42"/>
      </items>
    </pivotField>
    <pivotField numFmtId="165" showAll="0" defaultSubtotal="0">
      <items count="48">
        <item x="13"/>
        <item x="34"/>
        <item x="9"/>
        <item x="11"/>
        <item x="15"/>
        <item x="19"/>
        <item x="10"/>
        <item x="37"/>
        <item x="23"/>
        <item x="2"/>
        <item x="20"/>
        <item x="47"/>
        <item x="25"/>
        <item x="41"/>
        <item x="36"/>
        <item x="45"/>
        <item x="35"/>
        <item x="22"/>
        <item x="6"/>
        <item x="46"/>
        <item x="14"/>
        <item x="38"/>
        <item x="3"/>
        <item x="30"/>
        <item x="26"/>
        <item x="16"/>
        <item x="5"/>
        <item x="0"/>
        <item x="28"/>
        <item x="18"/>
        <item x="21"/>
        <item x="1"/>
        <item x="27"/>
        <item x="33"/>
        <item x="7"/>
        <item x="8"/>
        <item x="24"/>
        <item x="29"/>
        <item x="31"/>
        <item x="42"/>
        <item x="12"/>
        <item x="4"/>
        <item x="17"/>
        <item x="43"/>
        <item x="44"/>
        <item x="32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WHSL_kWhB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E73EFF-7D53-4929-870E-71304F35D5DB}" name="PivotTable2" cacheId="1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3"/>
        <item x="40"/>
        <item x="27"/>
        <item x="1"/>
        <item x="28"/>
        <item x="45"/>
        <item x="4"/>
        <item x="46"/>
        <item x="33"/>
        <item x="9"/>
        <item x="15"/>
        <item x="10"/>
        <item x="38"/>
        <item x="13"/>
        <item x="44"/>
        <item x="21"/>
        <item x="34"/>
        <item x="37"/>
        <item x="25"/>
        <item x="22"/>
        <item x="29"/>
        <item x="16"/>
        <item x="32"/>
        <item x="35"/>
        <item x="23"/>
        <item x="2"/>
        <item x="8"/>
        <item x="47"/>
        <item x="14"/>
        <item x="26"/>
        <item x="36"/>
        <item x="5"/>
        <item x="0"/>
        <item x="11"/>
        <item x="17"/>
        <item x="20"/>
        <item x="41"/>
        <item x="7"/>
        <item x="24"/>
        <item x="12"/>
        <item x="6"/>
        <item x="31"/>
        <item x="43"/>
        <item x="18"/>
        <item x="19"/>
        <item x="30"/>
        <item x="42"/>
      </items>
    </pivotField>
    <pivotField dataField="1" showAll="0" defaultSubtotal="0">
      <items count="48">
        <item x="3"/>
        <item x="44"/>
        <item x="46"/>
        <item x="45"/>
        <item x="39"/>
        <item x="27"/>
        <item x="28"/>
        <item x="1"/>
        <item x="9"/>
        <item x="32"/>
        <item x="15"/>
        <item x="13"/>
        <item x="33"/>
        <item x="4"/>
        <item x="10"/>
        <item x="25"/>
        <item x="29"/>
        <item x="34"/>
        <item x="38"/>
        <item x="22"/>
        <item x="37"/>
        <item x="21"/>
        <item x="40"/>
        <item x="2"/>
        <item x="14"/>
        <item x="26"/>
        <item x="47"/>
        <item x="17"/>
        <item x="23"/>
        <item x="36"/>
        <item x="16"/>
        <item x="35"/>
        <item x="0"/>
        <item x="7"/>
        <item x="8"/>
        <item x="11"/>
        <item x="41"/>
        <item x="12"/>
        <item x="5"/>
        <item x="24"/>
        <item x="20"/>
        <item x="43"/>
        <item x="31"/>
        <item x="6"/>
        <item x="18"/>
        <item x="19"/>
        <item x="30"/>
        <item x="42"/>
      </items>
    </pivotField>
    <pivotField numFmtId="165" showAll="0" defaultSubtotal="0">
      <items count="48">
        <item x="13"/>
        <item x="34"/>
        <item x="9"/>
        <item x="11"/>
        <item x="15"/>
        <item x="19"/>
        <item x="10"/>
        <item x="37"/>
        <item x="23"/>
        <item x="2"/>
        <item x="20"/>
        <item x="47"/>
        <item x="25"/>
        <item x="41"/>
        <item x="36"/>
        <item x="45"/>
        <item x="35"/>
        <item x="22"/>
        <item x="6"/>
        <item x="46"/>
        <item x="14"/>
        <item x="38"/>
        <item x="3"/>
        <item x="30"/>
        <item x="26"/>
        <item x="16"/>
        <item x="5"/>
        <item x="0"/>
        <item x="28"/>
        <item x="18"/>
        <item x="21"/>
        <item x="1"/>
        <item x="27"/>
        <item x="33"/>
        <item x="7"/>
        <item x="8"/>
        <item x="24"/>
        <item x="29"/>
        <item x="31"/>
        <item x="42"/>
        <item x="12"/>
        <item x="4"/>
        <item x="17"/>
        <item x="43"/>
        <item x="44"/>
        <item x="32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WHSL_kWhB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D75670-DD19-45AA-98B5-34ED867CD9B2}" name="PivotTable1" cacheId="2" applyNumberFormats="0" applyBorderFormats="0" applyFontFormats="0" applyPatternFormats="0" applyAlignmentFormats="0" applyWidthHeightFormats="1" dataCaption="Values" updatedVersion="6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3"/>
        <item x="40"/>
        <item x="27"/>
        <item x="1"/>
        <item x="28"/>
        <item x="45"/>
        <item x="4"/>
        <item x="46"/>
        <item x="33"/>
        <item x="9"/>
        <item x="15"/>
        <item x="10"/>
        <item x="38"/>
        <item x="13"/>
        <item x="44"/>
        <item x="21"/>
        <item x="34"/>
        <item x="37"/>
        <item x="25"/>
        <item x="22"/>
        <item x="29"/>
        <item x="16"/>
        <item x="32"/>
        <item x="35"/>
        <item x="23"/>
        <item x="2"/>
        <item x="8"/>
        <item x="47"/>
        <item x="14"/>
        <item x="26"/>
        <item x="36"/>
        <item x="5"/>
        <item x="0"/>
        <item x="11"/>
        <item x="17"/>
        <item x="20"/>
        <item x="41"/>
        <item x="7"/>
        <item x="24"/>
        <item x="12"/>
        <item x="6"/>
        <item x="31"/>
        <item x="43"/>
        <item x="18"/>
        <item x="19"/>
        <item x="30"/>
        <item x="42"/>
        <item x="48"/>
      </items>
    </pivotField>
    <pivotField dataField="1" showAll="0" defaultSubtotal="0">
      <items count="72">
        <item x="3"/>
        <item x="44"/>
        <item x="63"/>
        <item x="51"/>
        <item x="46"/>
        <item x="57"/>
        <item x="69"/>
        <item x="45"/>
        <item x="39"/>
        <item x="27"/>
        <item x="58"/>
        <item x="28"/>
        <item x="1"/>
        <item x="70"/>
        <item x="9"/>
        <item x="32"/>
        <item x="15"/>
        <item x="49"/>
        <item x="52"/>
        <item x="61"/>
        <item x="13"/>
        <item x="33"/>
        <item x="4"/>
        <item x="10"/>
        <item x="64"/>
        <item x="25"/>
        <item x="29"/>
        <item x="56"/>
        <item x="34"/>
        <item x="38"/>
        <item x="68"/>
        <item x="22"/>
        <item x="37"/>
        <item x="50"/>
        <item x="21"/>
        <item x="62"/>
        <item x="40"/>
        <item x="2"/>
        <item x="14"/>
        <item x="26"/>
        <item x="53"/>
        <item x="47"/>
        <item x="65"/>
        <item x="59"/>
        <item x="71"/>
        <item x="17"/>
        <item x="23"/>
        <item x="48"/>
        <item x="36"/>
        <item x="16"/>
        <item x="35"/>
        <item x="60"/>
        <item x="0"/>
        <item x="7"/>
        <item x="8"/>
        <item x="11"/>
        <item x="41"/>
        <item x="12"/>
        <item x="5"/>
        <item x="24"/>
        <item x="20"/>
        <item x="55"/>
        <item x="43"/>
        <item x="31"/>
        <item x="67"/>
        <item x="6"/>
        <item x="18"/>
        <item x="54"/>
        <item x="66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WHSL_kWhB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7DFB-A748-4EB7-ADBF-56A4E45A8F88}">
  <dimension ref="A1:N33"/>
  <sheetViews>
    <sheetView tabSelected="1" workbookViewId="0">
      <selection activeCell="L22" sqref="L22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10" max="10" width="15.7109375" customWidth="1"/>
    <col min="11" max="11" width="19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6" t="s">
        <v>11</v>
      </c>
      <c r="B3" s="6"/>
    </row>
    <row r="4" spans="1:14" x14ac:dyDescent="0.25">
      <c r="A4" s="3" t="s">
        <v>12</v>
      </c>
      <c r="B4" s="3">
        <v>0.94927124169186305</v>
      </c>
      <c r="K4" s="1"/>
      <c r="L4" s="1"/>
      <c r="M4" s="1"/>
      <c r="N4" s="1"/>
    </row>
    <row r="5" spans="1:14" x14ac:dyDescent="0.25">
      <c r="A5" s="3" t="s">
        <v>13</v>
      </c>
      <c r="B5" s="3">
        <v>0.90111589030321149</v>
      </c>
      <c r="J5" s="14" t="s">
        <v>44</v>
      </c>
      <c r="K5" s="1"/>
      <c r="L5" s="1"/>
      <c r="M5" s="1"/>
      <c r="N5" s="1"/>
    </row>
    <row r="6" spans="1:14" x14ac:dyDescent="0.25">
      <c r="A6" s="3" t="s">
        <v>14</v>
      </c>
      <c r="B6" s="3">
        <v>0.8838111711062735</v>
      </c>
      <c r="J6" s="1"/>
      <c r="K6" s="1" t="s">
        <v>43</v>
      </c>
      <c r="L6" s="1" t="s">
        <v>40</v>
      </c>
      <c r="M6" s="1" t="s">
        <v>39</v>
      </c>
      <c r="N6" s="1" t="s">
        <v>40</v>
      </c>
    </row>
    <row r="7" spans="1:14" x14ac:dyDescent="0.25">
      <c r="A7" s="3" t="s">
        <v>15</v>
      </c>
      <c r="B7" s="3">
        <v>9272530.1968731117</v>
      </c>
      <c r="J7" s="1">
        <v>2017</v>
      </c>
      <c r="K7" s="16">
        <v>3252089365.8999996</v>
      </c>
      <c r="L7" s="16"/>
      <c r="M7" s="16">
        <v>3275059133.4882174</v>
      </c>
      <c r="N7" s="1"/>
    </row>
    <row r="8" spans="1:14" ht="15.75" thickBot="1" x14ac:dyDescent="0.3">
      <c r="A8" s="4" t="s">
        <v>16</v>
      </c>
      <c r="B8" s="4">
        <v>48</v>
      </c>
      <c r="J8" s="1">
        <v>2018</v>
      </c>
      <c r="K8" s="16">
        <v>3403996612.8000002</v>
      </c>
      <c r="L8" s="17">
        <f>K8/K7-1</f>
        <v>4.6710661918714314E-2</v>
      </c>
      <c r="M8" s="16">
        <v>3378432892.1178942</v>
      </c>
      <c r="N8" s="17">
        <f>M8/M7-1</f>
        <v>3.1563936532521542E-2</v>
      </c>
    </row>
    <row r="9" spans="1:14" x14ac:dyDescent="0.25">
      <c r="J9" s="1">
        <v>2019</v>
      </c>
      <c r="K9" s="16">
        <v>3314901532.8000002</v>
      </c>
      <c r="L9" s="17">
        <f t="shared" ref="L9:L10" si="0">K9/K8-1</f>
        <v>-2.6173668817700113E-2</v>
      </c>
      <c r="M9" s="16">
        <v>3291829555.2366748</v>
      </c>
      <c r="N9" s="17">
        <f t="shared" ref="N9:N12" si="1">M9/M8-1</f>
        <v>-2.563417408209312E-2</v>
      </c>
    </row>
    <row r="10" spans="1:14" ht="15.75" thickBot="1" x14ac:dyDescent="0.3">
      <c r="A10" t="s">
        <v>17</v>
      </c>
      <c r="J10" s="1">
        <v>2020</v>
      </c>
      <c r="K10" s="16">
        <v>3269051625.9000001</v>
      </c>
      <c r="L10" s="17">
        <f t="shared" si="0"/>
        <v>-1.38314536484202E-2</v>
      </c>
      <c r="M10" s="16">
        <v>3294717556.5572119</v>
      </c>
      <c r="N10" s="17">
        <f t="shared" si="1"/>
        <v>8.7732407528284817E-4</v>
      </c>
    </row>
    <row r="11" spans="1:14" x14ac:dyDescent="0.25">
      <c r="A11" s="5"/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J11" s="20">
        <v>2021</v>
      </c>
      <c r="K11" s="19"/>
      <c r="L11" s="18"/>
      <c r="M11" s="19">
        <v>3245312813.5370426</v>
      </c>
      <c r="N11" s="18">
        <f t="shared" si="1"/>
        <v>-1.499513757160853E-2</v>
      </c>
    </row>
    <row r="12" spans="1:14" x14ac:dyDescent="0.25">
      <c r="A12" s="3" t="s">
        <v>18</v>
      </c>
      <c r="B12" s="3">
        <v>7</v>
      </c>
      <c r="C12" s="3">
        <v>3.1340840872221572E+16</v>
      </c>
      <c r="D12" s="3">
        <v>4477262981745939</v>
      </c>
      <c r="E12" s="3">
        <v>52.073418819917102</v>
      </c>
      <c r="F12" s="3">
        <v>4.1374247449217533E-18</v>
      </c>
      <c r="J12" s="20">
        <v>2022</v>
      </c>
      <c r="K12" s="19"/>
      <c r="L12" s="18"/>
      <c r="M12" s="19">
        <v>3257928496.826982</v>
      </c>
      <c r="N12" s="18">
        <f t="shared" si="1"/>
        <v>3.8873550917237765E-3</v>
      </c>
    </row>
    <row r="13" spans="1:14" x14ac:dyDescent="0.25">
      <c r="A13" s="3" t="s">
        <v>19</v>
      </c>
      <c r="B13" s="3">
        <v>40</v>
      </c>
      <c r="C13" s="3">
        <v>3439192650076949</v>
      </c>
      <c r="D13" s="3">
        <v>85979816251923.719</v>
      </c>
      <c r="E13" s="3"/>
      <c r="F13" s="3"/>
      <c r="K13" s="1"/>
      <c r="L13" s="1"/>
      <c r="M13" s="1"/>
      <c r="N13" s="1"/>
    </row>
    <row r="14" spans="1:14" ht="15.75" thickBot="1" x14ac:dyDescent="0.3">
      <c r="A14" s="4" t="s">
        <v>20</v>
      </c>
      <c r="B14" s="4">
        <v>47</v>
      </c>
      <c r="C14" s="4">
        <v>3.478003352229852E+16</v>
      </c>
      <c r="D14" s="4"/>
      <c r="E14" s="4"/>
      <c r="F14" s="4"/>
      <c r="K14" s="1"/>
      <c r="L14" s="1"/>
      <c r="M14" s="1"/>
      <c r="N14" s="1"/>
    </row>
    <row r="15" spans="1:14" ht="15.75" thickBot="1" x14ac:dyDescent="0.3">
      <c r="J15" t="s">
        <v>45</v>
      </c>
      <c r="K15" s="1"/>
      <c r="L15" s="1"/>
      <c r="M15" s="21">
        <v>104313688.86110251</v>
      </c>
      <c r="N15" s="1"/>
    </row>
    <row r="16" spans="1:14" x14ac:dyDescent="0.25">
      <c r="A16" s="5"/>
      <c r="B16" s="5" t="s">
        <v>26</v>
      </c>
      <c r="C16" s="5" t="s">
        <v>15</v>
      </c>
      <c r="D16" s="5" t="s">
        <v>27</v>
      </c>
      <c r="E16" s="5" t="s">
        <v>28</v>
      </c>
      <c r="F16" s="5" t="s">
        <v>29</v>
      </c>
      <c r="G16" s="5" t="s">
        <v>30</v>
      </c>
      <c r="J16" t="s">
        <v>46</v>
      </c>
      <c r="K16" s="1"/>
      <c r="L16" s="1"/>
      <c r="M16" s="21">
        <v>102772905.30386895</v>
      </c>
      <c r="N16" s="1"/>
    </row>
    <row r="17" spans="1:14" x14ac:dyDescent="0.25">
      <c r="A17" s="3" t="s">
        <v>9</v>
      </c>
      <c r="B17" s="3">
        <v>104475086.89287068</v>
      </c>
      <c r="C17" s="3">
        <v>84960706.718703672</v>
      </c>
      <c r="D17" s="3">
        <v>1.2296871215864194</v>
      </c>
      <c r="E17" s="3">
        <v>0.225998319822107</v>
      </c>
      <c r="F17" s="3">
        <v>-67236906.599330202</v>
      </c>
      <c r="G17" s="3">
        <v>276187080.38507158</v>
      </c>
      <c r="K17" s="1"/>
      <c r="L17" s="1"/>
      <c r="M17" s="1"/>
      <c r="N17" s="1"/>
    </row>
    <row r="18" spans="1:14" x14ac:dyDescent="0.25">
      <c r="A18" s="3" t="s">
        <v>3</v>
      </c>
      <c r="B18" s="3">
        <v>58767.519280658686</v>
      </c>
      <c r="C18" s="3">
        <v>8130.570777398254</v>
      </c>
      <c r="D18" s="3">
        <v>7.2279697071235667</v>
      </c>
      <c r="E18" s="3">
        <v>9.0474632477118177E-9</v>
      </c>
      <c r="F18" s="3">
        <v>42335.022773315723</v>
      </c>
      <c r="G18" s="3">
        <v>75200.015788001649</v>
      </c>
      <c r="J18" s="20">
        <v>2021</v>
      </c>
      <c r="K18" s="19"/>
      <c r="L18" s="18"/>
      <c r="M18" s="19">
        <f>M11-M15</f>
        <v>3140999124.67594</v>
      </c>
      <c r="N18" s="1"/>
    </row>
    <row r="19" spans="1:14" x14ac:dyDescent="0.25">
      <c r="A19" s="3" t="s">
        <v>4</v>
      </c>
      <c r="B19" s="3">
        <v>773873.43628507294</v>
      </c>
      <c r="C19" s="3">
        <v>49095.153975701389</v>
      </c>
      <c r="D19" s="3">
        <v>15.76272551600684</v>
      </c>
      <c r="E19" s="3">
        <v>9.296987919536153E-19</v>
      </c>
      <c r="F19" s="3">
        <v>674648.42880148569</v>
      </c>
      <c r="G19" s="3">
        <v>873098.44376866019</v>
      </c>
      <c r="J19" s="20">
        <v>2022</v>
      </c>
      <c r="K19" s="19"/>
      <c r="L19" s="18"/>
      <c r="M19" s="19">
        <f>M12-M16</f>
        <v>3155155591.5231133</v>
      </c>
      <c r="N19" s="1"/>
    </row>
    <row r="20" spans="1:14" x14ac:dyDescent="0.25">
      <c r="A20" s="3" t="s">
        <v>5</v>
      </c>
      <c r="B20" s="3">
        <v>4019179.9056742224</v>
      </c>
      <c r="C20" s="3">
        <v>2810721.607895677</v>
      </c>
      <c r="D20" s="3">
        <v>1.4299459236317931</v>
      </c>
      <c r="E20" s="3">
        <v>0.16049751953002031</v>
      </c>
      <c r="F20" s="3">
        <v>-1661500.3650458106</v>
      </c>
      <c r="G20" s="3">
        <v>9699860.1763942558</v>
      </c>
      <c r="K20" s="1"/>
      <c r="L20" s="1"/>
      <c r="M20" s="1"/>
      <c r="N20" s="1"/>
    </row>
    <row r="21" spans="1:14" x14ac:dyDescent="0.25">
      <c r="A21" s="3" t="s">
        <v>1</v>
      </c>
      <c r="B21" s="3">
        <v>4437921.2901238827</v>
      </c>
      <c r="C21" s="3">
        <v>2260318.3585428731</v>
      </c>
      <c r="D21" s="3">
        <v>1.9634054085128139</v>
      </c>
      <c r="E21" s="3">
        <v>5.6577454174590897E-2</v>
      </c>
      <c r="F21" s="3">
        <v>-130352.51858459041</v>
      </c>
      <c r="G21" s="3">
        <v>9006195.0988323558</v>
      </c>
      <c r="K21" s="1"/>
      <c r="L21" s="1"/>
      <c r="M21" s="1"/>
      <c r="N21" s="1"/>
    </row>
    <row r="22" spans="1:14" x14ac:dyDescent="0.25">
      <c r="A22" s="3" t="s">
        <v>2</v>
      </c>
      <c r="B22" s="3">
        <v>1128145.4587869309</v>
      </c>
      <c r="C22" s="3">
        <v>1657840.9901588736</v>
      </c>
      <c r="D22" s="3">
        <v>0.68049075000782722</v>
      </c>
      <c r="E22" s="3">
        <v>0.50011395045932217</v>
      </c>
      <c r="F22" s="3">
        <v>-2222476.1674641538</v>
      </c>
      <c r="G22" s="3">
        <v>4478767.0850380156</v>
      </c>
      <c r="K22" s="1"/>
      <c r="L22" s="1"/>
      <c r="M22" s="1"/>
      <c r="N22" s="1"/>
    </row>
    <row r="23" spans="1:14" x14ac:dyDescent="0.25">
      <c r="A23" s="3" t="s">
        <v>6</v>
      </c>
      <c r="B23" s="3">
        <v>61963382.637949027</v>
      </c>
      <c r="C23" s="3">
        <v>72111922.394585937</v>
      </c>
      <c r="D23" s="3">
        <v>0.85926682551734546</v>
      </c>
      <c r="E23" s="3">
        <v>0.39531378103724879</v>
      </c>
      <c r="F23" s="3">
        <v>-83780249.061424464</v>
      </c>
      <c r="G23" s="3">
        <v>207707014.3373225</v>
      </c>
      <c r="K23" s="1"/>
      <c r="L23" s="1"/>
      <c r="M23" s="1"/>
      <c r="N23" s="1"/>
    </row>
    <row r="24" spans="1:14" ht="15.75" thickBot="1" x14ac:dyDescent="0.3">
      <c r="A24" s="4" t="s">
        <v>7</v>
      </c>
      <c r="B24" s="7">
        <v>-93048739.363806814</v>
      </c>
      <c r="C24" s="4">
        <v>72513307.888803214</v>
      </c>
      <c r="D24" s="4">
        <v>-1.2831953481765583</v>
      </c>
      <c r="E24" s="4">
        <v>0.2068086732244693</v>
      </c>
      <c r="F24" s="4">
        <v>-239603601.40756875</v>
      </c>
      <c r="G24" s="4">
        <v>53506122.679955125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600A-16B6-46B3-B44D-D25A5565969B}">
  <dimension ref="A1:I49"/>
  <sheetViews>
    <sheetView workbookViewId="0"/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9" x14ac:dyDescent="0.25">
      <c r="A1" t="s">
        <v>8</v>
      </c>
      <c r="B1" t="s">
        <v>9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</row>
    <row r="2" spans="1:9" x14ac:dyDescent="0.25">
      <c r="A2">
        <v>42736</v>
      </c>
      <c r="B2">
        <v>283139930.5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</row>
    <row r="3" spans="1:9" x14ac:dyDescent="0.25">
      <c r="A3">
        <v>42767</v>
      </c>
      <c r="B3">
        <v>249067776.59999999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</row>
    <row r="4" spans="1:9" x14ac:dyDescent="0.25">
      <c r="A4">
        <v>42795</v>
      </c>
      <c r="B4">
        <v>274421930.89999998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</row>
    <row r="5" spans="1:9" x14ac:dyDescent="0.25">
      <c r="A5">
        <v>42826</v>
      </c>
      <c r="B5">
        <v>240816388.59999999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</row>
    <row r="6" spans="1:9" x14ac:dyDescent="0.25">
      <c r="A6">
        <v>42856</v>
      </c>
      <c r="B6">
        <v>250299065.90000001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</row>
    <row r="7" spans="1:9" x14ac:dyDescent="0.25">
      <c r="A7">
        <v>42887</v>
      </c>
      <c r="B7">
        <v>281565121.30000001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</row>
    <row r="8" spans="1:9" x14ac:dyDescent="0.25">
      <c r="A8">
        <v>42917</v>
      </c>
      <c r="B8">
        <v>308395505.69999999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</row>
    <row r="9" spans="1:9" x14ac:dyDescent="0.25">
      <c r="A9">
        <v>42948</v>
      </c>
      <c r="B9">
        <v>290162748.60000002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</row>
    <row r="10" spans="1:9" x14ac:dyDescent="0.25">
      <c r="A10">
        <v>42979</v>
      </c>
      <c r="B10">
        <v>274810018.19999999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</row>
    <row r="11" spans="1:9" x14ac:dyDescent="0.25">
      <c r="A11">
        <v>43009</v>
      </c>
      <c r="B11">
        <v>255998095.09999999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</row>
    <row r="12" spans="1:9" x14ac:dyDescent="0.25">
      <c r="A12">
        <v>43040</v>
      </c>
      <c r="B12">
        <v>259174815.80000001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</row>
    <row r="13" spans="1:9" x14ac:dyDescent="0.25">
      <c r="A13">
        <v>43070</v>
      </c>
      <c r="B13">
        <v>284237968.69999999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</row>
    <row r="14" spans="1:9" x14ac:dyDescent="0.25">
      <c r="A14">
        <v>43101</v>
      </c>
      <c r="B14">
        <v>297565584.10000002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</row>
    <row r="15" spans="1:9" x14ac:dyDescent="0.25">
      <c r="A15">
        <v>43132</v>
      </c>
      <c r="B15">
        <v>259381650.19999999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</row>
    <row r="16" spans="1:9" x14ac:dyDescent="0.25">
      <c r="A16">
        <v>43160</v>
      </c>
      <c r="B16">
        <v>276143091.69999999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</row>
    <row r="17" spans="1:9" x14ac:dyDescent="0.25">
      <c r="A17">
        <v>43191</v>
      </c>
      <c r="B17">
        <v>256424002.09999999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</row>
    <row r="18" spans="1:9" x14ac:dyDescent="0.25">
      <c r="A18">
        <v>43221</v>
      </c>
      <c r="B18">
        <v>270877568.60000002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</row>
    <row r="19" spans="1:9" x14ac:dyDescent="0.25">
      <c r="A19">
        <v>43252</v>
      </c>
      <c r="B19">
        <v>288984630.39999998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</row>
    <row r="20" spans="1:9" x14ac:dyDescent="0.25">
      <c r="A20">
        <v>43282</v>
      </c>
      <c r="B20">
        <v>330915101.89999998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</row>
    <row r="21" spans="1:9" x14ac:dyDescent="0.25">
      <c r="A21">
        <v>43313</v>
      </c>
      <c r="B21">
        <v>332989439.69999999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</row>
    <row r="22" spans="1:9" x14ac:dyDescent="0.25">
      <c r="A22">
        <v>43344</v>
      </c>
      <c r="B22">
        <v>289472931.80000001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</row>
    <row r="23" spans="1:9" x14ac:dyDescent="0.25">
      <c r="A23">
        <v>43374</v>
      </c>
      <c r="B23">
        <v>260597396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</row>
    <row r="24" spans="1:9" x14ac:dyDescent="0.25">
      <c r="A24">
        <v>43405</v>
      </c>
      <c r="B24">
        <v>267165560.40000001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</row>
    <row r="25" spans="1:9" x14ac:dyDescent="0.25">
      <c r="A25">
        <v>43435</v>
      </c>
      <c r="B25">
        <v>273479655.89999998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</row>
    <row r="26" spans="1:9" x14ac:dyDescent="0.25">
      <c r="A26">
        <v>43466</v>
      </c>
      <c r="B26">
        <v>295761646.5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</row>
    <row r="27" spans="1:9" x14ac:dyDescent="0.25">
      <c r="A27">
        <v>43497</v>
      </c>
      <c r="B27">
        <v>264447850.5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</row>
    <row r="28" spans="1:9" x14ac:dyDescent="0.25">
      <c r="A28">
        <v>43525</v>
      </c>
      <c r="B28">
        <v>277475855.80000001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</row>
    <row r="29" spans="1:9" x14ac:dyDescent="0.25">
      <c r="A29">
        <v>43556</v>
      </c>
      <c r="B29">
        <v>246781902.19999999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</row>
    <row r="30" spans="1:9" x14ac:dyDescent="0.25">
      <c r="A30">
        <v>43586</v>
      </c>
      <c r="B30">
        <v>249086493.30000001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</row>
    <row r="31" spans="1:9" x14ac:dyDescent="0.25">
      <c r="A31">
        <v>43617</v>
      </c>
      <c r="B31">
        <v>270464053.10000002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</row>
    <row r="32" spans="1:9" x14ac:dyDescent="0.25">
      <c r="A32">
        <v>43647</v>
      </c>
      <c r="B32">
        <v>341061933.10000002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</row>
    <row r="33" spans="1:9" x14ac:dyDescent="0.25">
      <c r="A33">
        <v>43678</v>
      </c>
      <c r="B33">
        <v>309633701.80000001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</row>
    <row r="34" spans="1:9" x14ac:dyDescent="0.25">
      <c r="A34">
        <v>43709</v>
      </c>
      <c r="B34">
        <v>271513173.89999998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</row>
    <row r="35" spans="1:9" x14ac:dyDescent="0.25">
      <c r="A35">
        <v>43739</v>
      </c>
      <c r="B35">
        <v>252741420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</row>
    <row r="36" spans="1:9" x14ac:dyDescent="0.25">
      <c r="A36">
        <v>43770</v>
      </c>
      <c r="B36">
        <v>262578349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</row>
    <row r="37" spans="1:9" x14ac:dyDescent="0.25">
      <c r="A37">
        <v>43800</v>
      </c>
      <c r="B37">
        <v>273355153.60000002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</row>
    <row r="38" spans="1:9" x14ac:dyDescent="0.25">
      <c r="A38">
        <v>43831</v>
      </c>
      <c r="B38">
        <v>279073396.60000002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</row>
    <row r="39" spans="1:9" x14ac:dyDescent="0.25">
      <c r="A39">
        <v>43862</v>
      </c>
      <c r="B39">
        <v>262756946.69999999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</row>
    <row r="40" spans="1:9" x14ac:dyDescent="0.25">
      <c r="A40">
        <v>43891</v>
      </c>
      <c r="B40">
        <v>259213008.5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</row>
    <row r="41" spans="1:9" x14ac:dyDescent="0.25">
      <c r="A41">
        <v>43922</v>
      </c>
      <c r="B41">
        <v>226995009.09999999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</row>
    <row r="42" spans="1:9" x14ac:dyDescent="0.25">
      <c r="A42">
        <v>43952</v>
      </c>
      <c r="B42">
        <v>243575502.80000001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</row>
    <row r="43" spans="1:9" x14ac:dyDescent="0.25">
      <c r="A43">
        <v>43983</v>
      </c>
      <c r="B43">
        <v>289485283.30000001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</row>
    <row r="44" spans="1:9" x14ac:dyDescent="0.25">
      <c r="A44">
        <v>44013</v>
      </c>
      <c r="B44">
        <v>355913234.39999998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</row>
    <row r="45" spans="1:9" x14ac:dyDescent="0.25">
      <c r="A45">
        <v>44044</v>
      </c>
      <c r="B45">
        <v>316617041.60000002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</row>
    <row r="46" spans="1:9" x14ac:dyDescent="0.25">
      <c r="A46">
        <v>44075</v>
      </c>
      <c r="B46">
        <v>260205477.19999999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</row>
    <row r="47" spans="1:9" x14ac:dyDescent="0.25">
      <c r="A47">
        <v>44105</v>
      </c>
      <c r="B47">
        <v>249287850.30000001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</row>
    <row r="48" spans="1:9" x14ac:dyDescent="0.25">
      <c r="A48">
        <v>44136</v>
      </c>
      <c r="B48">
        <v>250771950.80000001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</row>
    <row r="49" spans="1:9" x14ac:dyDescent="0.25">
      <c r="A49">
        <v>44166</v>
      </c>
      <c r="B49">
        <v>275156924.60000002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784B-6447-4E62-A76A-B415E5258EBA}">
  <dimension ref="A1:I25"/>
  <sheetViews>
    <sheetView workbookViewId="0"/>
  </sheetViews>
  <sheetFormatPr defaultRowHeight="15" x14ac:dyDescent="0.25"/>
  <cols>
    <col min="1" max="1" width="9.7109375" bestFit="1" customWidth="1"/>
    <col min="2" max="2" width="12.42578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1.28515625" bestFit="1" customWidth="1"/>
  </cols>
  <sheetData>
    <row r="1" spans="1:9" x14ac:dyDescent="0.25">
      <c r="A1" t="s">
        <v>8</v>
      </c>
      <c r="B1" t="s">
        <v>9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1.114406335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1.115872271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1.1173401350000001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1.1188099300000001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1.120281659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1.1217553229999999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1.123230926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1.1247084700000001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1.126187958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1.127669392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1.129152774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1.1306381080000001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1.132301692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1.133967725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1.135636208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1.1373071459999999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1.138980543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1.1406564029999999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1.1423347269999999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1.1440155219999999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1.1456987890000001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1.1473845330000001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1.149072758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185D-DFD2-4544-8385-DE5CA64FCAD0}">
  <dimension ref="A1:S49"/>
  <sheetViews>
    <sheetView workbookViewId="0">
      <selection activeCell="L1" sqref="L1:R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8</v>
      </c>
      <c r="B1" t="s">
        <v>9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  <c r="K1" t="s">
        <v>9</v>
      </c>
      <c r="L1" t="s">
        <v>3</v>
      </c>
      <c r="M1" t="s">
        <v>4</v>
      </c>
      <c r="N1" t="s">
        <v>5</v>
      </c>
      <c r="O1" t="s">
        <v>1</v>
      </c>
      <c r="P1" t="s">
        <v>2</v>
      </c>
      <c r="Q1" t="s">
        <v>6</v>
      </c>
      <c r="R1" t="s">
        <v>7</v>
      </c>
      <c r="S1" t="s">
        <v>31</v>
      </c>
    </row>
    <row r="2" spans="1:19" x14ac:dyDescent="0.25">
      <c r="A2">
        <v>42736</v>
      </c>
      <c r="B2">
        <v>283139930.5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 t="shared" ref="K2:K49" si="0">WHSL_kWhB</f>
        <v>104475086.89287068</v>
      </c>
      <c r="L2">
        <f t="shared" ref="L2:L49" si="1">N10HDD18*C2</f>
        <v>36453492.209792577</v>
      </c>
      <c r="M2">
        <f t="shared" ref="M2:M49" si="2">N10CDD18*D2</f>
        <v>0</v>
      </c>
      <c r="N2">
        <f t="shared" ref="N2:N49" si="3">StatDays*E2</f>
        <v>4019179.9056742224</v>
      </c>
      <c r="O2">
        <f t="shared" ref="O2:O49" si="4">MonthDays*F2</f>
        <v>137575559.99384037</v>
      </c>
      <c r="P2">
        <f t="shared" ref="P2:P49" si="5">PeakDays*G2</f>
        <v>23691054.634525549</v>
      </c>
      <c r="Q2">
        <f t="shared" ref="Q2:Q49" si="6">OntarioGDP*H2</f>
        <v>67523438.010156676</v>
      </c>
      <c r="R2">
        <f t="shared" ref="R2:R49" si="7">LondonPop*I2</f>
        <v>-96228601.126233935</v>
      </c>
      <c r="S2">
        <f t="shared" ref="S2:S49" si="8">SUM(K2:R2)</f>
        <v>277509210.52062613</v>
      </c>
    </row>
    <row r="3" spans="1:19" x14ac:dyDescent="0.25">
      <c r="A3">
        <v>42767</v>
      </c>
      <c r="B3">
        <v>249067776.59999999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 t="shared" si="0"/>
        <v>104475086.89287068</v>
      </c>
      <c r="L3">
        <f t="shared" si="1"/>
        <v>29442527.159610003</v>
      </c>
      <c r="M3">
        <f t="shared" si="2"/>
        <v>0</v>
      </c>
      <c r="N3">
        <f t="shared" si="3"/>
        <v>4019179.9056742224</v>
      </c>
      <c r="O3">
        <f t="shared" si="4"/>
        <v>124261796.12346871</v>
      </c>
      <c r="P3">
        <f t="shared" si="5"/>
        <v>21434763.716951687</v>
      </c>
      <c r="Q3">
        <f t="shared" si="6"/>
        <v>67680017.18543762</v>
      </c>
      <c r="R3">
        <f t="shared" si="7"/>
        <v>-96387374.842647359</v>
      </c>
      <c r="S3">
        <f t="shared" si="8"/>
        <v>254925996.14136553</v>
      </c>
    </row>
    <row r="4" spans="1:19" x14ac:dyDescent="0.25">
      <c r="A4">
        <v>42795</v>
      </c>
      <c r="B4">
        <v>274421930.89999998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 t="shared" si="0"/>
        <v>104475086.89287068</v>
      </c>
      <c r="L4">
        <f t="shared" si="1"/>
        <v>32862796.781744339</v>
      </c>
      <c r="M4">
        <f t="shared" si="2"/>
        <v>0</v>
      </c>
      <c r="N4">
        <f t="shared" si="3"/>
        <v>0</v>
      </c>
      <c r="O4">
        <f t="shared" si="4"/>
        <v>137575559.99384037</v>
      </c>
      <c r="P4">
        <f t="shared" si="5"/>
        <v>25947345.55209941</v>
      </c>
      <c r="Q4">
        <f t="shared" si="6"/>
        <v>67836959.466140822</v>
      </c>
      <c r="R4">
        <f t="shared" si="7"/>
        <v>-96546410.398213357</v>
      </c>
      <c r="S4">
        <f t="shared" si="8"/>
        <v>272151338.28848219</v>
      </c>
    </row>
    <row r="5" spans="1:19" x14ac:dyDescent="0.25">
      <c r="A5">
        <v>42826</v>
      </c>
      <c r="B5">
        <v>240816388.59999999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 t="shared" si="0"/>
        <v>104475086.89287068</v>
      </c>
      <c r="L5">
        <f t="shared" si="1"/>
        <v>14680126.316308541</v>
      </c>
      <c r="M5">
        <f t="shared" si="2"/>
        <v>0</v>
      </c>
      <c r="N5">
        <f t="shared" si="3"/>
        <v>0</v>
      </c>
      <c r="O5">
        <f t="shared" si="4"/>
        <v>133137638.70371649</v>
      </c>
      <c r="P5">
        <f t="shared" si="5"/>
        <v>21434763.716951687</v>
      </c>
      <c r="Q5">
        <f t="shared" si="6"/>
        <v>67994265.657790259</v>
      </c>
      <c r="R5">
        <f t="shared" si="7"/>
        <v>-96705708.444273099</v>
      </c>
      <c r="S5">
        <f t="shared" si="8"/>
        <v>245016172.84336454</v>
      </c>
    </row>
    <row r="6" spans="1:19" x14ac:dyDescent="0.25">
      <c r="A6">
        <v>42856</v>
      </c>
      <c r="B6">
        <v>250299065.90000001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 t="shared" si="0"/>
        <v>104475086.89287068</v>
      </c>
      <c r="L6">
        <f t="shared" si="1"/>
        <v>10960142.345842846</v>
      </c>
      <c r="M6">
        <f t="shared" si="2"/>
        <v>6732698.8956801342</v>
      </c>
      <c r="N6">
        <f t="shared" si="3"/>
        <v>4019179.9056742224</v>
      </c>
      <c r="O6">
        <f t="shared" si="4"/>
        <v>137575559.99384037</v>
      </c>
      <c r="P6">
        <f t="shared" si="5"/>
        <v>24819200.09331248</v>
      </c>
      <c r="Q6">
        <f t="shared" si="6"/>
        <v>68151936.689836666</v>
      </c>
      <c r="R6">
        <f t="shared" si="7"/>
        <v>-96865269.353021547</v>
      </c>
      <c r="S6">
        <f t="shared" si="8"/>
        <v>259868535.46403587</v>
      </c>
    </row>
    <row r="7" spans="1:19" x14ac:dyDescent="0.25">
      <c r="A7">
        <v>42887</v>
      </c>
      <c r="B7">
        <v>281565121.30000001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 t="shared" si="0"/>
        <v>104475086.89287068</v>
      </c>
      <c r="L7">
        <f t="shared" si="1"/>
        <v>1686627.8033549043</v>
      </c>
      <c r="M7">
        <f t="shared" si="2"/>
        <v>51617358.200214364</v>
      </c>
      <c r="N7">
        <f t="shared" si="3"/>
        <v>0</v>
      </c>
      <c r="O7">
        <f t="shared" si="4"/>
        <v>133137638.70371649</v>
      </c>
      <c r="P7">
        <f t="shared" si="5"/>
        <v>24819200.09331248</v>
      </c>
      <c r="Q7">
        <f t="shared" si="6"/>
        <v>68309973.305840626</v>
      </c>
      <c r="R7">
        <f t="shared" si="7"/>
        <v>-97025093.496653676</v>
      </c>
      <c r="S7">
        <f t="shared" si="8"/>
        <v>287020791.50265586</v>
      </c>
    </row>
    <row r="8" spans="1:19" x14ac:dyDescent="0.25">
      <c r="A8">
        <v>42917</v>
      </c>
      <c r="B8">
        <v>308395505.69999999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 t="shared" si="0"/>
        <v>104475086.89287068</v>
      </c>
      <c r="L8">
        <f t="shared" si="1"/>
        <v>11753.503856131738</v>
      </c>
      <c r="M8">
        <f t="shared" si="2"/>
        <v>72589328.323539838</v>
      </c>
      <c r="N8">
        <f t="shared" si="3"/>
        <v>4019179.9056742224</v>
      </c>
      <c r="O8">
        <f t="shared" si="4"/>
        <v>137575559.99384037</v>
      </c>
      <c r="P8">
        <f t="shared" si="5"/>
        <v>22562909.175738618</v>
      </c>
      <c r="Q8">
        <f t="shared" si="6"/>
        <v>68468376.373289511</v>
      </c>
      <c r="R8">
        <f t="shared" si="7"/>
        <v>-97185181.340413153</v>
      </c>
      <c r="S8">
        <f t="shared" si="8"/>
        <v>312517012.82839626</v>
      </c>
    </row>
    <row r="9" spans="1:19" x14ac:dyDescent="0.25">
      <c r="A9">
        <v>42948</v>
      </c>
      <c r="B9">
        <v>290162748.60000002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 t="shared" si="0"/>
        <v>104475086.89287068</v>
      </c>
      <c r="L9">
        <f t="shared" si="1"/>
        <v>1222364.4010377007</v>
      </c>
      <c r="M9">
        <f t="shared" si="2"/>
        <v>38848446.501510665</v>
      </c>
      <c r="N9">
        <f t="shared" si="3"/>
        <v>4019179.9056742224</v>
      </c>
      <c r="O9">
        <f t="shared" si="4"/>
        <v>137575559.99384037</v>
      </c>
      <c r="P9">
        <f t="shared" si="5"/>
        <v>24819200.09331248</v>
      </c>
      <c r="Q9">
        <f t="shared" si="6"/>
        <v>68627146.759670675</v>
      </c>
      <c r="R9">
        <f t="shared" si="7"/>
        <v>-97345533.349543661</v>
      </c>
      <c r="S9">
        <f t="shared" si="8"/>
        <v>282241451.1983732</v>
      </c>
    </row>
    <row r="10" spans="1:19" x14ac:dyDescent="0.25">
      <c r="A10">
        <v>42979</v>
      </c>
      <c r="B10">
        <v>274810018.19999999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 t="shared" si="0"/>
        <v>104475086.89287068</v>
      </c>
      <c r="L10">
        <f t="shared" si="1"/>
        <v>3878656.272523473</v>
      </c>
      <c r="M10">
        <f t="shared" si="2"/>
        <v>43491687.119221099</v>
      </c>
      <c r="N10">
        <f t="shared" si="3"/>
        <v>4019179.9056742224</v>
      </c>
      <c r="O10">
        <f t="shared" si="4"/>
        <v>133137638.70371649</v>
      </c>
      <c r="P10">
        <f t="shared" si="5"/>
        <v>22562909.175738618</v>
      </c>
      <c r="Q10">
        <f t="shared" si="6"/>
        <v>68786285.332471475</v>
      </c>
      <c r="R10">
        <f t="shared" si="7"/>
        <v>-97506149.89624019</v>
      </c>
      <c r="S10">
        <f t="shared" si="8"/>
        <v>282845293.5059759</v>
      </c>
    </row>
    <row r="11" spans="1:19" x14ac:dyDescent="0.25">
      <c r="A11">
        <v>43009</v>
      </c>
      <c r="B11">
        <v>255998095.09999999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 t="shared" si="0"/>
        <v>104475086.89287068</v>
      </c>
      <c r="L11">
        <f t="shared" si="1"/>
        <v>10343083.393395929</v>
      </c>
      <c r="M11">
        <f t="shared" si="2"/>
        <v>4101529.2123108865</v>
      </c>
      <c r="N11">
        <f t="shared" si="3"/>
        <v>4019179.9056742224</v>
      </c>
      <c r="O11">
        <f t="shared" si="4"/>
        <v>137575559.99384037</v>
      </c>
      <c r="P11">
        <f t="shared" si="5"/>
        <v>23691054.634525549</v>
      </c>
      <c r="Q11">
        <f t="shared" si="6"/>
        <v>68945792.959179267</v>
      </c>
      <c r="R11">
        <f t="shared" si="7"/>
        <v>-97667031.538795158</v>
      </c>
      <c r="S11">
        <f t="shared" si="8"/>
        <v>255484255.45300174</v>
      </c>
    </row>
    <row r="12" spans="1:19" x14ac:dyDescent="0.25">
      <c r="A12">
        <v>43040</v>
      </c>
      <c r="B12">
        <v>259174815.80000001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 t="shared" si="0"/>
        <v>104475086.89287068</v>
      </c>
      <c r="L12">
        <f t="shared" si="1"/>
        <v>26745098.024627768</v>
      </c>
      <c r="M12">
        <f t="shared" si="2"/>
        <v>0</v>
      </c>
      <c r="N12">
        <f t="shared" si="3"/>
        <v>0</v>
      </c>
      <c r="O12">
        <f t="shared" si="4"/>
        <v>133137638.70371649</v>
      </c>
      <c r="P12">
        <f t="shared" si="5"/>
        <v>24819200.09331248</v>
      </c>
      <c r="Q12">
        <f t="shared" si="6"/>
        <v>69105670.383354634</v>
      </c>
      <c r="R12">
        <f t="shared" si="7"/>
        <v>-97828178.556354821</v>
      </c>
      <c r="S12">
        <f t="shared" si="8"/>
        <v>260454515.54152721</v>
      </c>
    </row>
    <row r="13" spans="1:19" x14ac:dyDescent="0.25">
      <c r="A13">
        <v>43070</v>
      </c>
      <c r="B13">
        <v>284237968.69999999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 t="shared" si="0"/>
        <v>104475086.89287068</v>
      </c>
      <c r="L13">
        <f t="shared" si="1"/>
        <v>42224462.603153266</v>
      </c>
      <c r="M13">
        <f t="shared" si="2"/>
        <v>0</v>
      </c>
      <c r="N13">
        <f t="shared" si="3"/>
        <v>8038359.8113484448</v>
      </c>
      <c r="O13">
        <f t="shared" si="4"/>
        <v>137575559.99384037</v>
      </c>
      <c r="P13">
        <f t="shared" si="5"/>
        <v>21434763.716951687</v>
      </c>
      <c r="Q13">
        <f t="shared" si="6"/>
        <v>69265918.59641172</v>
      </c>
      <c r="R13">
        <f t="shared" si="7"/>
        <v>-97989591.41416283</v>
      </c>
      <c r="S13">
        <f t="shared" si="8"/>
        <v>285024560.20041335</v>
      </c>
    </row>
    <row r="14" spans="1:19" x14ac:dyDescent="0.25">
      <c r="A14">
        <v>43101</v>
      </c>
      <c r="B14">
        <v>297565584.10000002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 t="shared" si="0"/>
        <v>104475086.89287068</v>
      </c>
      <c r="L14">
        <f t="shared" si="1"/>
        <v>44534026.110883147</v>
      </c>
      <c r="M14">
        <f t="shared" si="2"/>
        <v>0</v>
      </c>
      <c r="N14">
        <f t="shared" si="3"/>
        <v>4019179.9056742224</v>
      </c>
      <c r="O14">
        <f t="shared" si="4"/>
        <v>137575559.99384037</v>
      </c>
      <c r="P14">
        <f t="shared" si="5"/>
        <v>24819200.09331248</v>
      </c>
      <c r="Q14">
        <f t="shared" si="6"/>
        <v>69423883.830598891</v>
      </c>
      <c r="R14">
        <f t="shared" si="7"/>
        <v>-98168932.158681527</v>
      </c>
      <c r="S14">
        <f t="shared" si="8"/>
        <v>286678004.66849834</v>
      </c>
    </row>
    <row r="15" spans="1:19" x14ac:dyDescent="0.25">
      <c r="A15">
        <v>43132</v>
      </c>
      <c r="B15">
        <v>259381650.19999999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 t="shared" si="0"/>
        <v>104475086.89287068</v>
      </c>
      <c r="L15">
        <f t="shared" si="1"/>
        <v>33914735.376868129</v>
      </c>
      <c r="M15">
        <f t="shared" si="2"/>
        <v>0</v>
      </c>
      <c r="N15">
        <f t="shared" si="3"/>
        <v>4019179.9056742224</v>
      </c>
      <c r="O15">
        <f t="shared" si="4"/>
        <v>124261796.12346871</v>
      </c>
      <c r="P15">
        <f t="shared" si="5"/>
        <v>21434763.716951687</v>
      </c>
      <c r="Q15">
        <f t="shared" si="6"/>
        <v>69582209.257929325</v>
      </c>
      <c r="R15">
        <f t="shared" si="7"/>
        <v>-98348600.993055254</v>
      </c>
      <c r="S15">
        <f t="shared" si="8"/>
        <v>259339170.28070745</v>
      </c>
    </row>
    <row r="16" spans="1:19" x14ac:dyDescent="0.25">
      <c r="A16">
        <v>43160</v>
      </c>
      <c r="B16">
        <v>276143091.69999999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 t="shared" si="0"/>
        <v>104475086.89287068</v>
      </c>
      <c r="L16">
        <f t="shared" si="1"/>
        <v>34237956.732911751</v>
      </c>
      <c r="M16">
        <f t="shared" si="2"/>
        <v>0</v>
      </c>
      <c r="N16">
        <f t="shared" si="3"/>
        <v>0</v>
      </c>
      <c r="O16">
        <f t="shared" si="4"/>
        <v>137575559.99384037</v>
      </c>
      <c r="P16">
        <f t="shared" si="5"/>
        <v>24819200.09331248</v>
      </c>
      <c r="Q16">
        <f t="shared" si="6"/>
        <v>69740895.745890409</v>
      </c>
      <c r="R16">
        <f t="shared" si="7"/>
        <v>-98528598.754722595</v>
      </c>
      <c r="S16">
        <f t="shared" si="8"/>
        <v>272320100.70410311</v>
      </c>
    </row>
    <row r="17" spans="1:19" x14ac:dyDescent="0.25">
      <c r="A17">
        <v>43191</v>
      </c>
      <c r="B17">
        <v>256424002.09999999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 t="shared" si="0"/>
        <v>104475086.89287068</v>
      </c>
      <c r="L17">
        <f t="shared" si="1"/>
        <v>26004627.281691469</v>
      </c>
      <c r="M17">
        <f t="shared" si="2"/>
        <v>0</v>
      </c>
      <c r="N17">
        <f t="shared" si="3"/>
        <v>0</v>
      </c>
      <c r="O17">
        <f t="shared" si="4"/>
        <v>133137638.70371649</v>
      </c>
      <c r="P17">
        <f t="shared" si="5"/>
        <v>22562909.175738618</v>
      </c>
      <c r="Q17">
        <f t="shared" si="6"/>
        <v>69899944.161969468</v>
      </c>
      <c r="R17">
        <f t="shared" si="7"/>
        <v>-98708925.908927307</v>
      </c>
      <c r="S17">
        <f t="shared" si="8"/>
        <v>257371280.30705941</v>
      </c>
    </row>
    <row r="18" spans="1:19" x14ac:dyDescent="0.25">
      <c r="A18">
        <v>43221</v>
      </c>
      <c r="B18">
        <v>270877568.60000002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 t="shared" si="0"/>
        <v>104475086.89287068</v>
      </c>
      <c r="L18">
        <f t="shared" si="1"/>
        <v>4442824.457617796</v>
      </c>
      <c r="M18">
        <f t="shared" si="2"/>
        <v>29561965.26608979</v>
      </c>
      <c r="N18">
        <f t="shared" si="3"/>
        <v>4019179.9056742224</v>
      </c>
      <c r="O18">
        <f t="shared" si="4"/>
        <v>137575559.99384037</v>
      </c>
      <c r="P18">
        <f t="shared" si="5"/>
        <v>24819200.09331248</v>
      </c>
      <c r="Q18">
        <f t="shared" si="6"/>
        <v>70059355.311690494</v>
      </c>
      <c r="R18">
        <f t="shared" si="7"/>
        <v>-98889583.200059265</v>
      </c>
      <c r="S18">
        <f t="shared" si="8"/>
        <v>276063588.72103655</v>
      </c>
    </row>
    <row r="19" spans="1:19" x14ac:dyDescent="0.25">
      <c r="A19">
        <v>43252</v>
      </c>
      <c r="B19">
        <v>288984630.39999998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 t="shared" si="0"/>
        <v>104475086.89287068</v>
      </c>
      <c r="L19">
        <f t="shared" si="1"/>
        <v>981417.57198700006</v>
      </c>
      <c r="M19">
        <f t="shared" si="2"/>
        <v>41789165.559393942</v>
      </c>
      <c r="N19">
        <f t="shared" si="3"/>
        <v>0</v>
      </c>
      <c r="O19">
        <f t="shared" si="4"/>
        <v>133137638.70371649</v>
      </c>
      <c r="P19">
        <f t="shared" si="5"/>
        <v>23691054.634525549</v>
      </c>
      <c r="Q19">
        <f t="shared" si="6"/>
        <v>70219129.93861407</v>
      </c>
      <c r="R19">
        <f t="shared" si="7"/>
        <v>-99070571.000313461</v>
      </c>
      <c r="S19">
        <f t="shared" si="8"/>
        <v>275222922.30079424</v>
      </c>
    </row>
    <row r="20" spans="1:19" x14ac:dyDescent="0.25">
      <c r="A20">
        <v>43282</v>
      </c>
      <c r="B20">
        <v>330915101.89999998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 t="shared" si="0"/>
        <v>104475086.89287068</v>
      </c>
      <c r="L20">
        <f t="shared" si="1"/>
        <v>76397.775064856294</v>
      </c>
      <c r="M20">
        <f t="shared" si="2"/>
        <v>82727070.338874295</v>
      </c>
      <c r="N20">
        <f t="shared" si="3"/>
        <v>4019179.9056742224</v>
      </c>
      <c r="O20">
        <f t="shared" si="4"/>
        <v>137575559.99384037</v>
      </c>
      <c r="P20">
        <f t="shared" si="5"/>
        <v>23691054.634525549</v>
      </c>
      <c r="Q20">
        <f t="shared" si="6"/>
        <v>70379268.972190946</v>
      </c>
      <c r="R20">
        <f t="shared" si="7"/>
        <v>-99251890.147128537</v>
      </c>
      <c r="S20">
        <f t="shared" si="8"/>
        <v>323691728.36591238</v>
      </c>
    </row>
    <row r="21" spans="1:19" x14ac:dyDescent="0.25">
      <c r="A21">
        <v>43313</v>
      </c>
      <c r="B21">
        <v>332989439.69999999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 t="shared" si="0"/>
        <v>104475086.89287068</v>
      </c>
      <c r="L21">
        <f t="shared" si="1"/>
        <v>158672.30205777846</v>
      </c>
      <c r="M21">
        <f t="shared" si="2"/>
        <v>92400488.292437717</v>
      </c>
      <c r="N21">
        <f t="shared" si="3"/>
        <v>4019179.9056742224</v>
      </c>
      <c r="O21">
        <f t="shared" si="4"/>
        <v>137575559.99384037</v>
      </c>
      <c r="P21">
        <f t="shared" si="5"/>
        <v>24819200.09331248</v>
      </c>
      <c r="Q21">
        <f t="shared" si="6"/>
        <v>70539773.217945084</v>
      </c>
      <c r="R21">
        <f t="shared" si="7"/>
        <v>-99433541.012699425</v>
      </c>
      <c r="S21">
        <f t="shared" si="8"/>
        <v>334554419.68543893</v>
      </c>
    </row>
    <row r="22" spans="1:19" x14ac:dyDescent="0.25">
      <c r="A22">
        <v>43344</v>
      </c>
      <c r="B22">
        <v>289472931.80000001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 t="shared" si="0"/>
        <v>104475086.89287068</v>
      </c>
      <c r="L22">
        <f t="shared" si="1"/>
        <v>3655339.6992569705</v>
      </c>
      <c r="M22">
        <f t="shared" si="2"/>
        <v>49218350.54773064</v>
      </c>
      <c r="N22">
        <f t="shared" si="3"/>
        <v>4019179.9056742224</v>
      </c>
      <c r="O22">
        <f t="shared" si="4"/>
        <v>133137638.70371649</v>
      </c>
      <c r="P22">
        <f t="shared" si="5"/>
        <v>21434763.716951687</v>
      </c>
      <c r="Q22">
        <f t="shared" si="6"/>
        <v>70700643.543363839</v>
      </c>
      <c r="R22">
        <f t="shared" si="7"/>
        <v>-99615524.434464797</v>
      </c>
      <c r="S22">
        <f t="shared" si="8"/>
        <v>287025478.57509971</v>
      </c>
    </row>
    <row r="23" spans="1:19" x14ac:dyDescent="0.25">
      <c r="A23">
        <v>43374</v>
      </c>
      <c r="B23">
        <v>260597396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 t="shared" si="0"/>
        <v>104475086.89287068</v>
      </c>
      <c r="L23">
        <f t="shared" si="1"/>
        <v>16801633.762340318</v>
      </c>
      <c r="M23">
        <f t="shared" si="2"/>
        <v>7816121.7064792365</v>
      </c>
      <c r="N23">
        <f t="shared" si="3"/>
        <v>4019179.9056742224</v>
      </c>
      <c r="O23">
        <f t="shared" si="4"/>
        <v>137575559.99384037</v>
      </c>
      <c r="P23">
        <f t="shared" si="5"/>
        <v>24819200.09331248</v>
      </c>
      <c r="Q23">
        <f t="shared" si="6"/>
        <v>70861880.69200784</v>
      </c>
      <c r="R23">
        <f t="shared" si="7"/>
        <v>-99797840.970717117</v>
      </c>
      <c r="S23">
        <f t="shared" si="8"/>
        <v>266570822.07580805</v>
      </c>
    </row>
    <row r="24" spans="1:19" x14ac:dyDescent="0.25">
      <c r="A24">
        <v>43405</v>
      </c>
      <c r="B24">
        <v>267165560.40000001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 t="shared" si="0"/>
        <v>104475086.89287068</v>
      </c>
      <c r="L24">
        <f t="shared" si="1"/>
        <v>30423944.731597003</v>
      </c>
      <c r="M24">
        <f t="shared" si="2"/>
        <v>0</v>
      </c>
      <c r="N24">
        <f t="shared" si="3"/>
        <v>0</v>
      </c>
      <c r="O24">
        <f t="shared" si="4"/>
        <v>133137638.70371649</v>
      </c>
      <c r="P24">
        <f t="shared" si="5"/>
        <v>24819200.09331248</v>
      </c>
      <c r="Q24">
        <f t="shared" si="6"/>
        <v>71023485.593327776</v>
      </c>
      <c r="R24">
        <f t="shared" si="7"/>
        <v>-99980491.086700037</v>
      </c>
      <c r="S24">
        <f t="shared" si="8"/>
        <v>263898864.92812437</v>
      </c>
    </row>
    <row r="25" spans="1:19" x14ac:dyDescent="0.25">
      <c r="A25">
        <v>43435</v>
      </c>
      <c r="B25">
        <v>273479655.89999998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 t="shared" si="0"/>
        <v>104475086.89287068</v>
      </c>
      <c r="L25">
        <f t="shared" si="1"/>
        <v>33150757.626219567</v>
      </c>
      <c r="M25">
        <f t="shared" si="2"/>
        <v>0</v>
      </c>
      <c r="N25">
        <f t="shared" si="3"/>
        <v>8038359.8113484448</v>
      </c>
      <c r="O25">
        <f t="shared" si="4"/>
        <v>137575559.99384037</v>
      </c>
      <c r="P25">
        <f t="shared" si="5"/>
        <v>21434763.716951687</v>
      </c>
      <c r="Q25">
        <f t="shared" si="6"/>
        <v>71185458.990884244</v>
      </c>
      <c r="R25">
        <f t="shared" si="7"/>
        <v>-100163475.52680349</v>
      </c>
      <c r="S25">
        <f t="shared" si="8"/>
        <v>275696511.50531149</v>
      </c>
    </row>
    <row r="26" spans="1:19" x14ac:dyDescent="0.25">
      <c r="A26">
        <v>43466</v>
      </c>
      <c r="B26">
        <v>295761646.5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 t="shared" si="0"/>
        <v>104475086.89287068</v>
      </c>
      <c r="L26">
        <f t="shared" si="1"/>
        <v>45139331.559473939</v>
      </c>
      <c r="M26">
        <f t="shared" si="2"/>
        <v>0</v>
      </c>
      <c r="N26">
        <f t="shared" si="3"/>
        <v>4019179.9056742224</v>
      </c>
      <c r="O26">
        <f t="shared" si="4"/>
        <v>137575559.99384037</v>
      </c>
      <c r="P26">
        <f t="shared" si="5"/>
        <v>24819200.09331248</v>
      </c>
      <c r="Q26">
        <f t="shared" si="6"/>
        <v>71306420.870264307</v>
      </c>
      <c r="R26">
        <f t="shared" si="7"/>
        <v>-100311495.69345739</v>
      </c>
      <c r="S26">
        <f t="shared" si="8"/>
        <v>287023283.62197864</v>
      </c>
    </row>
    <row r="27" spans="1:19" x14ac:dyDescent="0.25">
      <c r="A27">
        <v>43497</v>
      </c>
      <c r="B27">
        <v>264447850.5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 t="shared" si="0"/>
        <v>104475086.89287068</v>
      </c>
      <c r="L27">
        <f t="shared" si="1"/>
        <v>36853111.340901062</v>
      </c>
      <c r="M27">
        <f t="shared" si="2"/>
        <v>0</v>
      </c>
      <c r="N27">
        <f t="shared" si="3"/>
        <v>4019179.9056742224</v>
      </c>
      <c r="O27">
        <f t="shared" si="4"/>
        <v>124261796.12346871</v>
      </c>
      <c r="P27">
        <f t="shared" si="5"/>
        <v>21434763.716951687</v>
      </c>
      <c r="Q27">
        <f t="shared" si="6"/>
        <v>71427588.282184571</v>
      </c>
      <c r="R27">
        <f t="shared" si="7"/>
        <v>-100459734.52464879</v>
      </c>
      <c r="S27">
        <f t="shared" si="8"/>
        <v>262011791.73740208</v>
      </c>
    </row>
    <row r="28" spans="1:19" x14ac:dyDescent="0.25">
      <c r="A28">
        <v>43525</v>
      </c>
      <c r="B28">
        <v>277475855.80000001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 t="shared" si="0"/>
        <v>104475086.89287068</v>
      </c>
      <c r="L28">
        <f t="shared" si="1"/>
        <v>35660130.69950369</v>
      </c>
      <c r="M28">
        <f t="shared" si="2"/>
        <v>0</v>
      </c>
      <c r="N28">
        <f t="shared" si="3"/>
        <v>0</v>
      </c>
      <c r="O28">
        <f t="shared" si="4"/>
        <v>137575559.99384037</v>
      </c>
      <c r="P28">
        <f t="shared" si="5"/>
        <v>23691054.634525549</v>
      </c>
      <c r="Q28">
        <f t="shared" si="6"/>
        <v>71548961.598425344</v>
      </c>
      <c r="R28">
        <f t="shared" si="7"/>
        <v>-100608192.48562139</v>
      </c>
      <c r="S28">
        <f t="shared" si="8"/>
        <v>272342601.33354425</v>
      </c>
    </row>
    <row r="29" spans="1:19" x14ac:dyDescent="0.25">
      <c r="A29">
        <v>43556</v>
      </c>
      <c r="B29">
        <v>246781902.19999999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 t="shared" si="0"/>
        <v>104475086.89287068</v>
      </c>
      <c r="L29">
        <f t="shared" si="1"/>
        <v>20527494.484734081</v>
      </c>
      <c r="M29">
        <f t="shared" si="2"/>
        <v>0</v>
      </c>
      <c r="N29">
        <f t="shared" si="3"/>
        <v>0</v>
      </c>
      <c r="O29">
        <f t="shared" si="4"/>
        <v>133137638.70371649</v>
      </c>
      <c r="P29">
        <f t="shared" si="5"/>
        <v>23691054.634525549</v>
      </c>
      <c r="Q29">
        <f t="shared" si="6"/>
        <v>71670541.128803536</v>
      </c>
      <c r="R29">
        <f t="shared" si="7"/>
        <v>-100756869.85552141</v>
      </c>
      <c r="S29">
        <f t="shared" si="8"/>
        <v>252744945.98912892</v>
      </c>
    </row>
    <row r="30" spans="1:19" x14ac:dyDescent="0.25">
      <c r="A30">
        <v>43586</v>
      </c>
      <c r="B30">
        <v>249086493.30000001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 t="shared" si="0"/>
        <v>104475086.89287068</v>
      </c>
      <c r="L30">
        <f t="shared" si="1"/>
        <v>10407727.664604653</v>
      </c>
      <c r="M30">
        <f t="shared" si="2"/>
        <v>1934683.5907126823</v>
      </c>
      <c r="N30">
        <f t="shared" si="3"/>
        <v>4019179.9056742224</v>
      </c>
      <c r="O30">
        <f t="shared" si="4"/>
        <v>137575559.99384037</v>
      </c>
      <c r="P30">
        <f t="shared" si="5"/>
        <v>24819200.09331248</v>
      </c>
      <c r="Q30">
        <f t="shared" si="6"/>
        <v>71792327.30706282</v>
      </c>
      <c r="R30">
        <f t="shared" si="7"/>
        <v>-100905766.91349508</v>
      </c>
      <c r="S30">
        <f t="shared" si="8"/>
        <v>254117998.53458285</v>
      </c>
    </row>
    <row r="31" spans="1:19" x14ac:dyDescent="0.25">
      <c r="A31">
        <v>43617</v>
      </c>
      <c r="B31">
        <v>270464053.10000002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 t="shared" si="0"/>
        <v>104475086.89287068</v>
      </c>
      <c r="L31">
        <f t="shared" si="1"/>
        <v>2103877.1902475809</v>
      </c>
      <c r="M31">
        <f t="shared" si="2"/>
        <v>29020253.860690236</v>
      </c>
      <c r="N31">
        <f t="shared" si="3"/>
        <v>0</v>
      </c>
      <c r="O31">
        <f t="shared" si="4"/>
        <v>133137638.70371649</v>
      </c>
      <c r="P31">
        <f t="shared" si="5"/>
        <v>22562909.175738618</v>
      </c>
      <c r="Q31">
        <f t="shared" si="6"/>
        <v>71914320.381056741</v>
      </c>
      <c r="R31">
        <f t="shared" si="7"/>
        <v>-101054884.03173733</v>
      </c>
      <c r="S31">
        <f t="shared" si="8"/>
        <v>262159202.17258298</v>
      </c>
    </row>
    <row r="32" spans="1:19" x14ac:dyDescent="0.25">
      <c r="A32">
        <v>43647</v>
      </c>
      <c r="B32">
        <v>341061933.10000002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 t="shared" si="0"/>
        <v>104475086.89287068</v>
      </c>
      <c r="L32">
        <f t="shared" si="1"/>
        <v>0</v>
      </c>
      <c r="M32">
        <f t="shared" si="2"/>
        <v>105633724.05291246</v>
      </c>
      <c r="N32">
        <f t="shared" si="3"/>
        <v>4019179.9056742224</v>
      </c>
      <c r="O32">
        <f t="shared" si="4"/>
        <v>137575559.99384037</v>
      </c>
      <c r="P32">
        <f t="shared" si="5"/>
        <v>24819200.09331248</v>
      </c>
      <c r="Q32">
        <f t="shared" si="6"/>
        <v>72036520.722565576</v>
      </c>
      <c r="R32">
        <f t="shared" si="7"/>
        <v>-101204221.48939441</v>
      </c>
      <c r="S32">
        <f t="shared" si="8"/>
        <v>347355050.17178136</v>
      </c>
    </row>
    <row r="33" spans="1:19" x14ac:dyDescent="0.25">
      <c r="A33">
        <v>43678</v>
      </c>
      <c r="B33">
        <v>309633701.80000001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 t="shared" si="0"/>
        <v>104475086.89287068</v>
      </c>
      <c r="L33">
        <f t="shared" si="1"/>
        <v>617058.95244691614</v>
      </c>
      <c r="M33">
        <f t="shared" si="2"/>
        <v>58659606.470408529</v>
      </c>
      <c r="N33">
        <f t="shared" si="3"/>
        <v>4019179.9056742224</v>
      </c>
      <c r="O33">
        <f t="shared" si="4"/>
        <v>137575559.99384037</v>
      </c>
      <c r="P33">
        <f t="shared" si="5"/>
        <v>23691054.634525549</v>
      </c>
      <c r="Q33">
        <f t="shared" si="6"/>
        <v>72158928.765333012</v>
      </c>
      <c r="R33">
        <f t="shared" si="7"/>
        <v>-101353779.65866123</v>
      </c>
      <c r="S33">
        <f t="shared" si="8"/>
        <v>299842695.956438</v>
      </c>
    </row>
    <row r="34" spans="1:19" x14ac:dyDescent="0.25">
      <c r="A34">
        <v>43709</v>
      </c>
      <c r="B34">
        <v>271513173.89999998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 t="shared" si="0"/>
        <v>104475086.89287068</v>
      </c>
      <c r="L34">
        <f t="shared" si="1"/>
        <v>2521126.5771402577</v>
      </c>
      <c r="M34">
        <f t="shared" si="2"/>
        <v>18108638.409070704</v>
      </c>
      <c r="N34">
        <f t="shared" si="3"/>
        <v>4019179.9056742224</v>
      </c>
      <c r="O34">
        <f t="shared" si="4"/>
        <v>133137638.70371649</v>
      </c>
      <c r="P34">
        <f t="shared" si="5"/>
        <v>22562909.175738618</v>
      </c>
      <c r="Q34">
        <f t="shared" si="6"/>
        <v>72281544.819175974</v>
      </c>
      <c r="R34">
        <f t="shared" si="7"/>
        <v>-101503558.81868406</v>
      </c>
      <c r="S34">
        <f t="shared" si="8"/>
        <v>255602565.66470289</v>
      </c>
    </row>
    <row r="35" spans="1:19" x14ac:dyDescent="0.25">
      <c r="A35">
        <v>43739</v>
      </c>
      <c r="B35">
        <v>252741420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 t="shared" si="0"/>
        <v>104475086.89287068</v>
      </c>
      <c r="L35">
        <f t="shared" si="1"/>
        <v>14356904.960264917</v>
      </c>
      <c r="M35">
        <f t="shared" si="2"/>
        <v>3482430.4632828282</v>
      </c>
      <c r="N35">
        <f t="shared" si="3"/>
        <v>4019179.9056742224</v>
      </c>
      <c r="O35">
        <f t="shared" si="4"/>
        <v>137575559.99384037</v>
      </c>
      <c r="P35">
        <f t="shared" si="5"/>
        <v>24819200.09331248</v>
      </c>
      <c r="Q35">
        <f t="shared" si="6"/>
        <v>72404369.193911359</v>
      </c>
      <c r="R35">
        <f t="shared" si="7"/>
        <v>-101653559.24860911</v>
      </c>
      <c r="S35">
        <f t="shared" si="8"/>
        <v>259479172.25454777</v>
      </c>
    </row>
    <row r="36" spans="1:19" x14ac:dyDescent="0.25">
      <c r="A36">
        <v>43770</v>
      </c>
      <c r="B36">
        <v>262578349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 t="shared" si="0"/>
        <v>104475086.89287068</v>
      </c>
      <c r="L36">
        <f t="shared" si="1"/>
        <v>30476835.498949595</v>
      </c>
      <c r="M36">
        <f t="shared" si="2"/>
        <v>0</v>
      </c>
      <c r="N36">
        <f t="shared" si="3"/>
        <v>0</v>
      </c>
      <c r="O36">
        <f t="shared" si="4"/>
        <v>133137638.70371649</v>
      </c>
      <c r="P36">
        <f t="shared" si="5"/>
        <v>23691054.634525549</v>
      </c>
      <c r="Q36">
        <f t="shared" si="6"/>
        <v>72527402.323282853</v>
      </c>
      <c r="R36">
        <f t="shared" si="7"/>
        <v>-101803781.41368005</v>
      </c>
      <c r="S36">
        <f t="shared" si="8"/>
        <v>262504236.6396651</v>
      </c>
    </row>
    <row r="37" spans="1:19" x14ac:dyDescent="0.25">
      <c r="A37">
        <v>43800</v>
      </c>
      <c r="B37">
        <v>273355153.60000002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 t="shared" si="0"/>
        <v>104475086.89287068</v>
      </c>
      <c r="L37">
        <f t="shared" si="1"/>
        <v>33297676.424421214</v>
      </c>
      <c r="M37">
        <f t="shared" si="2"/>
        <v>0</v>
      </c>
      <c r="N37">
        <f t="shared" si="3"/>
        <v>8038359.8113484448</v>
      </c>
      <c r="O37">
        <f t="shared" si="4"/>
        <v>137575559.99384037</v>
      </c>
      <c r="P37">
        <f t="shared" si="5"/>
        <v>22562909.175738618</v>
      </c>
      <c r="Q37">
        <f t="shared" si="6"/>
        <v>72650644.455143988</v>
      </c>
      <c r="R37">
        <f t="shared" si="7"/>
        <v>-101954225.59304312</v>
      </c>
      <c r="S37">
        <f t="shared" si="8"/>
        <v>276646011.16032016</v>
      </c>
    </row>
    <row r="38" spans="1:19" x14ac:dyDescent="0.25">
      <c r="A38">
        <v>43831</v>
      </c>
      <c r="B38">
        <v>279073396.60000002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 t="shared" si="0"/>
        <v>104475086.89287068</v>
      </c>
      <c r="L38">
        <f t="shared" si="1"/>
        <v>34937290.21235159</v>
      </c>
      <c r="M38">
        <f t="shared" si="2"/>
        <v>0</v>
      </c>
      <c r="N38">
        <f t="shared" si="3"/>
        <v>4019179.9056742224</v>
      </c>
      <c r="O38">
        <f t="shared" si="4"/>
        <v>137575559.99384037</v>
      </c>
      <c r="P38">
        <f t="shared" si="5"/>
        <v>24819200.09331248</v>
      </c>
      <c r="Q38">
        <f t="shared" si="6"/>
        <v>72296195.813147187</v>
      </c>
      <c r="R38">
        <f t="shared" si="7"/>
        <v>-102086909.65257254</v>
      </c>
      <c r="S38">
        <f t="shared" si="8"/>
        <v>276035603.25862408</v>
      </c>
    </row>
    <row r="39" spans="1:19" x14ac:dyDescent="0.25">
      <c r="A39">
        <v>43862</v>
      </c>
      <c r="B39">
        <v>262756946.69999999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 t="shared" si="0"/>
        <v>104475086.89287068</v>
      </c>
      <c r="L39">
        <f t="shared" si="1"/>
        <v>36294819.907734804</v>
      </c>
      <c r="M39">
        <f t="shared" si="2"/>
        <v>0</v>
      </c>
      <c r="N39">
        <f t="shared" si="3"/>
        <v>4019179.9056742224</v>
      </c>
      <c r="O39">
        <f t="shared" si="4"/>
        <v>128699717.41359259</v>
      </c>
      <c r="P39">
        <f t="shared" si="5"/>
        <v>21434763.716951687</v>
      </c>
      <c r="Q39">
        <f t="shared" si="6"/>
        <v>71943476.445233047</v>
      </c>
      <c r="R39">
        <f t="shared" si="7"/>
        <v>-102219766.41056223</v>
      </c>
      <c r="S39">
        <f t="shared" si="8"/>
        <v>264647277.87149477</v>
      </c>
    </row>
    <row r="40" spans="1:19" x14ac:dyDescent="0.25">
      <c r="A40">
        <v>43891</v>
      </c>
      <c r="B40">
        <v>259213008.5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 t="shared" si="0"/>
        <v>104475086.89287068</v>
      </c>
      <c r="L40">
        <f t="shared" si="1"/>
        <v>26815619.047764558</v>
      </c>
      <c r="M40">
        <f t="shared" si="2"/>
        <v>0</v>
      </c>
      <c r="N40">
        <f t="shared" si="3"/>
        <v>0</v>
      </c>
      <c r="O40">
        <f t="shared" si="4"/>
        <v>137575559.99384037</v>
      </c>
      <c r="P40">
        <f t="shared" si="5"/>
        <v>24819200.09331248</v>
      </c>
      <c r="Q40">
        <f t="shared" si="6"/>
        <v>71592477.924381539</v>
      </c>
      <c r="R40">
        <f t="shared" si="7"/>
        <v>-102352796.05310966</v>
      </c>
      <c r="S40">
        <f t="shared" si="8"/>
        <v>262925147.89906001</v>
      </c>
    </row>
    <row r="41" spans="1:19" x14ac:dyDescent="0.25">
      <c r="A41">
        <v>43922</v>
      </c>
      <c r="B41">
        <v>226995009.09999999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 t="shared" si="0"/>
        <v>104475086.89287068</v>
      </c>
      <c r="L41">
        <f t="shared" si="1"/>
        <v>22190615.280376721</v>
      </c>
      <c r="M41">
        <f t="shared" si="2"/>
        <v>0</v>
      </c>
      <c r="N41">
        <f t="shared" si="3"/>
        <v>0</v>
      </c>
      <c r="O41">
        <f t="shared" si="4"/>
        <v>133137638.70371649</v>
      </c>
      <c r="P41">
        <f t="shared" si="5"/>
        <v>23691054.634525549</v>
      </c>
      <c r="Q41">
        <f t="shared" si="6"/>
        <v>71243191.885535985</v>
      </c>
      <c r="R41">
        <f t="shared" si="7"/>
        <v>-102485998.7663123</v>
      </c>
      <c r="S41">
        <f t="shared" si="8"/>
        <v>252251588.63071316</v>
      </c>
    </row>
    <row r="42" spans="1:19" x14ac:dyDescent="0.25">
      <c r="A42">
        <v>43952</v>
      </c>
      <c r="B42">
        <v>243575502.80000001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 t="shared" si="0"/>
        <v>104475086.89287068</v>
      </c>
      <c r="L42">
        <f t="shared" si="1"/>
        <v>12047341.452535031</v>
      </c>
      <c r="M42">
        <f t="shared" si="2"/>
        <v>18108638.409070704</v>
      </c>
      <c r="N42">
        <f t="shared" si="3"/>
        <v>4019179.9056742224</v>
      </c>
      <c r="O42">
        <f t="shared" si="4"/>
        <v>137575559.99384037</v>
      </c>
      <c r="P42">
        <f t="shared" si="5"/>
        <v>22562909.175738618</v>
      </c>
      <c r="Q42">
        <f t="shared" si="6"/>
        <v>70895609.901676357</v>
      </c>
      <c r="R42">
        <f t="shared" si="7"/>
        <v>-102619374.82931638</v>
      </c>
      <c r="S42">
        <f t="shared" si="8"/>
        <v>267064950.9020896</v>
      </c>
    </row>
    <row r="43" spans="1:19" x14ac:dyDescent="0.25">
      <c r="A43">
        <v>43983</v>
      </c>
      <c r="B43">
        <v>289485283.30000001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 t="shared" si="0"/>
        <v>104475086.89287068</v>
      </c>
      <c r="L43">
        <f t="shared" si="1"/>
        <v>1480941.4858725988</v>
      </c>
      <c r="M43">
        <f t="shared" si="2"/>
        <v>54945013.97624018</v>
      </c>
      <c r="N43">
        <f t="shared" si="3"/>
        <v>0</v>
      </c>
      <c r="O43">
        <f t="shared" si="4"/>
        <v>133137638.70371649</v>
      </c>
      <c r="P43">
        <f t="shared" si="5"/>
        <v>24819200.09331248</v>
      </c>
      <c r="Q43">
        <f t="shared" si="6"/>
        <v>70549723.731672764</v>
      </c>
      <c r="R43">
        <f t="shared" si="7"/>
        <v>-102752924.52126813</v>
      </c>
      <c r="S43">
        <f t="shared" si="8"/>
        <v>286654680.3624171</v>
      </c>
    </row>
    <row r="44" spans="1:19" x14ac:dyDescent="0.25">
      <c r="A44">
        <v>44013</v>
      </c>
      <c r="B44">
        <v>355913234.39999998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 t="shared" si="0"/>
        <v>104475086.89287068</v>
      </c>
      <c r="L44">
        <f t="shared" si="1"/>
        <v>0</v>
      </c>
      <c r="M44">
        <f t="shared" si="2"/>
        <v>130242899.32677779</v>
      </c>
      <c r="N44">
        <f t="shared" si="3"/>
        <v>4019179.9056742224</v>
      </c>
      <c r="O44">
        <f t="shared" si="4"/>
        <v>137575559.99384037</v>
      </c>
      <c r="P44">
        <f t="shared" si="5"/>
        <v>24819200.09331248</v>
      </c>
      <c r="Q44">
        <f t="shared" si="6"/>
        <v>70205525.072431937</v>
      </c>
      <c r="R44">
        <f t="shared" si="7"/>
        <v>-102886648.02826498</v>
      </c>
      <c r="S44">
        <f t="shared" si="8"/>
        <v>368450803.25664246</v>
      </c>
    </row>
    <row r="45" spans="1:19" x14ac:dyDescent="0.25">
      <c r="A45">
        <v>44044</v>
      </c>
      <c r="B45">
        <v>316617041.60000002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 t="shared" si="0"/>
        <v>104475086.89287068</v>
      </c>
      <c r="L45">
        <f t="shared" si="1"/>
        <v>258577.08483489824</v>
      </c>
      <c r="M45">
        <f t="shared" si="2"/>
        <v>63457621.775375977</v>
      </c>
      <c r="N45">
        <f t="shared" si="3"/>
        <v>4019179.9056742224</v>
      </c>
      <c r="O45">
        <f t="shared" si="4"/>
        <v>137575559.99384037</v>
      </c>
      <c r="P45">
        <f t="shared" si="5"/>
        <v>22562909.175738618</v>
      </c>
      <c r="Q45">
        <f t="shared" si="6"/>
        <v>69863005.682823971</v>
      </c>
      <c r="R45">
        <f t="shared" si="7"/>
        <v>-103020545.53640446</v>
      </c>
      <c r="S45">
        <f t="shared" si="8"/>
        <v>299191394.97475421</v>
      </c>
    </row>
    <row r="46" spans="1:19" x14ac:dyDescent="0.25">
      <c r="A46">
        <v>44075</v>
      </c>
      <c r="B46">
        <v>260205477.19999999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 t="shared" si="0"/>
        <v>104475086.89287068</v>
      </c>
      <c r="L46">
        <f t="shared" si="1"/>
        <v>4989362.3869279232</v>
      </c>
      <c r="M46">
        <f t="shared" si="2"/>
        <v>8512607.7991358023</v>
      </c>
      <c r="N46">
        <f t="shared" si="3"/>
        <v>4019179.9056742224</v>
      </c>
      <c r="O46">
        <f t="shared" si="4"/>
        <v>133137638.70371649</v>
      </c>
      <c r="P46">
        <f t="shared" si="5"/>
        <v>23691054.634525549</v>
      </c>
      <c r="Q46">
        <f t="shared" si="6"/>
        <v>69522157.445645764</v>
      </c>
      <c r="R46">
        <f t="shared" si="7"/>
        <v>-103154617.23178403</v>
      </c>
      <c r="S46">
        <f t="shared" si="8"/>
        <v>245192470.53671235</v>
      </c>
    </row>
    <row r="47" spans="1:19" x14ac:dyDescent="0.25">
      <c r="A47">
        <v>44105</v>
      </c>
      <c r="B47">
        <v>249287850.30000001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 t="shared" si="0"/>
        <v>104475086.89287068</v>
      </c>
      <c r="L47">
        <f t="shared" si="1"/>
        <v>16560686.933289619</v>
      </c>
      <c r="M47">
        <f t="shared" si="2"/>
        <v>0</v>
      </c>
      <c r="N47">
        <f t="shared" si="3"/>
        <v>4019179.9056742224</v>
      </c>
      <c r="O47">
        <f t="shared" si="4"/>
        <v>137575559.99384037</v>
      </c>
      <c r="P47">
        <f t="shared" si="5"/>
        <v>23691054.634525549</v>
      </c>
      <c r="Q47">
        <f t="shared" si="6"/>
        <v>69182972.057804018</v>
      </c>
      <c r="R47">
        <f t="shared" si="7"/>
        <v>-103288863.48659864</v>
      </c>
      <c r="S47">
        <f t="shared" si="8"/>
        <v>252215676.93140575</v>
      </c>
    </row>
    <row r="48" spans="1:19" x14ac:dyDescent="0.25">
      <c r="A48">
        <v>44136</v>
      </c>
      <c r="B48">
        <v>250771950.80000001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 t="shared" si="0"/>
        <v>104475086.89287068</v>
      </c>
      <c r="L48">
        <f t="shared" si="1"/>
        <v>20598015.507870868</v>
      </c>
      <c r="M48">
        <f t="shared" si="2"/>
        <v>0</v>
      </c>
      <c r="N48">
        <f t="shared" si="3"/>
        <v>0</v>
      </c>
      <c r="O48">
        <f t="shared" si="4"/>
        <v>133137638.70371649</v>
      </c>
      <c r="P48">
        <f t="shared" si="5"/>
        <v>23691054.634525549</v>
      </c>
      <c r="Q48">
        <f t="shared" si="6"/>
        <v>68845441.52602239</v>
      </c>
      <c r="R48">
        <f t="shared" si="7"/>
        <v>-103423284.48694576</v>
      </c>
      <c r="S48">
        <f t="shared" si="8"/>
        <v>247323952.7780602</v>
      </c>
    </row>
    <row r="49" spans="1:19" x14ac:dyDescent="0.25">
      <c r="A49">
        <v>44166</v>
      </c>
      <c r="B49">
        <v>275156924.60000002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 t="shared" si="0"/>
        <v>104475086.89287068</v>
      </c>
      <c r="L49">
        <f t="shared" si="1"/>
        <v>34032270.415429443</v>
      </c>
      <c r="M49">
        <f t="shared" si="2"/>
        <v>0</v>
      </c>
      <c r="N49">
        <f t="shared" si="3"/>
        <v>8038359.8113484448</v>
      </c>
      <c r="O49">
        <f t="shared" si="4"/>
        <v>137575559.99384037</v>
      </c>
      <c r="P49">
        <f t="shared" si="5"/>
        <v>23691054.634525549</v>
      </c>
      <c r="Q49">
        <f t="shared" si="6"/>
        <v>68509557.733097747</v>
      </c>
      <c r="R49">
        <f t="shared" si="7"/>
        <v>-103557880.32587416</v>
      </c>
      <c r="S49">
        <f t="shared" si="8"/>
        <v>272764009.15523803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7394-0333-4F79-AAE5-80B3E1B0A071}">
  <dimension ref="A1:E50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5" x14ac:dyDescent="0.25">
      <c r="A1" t="s">
        <v>8</v>
      </c>
      <c r="B1" t="s">
        <v>0</v>
      </c>
      <c r="C1" t="s">
        <v>9</v>
      </c>
      <c r="D1" t="s">
        <v>31</v>
      </c>
      <c r="E1" t="s">
        <v>32</v>
      </c>
    </row>
    <row r="2" spans="1:5" x14ac:dyDescent="0.25">
      <c r="A2">
        <v>42736</v>
      </c>
      <c r="B2" s="2">
        <f t="shared" ref="B2:B49" si="0">YEAR(A2)</f>
        <v>2017</v>
      </c>
      <c r="C2">
        <v>283139930.5</v>
      </c>
      <c r="D2">
        <v>277509210.52062613</v>
      </c>
      <c r="E2" s="9">
        <f t="shared" ref="E2:E49" si="1">ABS(D2-C2)/C2</f>
        <v>1.9886703968000984E-2</v>
      </c>
    </row>
    <row r="3" spans="1:5" x14ac:dyDescent="0.25">
      <c r="A3">
        <v>42767</v>
      </c>
      <c r="B3" s="2">
        <f t="shared" si="0"/>
        <v>2017</v>
      </c>
      <c r="C3">
        <v>249067776.59999999</v>
      </c>
      <c r="D3">
        <v>254925996.14136553</v>
      </c>
      <c r="E3" s="9">
        <f t="shared" si="1"/>
        <v>2.3520583920310846E-2</v>
      </c>
    </row>
    <row r="4" spans="1:5" x14ac:dyDescent="0.25">
      <c r="A4">
        <v>42795</v>
      </c>
      <c r="B4" s="2">
        <f t="shared" si="0"/>
        <v>2017</v>
      </c>
      <c r="C4">
        <v>274421930.89999998</v>
      </c>
      <c r="D4">
        <v>272151338.28848219</v>
      </c>
      <c r="E4" s="9">
        <f t="shared" si="1"/>
        <v>8.2740931239391226E-3</v>
      </c>
    </row>
    <row r="5" spans="1:5" x14ac:dyDescent="0.25">
      <c r="A5">
        <v>42826</v>
      </c>
      <c r="B5" s="2">
        <f t="shared" si="0"/>
        <v>2017</v>
      </c>
      <c r="C5">
        <v>240816388.59999999</v>
      </c>
      <c r="D5">
        <v>245016172.84336454</v>
      </c>
      <c r="E5" s="9">
        <f t="shared" si="1"/>
        <v>1.7439777532501966E-2</v>
      </c>
    </row>
    <row r="6" spans="1:5" x14ac:dyDescent="0.25">
      <c r="A6">
        <v>42856</v>
      </c>
      <c r="B6" s="2">
        <f t="shared" si="0"/>
        <v>2017</v>
      </c>
      <c r="C6">
        <v>250299065.90000001</v>
      </c>
      <c r="D6">
        <v>259868535.46403587</v>
      </c>
      <c r="E6" s="9">
        <f t="shared" si="1"/>
        <v>3.8232142535678006E-2</v>
      </c>
    </row>
    <row r="7" spans="1:5" x14ac:dyDescent="0.25">
      <c r="A7">
        <v>42887</v>
      </c>
      <c r="B7" s="2">
        <f t="shared" si="0"/>
        <v>2017</v>
      </c>
      <c r="C7">
        <v>281565121.30000001</v>
      </c>
      <c r="D7">
        <v>287020791.50265586</v>
      </c>
      <c r="E7" s="9">
        <f t="shared" si="1"/>
        <v>1.9376228765362536E-2</v>
      </c>
    </row>
    <row r="8" spans="1:5" x14ac:dyDescent="0.25">
      <c r="A8">
        <v>42917</v>
      </c>
      <c r="B8" s="2">
        <f t="shared" si="0"/>
        <v>2017</v>
      </c>
      <c r="C8">
        <v>308395505.69999999</v>
      </c>
      <c r="D8">
        <v>312517012.82839626</v>
      </c>
      <c r="E8" s="9">
        <f t="shared" si="1"/>
        <v>1.3364355356091276E-2</v>
      </c>
    </row>
    <row r="9" spans="1:5" x14ac:dyDescent="0.25">
      <c r="A9">
        <v>42948</v>
      </c>
      <c r="B9" s="2">
        <f t="shared" si="0"/>
        <v>2017</v>
      </c>
      <c r="C9">
        <v>290162748.60000002</v>
      </c>
      <c r="D9">
        <v>282241451.1983732</v>
      </c>
      <c r="E9" s="9">
        <f t="shared" si="1"/>
        <v>2.7299498091488732E-2</v>
      </c>
    </row>
    <row r="10" spans="1:5" x14ac:dyDescent="0.25">
      <c r="A10">
        <v>42979</v>
      </c>
      <c r="B10" s="2">
        <f t="shared" si="0"/>
        <v>2017</v>
      </c>
      <c r="C10">
        <v>274810018.19999999</v>
      </c>
      <c r="D10">
        <v>282845293.5059759</v>
      </c>
      <c r="E10" s="9">
        <f t="shared" si="1"/>
        <v>2.9239382751061273E-2</v>
      </c>
    </row>
    <row r="11" spans="1:5" x14ac:dyDescent="0.25">
      <c r="A11">
        <v>43009</v>
      </c>
      <c r="B11" s="2">
        <f t="shared" si="0"/>
        <v>2017</v>
      </c>
      <c r="C11">
        <v>255998095.09999999</v>
      </c>
      <c r="D11">
        <v>255484255.45300174</v>
      </c>
      <c r="E11" s="9">
        <f t="shared" si="1"/>
        <v>2.0072010567013646E-3</v>
      </c>
    </row>
    <row r="12" spans="1:5" x14ac:dyDescent="0.25">
      <c r="A12">
        <v>43040</v>
      </c>
      <c r="B12" s="2">
        <f t="shared" si="0"/>
        <v>2017</v>
      </c>
      <c r="C12">
        <v>259174815.80000001</v>
      </c>
      <c r="D12">
        <v>260454515.54152721</v>
      </c>
      <c r="E12" s="9">
        <f t="shared" si="1"/>
        <v>4.9375929431149605E-3</v>
      </c>
    </row>
    <row r="13" spans="1:5" x14ac:dyDescent="0.25">
      <c r="A13">
        <v>43070</v>
      </c>
      <c r="B13" s="2">
        <f t="shared" si="0"/>
        <v>2017</v>
      </c>
      <c r="C13">
        <v>284237968.69999999</v>
      </c>
      <c r="D13">
        <v>285024560.20041335</v>
      </c>
      <c r="E13" s="9">
        <f t="shared" si="1"/>
        <v>2.7673695530929195E-3</v>
      </c>
    </row>
    <row r="14" spans="1:5" x14ac:dyDescent="0.25">
      <c r="A14">
        <v>43101</v>
      </c>
      <c r="B14" s="2">
        <f t="shared" si="0"/>
        <v>2018</v>
      </c>
      <c r="C14">
        <v>297565584.10000002</v>
      </c>
      <c r="D14">
        <v>286678004.66849834</v>
      </c>
      <c r="E14" s="9">
        <f t="shared" si="1"/>
        <v>3.6588839614741207E-2</v>
      </c>
    </row>
    <row r="15" spans="1:5" x14ac:dyDescent="0.25">
      <c r="A15">
        <v>43132</v>
      </c>
      <c r="B15" s="2">
        <f t="shared" si="0"/>
        <v>2018</v>
      </c>
      <c r="C15">
        <v>259381650.19999999</v>
      </c>
      <c r="D15">
        <v>259339170.28070745</v>
      </c>
      <c r="E15" s="9">
        <f t="shared" si="1"/>
        <v>1.6377380304190601E-4</v>
      </c>
    </row>
    <row r="16" spans="1:5" x14ac:dyDescent="0.25">
      <c r="A16">
        <v>43160</v>
      </c>
      <c r="B16" s="2">
        <f t="shared" si="0"/>
        <v>2018</v>
      </c>
      <c r="C16">
        <v>276143091.69999999</v>
      </c>
      <c r="D16">
        <v>272320100.70410311</v>
      </c>
      <c r="E16" s="9">
        <f t="shared" si="1"/>
        <v>1.3844239131102899E-2</v>
      </c>
    </row>
    <row r="17" spans="1:5" x14ac:dyDescent="0.25">
      <c r="A17">
        <v>43191</v>
      </c>
      <c r="B17" s="2">
        <f t="shared" si="0"/>
        <v>2018</v>
      </c>
      <c r="C17">
        <v>256424002.09999999</v>
      </c>
      <c r="D17">
        <v>257371280.30705941</v>
      </c>
      <c r="E17" s="9">
        <f t="shared" si="1"/>
        <v>3.6941869688547897E-3</v>
      </c>
    </row>
    <row r="18" spans="1:5" x14ac:dyDescent="0.25">
      <c r="A18">
        <v>43221</v>
      </c>
      <c r="B18" s="2">
        <f t="shared" si="0"/>
        <v>2018</v>
      </c>
      <c r="C18">
        <v>270877568.60000002</v>
      </c>
      <c r="D18">
        <v>276063588.72103655</v>
      </c>
      <c r="E18" s="9">
        <f t="shared" si="1"/>
        <v>1.9145254986745068E-2</v>
      </c>
    </row>
    <row r="19" spans="1:5" x14ac:dyDescent="0.25">
      <c r="A19">
        <v>43252</v>
      </c>
      <c r="B19" s="2">
        <f t="shared" si="0"/>
        <v>2018</v>
      </c>
      <c r="C19">
        <v>288984630.39999998</v>
      </c>
      <c r="D19">
        <v>275222922.30079424</v>
      </c>
      <c r="E19" s="9">
        <f t="shared" si="1"/>
        <v>4.7620899700296773E-2</v>
      </c>
    </row>
    <row r="20" spans="1:5" x14ac:dyDescent="0.25">
      <c r="A20">
        <v>43282</v>
      </c>
      <c r="B20" s="2">
        <f t="shared" si="0"/>
        <v>2018</v>
      </c>
      <c r="C20">
        <v>330915101.89999998</v>
      </c>
      <c r="D20">
        <v>323691728.36591238</v>
      </c>
      <c r="E20" s="9">
        <f t="shared" si="1"/>
        <v>2.1828479548420387E-2</v>
      </c>
    </row>
    <row r="21" spans="1:5" x14ac:dyDescent="0.25">
      <c r="A21">
        <v>43313</v>
      </c>
      <c r="B21" s="2">
        <f t="shared" si="0"/>
        <v>2018</v>
      </c>
      <c r="C21">
        <v>332989439.69999999</v>
      </c>
      <c r="D21">
        <v>334554419.68543893</v>
      </c>
      <c r="E21" s="9">
        <f t="shared" si="1"/>
        <v>4.6997886384891954E-3</v>
      </c>
    </row>
    <row r="22" spans="1:5" x14ac:dyDescent="0.25">
      <c r="A22">
        <v>43344</v>
      </c>
      <c r="B22" s="2">
        <f t="shared" si="0"/>
        <v>2018</v>
      </c>
      <c r="C22">
        <v>289472931.80000001</v>
      </c>
      <c r="D22">
        <v>287025478.57509971</v>
      </c>
      <c r="E22" s="9">
        <f t="shared" si="1"/>
        <v>8.4548603894725374E-3</v>
      </c>
    </row>
    <row r="23" spans="1:5" x14ac:dyDescent="0.25">
      <c r="A23">
        <v>43374</v>
      </c>
      <c r="B23" s="2">
        <f t="shared" si="0"/>
        <v>2018</v>
      </c>
      <c r="C23">
        <v>260597396</v>
      </c>
      <c r="D23">
        <v>266570822.07580805</v>
      </c>
      <c r="E23" s="9">
        <f t="shared" si="1"/>
        <v>2.2922048214971603E-2</v>
      </c>
    </row>
    <row r="24" spans="1:5" x14ac:dyDescent="0.25">
      <c r="A24">
        <v>43405</v>
      </c>
      <c r="B24" s="2">
        <f t="shared" si="0"/>
        <v>2018</v>
      </c>
      <c r="C24">
        <v>267165560.40000001</v>
      </c>
      <c r="D24">
        <v>263898864.92812437</v>
      </c>
      <c r="E24" s="9">
        <f t="shared" si="1"/>
        <v>1.2227232682927936E-2</v>
      </c>
    </row>
    <row r="25" spans="1:5" x14ac:dyDescent="0.25">
      <c r="A25">
        <v>43435</v>
      </c>
      <c r="B25" s="2">
        <f t="shared" si="0"/>
        <v>2018</v>
      </c>
      <c r="C25">
        <v>273479655.89999998</v>
      </c>
      <c r="D25">
        <v>275696511.50531149</v>
      </c>
      <c r="E25" s="9">
        <f t="shared" si="1"/>
        <v>8.1061079224193696E-3</v>
      </c>
    </row>
    <row r="26" spans="1:5" x14ac:dyDescent="0.25">
      <c r="A26">
        <v>43466</v>
      </c>
      <c r="B26" s="2">
        <f t="shared" si="0"/>
        <v>2019</v>
      </c>
      <c r="C26">
        <v>295761646.5</v>
      </c>
      <c r="D26">
        <v>287023283.62197864</v>
      </c>
      <c r="E26" s="9">
        <f t="shared" si="1"/>
        <v>2.9545287502385335E-2</v>
      </c>
    </row>
    <row r="27" spans="1:5" x14ac:dyDescent="0.25">
      <c r="A27">
        <v>43497</v>
      </c>
      <c r="B27" s="2">
        <f t="shared" si="0"/>
        <v>2019</v>
      </c>
      <c r="C27">
        <v>264447850.5</v>
      </c>
      <c r="D27">
        <v>262011791.73740208</v>
      </c>
      <c r="E27" s="9">
        <f t="shared" si="1"/>
        <v>9.21186826813674E-3</v>
      </c>
    </row>
    <row r="28" spans="1:5" x14ac:dyDescent="0.25">
      <c r="A28">
        <v>43525</v>
      </c>
      <c r="B28" s="2">
        <f t="shared" si="0"/>
        <v>2019</v>
      </c>
      <c r="C28">
        <v>277475855.80000001</v>
      </c>
      <c r="D28">
        <v>272342601.33354425</v>
      </c>
      <c r="E28" s="9">
        <f t="shared" si="1"/>
        <v>1.8499823891545079E-2</v>
      </c>
    </row>
    <row r="29" spans="1:5" x14ac:dyDescent="0.25">
      <c r="A29">
        <v>43556</v>
      </c>
      <c r="B29" s="2">
        <f t="shared" si="0"/>
        <v>2019</v>
      </c>
      <c r="C29">
        <v>246781902.19999999</v>
      </c>
      <c r="D29">
        <v>252744945.98912892</v>
      </c>
      <c r="E29" s="9">
        <f t="shared" si="1"/>
        <v>2.4163213493249951E-2</v>
      </c>
    </row>
    <row r="30" spans="1:5" x14ac:dyDescent="0.25">
      <c r="A30">
        <v>43586</v>
      </c>
      <c r="B30" s="2">
        <f t="shared" si="0"/>
        <v>2019</v>
      </c>
      <c r="C30">
        <v>249086493.30000001</v>
      </c>
      <c r="D30">
        <v>254117998.53458285</v>
      </c>
      <c r="E30" s="9">
        <f t="shared" si="1"/>
        <v>2.0199831664589264E-2</v>
      </c>
    </row>
    <row r="31" spans="1:5" x14ac:dyDescent="0.25">
      <c r="A31">
        <v>43617</v>
      </c>
      <c r="B31" s="2">
        <f t="shared" si="0"/>
        <v>2019</v>
      </c>
      <c r="C31">
        <v>270464053.10000002</v>
      </c>
      <c r="D31">
        <v>262159202.17258298</v>
      </c>
      <c r="E31" s="9">
        <f t="shared" si="1"/>
        <v>3.0705932386314E-2</v>
      </c>
    </row>
    <row r="32" spans="1:5" x14ac:dyDescent="0.25">
      <c r="A32">
        <v>43647</v>
      </c>
      <c r="B32" s="2">
        <f t="shared" si="0"/>
        <v>2019</v>
      </c>
      <c r="C32">
        <v>341061933.10000002</v>
      </c>
      <c r="D32">
        <v>347355050.17178136</v>
      </c>
      <c r="E32" s="9">
        <f t="shared" si="1"/>
        <v>1.8451537568504262E-2</v>
      </c>
    </row>
    <row r="33" spans="1:5" x14ac:dyDescent="0.25">
      <c r="A33">
        <v>43678</v>
      </c>
      <c r="B33" s="2">
        <f t="shared" si="0"/>
        <v>2019</v>
      </c>
      <c r="C33">
        <v>309633701.80000001</v>
      </c>
      <c r="D33">
        <v>299842695.956438</v>
      </c>
      <c r="E33" s="9">
        <f t="shared" si="1"/>
        <v>3.1621253715741371E-2</v>
      </c>
    </row>
    <row r="34" spans="1:5" x14ac:dyDescent="0.25">
      <c r="A34">
        <v>43709</v>
      </c>
      <c r="B34" s="2">
        <f t="shared" si="0"/>
        <v>2019</v>
      </c>
      <c r="C34">
        <v>271513173.89999998</v>
      </c>
      <c r="D34">
        <v>255602565.66470289</v>
      </c>
      <c r="E34" s="9">
        <f t="shared" si="1"/>
        <v>5.8599765185453068E-2</v>
      </c>
    </row>
    <row r="35" spans="1:5" x14ac:dyDescent="0.25">
      <c r="A35">
        <v>43739</v>
      </c>
      <c r="B35" s="2">
        <f t="shared" si="0"/>
        <v>2019</v>
      </c>
      <c r="C35">
        <v>252741420</v>
      </c>
      <c r="D35">
        <v>259479172.25454777</v>
      </c>
      <c r="E35" s="9">
        <f t="shared" si="1"/>
        <v>2.6658678480748328E-2</v>
      </c>
    </row>
    <row r="36" spans="1:5" x14ac:dyDescent="0.25">
      <c r="A36">
        <v>43770</v>
      </c>
      <c r="B36" s="2">
        <f t="shared" si="0"/>
        <v>2019</v>
      </c>
      <c r="C36">
        <v>262578349</v>
      </c>
      <c r="D36">
        <v>262504236.6396651</v>
      </c>
      <c r="E36" s="9">
        <f t="shared" si="1"/>
        <v>2.8224855787673111E-4</v>
      </c>
    </row>
    <row r="37" spans="1:5" x14ac:dyDescent="0.25">
      <c r="A37">
        <v>43800</v>
      </c>
      <c r="B37" s="2">
        <f t="shared" si="0"/>
        <v>2019</v>
      </c>
      <c r="C37">
        <v>273355153.60000002</v>
      </c>
      <c r="D37">
        <v>276646011.16032016</v>
      </c>
      <c r="E37" s="9">
        <f t="shared" si="1"/>
        <v>1.2038761724374304E-2</v>
      </c>
    </row>
    <row r="38" spans="1:5" x14ac:dyDescent="0.25">
      <c r="A38">
        <v>43831</v>
      </c>
      <c r="B38" s="2">
        <f t="shared" si="0"/>
        <v>2020</v>
      </c>
      <c r="C38">
        <v>279073396.60000002</v>
      </c>
      <c r="D38">
        <v>276035603.25862408</v>
      </c>
      <c r="E38" s="9">
        <f t="shared" si="1"/>
        <v>1.0885284582428545E-2</v>
      </c>
    </row>
    <row r="39" spans="1:5" x14ac:dyDescent="0.25">
      <c r="A39">
        <v>43862</v>
      </c>
      <c r="B39" s="2">
        <f t="shared" si="0"/>
        <v>2020</v>
      </c>
      <c r="C39">
        <v>262756946.69999999</v>
      </c>
      <c r="D39">
        <v>264647277.87149477</v>
      </c>
      <c r="E39" s="9">
        <f t="shared" si="1"/>
        <v>7.194219582910011E-3</v>
      </c>
    </row>
    <row r="40" spans="1:5" x14ac:dyDescent="0.25">
      <c r="A40">
        <v>43891</v>
      </c>
      <c r="B40" s="2">
        <f t="shared" si="0"/>
        <v>2020</v>
      </c>
      <c r="C40">
        <v>259213008.5</v>
      </c>
      <c r="D40">
        <v>262925147.89906001</v>
      </c>
      <c r="E40" s="9">
        <f t="shared" si="1"/>
        <v>1.4320806739373233E-2</v>
      </c>
    </row>
    <row r="41" spans="1:5" x14ac:dyDescent="0.25">
      <c r="A41">
        <v>43922</v>
      </c>
      <c r="B41" s="2">
        <f t="shared" si="0"/>
        <v>2020</v>
      </c>
      <c r="C41">
        <v>226995009.09999999</v>
      </c>
      <c r="D41">
        <v>252251588.63071316</v>
      </c>
      <c r="E41" s="9">
        <f t="shared" si="1"/>
        <v>0.11126491120157923</v>
      </c>
    </row>
    <row r="42" spans="1:5" x14ac:dyDescent="0.25">
      <c r="A42">
        <v>43952</v>
      </c>
      <c r="B42" s="2">
        <f t="shared" si="0"/>
        <v>2020</v>
      </c>
      <c r="C42">
        <v>243575502.80000001</v>
      </c>
      <c r="D42">
        <v>267064950.9020896</v>
      </c>
      <c r="E42" s="9">
        <f t="shared" si="1"/>
        <v>9.6436003752712288E-2</v>
      </c>
    </row>
    <row r="43" spans="1:5" x14ac:dyDescent="0.25">
      <c r="A43">
        <v>43983</v>
      </c>
      <c r="B43" s="2">
        <f t="shared" si="0"/>
        <v>2020</v>
      </c>
      <c r="C43">
        <v>289485283.30000001</v>
      </c>
      <c r="D43">
        <v>286654680.3624171</v>
      </c>
      <c r="E43" s="9">
        <f t="shared" si="1"/>
        <v>9.7780547090868634E-3</v>
      </c>
    </row>
    <row r="44" spans="1:5" x14ac:dyDescent="0.25">
      <c r="A44">
        <v>44013</v>
      </c>
      <c r="B44" s="2">
        <f t="shared" si="0"/>
        <v>2020</v>
      </c>
      <c r="C44">
        <v>355913234.39999998</v>
      </c>
      <c r="D44">
        <v>368450803.25664246</v>
      </c>
      <c r="E44" s="9">
        <f t="shared" si="1"/>
        <v>3.5226475570031474E-2</v>
      </c>
    </row>
    <row r="45" spans="1:5" x14ac:dyDescent="0.25">
      <c r="A45">
        <v>44044</v>
      </c>
      <c r="B45" s="2">
        <f t="shared" si="0"/>
        <v>2020</v>
      </c>
      <c r="C45">
        <v>316617041.60000002</v>
      </c>
      <c r="D45">
        <v>299191394.97475421</v>
      </c>
      <c r="E45" s="9">
        <f t="shared" si="1"/>
        <v>5.5036982650038785E-2</v>
      </c>
    </row>
    <row r="46" spans="1:5" x14ac:dyDescent="0.25">
      <c r="A46">
        <v>44075</v>
      </c>
      <c r="B46" s="2">
        <f t="shared" si="0"/>
        <v>2020</v>
      </c>
      <c r="C46">
        <v>260205477.19999999</v>
      </c>
      <c r="D46">
        <v>245192470.53671235</v>
      </c>
      <c r="E46" s="9">
        <f t="shared" si="1"/>
        <v>5.7696735767588374E-2</v>
      </c>
    </row>
    <row r="47" spans="1:5" x14ac:dyDescent="0.25">
      <c r="A47">
        <v>44105</v>
      </c>
      <c r="B47" s="2">
        <f t="shared" si="0"/>
        <v>2020</v>
      </c>
      <c r="C47">
        <v>249287850.30000001</v>
      </c>
      <c r="D47">
        <v>252215676.93140575</v>
      </c>
      <c r="E47" s="9">
        <f t="shared" si="1"/>
        <v>1.1744762642392367E-2</v>
      </c>
    </row>
    <row r="48" spans="1:5" x14ac:dyDescent="0.25">
      <c r="A48">
        <v>44136</v>
      </c>
      <c r="B48" s="2">
        <f t="shared" si="0"/>
        <v>2020</v>
      </c>
      <c r="C48">
        <v>250771950.80000001</v>
      </c>
      <c r="D48">
        <v>247323952.7780602</v>
      </c>
      <c r="E48" s="9">
        <f t="shared" si="1"/>
        <v>1.3749536225802706E-2</v>
      </c>
    </row>
    <row r="49" spans="1:5" x14ac:dyDescent="0.25">
      <c r="A49">
        <v>44166</v>
      </c>
      <c r="B49" s="2">
        <f t="shared" si="0"/>
        <v>2020</v>
      </c>
      <c r="C49">
        <v>275156924.60000002</v>
      </c>
      <c r="D49">
        <v>272764009.15523803</v>
      </c>
      <c r="E49" s="9">
        <f t="shared" si="1"/>
        <v>8.6965481542600129E-3</v>
      </c>
    </row>
    <row r="50" spans="1:5" x14ac:dyDescent="0.25">
      <c r="E50" s="12">
        <f>AVERAGE(E2:E49)</f>
        <v>2.3284357608665623E-2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1796-CCB8-4C79-989F-E50BAAF5DCF2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15.7109375" bestFit="1" customWidth="1"/>
    <col min="4" max="4" width="26.7109375" bestFit="1" customWidth="1"/>
  </cols>
  <sheetData>
    <row r="2" spans="1:4" x14ac:dyDescent="0.25">
      <c r="A2" s="14" t="s">
        <v>42</v>
      </c>
    </row>
    <row r="3" spans="1:4" x14ac:dyDescent="0.25">
      <c r="B3" t="s">
        <v>41</v>
      </c>
      <c r="C3" t="s">
        <v>34</v>
      </c>
      <c r="D3" t="s">
        <v>35</v>
      </c>
    </row>
    <row r="4" spans="1:4" x14ac:dyDescent="0.25">
      <c r="A4" s="10">
        <v>2017</v>
      </c>
      <c r="B4" s="11">
        <v>3252089365.8999996</v>
      </c>
      <c r="C4" s="11">
        <v>3275059133.4882174</v>
      </c>
      <c r="D4" s="12">
        <v>7.0630800706366712E-3</v>
      </c>
    </row>
    <row r="5" spans="1:4" x14ac:dyDescent="0.25">
      <c r="A5" s="10">
        <v>2018</v>
      </c>
      <c r="B5" s="11">
        <v>3403996612.8000002</v>
      </c>
      <c r="C5" s="11">
        <v>3378432892.1178942</v>
      </c>
      <c r="D5" s="12">
        <v>7.5099136661826047E-3</v>
      </c>
    </row>
    <row r="6" spans="1:4" x14ac:dyDescent="0.25">
      <c r="A6" s="10">
        <v>2019</v>
      </c>
      <c r="B6" s="11">
        <v>3314901532.8000002</v>
      </c>
      <c r="C6" s="11">
        <v>3291829555.2366748</v>
      </c>
      <c r="D6" s="12">
        <v>6.9600793070426987E-3</v>
      </c>
    </row>
    <row r="7" spans="1:4" x14ac:dyDescent="0.25">
      <c r="A7" s="10">
        <v>2020</v>
      </c>
      <c r="B7" s="11">
        <v>3269051625.9000001</v>
      </c>
      <c r="C7" s="11">
        <v>3294717556.5572119</v>
      </c>
      <c r="D7" s="12">
        <v>7.8511854795641871E-3</v>
      </c>
    </row>
    <row r="8" spans="1:4" x14ac:dyDescent="0.25">
      <c r="C8" s="15" t="s">
        <v>36</v>
      </c>
      <c r="D8" s="13">
        <f>AVERAGE(D4:D7)</f>
        <v>7.34606463085654E-3</v>
      </c>
    </row>
    <row r="9" spans="1:4" x14ac:dyDescent="0.25">
      <c r="C9" s="15" t="s">
        <v>37</v>
      </c>
      <c r="D9" s="13">
        <v>2.3284357608665623E-2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3C00-DFA6-4C66-A16B-96CCFCD88A01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9.28515625" bestFit="1" customWidth="1"/>
    <col min="3" max="3" width="22.140625" bestFit="1" customWidth="1"/>
  </cols>
  <sheetData>
    <row r="3" spans="1:3" x14ac:dyDescent="0.25">
      <c r="B3" t="s">
        <v>43</v>
      </c>
      <c r="C3" t="s">
        <v>33</v>
      </c>
    </row>
    <row r="4" spans="1:3" x14ac:dyDescent="0.25">
      <c r="A4" s="10">
        <v>2017</v>
      </c>
      <c r="B4" s="11">
        <v>3252089365.8999996</v>
      </c>
      <c r="C4" s="11">
        <v>3275059133.4882174</v>
      </c>
    </row>
    <row r="5" spans="1:3" x14ac:dyDescent="0.25">
      <c r="A5" s="10">
        <v>2018</v>
      </c>
      <c r="B5" s="11">
        <v>3403996612.8000002</v>
      </c>
      <c r="C5" s="11">
        <v>3378432892.1178942</v>
      </c>
    </row>
    <row r="6" spans="1:3" x14ac:dyDescent="0.25">
      <c r="A6" s="10">
        <v>2019</v>
      </c>
      <c r="B6" s="11">
        <v>3314901532.8000002</v>
      </c>
      <c r="C6" s="11">
        <v>3291829555.2366748</v>
      </c>
    </row>
    <row r="7" spans="1:3" x14ac:dyDescent="0.25">
      <c r="A7" s="10">
        <v>2020</v>
      </c>
      <c r="B7" s="11">
        <v>3269051625.9000001</v>
      </c>
      <c r="C7" s="11">
        <v>3294717556.5572119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1AF8-96DD-46D8-9FC0-CCD0E9B1ECF5}">
  <dimension ref="A1:S73"/>
  <sheetViews>
    <sheetView workbookViewId="0">
      <selection activeCell="L1" sqref="L1:R1"/>
    </sheetView>
  </sheetViews>
  <sheetFormatPr defaultRowHeight="15" x14ac:dyDescent="0.25"/>
  <cols>
    <col min="1" max="1" width="9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8</v>
      </c>
      <c r="B1" t="s">
        <v>9</v>
      </c>
      <c r="C1" t="s">
        <v>3</v>
      </c>
      <c r="D1" t="s">
        <v>4</v>
      </c>
      <c r="E1" t="s">
        <v>5</v>
      </c>
      <c r="F1" t="s">
        <v>1</v>
      </c>
      <c r="G1" t="s">
        <v>2</v>
      </c>
      <c r="H1" t="s">
        <v>6</v>
      </c>
      <c r="I1" t="s">
        <v>7</v>
      </c>
      <c r="K1" t="s">
        <v>9</v>
      </c>
      <c r="L1" t="s">
        <v>3</v>
      </c>
      <c r="M1" t="s">
        <v>4</v>
      </c>
      <c r="N1" t="s">
        <v>5</v>
      </c>
      <c r="O1" t="s">
        <v>1</v>
      </c>
      <c r="P1" t="s">
        <v>2</v>
      </c>
      <c r="Q1" t="s">
        <v>6</v>
      </c>
      <c r="R1" t="s">
        <v>7</v>
      </c>
      <c r="S1" t="s">
        <v>38</v>
      </c>
    </row>
    <row r="2" spans="1:19" x14ac:dyDescent="0.25">
      <c r="A2">
        <v>42736</v>
      </c>
      <c r="B2">
        <v>283139930.5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 t="shared" ref="K2:K33" si="0">WHSL_kWhB</f>
        <v>104475086.89287068</v>
      </c>
      <c r="L2">
        <f t="shared" ref="L2:L33" si="1">N10HDD18*C2</f>
        <v>36453492.209792577</v>
      </c>
      <c r="M2">
        <f t="shared" ref="M2:M33" si="2">N10CDD18*D2</f>
        <v>0</v>
      </c>
      <c r="N2">
        <f t="shared" ref="N2:N33" si="3">StatDays*E2</f>
        <v>4019179.9056742224</v>
      </c>
      <c r="O2">
        <f t="shared" ref="O2:O33" si="4">MonthDays*F2</f>
        <v>137575559.99384037</v>
      </c>
      <c r="P2">
        <f t="shared" ref="P2:P33" si="5">PeakDays*G2</f>
        <v>23691054.634525549</v>
      </c>
      <c r="Q2">
        <f t="shared" ref="Q2:Q33" si="6">OntarioGDP*H2</f>
        <v>67523438.010156676</v>
      </c>
      <c r="R2">
        <f t="shared" ref="R2:R33" si="7">LondonPop*I2</f>
        <v>-96228601.126233935</v>
      </c>
      <c r="S2">
        <f t="shared" ref="S2:S33" si="8">SUM(K2:R2)</f>
        <v>277509210.52062613</v>
      </c>
    </row>
    <row r="3" spans="1:19" x14ac:dyDescent="0.25">
      <c r="A3">
        <v>42767</v>
      </c>
      <c r="B3">
        <v>249067776.59999999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 t="shared" si="0"/>
        <v>104475086.89287068</v>
      </c>
      <c r="L3">
        <f t="shared" si="1"/>
        <v>29442527.159610003</v>
      </c>
      <c r="M3">
        <f t="shared" si="2"/>
        <v>0</v>
      </c>
      <c r="N3">
        <f t="shared" si="3"/>
        <v>4019179.9056742224</v>
      </c>
      <c r="O3">
        <f t="shared" si="4"/>
        <v>124261796.12346871</v>
      </c>
      <c r="P3">
        <f t="shared" si="5"/>
        <v>21434763.716951687</v>
      </c>
      <c r="Q3">
        <f t="shared" si="6"/>
        <v>67680017.18543762</v>
      </c>
      <c r="R3">
        <f t="shared" si="7"/>
        <v>-96387374.842647359</v>
      </c>
      <c r="S3">
        <f t="shared" si="8"/>
        <v>254925996.14136553</v>
      </c>
    </row>
    <row r="4" spans="1:19" x14ac:dyDescent="0.25">
      <c r="A4">
        <v>42795</v>
      </c>
      <c r="B4">
        <v>274421930.89999998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 t="shared" si="0"/>
        <v>104475086.89287068</v>
      </c>
      <c r="L4">
        <f t="shared" si="1"/>
        <v>32862796.781744339</v>
      </c>
      <c r="M4">
        <f t="shared" si="2"/>
        <v>0</v>
      </c>
      <c r="N4">
        <f t="shared" si="3"/>
        <v>0</v>
      </c>
      <c r="O4">
        <f t="shared" si="4"/>
        <v>137575559.99384037</v>
      </c>
      <c r="P4">
        <f t="shared" si="5"/>
        <v>25947345.55209941</v>
      </c>
      <c r="Q4">
        <f t="shared" si="6"/>
        <v>67836959.466140822</v>
      </c>
      <c r="R4">
        <f t="shared" si="7"/>
        <v>-96546410.398213357</v>
      </c>
      <c r="S4">
        <f t="shared" si="8"/>
        <v>272151338.28848219</v>
      </c>
    </row>
    <row r="5" spans="1:19" x14ac:dyDescent="0.25">
      <c r="A5">
        <v>42826</v>
      </c>
      <c r="B5">
        <v>240816388.59999999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 t="shared" si="0"/>
        <v>104475086.89287068</v>
      </c>
      <c r="L5">
        <f t="shared" si="1"/>
        <v>14680126.316308541</v>
      </c>
      <c r="M5">
        <f t="shared" si="2"/>
        <v>0</v>
      </c>
      <c r="N5">
        <f t="shared" si="3"/>
        <v>0</v>
      </c>
      <c r="O5">
        <f t="shared" si="4"/>
        <v>133137638.70371649</v>
      </c>
      <c r="P5">
        <f t="shared" si="5"/>
        <v>21434763.716951687</v>
      </c>
      <c r="Q5">
        <f t="shared" si="6"/>
        <v>67994265.657790259</v>
      </c>
      <c r="R5">
        <f t="shared" si="7"/>
        <v>-96705708.444273099</v>
      </c>
      <c r="S5">
        <f t="shared" si="8"/>
        <v>245016172.84336454</v>
      </c>
    </row>
    <row r="6" spans="1:19" x14ac:dyDescent="0.25">
      <c r="A6">
        <v>42856</v>
      </c>
      <c r="B6">
        <v>250299065.90000001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 t="shared" si="0"/>
        <v>104475086.89287068</v>
      </c>
      <c r="L6">
        <f t="shared" si="1"/>
        <v>10960142.345842846</v>
      </c>
      <c r="M6">
        <f t="shared" si="2"/>
        <v>6732698.8956801342</v>
      </c>
      <c r="N6">
        <f t="shared" si="3"/>
        <v>4019179.9056742224</v>
      </c>
      <c r="O6">
        <f t="shared" si="4"/>
        <v>137575559.99384037</v>
      </c>
      <c r="P6">
        <f t="shared" si="5"/>
        <v>24819200.09331248</v>
      </c>
      <c r="Q6">
        <f t="shared" si="6"/>
        <v>68151936.689836666</v>
      </c>
      <c r="R6">
        <f t="shared" si="7"/>
        <v>-96865269.353021547</v>
      </c>
      <c r="S6">
        <f t="shared" si="8"/>
        <v>259868535.46403587</v>
      </c>
    </row>
    <row r="7" spans="1:19" x14ac:dyDescent="0.25">
      <c r="A7">
        <v>42887</v>
      </c>
      <c r="B7">
        <v>281565121.30000001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 t="shared" si="0"/>
        <v>104475086.89287068</v>
      </c>
      <c r="L7">
        <f t="shared" si="1"/>
        <v>1686627.8033549043</v>
      </c>
      <c r="M7">
        <f t="shared" si="2"/>
        <v>51617358.200214364</v>
      </c>
      <c r="N7">
        <f t="shared" si="3"/>
        <v>0</v>
      </c>
      <c r="O7">
        <f t="shared" si="4"/>
        <v>133137638.70371649</v>
      </c>
      <c r="P7">
        <f t="shared" si="5"/>
        <v>24819200.09331248</v>
      </c>
      <c r="Q7">
        <f t="shared" si="6"/>
        <v>68309973.305840626</v>
      </c>
      <c r="R7">
        <f t="shared" si="7"/>
        <v>-97025093.496653676</v>
      </c>
      <c r="S7">
        <f t="shared" si="8"/>
        <v>287020791.50265586</v>
      </c>
    </row>
    <row r="8" spans="1:19" x14ac:dyDescent="0.25">
      <c r="A8">
        <v>42917</v>
      </c>
      <c r="B8">
        <v>308395505.69999999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 t="shared" si="0"/>
        <v>104475086.89287068</v>
      </c>
      <c r="L8">
        <f t="shared" si="1"/>
        <v>11753.503856131738</v>
      </c>
      <c r="M8">
        <f t="shared" si="2"/>
        <v>72589328.323539838</v>
      </c>
      <c r="N8">
        <f t="shared" si="3"/>
        <v>4019179.9056742224</v>
      </c>
      <c r="O8">
        <f t="shared" si="4"/>
        <v>137575559.99384037</v>
      </c>
      <c r="P8">
        <f t="shared" si="5"/>
        <v>22562909.175738618</v>
      </c>
      <c r="Q8">
        <f t="shared" si="6"/>
        <v>68468376.373289511</v>
      </c>
      <c r="R8">
        <f t="shared" si="7"/>
        <v>-97185181.340413153</v>
      </c>
      <c r="S8">
        <f t="shared" si="8"/>
        <v>312517012.82839626</v>
      </c>
    </row>
    <row r="9" spans="1:19" x14ac:dyDescent="0.25">
      <c r="A9">
        <v>42948</v>
      </c>
      <c r="B9">
        <v>290162748.60000002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 t="shared" si="0"/>
        <v>104475086.89287068</v>
      </c>
      <c r="L9">
        <f t="shared" si="1"/>
        <v>1222364.4010377007</v>
      </c>
      <c r="M9">
        <f t="shared" si="2"/>
        <v>38848446.501510665</v>
      </c>
      <c r="N9">
        <f t="shared" si="3"/>
        <v>4019179.9056742224</v>
      </c>
      <c r="O9">
        <f t="shared" si="4"/>
        <v>137575559.99384037</v>
      </c>
      <c r="P9">
        <f t="shared" si="5"/>
        <v>24819200.09331248</v>
      </c>
      <c r="Q9">
        <f t="shared" si="6"/>
        <v>68627146.759670675</v>
      </c>
      <c r="R9">
        <f t="shared" si="7"/>
        <v>-97345533.349543661</v>
      </c>
      <c r="S9">
        <f t="shared" si="8"/>
        <v>282241451.1983732</v>
      </c>
    </row>
    <row r="10" spans="1:19" x14ac:dyDescent="0.25">
      <c r="A10">
        <v>42979</v>
      </c>
      <c r="B10">
        <v>274810018.19999999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 t="shared" si="0"/>
        <v>104475086.89287068</v>
      </c>
      <c r="L10">
        <f t="shared" si="1"/>
        <v>3878656.272523473</v>
      </c>
      <c r="M10">
        <f t="shared" si="2"/>
        <v>43491687.119221099</v>
      </c>
      <c r="N10">
        <f t="shared" si="3"/>
        <v>4019179.9056742224</v>
      </c>
      <c r="O10">
        <f t="shared" si="4"/>
        <v>133137638.70371649</v>
      </c>
      <c r="P10">
        <f t="shared" si="5"/>
        <v>22562909.175738618</v>
      </c>
      <c r="Q10">
        <f t="shared" si="6"/>
        <v>68786285.332471475</v>
      </c>
      <c r="R10">
        <f t="shared" si="7"/>
        <v>-97506149.89624019</v>
      </c>
      <c r="S10">
        <f t="shared" si="8"/>
        <v>282845293.5059759</v>
      </c>
    </row>
    <row r="11" spans="1:19" x14ac:dyDescent="0.25">
      <c r="A11">
        <v>43009</v>
      </c>
      <c r="B11">
        <v>255998095.09999999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 t="shared" si="0"/>
        <v>104475086.89287068</v>
      </c>
      <c r="L11">
        <f t="shared" si="1"/>
        <v>10343083.393395929</v>
      </c>
      <c r="M11">
        <f t="shared" si="2"/>
        <v>4101529.2123108865</v>
      </c>
      <c r="N11">
        <f t="shared" si="3"/>
        <v>4019179.9056742224</v>
      </c>
      <c r="O11">
        <f t="shared" si="4"/>
        <v>137575559.99384037</v>
      </c>
      <c r="P11">
        <f t="shared" si="5"/>
        <v>23691054.634525549</v>
      </c>
      <c r="Q11">
        <f t="shared" si="6"/>
        <v>68945792.959179267</v>
      </c>
      <c r="R11">
        <f t="shared" si="7"/>
        <v>-97667031.538795158</v>
      </c>
      <c r="S11">
        <f t="shared" si="8"/>
        <v>255484255.45300174</v>
      </c>
    </row>
    <row r="12" spans="1:19" x14ac:dyDescent="0.25">
      <c r="A12">
        <v>43040</v>
      </c>
      <c r="B12">
        <v>259174815.80000001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 t="shared" si="0"/>
        <v>104475086.89287068</v>
      </c>
      <c r="L12">
        <f t="shared" si="1"/>
        <v>26745098.024627768</v>
      </c>
      <c r="M12">
        <f t="shared" si="2"/>
        <v>0</v>
      </c>
      <c r="N12">
        <f t="shared" si="3"/>
        <v>0</v>
      </c>
      <c r="O12">
        <f t="shared" si="4"/>
        <v>133137638.70371649</v>
      </c>
      <c r="P12">
        <f t="shared" si="5"/>
        <v>24819200.09331248</v>
      </c>
      <c r="Q12">
        <f t="shared" si="6"/>
        <v>69105670.383354634</v>
      </c>
      <c r="R12">
        <f t="shared" si="7"/>
        <v>-97828178.556354821</v>
      </c>
      <c r="S12">
        <f t="shared" si="8"/>
        <v>260454515.54152721</v>
      </c>
    </row>
    <row r="13" spans="1:19" x14ac:dyDescent="0.25">
      <c r="A13">
        <v>43070</v>
      </c>
      <c r="B13">
        <v>284237968.69999999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 t="shared" si="0"/>
        <v>104475086.89287068</v>
      </c>
      <c r="L13">
        <f t="shared" si="1"/>
        <v>42224462.603153266</v>
      </c>
      <c r="M13">
        <f t="shared" si="2"/>
        <v>0</v>
      </c>
      <c r="N13">
        <f t="shared" si="3"/>
        <v>8038359.8113484448</v>
      </c>
      <c r="O13">
        <f t="shared" si="4"/>
        <v>137575559.99384037</v>
      </c>
      <c r="P13">
        <f t="shared" si="5"/>
        <v>21434763.716951687</v>
      </c>
      <c r="Q13">
        <f t="shared" si="6"/>
        <v>69265918.59641172</v>
      </c>
      <c r="R13">
        <f t="shared" si="7"/>
        <v>-97989591.41416283</v>
      </c>
      <c r="S13">
        <f t="shared" si="8"/>
        <v>285024560.20041335</v>
      </c>
    </row>
    <row r="14" spans="1:19" x14ac:dyDescent="0.25">
      <c r="A14">
        <v>43101</v>
      </c>
      <c r="B14">
        <v>297565584.10000002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 t="shared" si="0"/>
        <v>104475086.89287068</v>
      </c>
      <c r="L14">
        <f t="shared" si="1"/>
        <v>44534026.110883147</v>
      </c>
      <c r="M14">
        <f t="shared" si="2"/>
        <v>0</v>
      </c>
      <c r="N14">
        <f t="shared" si="3"/>
        <v>4019179.9056742224</v>
      </c>
      <c r="O14">
        <f t="shared" si="4"/>
        <v>137575559.99384037</v>
      </c>
      <c r="P14">
        <f t="shared" si="5"/>
        <v>24819200.09331248</v>
      </c>
      <c r="Q14">
        <f t="shared" si="6"/>
        <v>69423883.830598891</v>
      </c>
      <c r="R14">
        <f t="shared" si="7"/>
        <v>-98168932.158681527</v>
      </c>
      <c r="S14">
        <f t="shared" si="8"/>
        <v>286678004.66849834</v>
      </c>
    </row>
    <row r="15" spans="1:19" x14ac:dyDescent="0.25">
      <c r="A15">
        <v>43132</v>
      </c>
      <c r="B15">
        <v>259381650.19999999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 t="shared" si="0"/>
        <v>104475086.89287068</v>
      </c>
      <c r="L15">
        <f t="shared" si="1"/>
        <v>33914735.376868129</v>
      </c>
      <c r="M15">
        <f t="shared" si="2"/>
        <v>0</v>
      </c>
      <c r="N15">
        <f t="shared" si="3"/>
        <v>4019179.9056742224</v>
      </c>
      <c r="O15">
        <f t="shared" si="4"/>
        <v>124261796.12346871</v>
      </c>
      <c r="P15">
        <f t="shared" si="5"/>
        <v>21434763.716951687</v>
      </c>
      <c r="Q15">
        <f t="shared" si="6"/>
        <v>69582209.257929325</v>
      </c>
      <c r="R15">
        <f t="shared" si="7"/>
        <v>-98348600.993055254</v>
      </c>
      <c r="S15">
        <f t="shared" si="8"/>
        <v>259339170.28070745</v>
      </c>
    </row>
    <row r="16" spans="1:19" x14ac:dyDescent="0.25">
      <c r="A16">
        <v>43160</v>
      </c>
      <c r="B16">
        <v>276143091.69999999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 t="shared" si="0"/>
        <v>104475086.89287068</v>
      </c>
      <c r="L16">
        <f t="shared" si="1"/>
        <v>34237956.732911751</v>
      </c>
      <c r="M16">
        <f t="shared" si="2"/>
        <v>0</v>
      </c>
      <c r="N16">
        <f t="shared" si="3"/>
        <v>0</v>
      </c>
      <c r="O16">
        <f t="shared" si="4"/>
        <v>137575559.99384037</v>
      </c>
      <c r="P16">
        <f t="shared" si="5"/>
        <v>24819200.09331248</v>
      </c>
      <c r="Q16">
        <f t="shared" si="6"/>
        <v>69740895.745890409</v>
      </c>
      <c r="R16">
        <f t="shared" si="7"/>
        <v>-98528598.754722595</v>
      </c>
      <c r="S16">
        <f t="shared" si="8"/>
        <v>272320100.70410311</v>
      </c>
    </row>
    <row r="17" spans="1:19" x14ac:dyDescent="0.25">
      <c r="A17">
        <v>43191</v>
      </c>
      <c r="B17">
        <v>256424002.09999999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 t="shared" si="0"/>
        <v>104475086.89287068</v>
      </c>
      <c r="L17">
        <f t="shared" si="1"/>
        <v>26004627.281691469</v>
      </c>
      <c r="M17">
        <f t="shared" si="2"/>
        <v>0</v>
      </c>
      <c r="N17">
        <f t="shared" si="3"/>
        <v>0</v>
      </c>
      <c r="O17">
        <f t="shared" si="4"/>
        <v>133137638.70371649</v>
      </c>
      <c r="P17">
        <f t="shared" si="5"/>
        <v>22562909.175738618</v>
      </c>
      <c r="Q17">
        <f t="shared" si="6"/>
        <v>69899944.161969468</v>
      </c>
      <c r="R17">
        <f t="shared" si="7"/>
        <v>-98708925.908927307</v>
      </c>
      <c r="S17">
        <f t="shared" si="8"/>
        <v>257371280.30705941</v>
      </c>
    </row>
    <row r="18" spans="1:19" x14ac:dyDescent="0.25">
      <c r="A18">
        <v>43221</v>
      </c>
      <c r="B18">
        <v>270877568.60000002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 t="shared" si="0"/>
        <v>104475086.89287068</v>
      </c>
      <c r="L18">
        <f t="shared" si="1"/>
        <v>4442824.457617796</v>
      </c>
      <c r="M18">
        <f t="shared" si="2"/>
        <v>29561965.26608979</v>
      </c>
      <c r="N18">
        <f t="shared" si="3"/>
        <v>4019179.9056742224</v>
      </c>
      <c r="O18">
        <f t="shared" si="4"/>
        <v>137575559.99384037</v>
      </c>
      <c r="P18">
        <f t="shared" si="5"/>
        <v>24819200.09331248</v>
      </c>
      <c r="Q18">
        <f t="shared" si="6"/>
        <v>70059355.311690494</v>
      </c>
      <c r="R18">
        <f t="shared" si="7"/>
        <v>-98889583.200059265</v>
      </c>
      <c r="S18">
        <f t="shared" si="8"/>
        <v>276063588.72103655</v>
      </c>
    </row>
    <row r="19" spans="1:19" x14ac:dyDescent="0.25">
      <c r="A19">
        <v>43252</v>
      </c>
      <c r="B19">
        <v>288984630.39999998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 t="shared" si="0"/>
        <v>104475086.89287068</v>
      </c>
      <c r="L19">
        <f t="shared" si="1"/>
        <v>981417.57198700006</v>
      </c>
      <c r="M19">
        <f t="shared" si="2"/>
        <v>41789165.559393942</v>
      </c>
      <c r="N19">
        <f t="shared" si="3"/>
        <v>0</v>
      </c>
      <c r="O19">
        <f t="shared" si="4"/>
        <v>133137638.70371649</v>
      </c>
      <c r="P19">
        <f t="shared" si="5"/>
        <v>23691054.634525549</v>
      </c>
      <c r="Q19">
        <f t="shared" si="6"/>
        <v>70219129.93861407</v>
      </c>
      <c r="R19">
        <f t="shared" si="7"/>
        <v>-99070571.000313461</v>
      </c>
      <c r="S19">
        <f t="shared" si="8"/>
        <v>275222922.30079424</v>
      </c>
    </row>
    <row r="20" spans="1:19" x14ac:dyDescent="0.25">
      <c r="A20">
        <v>43282</v>
      </c>
      <c r="B20">
        <v>330915101.89999998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 t="shared" si="0"/>
        <v>104475086.89287068</v>
      </c>
      <c r="L20">
        <f t="shared" si="1"/>
        <v>76397.775064856294</v>
      </c>
      <c r="M20">
        <f t="shared" si="2"/>
        <v>82727070.338874295</v>
      </c>
      <c r="N20">
        <f t="shared" si="3"/>
        <v>4019179.9056742224</v>
      </c>
      <c r="O20">
        <f t="shared" si="4"/>
        <v>137575559.99384037</v>
      </c>
      <c r="P20">
        <f t="shared" si="5"/>
        <v>23691054.634525549</v>
      </c>
      <c r="Q20">
        <f t="shared" si="6"/>
        <v>70379268.972190946</v>
      </c>
      <c r="R20">
        <f t="shared" si="7"/>
        <v>-99251890.147128537</v>
      </c>
      <c r="S20">
        <f t="shared" si="8"/>
        <v>323691728.36591238</v>
      </c>
    </row>
    <row r="21" spans="1:19" x14ac:dyDescent="0.25">
      <c r="A21">
        <v>43313</v>
      </c>
      <c r="B21">
        <v>332989439.69999999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 t="shared" si="0"/>
        <v>104475086.89287068</v>
      </c>
      <c r="L21">
        <f t="shared" si="1"/>
        <v>158672.30205777846</v>
      </c>
      <c r="M21">
        <f t="shared" si="2"/>
        <v>92400488.292437717</v>
      </c>
      <c r="N21">
        <f t="shared" si="3"/>
        <v>4019179.9056742224</v>
      </c>
      <c r="O21">
        <f t="shared" si="4"/>
        <v>137575559.99384037</v>
      </c>
      <c r="P21">
        <f t="shared" si="5"/>
        <v>24819200.09331248</v>
      </c>
      <c r="Q21">
        <f t="shared" si="6"/>
        <v>70539773.217945084</v>
      </c>
      <c r="R21">
        <f t="shared" si="7"/>
        <v>-99433541.012699425</v>
      </c>
      <c r="S21">
        <f t="shared" si="8"/>
        <v>334554419.68543893</v>
      </c>
    </row>
    <row r="22" spans="1:19" x14ac:dyDescent="0.25">
      <c r="A22">
        <v>43344</v>
      </c>
      <c r="B22">
        <v>289472931.80000001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 t="shared" si="0"/>
        <v>104475086.89287068</v>
      </c>
      <c r="L22">
        <f t="shared" si="1"/>
        <v>3655339.6992569705</v>
      </c>
      <c r="M22">
        <f t="shared" si="2"/>
        <v>49218350.54773064</v>
      </c>
      <c r="N22">
        <f t="shared" si="3"/>
        <v>4019179.9056742224</v>
      </c>
      <c r="O22">
        <f t="shared" si="4"/>
        <v>133137638.70371649</v>
      </c>
      <c r="P22">
        <f t="shared" si="5"/>
        <v>21434763.716951687</v>
      </c>
      <c r="Q22">
        <f t="shared" si="6"/>
        <v>70700643.543363839</v>
      </c>
      <c r="R22">
        <f t="shared" si="7"/>
        <v>-99615524.434464797</v>
      </c>
      <c r="S22">
        <f t="shared" si="8"/>
        <v>287025478.57509971</v>
      </c>
    </row>
    <row r="23" spans="1:19" x14ac:dyDescent="0.25">
      <c r="A23">
        <v>43374</v>
      </c>
      <c r="B23">
        <v>260597396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 t="shared" si="0"/>
        <v>104475086.89287068</v>
      </c>
      <c r="L23">
        <f t="shared" si="1"/>
        <v>16801633.762340318</v>
      </c>
      <c r="M23">
        <f t="shared" si="2"/>
        <v>7816121.7064792365</v>
      </c>
      <c r="N23">
        <f t="shared" si="3"/>
        <v>4019179.9056742224</v>
      </c>
      <c r="O23">
        <f t="shared" si="4"/>
        <v>137575559.99384037</v>
      </c>
      <c r="P23">
        <f t="shared" si="5"/>
        <v>24819200.09331248</v>
      </c>
      <c r="Q23">
        <f t="shared" si="6"/>
        <v>70861880.69200784</v>
      </c>
      <c r="R23">
        <f t="shared" si="7"/>
        <v>-99797840.970717117</v>
      </c>
      <c r="S23">
        <f t="shared" si="8"/>
        <v>266570822.07580805</v>
      </c>
    </row>
    <row r="24" spans="1:19" x14ac:dyDescent="0.25">
      <c r="A24">
        <v>43405</v>
      </c>
      <c r="B24">
        <v>267165560.40000001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 t="shared" si="0"/>
        <v>104475086.89287068</v>
      </c>
      <c r="L24">
        <f t="shared" si="1"/>
        <v>30423944.731597003</v>
      </c>
      <c r="M24">
        <f t="shared" si="2"/>
        <v>0</v>
      </c>
      <c r="N24">
        <f t="shared" si="3"/>
        <v>0</v>
      </c>
      <c r="O24">
        <f t="shared" si="4"/>
        <v>133137638.70371649</v>
      </c>
      <c r="P24">
        <f t="shared" si="5"/>
        <v>24819200.09331248</v>
      </c>
      <c r="Q24">
        <f t="shared" si="6"/>
        <v>71023485.593327776</v>
      </c>
      <c r="R24">
        <f t="shared" si="7"/>
        <v>-99980491.086700037</v>
      </c>
      <c r="S24">
        <f t="shared" si="8"/>
        <v>263898864.92812437</v>
      </c>
    </row>
    <row r="25" spans="1:19" x14ac:dyDescent="0.25">
      <c r="A25">
        <v>43435</v>
      </c>
      <c r="B25">
        <v>273479655.89999998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 t="shared" si="0"/>
        <v>104475086.89287068</v>
      </c>
      <c r="L25">
        <f t="shared" si="1"/>
        <v>33150757.626219567</v>
      </c>
      <c r="M25">
        <f t="shared" si="2"/>
        <v>0</v>
      </c>
      <c r="N25">
        <f t="shared" si="3"/>
        <v>8038359.8113484448</v>
      </c>
      <c r="O25">
        <f t="shared" si="4"/>
        <v>137575559.99384037</v>
      </c>
      <c r="P25">
        <f t="shared" si="5"/>
        <v>21434763.716951687</v>
      </c>
      <c r="Q25">
        <f t="shared" si="6"/>
        <v>71185458.990884244</v>
      </c>
      <c r="R25">
        <f t="shared" si="7"/>
        <v>-100163475.52680349</v>
      </c>
      <c r="S25">
        <f t="shared" si="8"/>
        <v>275696511.50531149</v>
      </c>
    </row>
    <row r="26" spans="1:19" x14ac:dyDescent="0.25">
      <c r="A26">
        <v>43466</v>
      </c>
      <c r="B26">
        <v>295761646.5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 t="shared" si="0"/>
        <v>104475086.89287068</v>
      </c>
      <c r="L26">
        <f t="shared" si="1"/>
        <v>45139331.559473939</v>
      </c>
      <c r="M26">
        <f t="shared" si="2"/>
        <v>0</v>
      </c>
      <c r="N26">
        <f t="shared" si="3"/>
        <v>4019179.9056742224</v>
      </c>
      <c r="O26">
        <f t="shared" si="4"/>
        <v>137575559.99384037</v>
      </c>
      <c r="P26">
        <f t="shared" si="5"/>
        <v>24819200.09331248</v>
      </c>
      <c r="Q26">
        <f t="shared" si="6"/>
        <v>71306420.870264307</v>
      </c>
      <c r="R26">
        <f t="shared" si="7"/>
        <v>-100311495.69345739</v>
      </c>
      <c r="S26">
        <f t="shared" si="8"/>
        <v>287023283.62197864</v>
      </c>
    </row>
    <row r="27" spans="1:19" x14ac:dyDescent="0.25">
      <c r="A27">
        <v>43497</v>
      </c>
      <c r="B27">
        <v>264447850.5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 t="shared" si="0"/>
        <v>104475086.89287068</v>
      </c>
      <c r="L27">
        <f t="shared" si="1"/>
        <v>36853111.340901062</v>
      </c>
      <c r="M27">
        <f t="shared" si="2"/>
        <v>0</v>
      </c>
      <c r="N27">
        <f t="shared" si="3"/>
        <v>4019179.9056742224</v>
      </c>
      <c r="O27">
        <f t="shared" si="4"/>
        <v>124261796.12346871</v>
      </c>
      <c r="P27">
        <f t="shared" si="5"/>
        <v>21434763.716951687</v>
      </c>
      <c r="Q27">
        <f t="shared" si="6"/>
        <v>71427588.282184571</v>
      </c>
      <c r="R27">
        <f t="shared" si="7"/>
        <v>-100459734.52464879</v>
      </c>
      <c r="S27">
        <f t="shared" si="8"/>
        <v>262011791.73740208</v>
      </c>
    </row>
    <row r="28" spans="1:19" x14ac:dyDescent="0.25">
      <c r="A28">
        <v>43525</v>
      </c>
      <c r="B28">
        <v>277475855.80000001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 t="shared" si="0"/>
        <v>104475086.89287068</v>
      </c>
      <c r="L28">
        <f t="shared" si="1"/>
        <v>35660130.69950369</v>
      </c>
      <c r="M28">
        <f t="shared" si="2"/>
        <v>0</v>
      </c>
      <c r="N28">
        <f t="shared" si="3"/>
        <v>0</v>
      </c>
      <c r="O28">
        <f t="shared" si="4"/>
        <v>137575559.99384037</v>
      </c>
      <c r="P28">
        <f t="shared" si="5"/>
        <v>23691054.634525549</v>
      </c>
      <c r="Q28">
        <f t="shared" si="6"/>
        <v>71548961.598425344</v>
      </c>
      <c r="R28">
        <f t="shared" si="7"/>
        <v>-100608192.48562139</v>
      </c>
      <c r="S28">
        <f t="shared" si="8"/>
        <v>272342601.33354425</v>
      </c>
    </row>
    <row r="29" spans="1:19" x14ac:dyDescent="0.25">
      <c r="A29">
        <v>43556</v>
      </c>
      <c r="B29">
        <v>246781902.19999999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 t="shared" si="0"/>
        <v>104475086.89287068</v>
      </c>
      <c r="L29">
        <f t="shared" si="1"/>
        <v>20527494.484734081</v>
      </c>
      <c r="M29">
        <f t="shared" si="2"/>
        <v>0</v>
      </c>
      <c r="N29">
        <f t="shared" si="3"/>
        <v>0</v>
      </c>
      <c r="O29">
        <f t="shared" si="4"/>
        <v>133137638.70371649</v>
      </c>
      <c r="P29">
        <f t="shared" si="5"/>
        <v>23691054.634525549</v>
      </c>
      <c r="Q29">
        <f t="shared" si="6"/>
        <v>71670541.128803536</v>
      </c>
      <c r="R29">
        <f t="shared" si="7"/>
        <v>-100756869.85552141</v>
      </c>
      <c r="S29">
        <f t="shared" si="8"/>
        <v>252744945.98912892</v>
      </c>
    </row>
    <row r="30" spans="1:19" x14ac:dyDescent="0.25">
      <c r="A30">
        <v>43586</v>
      </c>
      <c r="B30">
        <v>249086493.30000001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 t="shared" si="0"/>
        <v>104475086.89287068</v>
      </c>
      <c r="L30">
        <f t="shared" si="1"/>
        <v>10407727.664604653</v>
      </c>
      <c r="M30">
        <f t="shared" si="2"/>
        <v>1934683.5907126823</v>
      </c>
      <c r="N30">
        <f t="shared" si="3"/>
        <v>4019179.9056742224</v>
      </c>
      <c r="O30">
        <f t="shared" si="4"/>
        <v>137575559.99384037</v>
      </c>
      <c r="P30">
        <f t="shared" si="5"/>
        <v>24819200.09331248</v>
      </c>
      <c r="Q30">
        <f t="shared" si="6"/>
        <v>71792327.30706282</v>
      </c>
      <c r="R30">
        <f t="shared" si="7"/>
        <v>-100905766.91349508</v>
      </c>
      <c r="S30">
        <f t="shared" si="8"/>
        <v>254117998.53458285</v>
      </c>
    </row>
    <row r="31" spans="1:19" x14ac:dyDescent="0.25">
      <c r="A31">
        <v>43617</v>
      </c>
      <c r="B31">
        <v>270464053.10000002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 t="shared" si="0"/>
        <v>104475086.89287068</v>
      </c>
      <c r="L31">
        <f t="shared" si="1"/>
        <v>2103877.1902475809</v>
      </c>
      <c r="M31">
        <f t="shared" si="2"/>
        <v>29020253.860690236</v>
      </c>
      <c r="N31">
        <f t="shared" si="3"/>
        <v>0</v>
      </c>
      <c r="O31">
        <f t="shared" si="4"/>
        <v>133137638.70371649</v>
      </c>
      <c r="P31">
        <f t="shared" si="5"/>
        <v>22562909.175738618</v>
      </c>
      <c r="Q31">
        <f t="shared" si="6"/>
        <v>71914320.381056741</v>
      </c>
      <c r="R31">
        <f t="shared" si="7"/>
        <v>-101054884.03173733</v>
      </c>
      <c r="S31">
        <f t="shared" si="8"/>
        <v>262159202.17258298</v>
      </c>
    </row>
    <row r="32" spans="1:19" x14ac:dyDescent="0.25">
      <c r="A32">
        <v>43647</v>
      </c>
      <c r="B32">
        <v>341061933.10000002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 t="shared" si="0"/>
        <v>104475086.89287068</v>
      </c>
      <c r="L32">
        <f t="shared" si="1"/>
        <v>0</v>
      </c>
      <c r="M32">
        <f t="shared" si="2"/>
        <v>105633724.05291246</v>
      </c>
      <c r="N32">
        <f t="shared" si="3"/>
        <v>4019179.9056742224</v>
      </c>
      <c r="O32">
        <f t="shared" si="4"/>
        <v>137575559.99384037</v>
      </c>
      <c r="P32">
        <f t="shared" si="5"/>
        <v>24819200.09331248</v>
      </c>
      <c r="Q32">
        <f t="shared" si="6"/>
        <v>72036520.722565576</v>
      </c>
      <c r="R32">
        <f t="shared" si="7"/>
        <v>-101204221.48939441</v>
      </c>
      <c r="S32">
        <f t="shared" si="8"/>
        <v>347355050.17178136</v>
      </c>
    </row>
    <row r="33" spans="1:19" x14ac:dyDescent="0.25">
      <c r="A33">
        <v>43678</v>
      </c>
      <c r="B33">
        <v>309633701.80000001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 t="shared" si="0"/>
        <v>104475086.89287068</v>
      </c>
      <c r="L33">
        <f t="shared" si="1"/>
        <v>617058.95244691614</v>
      </c>
      <c r="M33">
        <f t="shared" si="2"/>
        <v>58659606.470408529</v>
      </c>
      <c r="N33">
        <f t="shared" si="3"/>
        <v>4019179.9056742224</v>
      </c>
      <c r="O33">
        <f t="shared" si="4"/>
        <v>137575559.99384037</v>
      </c>
      <c r="P33">
        <f t="shared" si="5"/>
        <v>23691054.634525549</v>
      </c>
      <c r="Q33">
        <f t="shared" si="6"/>
        <v>72158928.765333012</v>
      </c>
      <c r="R33">
        <f t="shared" si="7"/>
        <v>-101353779.65866123</v>
      </c>
      <c r="S33">
        <f t="shared" si="8"/>
        <v>299842695.956438</v>
      </c>
    </row>
    <row r="34" spans="1:19" x14ac:dyDescent="0.25">
      <c r="A34">
        <v>43709</v>
      </c>
      <c r="B34">
        <v>271513173.89999998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 t="shared" ref="K34:K65" si="9">WHSL_kWhB</f>
        <v>104475086.89287068</v>
      </c>
      <c r="L34">
        <f t="shared" ref="L34:L65" si="10">N10HDD18*C34</f>
        <v>2521126.5771402577</v>
      </c>
      <c r="M34">
        <f t="shared" ref="M34:M65" si="11">N10CDD18*D34</f>
        <v>18108638.409070704</v>
      </c>
      <c r="N34">
        <f t="shared" ref="N34:N65" si="12">StatDays*E34</f>
        <v>4019179.9056742224</v>
      </c>
      <c r="O34">
        <f t="shared" ref="O34:O65" si="13">MonthDays*F34</f>
        <v>133137638.70371649</v>
      </c>
      <c r="P34">
        <f t="shared" ref="P34:P65" si="14">PeakDays*G34</f>
        <v>22562909.175738618</v>
      </c>
      <c r="Q34">
        <f t="shared" ref="Q34:Q65" si="15">OntarioGDP*H34</f>
        <v>72281544.819175974</v>
      </c>
      <c r="R34">
        <f t="shared" ref="R34:R65" si="16">LondonPop*I34</f>
        <v>-101503558.81868406</v>
      </c>
      <c r="S34">
        <f t="shared" ref="S34:S65" si="17">SUM(K34:R34)</f>
        <v>255602565.66470289</v>
      </c>
    </row>
    <row r="35" spans="1:19" x14ac:dyDescent="0.25">
      <c r="A35">
        <v>43739</v>
      </c>
      <c r="B35">
        <v>252741420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 t="shared" si="9"/>
        <v>104475086.89287068</v>
      </c>
      <c r="L35">
        <f t="shared" si="10"/>
        <v>14356904.960264917</v>
      </c>
      <c r="M35">
        <f t="shared" si="11"/>
        <v>3482430.4632828282</v>
      </c>
      <c r="N35">
        <f t="shared" si="12"/>
        <v>4019179.9056742224</v>
      </c>
      <c r="O35">
        <f t="shared" si="13"/>
        <v>137575559.99384037</v>
      </c>
      <c r="P35">
        <f t="shared" si="14"/>
        <v>24819200.09331248</v>
      </c>
      <c r="Q35">
        <f t="shared" si="15"/>
        <v>72404369.193911359</v>
      </c>
      <c r="R35">
        <f t="shared" si="16"/>
        <v>-101653559.24860911</v>
      </c>
      <c r="S35">
        <f t="shared" si="17"/>
        <v>259479172.25454777</v>
      </c>
    </row>
    <row r="36" spans="1:19" x14ac:dyDescent="0.25">
      <c r="A36">
        <v>43770</v>
      </c>
      <c r="B36">
        <v>262578349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 t="shared" si="9"/>
        <v>104475086.89287068</v>
      </c>
      <c r="L36">
        <f t="shared" si="10"/>
        <v>30476835.498949595</v>
      </c>
      <c r="M36">
        <f t="shared" si="11"/>
        <v>0</v>
      </c>
      <c r="N36">
        <f t="shared" si="12"/>
        <v>0</v>
      </c>
      <c r="O36">
        <f t="shared" si="13"/>
        <v>133137638.70371649</v>
      </c>
      <c r="P36">
        <f t="shared" si="14"/>
        <v>23691054.634525549</v>
      </c>
      <c r="Q36">
        <f t="shared" si="15"/>
        <v>72527402.323282853</v>
      </c>
      <c r="R36">
        <f t="shared" si="16"/>
        <v>-101803781.41368005</v>
      </c>
      <c r="S36">
        <f t="shared" si="17"/>
        <v>262504236.6396651</v>
      </c>
    </row>
    <row r="37" spans="1:19" x14ac:dyDescent="0.25">
      <c r="A37">
        <v>43800</v>
      </c>
      <c r="B37">
        <v>273355153.60000002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 t="shared" si="9"/>
        <v>104475086.89287068</v>
      </c>
      <c r="L37">
        <f t="shared" si="10"/>
        <v>33297676.424421214</v>
      </c>
      <c r="M37">
        <f t="shared" si="11"/>
        <v>0</v>
      </c>
      <c r="N37">
        <f t="shared" si="12"/>
        <v>8038359.8113484448</v>
      </c>
      <c r="O37">
        <f t="shared" si="13"/>
        <v>137575559.99384037</v>
      </c>
      <c r="P37">
        <f t="shared" si="14"/>
        <v>22562909.175738618</v>
      </c>
      <c r="Q37">
        <f t="shared" si="15"/>
        <v>72650644.455143988</v>
      </c>
      <c r="R37">
        <f t="shared" si="16"/>
        <v>-101954225.59304312</v>
      </c>
      <c r="S37">
        <f t="shared" si="17"/>
        <v>276646011.16032016</v>
      </c>
    </row>
    <row r="38" spans="1:19" x14ac:dyDescent="0.25">
      <c r="A38">
        <v>43831</v>
      </c>
      <c r="B38">
        <v>279073396.60000002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 t="shared" si="9"/>
        <v>104475086.89287068</v>
      </c>
      <c r="L38">
        <f t="shared" si="10"/>
        <v>34937290.21235159</v>
      </c>
      <c r="M38">
        <f t="shared" si="11"/>
        <v>0</v>
      </c>
      <c r="N38">
        <f t="shared" si="12"/>
        <v>4019179.9056742224</v>
      </c>
      <c r="O38">
        <f t="shared" si="13"/>
        <v>137575559.99384037</v>
      </c>
      <c r="P38">
        <f t="shared" si="14"/>
        <v>24819200.09331248</v>
      </c>
      <c r="Q38">
        <f t="shared" si="15"/>
        <v>72296195.813147187</v>
      </c>
      <c r="R38">
        <f t="shared" si="16"/>
        <v>-102086909.65257254</v>
      </c>
      <c r="S38">
        <f t="shared" si="17"/>
        <v>276035603.25862408</v>
      </c>
    </row>
    <row r="39" spans="1:19" x14ac:dyDescent="0.25">
      <c r="A39">
        <v>43862</v>
      </c>
      <c r="B39">
        <v>262756946.69999999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 t="shared" si="9"/>
        <v>104475086.89287068</v>
      </c>
      <c r="L39">
        <f t="shared" si="10"/>
        <v>36294819.907734804</v>
      </c>
      <c r="M39">
        <f t="shared" si="11"/>
        <v>0</v>
      </c>
      <c r="N39">
        <f t="shared" si="12"/>
        <v>4019179.9056742224</v>
      </c>
      <c r="O39">
        <f t="shared" si="13"/>
        <v>128699717.41359259</v>
      </c>
      <c r="P39">
        <f t="shared" si="14"/>
        <v>21434763.716951687</v>
      </c>
      <c r="Q39">
        <f t="shared" si="15"/>
        <v>71943476.445233047</v>
      </c>
      <c r="R39">
        <f t="shared" si="16"/>
        <v>-102219766.41056223</v>
      </c>
      <c r="S39">
        <f t="shared" si="17"/>
        <v>264647277.87149477</v>
      </c>
    </row>
    <row r="40" spans="1:19" x14ac:dyDescent="0.25">
      <c r="A40">
        <v>43891</v>
      </c>
      <c r="B40">
        <v>259213008.5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 t="shared" si="9"/>
        <v>104475086.89287068</v>
      </c>
      <c r="L40">
        <f t="shared" si="10"/>
        <v>26815619.047764558</v>
      </c>
      <c r="M40">
        <f t="shared" si="11"/>
        <v>0</v>
      </c>
      <c r="N40">
        <f t="shared" si="12"/>
        <v>0</v>
      </c>
      <c r="O40">
        <f t="shared" si="13"/>
        <v>137575559.99384037</v>
      </c>
      <c r="P40">
        <f t="shared" si="14"/>
        <v>24819200.09331248</v>
      </c>
      <c r="Q40">
        <f t="shared" si="15"/>
        <v>71592477.924381539</v>
      </c>
      <c r="R40">
        <f t="shared" si="16"/>
        <v>-102352796.05310966</v>
      </c>
      <c r="S40">
        <f t="shared" si="17"/>
        <v>262925147.89906001</v>
      </c>
    </row>
    <row r="41" spans="1:19" x14ac:dyDescent="0.25">
      <c r="A41">
        <v>43922</v>
      </c>
      <c r="B41">
        <v>226995009.09999999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 t="shared" si="9"/>
        <v>104475086.89287068</v>
      </c>
      <c r="L41">
        <f t="shared" si="10"/>
        <v>22190615.280376721</v>
      </c>
      <c r="M41">
        <f t="shared" si="11"/>
        <v>0</v>
      </c>
      <c r="N41">
        <f t="shared" si="12"/>
        <v>0</v>
      </c>
      <c r="O41">
        <f t="shared" si="13"/>
        <v>133137638.70371649</v>
      </c>
      <c r="P41">
        <f t="shared" si="14"/>
        <v>23691054.634525549</v>
      </c>
      <c r="Q41">
        <f t="shared" si="15"/>
        <v>71243191.885535985</v>
      </c>
      <c r="R41">
        <f t="shared" si="16"/>
        <v>-102485998.7663123</v>
      </c>
      <c r="S41">
        <f t="shared" si="17"/>
        <v>252251588.63071316</v>
      </c>
    </row>
    <row r="42" spans="1:19" x14ac:dyDescent="0.25">
      <c r="A42">
        <v>43952</v>
      </c>
      <c r="B42">
        <v>243575502.80000001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 t="shared" si="9"/>
        <v>104475086.89287068</v>
      </c>
      <c r="L42">
        <f t="shared" si="10"/>
        <v>12047341.452535031</v>
      </c>
      <c r="M42">
        <f t="shared" si="11"/>
        <v>18108638.409070704</v>
      </c>
      <c r="N42">
        <f t="shared" si="12"/>
        <v>4019179.9056742224</v>
      </c>
      <c r="O42">
        <f t="shared" si="13"/>
        <v>137575559.99384037</v>
      </c>
      <c r="P42">
        <f t="shared" si="14"/>
        <v>22562909.175738618</v>
      </c>
      <c r="Q42">
        <f t="shared" si="15"/>
        <v>70895609.901676357</v>
      </c>
      <c r="R42">
        <f t="shared" si="16"/>
        <v>-102619374.82931638</v>
      </c>
      <c r="S42">
        <f t="shared" si="17"/>
        <v>267064950.9020896</v>
      </c>
    </row>
    <row r="43" spans="1:19" x14ac:dyDescent="0.25">
      <c r="A43">
        <v>43983</v>
      </c>
      <c r="B43">
        <v>289485283.30000001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 t="shared" si="9"/>
        <v>104475086.89287068</v>
      </c>
      <c r="L43">
        <f t="shared" si="10"/>
        <v>1480941.4858725988</v>
      </c>
      <c r="M43">
        <f t="shared" si="11"/>
        <v>54945013.97624018</v>
      </c>
      <c r="N43">
        <f t="shared" si="12"/>
        <v>0</v>
      </c>
      <c r="O43">
        <f t="shared" si="13"/>
        <v>133137638.70371649</v>
      </c>
      <c r="P43">
        <f t="shared" si="14"/>
        <v>24819200.09331248</v>
      </c>
      <c r="Q43">
        <f t="shared" si="15"/>
        <v>70549723.731672764</v>
      </c>
      <c r="R43">
        <f t="shared" si="16"/>
        <v>-102752924.52126813</v>
      </c>
      <c r="S43">
        <f t="shared" si="17"/>
        <v>286654680.3624171</v>
      </c>
    </row>
    <row r="44" spans="1:19" x14ac:dyDescent="0.25">
      <c r="A44">
        <v>44013</v>
      </c>
      <c r="B44">
        <v>355913234.39999998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 t="shared" si="9"/>
        <v>104475086.89287068</v>
      </c>
      <c r="L44">
        <f t="shared" si="10"/>
        <v>0</v>
      </c>
      <c r="M44">
        <f t="shared" si="11"/>
        <v>130242899.32677779</v>
      </c>
      <c r="N44">
        <f t="shared" si="12"/>
        <v>4019179.9056742224</v>
      </c>
      <c r="O44">
        <f t="shared" si="13"/>
        <v>137575559.99384037</v>
      </c>
      <c r="P44">
        <f t="shared" si="14"/>
        <v>24819200.09331248</v>
      </c>
      <c r="Q44">
        <f t="shared" si="15"/>
        <v>70205525.072431937</v>
      </c>
      <c r="R44">
        <f t="shared" si="16"/>
        <v>-102886648.02826498</v>
      </c>
      <c r="S44">
        <f t="shared" si="17"/>
        <v>368450803.25664246</v>
      </c>
    </row>
    <row r="45" spans="1:19" x14ac:dyDescent="0.25">
      <c r="A45">
        <v>44044</v>
      </c>
      <c r="B45">
        <v>316617041.60000002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 t="shared" si="9"/>
        <v>104475086.89287068</v>
      </c>
      <c r="L45">
        <f t="shared" si="10"/>
        <v>258577.08483489824</v>
      </c>
      <c r="M45">
        <f t="shared" si="11"/>
        <v>63457621.775375977</v>
      </c>
      <c r="N45">
        <f t="shared" si="12"/>
        <v>4019179.9056742224</v>
      </c>
      <c r="O45">
        <f t="shared" si="13"/>
        <v>137575559.99384037</v>
      </c>
      <c r="P45">
        <f t="shared" si="14"/>
        <v>22562909.175738618</v>
      </c>
      <c r="Q45">
        <f t="shared" si="15"/>
        <v>69863005.682823971</v>
      </c>
      <c r="R45">
        <f t="shared" si="16"/>
        <v>-103020545.53640446</v>
      </c>
      <c r="S45">
        <f t="shared" si="17"/>
        <v>299191394.97475421</v>
      </c>
    </row>
    <row r="46" spans="1:19" x14ac:dyDescent="0.25">
      <c r="A46">
        <v>44075</v>
      </c>
      <c r="B46">
        <v>260205477.19999999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 t="shared" si="9"/>
        <v>104475086.89287068</v>
      </c>
      <c r="L46">
        <f t="shared" si="10"/>
        <v>4989362.3869279232</v>
      </c>
      <c r="M46">
        <f t="shared" si="11"/>
        <v>8512607.7991358023</v>
      </c>
      <c r="N46">
        <f t="shared" si="12"/>
        <v>4019179.9056742224</v>
      </c>
      <c r="O46">
        <f t="shared" si="13"/>
        <v>133137638.70371649</v>
      </c>
      <c r="P46">
        <f t="shared" si="14"/>
        <v>23691054.634525549</v>
      </c>
      <c r="Q46">
        <f t="shared" si="15"/>
        <v>69522157.445645764</v>
      </c>
      <c r="R46">
        <f t="shared" si="16"/>
        <v>-103154617.23178403</v>
      </c>
      <c r="S46">
        <f t="shared" si="17"/>
        <v>245192470.53671235</v>
      </c>
    </row>
    <row r="47" spans="1:19" x14ac:dyDescent="0.25">
      <c r="A47">
        <v>44105</v>
      </c>
      <c r="B47">
        <v>249287850.30000001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 t="shared" si="9"/>
        <v>104475086.89287068</v>
      </c>
      <c r="L47">
        <f t="shared" si="10"/>
        <v>16560686.933289619</v>
      </c>
      <c r="M47">
        <f t="shared" si="11"/>
        <v>0</v>
      </c>
      <c r="N47">
        <f t="shared" si="12"/>
        <v>4019179.9056742224</v>
      </c>
      <c r="O47">
        <f t="shared" si="13"/>
        <v>137575559.99384037</v>
      </c>
      <c r="P47">
        <f t="shared" si="14"/>
        <v>23691054.634525549</v>
      </c>
      <c r="Q47">
        <f t="shared" si="15"/>
        <v>69182972.057804018</v>
      </c>
      <c r="R47">
        <f t="shared" si="16"/>
        <v>-103288863.48659864</v>
      </c>
      <c r="S47">
        <f t="shared" si="17"/>
        <v>252215676.93140575</v>
      </c>
    </row>
    <row r="48" spans="1:19" x14ac:dyDescent="0.25">
      <c r="A48">
        <v>44136</v>
      </c>
      <c r="B48">
        <v>250771950.80000001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 t="shared" si="9"/>
        <v>104475086.89287068</v>
      </c>
      <c r="L48">
        <f t="shared" si="10"/>
        <v>20598015.507870868</v>
      </c>
      <c r="M48">
        <f t="shared" si="11"/>
        <v>0</v>
      </c>
      <c r="N48">
        <f t="shared" si="12"/>
        <v>0</v>
      </c>
      <c r="O48">
        <f t="shared" si="13"/>
        <v>133137638.70371649</v>
      </c>
      <c r="P48">
        <f t="shared" si="14"/>
        <v>23691054.634525549</v>
      </c>
      <c r="Q48">
        <f t="shared" si="15"/>
        <v>68845441.52602239</v>
      </c>
      <c r="R48">
        <f t="shared" si="16"/>
        <v>-103423284.48694576</v>
      </c>
      <c r="S48">
        <f t="shared" si="17"/>
        <v>247323952.7780602</v>
      </c>
    </row>
    <row r="49" spans="1:19" x14ac:dyDescent="0.25">
      <c r="A49">
        <v>44166</v>
      </c>
      <c r="B49">
        <v>275156924.60000002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 t="shared" si="9"/>
        <v>104475086.89287068</v>
      </c>
      <c r="L49">
        <f t="shared" si="10"/>
        <v>34032270.415429443</v>
      </c>
      <c r="M49">
        <f t="shared" si="11"/>
        <v>0</v>
      </c>
      <c r="N49">
        <f t="shared" si="12"/>
        <v>8038359.8113484448</v>
      </c>
      <c r="O49">
        <f t="shared" si="13"/>
        <v>137575559.99384037</v>
      </c>
      <c r="P49">
        <f t="shared" si="14"/>
        <v>23691054.634525549</v>
      </c>
      <c r="Q49">
        <f t="shared" si="15"/>
        <v>68509557.733097747</v>
      </c>
      <c r="R49">
        <f t="shared" si="16"/>
        <v>-103557880.32587416</v>
      </c>
      <c r="S49">
        <f t="shared" si="17"/>
        <v>272764009.15523803</v>
      </c>
    </row>
    <row r="50" spans="1:19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I50">
        <v>1.114406335</v>
      </c>
      <c r="K50">
        <f t="shared" si="9"/>
        <v>104475086.89287068</v>
      </c>
      <c r="L50">
        <f t="shared" si="10"/>
        <v>42267950.567420952</v>
      </c>
      <c r="M50">
        <f t="shared" si="11"/>
        <v>0</v>
      </c>
      <c r="N50">
        <f t="shared" si="12"/>
        <v>4019179.9056742224</v>
      </c>
      <c r="O50">
        <f t="shared" si="13"/>
        <v>137575559.99384037</v>
      </c>
      <c r="P50">
        <f t="shared" si="14"/>
        <v>22562909.175738618</v>
      </c>
      <c r="Q50">
        <f t="shared" si="15"/>
        <v>68733840.207003921</v>
      </c>
      <c r="R50">
        <f t="shared" si="16"/>
        <v>-103694104.61079018</v>
      </c>
      <c r="S50">
        <f t="shared" si="17"/>
        <v>275940422.13175851</v>
      </c>
    </row>
    <row r="51" spans="1:19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I51">
        <v>1.115872271</v>
      </c>
      <c r="K51">
        <f t="shared" si="9"/>
        <v>104475086.89287068</v>
      </c>
      <c r="L51">
        <f t="shared" si="10"/>
        <v>38848268.62047942</v>
      </c>
      <c r="M51">
        <f t="shared" si="11"/>
        <v>0</v>
      </c>
      <c r="N51">
        <f t="shared" si="12"/>
        <v>4019179.9056742224</v>
      </c>
      <c r="O51">
        <f t="shared" si="13"/>
        <v>124261796.12346871</v>
      </c>
      <c r="P51">
        <f t="shared" si="14"/>
        <v>21434763.716951687</v>
      </c>
      <c r="Q51">
        <f t="shared" si="15"/>
        <v>68958856.885030985</v>
      </c>
      <c r="R51">
        <f t="shared" si="16"/>
        <v>-103830508.1075782</v>
      </c>
      <c r="S51">
        <f t="shared" si="17"/>
        <v>258167444.03689748</v>
      </c>
    </row>
    <row r="52" spans="1:19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I52">
        <v>1.1173401350000001</v>
      </c>
      <c r="K52">
        <f t="shared" si="9"/>
        <v>104475086.89287068</v>
      </c>
      <c r="L52">
        <f t="shared" si="10"/>
        <v>32529584.947423</v>
      </c>
      <c r="M52">
        <f t="shared" si="11"/>
        <v>170252.15598271604</v>
      </c>
      <c r="N52">
        <f t="shared" si="12"/>
        <v>0</v>
      </c>
      <c r="O52">
        <f t="shared" si="13"/>
        <v>137575559.99384037</v>
      </c>
      <c r="P52">
        <f t="shared" si="14"/>
        <v>25947345.55209941</v>
      </c>
      <c r="Q52">
        <f t="shared" si="15"/>
        <v>69184610.245714203</v>
      </c>
      <c r="R52">
        <f t="shared" si="16"/>
        <v>-103967091.00233573</v>
      </c>
      <c r="S52">
        <f t="shared" si="17"/>
        <v>265915348.78559458</v>
      </c>
    </row>
    <row r="53" spans="1:19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I53">
        <v>1.1188099300000001</v>
      </c>
      <c r="K53">
        <f t="shared" si="9"/>
        <v>104475086.89287068</v>
      </c>
      <c r="L53">
        <f t="shared" si="10"/>
        <v>20690868.188334309</v>
      </c>
      <c r="M53">
        <f t="shared" si="11"/>
        <v>0</v>
      </c>
      <c r="N53">
        <f t="shared" si="12"/>
        <v>0</v>
      </c>
      <c r="O53">
        <f t="shared" si="13"/>
        <v>133137638.70371649</v>
      </c>
      <c r="P53">
        <f t="shared" si="14"/>
        <v>23691054.634525549</v>
      </c>
      <c r="Q53">
        <f t="shared" si="15"/>
        <v>69411102.643662155</v>
      </c>
      <c r="R53">
        <f t="shared" si="16"/>
        <v>-104103853.57420895</v>
      </c>
      <c r="S53">
        <f t="shared" si="17"/>
        <v>247301897.48890021</v>
      </c>
    </row>
    <row r="54" spans="1:19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I54">
        <v>1.120281659</v>
      </c>
      <c r="K54">
        <f t="shared" si="9"/>
        <v>104475086.89287068</v>
      </c>
      <c r="L54">
        <f t="shared" si="10"/>
        <v>8052913.16702866</v>
      </c>
      <c r="M54">
        <f t="shared" si="11"/>
        <v>16940089.520280246</v>
      </c>
      <c r="N54">
        <f t="shared" si="12"/>
        <v>4019179.9056742224</v>
      </c>
      <c r="O54">
        <f t="shared" si="13"/>
        <v>137575559.99384037</v>
      </c>
      <c r="P54">
        <f t="shared" si="14"/>
        <v>22562909.175738618</v>
      </c>
      <c r="Q54">
        <f t="shared" si="15"/>
        <v>69638336.557410136</v>
      </c>
      <c r="R54">
        <f t="shared" si="16"/>
        <v>-104240796.1023441</v>
      </c>
      <c r="S54">
        <f t="shared" si="17"/>
        <v>259023279.11049885</v>
      </c>
    </row>
    <row r="55" spans="1:19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I55">
        <v>1.1217553229999999</v>
      </c>
      <c r="K55">
        <f t="shared" si="9"/>
        <v>104475086.89287068</v>
      </c>
      <c r="L55">
        <f t="shared" si="10"/>
        <v>1704845.7343319086</v>
      </c>
      <c r="M55">
        <f t="shared" si="11"/>
        <v>43089272.932352863</v>
      </c>
      <c r="N55">
        <f t="shared" si="12"/>
        <v>0</v>
      </c>
      <c r="O55">
        <f t="shared" si="13"/>
        <v>133137638.70371649</v>
      </c>
      <c r="P55">
        <f t="shared" si="14"/>
        <v>24819200.09331248</v>
      </c>
      <c r="Q55">
        <f t="shared" si="15"/>
        <v>69866314.341566697</v>
      </c>
      <c r="R55">
        <f t="shared" si="16"/>
        <v>-104377918.67978992</v>
      </c>
      <c r="S55">
        <f t="shared" si="17"/>
        <v>272714440.01836121</v>
      </c>
    </row>
    <row r="56" spans="1:19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I56">
        <v>1.123230926</v>
      </c>
      <c r="K56">
        <f t="shared" si="9"/>
        <v>104475086.89287068</v>
      </c>
      <c r="L56">
        <f t="shared" si="10"/>
        <v>228605.65000176229</v>
      </c>
      <c r="M56">
        <f t="shared" si="11"/>
        <v>91448623.965807065</v>
      </c>
      <c r="N56">
        <f t="shared" si="12"/>
        <v>4019179.9056742224</v>
      </c>
      <c r="O56">
        <f t="shared" si="13"/>
        <v>137575559.99384037</v>
      </c>
      <c r="P56">
        <f t="shared" si="14"/>
        <v>23691054.634525549</v>
      </c>
      <c r="Q56">
        <f t="shared" si="15"/>
        <v>70095038.474667132</v>
      </c>
      <c r="R56">
        <f t="shared" si="16"/>
        <v>-104515221.67874138</v>
      </c>
      <c r="S56">
        <f t="shared" si="17"/>
        <v>327017927.83864534</v>
      </c>
    </row>
    <row r="57" spans="1:19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I57">
        <v>1.1247084700000001</v>
      </c>
      <c r="K57">
        <f t="shared" si="9"/>
        <v>104475086.89287068</v>
      </c>
      <c r="L57">
        <f t="shared" si="10"/>
        <v>557703.75797345093</v>
      </c>
      <c r="M57">
        <f t="shared" si="11"/>
        <v>61855703.762265883</v>
      </c>
      <c r="N57">
        <f t="shared" si="12"/>
        <v>4019179.9056742224</v>
      </c>
      <c r="O57">
        <f t="shared" si="13"/>
        <v>137575559.99384037</v>
      </c>
      <c r="P57">
        <f t="shared" si="14"/>
        <v>23691054.634525549</v>
      </c>
      <c r="Q57">
        <f t="shared" si="15"/>
        <v>70324511.373283342</v>
      </c>
      <c r="R57">
        <f t="shared" si="16"/>
        <v>-104652705.28529595</v>
      </c>
      <c r="S57">
        <f t="shared" si="17"/>
        <v>297846095.03513747</v>
      </c>
    </row>
    <row r="58" spans="1:19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I58">
        <v>1.126187958</v>
      </c>
      <c r="K58">
        <f t="shared" si="9"/>
        <v>104475086.89287068</v>
      </c>
      <c r="L58">
        <f t="shared" si="10"/>
        <v>4025575.0707251201</v>
      </c>
      <c r="M58">
        <f t="shared" si="11"/>
        <v>27248083.691597417</v>
      </c>
      <c r="N58">
        <f t="shared" si="12"/>
        <v>4019179.9056742224</v>
      </c>
      <c r="O58">
        <f t="shared" si="13"/>
        <v>133137638.70371649</v>
      </c>
      <c r="P58">
        <f t="shared" si="14"/>
        <v>23691054.634525549</v>
      </c>
      <c r="Q58">
        <f t="shared" si="15"/>
        <v>70554735.515950665</v>
      </c>
      <c r="R58">
        <f t="shared" si="16"/>
        <v>-104790369.77859981</v>
      </c>
      <c r="S58">
        <f t="shared" si="17"/>
        <v>262360984.63646036</v>
      </c>
    </row>
    <row r="59" spans="1:19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I59">
        <v>1.127669392</v>
      </c>
      <c r="K59">
        <f t="shared" si="9"/>
        <v>104475086.89287068</v>
      </c>
      <c r="L59">
        <f t="shared" si="10"/>
        <v>14293566.632623151</v>
      </c>
      <c r="M59">
        <f t="shared" si="11"/>
        <v>2097197.0123325475</v>
      </c>
      <c r="N59">
        <f t="shared" si="12"/>
        <v>4019179.9056742224</v>
      </c>
      <c r="O59">
        <f t="shared" si="13"/>
        <v>137575559.99384037</v>
      </c>
      <c r="P59">
        <f t="shared" si="14"/>
        <v>22562909.175738618</v>
      </c>
      <c r="Q59">
        <f t="shared" si="15"/>
        <v>70785713.381204396</v>
      </c>
      <c r="R59">
        <f t="shared" si="16"/>
        <v>-104928215.34475049</v>
      </c>
      <c r="S59">
        <f t="shared" si="17"/>
        <v>250880997.64953354</v>
      </c>
    </row>
    <row r="60" spans="1:19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I60">
        <v>1.129152774</v>
      </c>
      <c r="K60">
        <f t="shared" si="9"/>
        <v>104475086.89287068</v>
      </c>
      <c r="L60">
        <f t="shared" si="10"/>
        <v>25526324.971337579</v>
      </c>
      <c r="M60">
        <f t="shared" si="11"/>
        <v>0</v>
      </c>
      <c r="N60">
        <f t="shared" si="12"/>
        <v>0</v>
      </c>
      <c r="O60">
        <f t="shared" si="13"/>
        <v>133137638.70371649</v>
      </c>
      <c r="P60">
        <f t="shared" si="14"/>
        <v>24819200.09331248</v>
      </c>
      <c r="Q60">
        <f t="shared" si="15"/>
        <v>71017447.385616466</v>
      </c>
      <c r="R60">
        <f t="shared" si="16"/>
        <v>-105066242.16984546</v>
      </c>
      <c r="S60">
        <f t="shared" si="17"/>
        <v>253909455.87700826</v>
      </c>
    </row>
    <row r="61" spans="1:19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I61">
        <v>1.1306381080000001</v>
      </c>
      <c r="K61">
        <f t="shared" si="9"/>
        <v>104475086.89287068</v>
      </c>
      <c r="L61">
        <f t="shared" si="10"/>
        <v>34408970.214018464</v>
      </c>
      <c r="M61">
        <f t="shared" si="11"/>
        <v>0</v>
      </c>
      <c r="N61">
        <f t="shared" si="12"/>
        <v>8038359.8113484448</v>
      </c>
      <c r="O61">
        <f t="shared" si="13"/>
        <v>137575559.99384037</v>
      </c>
      <c r="P61">
        <f t="shared" si="14"/>
        <v>23691054.634525549</v>
      </c>
      <c r="Q61">
        <f t="shared" si="15"/>
        <v>71249940.007722169</v>
      </c>
      <c r="R61">
        <f t="shared" si="16"/>
        <v>-105204450.62607966</v>
      </c>
      <c r="S61">
        <f t="shared" si="17"/>
        <v>274234520.9282459</v>
      </c>
    </row>
    <row r="62" spans="1:19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I62">
        <v>1.132301692</v>
      </c>
      <c r="K62">
        <f t="shared" si="9"/>
        <v>104475086.89287068</v>
      </c>
      <c r="L62">
        <f t="shared" si="10"/>
        <v>42267950.567420952</v>
      </c>
      <c r="M62">
        <f t="shared" si="11"/>
        <v>0</v>
      </c>
      <c r="N62">
        <f t="shared" si="12"/>
        <v>4019179.9056742224</v>
      </c>
      <c r="O62">
        <f t="shared" si="13"/>
        <v>137575559.99384037</v>
      </c>
      <c r="P62">
        <f t="shared" si="14"/>
        <v>22562909.175738618</v>
      </c>
      <c r="Q62">
        <f t="shared" si="15"/>
        <v>71500354.60880515</v>
      </c>
      <c r="R62">
        <f t="shared" si="16"/>
        <v>-105359245.02010545</v>
      </c>
      <c r="S62">
        <f t="shared" si="17"/>
        <v>277041796.12424445</v>
      </c>
    </row>
    <row r="63" spans="1:19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I63">
        <v>1.133967725</v>
      </c>
      <c r="K63">
        <f t="shared" si="9"/>
        <v>104475086.89287068</v>
      </c>
      <c r="L63">
        <f t="shared" si="10"/>
        <v>38848268.62047942</v>
      </c>
      <c r="M63">
        <f t="shared" si="11"/>
        <v>0</v>
      </c>
      <c r="N63">
        <f t="shared" si="12"/>
        <v>4019179.9056742224</v>
      </c>
      <c r="O63">
        <f t="shared" si="13"/>
        <v>124261796.12346871</v>
      </c>
      <c r="P63">
        <f t="shared" si="14"/>
        <v>21434763.716951687</v>
      </c>
      <c r="Q63">
        <f t="shared" si="15"/>
        <v>71751649.213848367</v>
      </c>
      <c r="R63">
        <f t="shared" si="16"/>
        <v>-105514267.29049397</v>
      </c>
      <c r="S63">
        <f t="shared" si="17"/>
        <v>259276477.1827991</v>
      </c>
    </row>
    <row r="64" spans="1:19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I64">
        <v>1.135636208</v>
      </c>
      <c r="K64">
        <f t="shared" si="9"/>
        <v>104475086.89287068</v>
      </c>
      <c r="L64">
        <f t="shared" si="10"/>
        <v>32529584.947423</v>
      </c>
      <c r="M64">
        <f t="shared" si="11"/>
        <v>170252.15598271604</v>
      </c>
      <c r="N64">
        <f t="shared" si="12"/>
        <v>0</v>
      </c>
      <c r="O64">
        <f t="shared" si="13"/>
        <v>137575559.99384037</v>
      </c>
      <c r="P64">
        <f t="shared" si="14"/>
        <v>25947345.55209941</v>
      </c>
      <c r="Q64">
        <f t="shared" si="15"/>
        <v>72003827.106911078</v>
      </c>
      <c r="R64">
        <f t="shared" si="16"/>
        <v>-105669517.5302939</v>
      </c>
      <c r="S64">
        <f t="shared" si="17"/>
        <v>267032139.1188333</v>
      </c>
    </row>
    <row r="65" spans="1:19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I65">
        <v>1.1373071459999999</v>
      </c>
      <c r="K65">
        <f t="shared" si="9"/>
        <v>104475086.89287068</v>
      </c>
      <c r="L65">
        <f t="shared" si="10"/>
        <v>20690868.188334309</v>
      </c>
      <c r="M65">
        <f t="shared" si="11"/>
        <v>0</v>
      </c>
      <c r="N65">
        <f t="shared" si="12"/>
        <v>0</v>
      </c>
      <c r="O65">
        <f t="shared" si="13"/>
        <v>133137638.70371649</v>
      </c>
      <c r="P65">
        <f t="shared" si="14"/>
        <v>22562909.175738618</v>
      </c>
      <c r="Q65">
        <f t="shared" si="15"/>
        <v>72256891.262235671</v>
      </c>
      <c r="R65">
        <f t="shared" si="16"/>
        <v>-105824996.20474897</v>
      </c>
      <c r="S65">
        <f t="shared" si="17"/>
        <v>247298398.01814675</v>
      </c>
    </row>
    <row r="66" spans="1:19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I66">
        <v>1.138980543</v>
      </c>
      <c r="K66">
        <f t="shared" ref="K66:K73" si="18">WHSL_kWhB</f>
        <v>104475086.89287068</v>
      </c>
      <c r="L66">
        <f t="shared" ref="L66:L73" si="19">N10HDD18*C66</f>
        <v>8052913.16702866</v>
      </c>
      <c r="M66">
        <f t="shared" ref="M66:M73" si="20">N10CDD18*D66</f>
        <v>16940089.520280246</v>
      </c>
      <c r="N66">
        <f t="shared" ref="N66:N73" si="21">StatDays*E66</f>
        <v>4019179.9056742224</v>
      </c>
      <c r="O66">
        <f t="shared" ref="O66:O73" si="22">MonthDays*F66</f>
        <v>137575559.99384037</v>
      </c>
      <c r="P66">
        <f t="shared" ref="P66:P73" si="23">PeakDays*G66</f>
        <v>23691054.634525549</v>
      </c>
      <c r="Q66">
        <f t="shared" ref="Q66:Q73" si="24">OntarioGDP*H66</f>
        <v>72510844.839954644</v>
      </c>
      <c r="R66">
        <f t="shared" ref="R66:R73" si="25">LondonPop*I66</f>
        <v>-105980703.68605416</v>
      </c>
      <c r="S66">
        <f t="shared" ref="S66:S73" si="26">SUM(K66:R66)</f>
        <v>261284025.26812023</v>
      </c>
    </row>
    <row r="67" spans="1:19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I67">
        <v>1.1406564029999999</v>
      </c>
      <c r="K67">
        <f t="shared" si="18"/>
        <v>104475086.89287068</v>
      </c>
      <c r="L67">
        <f t="shared" si="19"/>
        <v>1704845.7343319086</v>
      </c>
      <c r="M67">
        <f t="shared" si="20"/>
        <v>43089272.932352863</v>
      </c>
      <c r="N67">
        <f t="shared" si="21"/>
        <v>0</v>
      </c>
      <c r="O67">
        <f t="shared" si="22"/>
        <v>133137638.70371649</v>
      </c>
      <c r="P67">
        <f t="shared" si="23"/>
        <v>24819200.09331248</v>
      </c>
      <c r="Q67">
        <f t="shared" si="24"/>
        <v>72765690.938237131</v>
      </c>
      <c r="R67">
        <f t="shared" si="25"/>
        <v>-106136640.34640439</v>
      </c>
      <c r="S67">
        <f t="shared" si="26"/>
        <v>273855094.94841719</v>
      </c>
    </row>
    <row r="68" spans="1:19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I68">
        <v>1.1423347269999999</v>
      </c>
      <c r="K68">
        <f t="shared" si="18"/>
        <v>104475086.89287068</v>
      </c>
      <c r="L68">
        <f t="shared" si="19"/>
        <v>228605.65000176229</v>
      </c>
      <c r="M68">
        <f t="shared" si="20"/>
        <v>91448623.965807065</v>
      </c>
      <c r="N68">
        <f t="shared" si="21"/>
        <v>4019179.9056742224</v>
      </c>
      <c r="O68">
        <f t="shared" si="22"/>
        <v>137575559.99384037</v>
      </c>
      <c r="P68">
        <f t="shared" si="23"/>
        <v>22562909.175738618</v>
      </c>
      <c r="Q68">
        <f t="shared" si="24"/>
        <v>73021432.717215657</v>
      </c>
      <c r="R68">
        <f t="shared" si="25"/>
        <v>-106292806.27884841</v>
      </c>
      <c r="S68">
        <f t="shared" si="26"/>
        <v>327038592.02229995</v>
      </c>
    </row>
    <row r="69" spans="1:19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I69">
        <v>1.1440155219999999</v>
      </c>
      <c r="K69">
        <f t="shared" si="18"/>
        <v>104475086.89287068</v>
      </c>
      <c r="L69">
        <f t="shared" si="19"/>
        <v>557703.75797345093</v>
      </c>
      <c r="M69">
        <f t="shared" si="20"/>
        <v>61855703.762265883</v>
      </c>
      <c r="N69">
        <f t="shared" si="21"/>
        <v>4019179.9056742224</v>
      </c>
      <c r="O69">
        <f t="shared" si="22"/>
        <v>137575559.99384037</v>
      </c>
      <c r="P69">
        <f t="shared" si="23"/>
        <v>24819200.09331248</v>
      </c>
      <c r="Q69">
        <f t="shared" si="24"/>
        <v>73278073.337022722</v>
      </c>
      <c r="R69">
        <f t="shared" si="25"/>
        <v>-106449202.13472739</v>
      </c>
      <c r="S69">
        <f t="shared" si="26"/>
        <v>300131305.60823238</v>
      </c>
    </row>
    <row r="70" spans="1:19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I70">
        <v>1.1456987890000001</v>
      </c>
      <c r="K70">
        <f t="shared" si="18"/>
        <v>104475086.89287068</v>
      </c>
      <c r="L70">
        <f t="shared" si="19"/>
        <v>4025575.0707251201</v>
      </c>
      <c r="M70">
        <f t="shared" si="20"/>
        <v>27248083.691597417</v>
      </c>
      <c r="N70">
        <f t="shared" si="21"/>
        <v>4019179.9056742224</v>
      </c>
      <c r="O70">
        <f t="shared" si="22"/>
        <v>133137638.70371649</v>
      </c>
      <c r="P70">
        <f t="shared" si="23"/>
        <v>23691054.634525549</v>
      </c>
      <c r="Q70">
        <f t="shared" si="24"/>
        <v>73535615.957790852</v>
      </c>
      <c r="R70">
        <f t="shared" si="25"/>
        <v>-106605828.00709011</v>
      </c>
      <c r="S70">
        <f t="shared" si="26"/>
        <v>263526406.84981024</v>
      </c>
    </row>
    <row r="71" spans="1:19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I71">
        <v>1.1473845330000001</v>
      </c>
      <c r="K71">
        <f t="shared" si="18"/>
        <v>104475086.89287068</v>
      </c>
      <c r="L71">
        <f t="shared" si="19"/>
        <v>14293566.632623151</v>
      </c>
      <c r="M71">
        <f t="shared" si="20"/>
        <v>2097197.0123325475</v>
      </c>
      <c r="N71">
        <f t="shared" si="21"/>
        <v>4019179.9056742224</v>
      </c>
      <c r="O71">
        <f t="shared" si="22"/>
        <v>137575559.99384037</v>
      </c>
      <c r="P71">
        <f t="shared" si="23"/>
        <v>22562909.175738618</v>
      </c>
      <c r="Q71">
        <f t="shared" si="24"/>
        <v>73794063.739652544</v>
      </c>
      <c r="R71">
        <f t="shared" si="25"/>
        <v>-106762684.3611802</v>
      </c>
      <c r="S71">
        <f t="shared" si="26"/>
        <v>252054878.991552</v>
      </c>
    </row>
    <row r="72" spans="1:19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I72">
        <v>1.149072758</v>
      </c>
      <c r="K72">
        <f t="shared" si="18"/>
        <v>104475086.89287068</v>
      </c>
      <c r="L72">
        <f t="shared" si="19"/>
        <v>25526324.971337579</v>
      </c>
      <c r="M72">
        <f t="shared" si="20"/>
        <v>0</v>
      </c>
      <c r="N72">
        <f t="shared" si="21"/>
        <v>0</v>
      </c>
      <c r="O72">
        <f t="shared" si="22"/>
        <v>133137638.70371649</v>
      </c>
      <c r="P72">
        <f t="shared" si="23"/>
        <v>24819200.09331248</v>
      </c>
      <c r="Q72">
        <f t="shared" si="24"/>
        <v>74053419.842740342</v>
      </c>
      <c r="R72">
        <f t="shared" si="25"/>
        <v>-106919771.56919266</v>
      </c>
      <c r="S72">
        <f t="shared" si="26"/>
        <v>255091898.93478495</v>
      </c>
    </row>
    <row r="73" spans="1:19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I73">
        <v>1.1507634659999999</v>
      </c>
      <c r="K73">
        <f t="shared" si="18"/>
        <v>104475086.89287068</v>
      </c>
      <c r="L73">
        <f t="shared" si="19"/>
        <v>34408970.214018464</v>
      </c>
      <c r="M73">
        <f t="shared" si="20"/>
        <v>0</v>
      </c>
      <c r="N73">
        <f t="shared" si="21"/>
        <v>8038359.8113484448</v>
      </c>
      <c r="O73">
        <f t="shared" si="22"/>
        <v>137575559.99384037</v>
      </c>
      <c r="P73">
        <f t="shared" si="23"/>
        <v>22562909.175738618</v>
      </c>
      <c r="Q73">
        <f t="shared" si="24"/>
        <v>74313687.489150122</v>
      </c>
      <c r="R73">
        <f t="shared" si="25"/>
        <v>-107077089.81722495</v>
      </c>
      <c r="S73">
        <f t="shared" si="26"/>
        <v>274297483.75974166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617-192F-4D29-9D29-4C3F6F696B29}">
  <dimension ref="A1:D73"/>
  <sheetViews>
    <sheetView workbookViewId="0"/>
  </sheetViews>
  <sheetFormatPr defaultRowHeight="15" x14ac:dyDescent="0.25"/>
  <cols>
    <col min="1" max="1" width="9.7109375" bestFit="1" customWidth="1"/>
    <col min="2" max="2" width="9.7109375" customWidth="1"/>
    <col min="3" max="4" width="13.5703125" bestFit="1" customWidth="1"/>
  </cols>
  <sheetData>
    <row r="1" spans="1:4" x14ac:dyDescent="0.25">
      <c r="A1" t="s">
        <v>8</v>
      </c>
      <c r="B1" t="s">
        <v>0</v>
      </c>
      <c r="C1" t="s">
        <v>9</v>
      </c>
      <c r="D1" t="s">
        <v>38</v>
      </c>
    </row>
    <row r="2" spans="1:4" x14ac:dyDescent="0.25">
      <c r="A2" s="8">
        <v>42736</v>
      </c>
      <c r="B2" s="2">
        <f t="shared" ref="B2:B33" si="0">YEAR(A2)</f>
        <v>2017</v>
      </c>
      <c r="C2">
        <v>283139930.5</v>
      </c>
      <c r="D2">
        <v>277509210.52062613</v>
      </c>
    </row>
    <row r="3" spans="1:4" x14ac:dyDescent="0.25">
      <c r="A3" s="8">
        <v>42767</v>
      </c>
      <c r="B3" s="2">
        <f t="shared" si="0"/>
        <v>2017</v>
      </c>
      <c r="C3">
        <v>249067776.59999999</v>
      </c>
      <c r="D3">
        <v>254925996.14136553</v>
      </c>
    </row>
    <row r="4" spans="1:4" x14ac:dyDescent="0.25">
      <c r="A4" s="8">
        <v>42795</v>
      </c>
      <c r="B4" s="2">
        <f t="shared" si="0"/>
        <v>2017</v>
      </c>
      <c r="C4">
        <v>274421930.89999998</v>
      </c>
      <c r="D4">
        <v>272151338.28848219</v>
      </c>
    </row>
    <row r="5" spans="1:4" x14ac:dyDescent="0.25">
      <c r="A5" s="8">
        <v>42826</v>
      </c>
      <c r="B5" s="2">
        <f t="shared" si="0"/>
        <v>2017</v>
      </c>
      <c r="C5">
        <v>240816388.59999999</v>
      </c>
      <c r="D5">
        <v>245016172.84336454</v>
      </c>
    </row>
    <row r="6" spans="1:4" x14ac:dyDescent="0.25">
      <c r="A6" s="8">
        <v>42856</v>
      </c>
      <c r="B6" s="2">
        <f t="shared" si="0"/>
        <v>2017</v>
      </c>
      <c r="C6">
        <v>250299065.90000001</v>
      </c>
      <c r="D6">
        <v>259868535.46403587</v>
      </c>
    </row>
    <row r="7" spans="1:4" x14ac:dyDescent="0.25">
      <c r="A7" s="8">
        <v>42887</v>
      </c>
      <c r="B7" s="2">
        <f t="shared" si="0"/>
        <v>2017</v>
      </c>
      <c r="C7">
        <v>281565121.30000001</v>
      </c>
      <c r="D7">
        <v>287020791.50265586</v>
      </c>
    </row>
    <row r="8" spans="1:4" x14ac:dyDescent="0.25">
      <c r="A8" s="8">
        <v>42917</v>
      </c>
      <c r="B8" s="2">
        <f t="shared" si="0"/>
        <v>2017</v>
      </c>
      <c r="C8">
        <v>308395505.69999999</v>
      </c>
      <c r="D8">
        <v>312517012.82839626</v>
      </c>
    </row>
    <row r="9" spans="1:4" x14ac:dyDescent="0.25">
      <c r="A9" s="8">
        <v>42948</v>
      </c>
      <c r="B9" s="2">
        <f t="shared" si="0"/>
        <v>2017</v>
      </c>
      <c r="C9">
        <v>290162748.60000002</v>
      </c>
      <c r="D9">
        <v>282241451.1983732</v>
      </c>
    </row>
    <row r="10" spans="1:4" x14ac:dyDescent="0.25">
      <c r="A10" s="8">
        <v>42979</v>
      </c>
      <c r="B10" s="2">
        <f t="shared" si="0"/>
        <v>2017</v>
      </c>
      <c r="C10">
        <v>274810018.19999999</v>
      </c>
      <c r="D10">
        <v>282845293.5059759</v>
      </c>
    </row>
    <row r="11" spans="1:4" x14ac:dyDescent="0.25">
      <c r="A11" s="8">
        <v>43009</v>
      </c>
      <c r="B11" s="2">
        <f t="shared" si="0"/>
        <v>2017</v>
      </c>
      <c r="C11">
        <v>255998095.09999999</v>
      </c>
      <c r="D11">
        <v>255484255.45300174</v>
      </c>
    </row>
    <row r="12" spans="1:4" x14ac:dyDescent="0.25">
      <c r="A12" s="8">
        <v>43040</v>
      </c>
      <c r="B12" s="2">
        <f t="shared" si="0"/>
        <v>2017</v>
      </c>
      <c r="C12">
        <v>259174815.80000001</v>
      </c>
      <c r="D12">
        <v>260454515.54152721</v>
      </c>
    </row>
    <row r="13" spans="1:4" x14ac:dyDescent="0.25">
      <c r="A13" s="8">
        <v>43070</v>
      </c>
      <c r="B13" s="2">
        <f t="shared" si="0"/>
        <v>2017</v>
      </c>
      <c r="C13">
        <v>284237968.69999999</v>
      </c>
      <c r="D13">
        <v>285024560.20041335</v>
      </c>
    </row>
    <row r="14" spans="1:4" x14ac:dyDescent="0.25">
      <c r="A14" s="8">
        <v>43101</v>
      </c>
      <c r="B14" s="2">
        <f t="shared" si="0"/>
        <v>2018</v>
      </c>
      <c r="C14">
        <v>297565584.10000002</v>
      </c>
      <c r="D14">
        <v>286678004.66849834</v>
      </c>
    </row>
    <row r="15" spans="1:4" x14ac:dyDescent="0.25">
      <c r="A15" s="8">
        <v>43132</v>
      </c>
      <c r="B15" s="2">
        <f t="shared" si="0"/>
        <v>2018</v>
      </c>
      <c r="C15">
        <v>259381650.19999999</v>
      </c>
      <c r="D15">
        <v>259339170.28070745</v>
      </c>
    </row>
    <row r="16" spans="1:4" x14ac:dyDescent="0.25">
      <c r="A16" s="8">
        <v>43160</v>
      </c>
      <c r="B16" s="2">
        <f t="shared" si="0"/>
        <v>2018</v>
      </c>
      <c r="C16">
        <v>276143091.69999999</v>
      </c>
      <c r="D16">
        <v>272320100.70410311</v>
      </c>
    </row>
    <row r="17" spans="1:4" x14ac:dyDescent="0.25">
      <c r="A17" s="8">
        <v>43191</v>
      </c>
      <c r="B17" s="2">
        <f t="shared" si="0"/>
        <v>2018</v>
      </c>
      <c r="C17">
        <v>256424002.09999999</v>
      </c>
      <c r="D17">
        <v>257371280.30705941</v>
      </c>
    </row>
    <row r="18" spans="1:4" x14ac:dyDescent="0.25">
      <c r="A18" s="8">
        <v>43221</v>
      </c>
      <c r="B18" s="2">
        <f t="shared" si="0"/>
        <v>2018</v>
      </c>
      <c r="C18">
        <v>270877568.60000002</v>
      </c>
      <c r="D18">
        <v>276063588.72103655</v>
      </c>
    </row>
    <row r="19" spans="1:4" x14ac:dyDescent="0.25">
      <c r="A19" s="8">
        <v>43252</v>
      </c>
      <c r="B19" s="2">
        <f t="shared" si="0"/>
        <v>2018</v>
      </c>
      <c r="C19">
        <v>288984630.39999998</v>
      </c>
      <c r="D19">
        <v>275222922.30079424</v>
      </c>
    </row>
    <row r="20" spans="1:4" x14ac:dyDescent="0.25">
      <c r="A20" s="8">
        <v>43282</v>
      </c>
      <c r="B20" s="2">
        <f t="shared" si="0"/>
        <v>2018</v>
      </c>
      <c r="C20">
        <v>330915101.89999998</v>
      </c>
      <c r="D20">
        <v>323691728.36591238</v>
      </c>
    </row>
    <row r="21" spans="1:4" x14ac:dyDescent="0.25">
      <c r="A21" s="8">
        <v>43313</v>
      </c>
      <c r="B21" s="2">
        <f t="shared" si="0"/>
        <v>2018</v>
      </c>
      <c r="C21">
        <v>332989439.69999999</v>
      </c>
      <c r="D21">
        <v>334554419.68543893</v>
      </c>
    </row>
    <row r="22" spans="1:4" x14ac:dyDescent="0.25">
      <c r="A22" s="8">
        <v>43344</v>
      </c>
      <c r="B22" s="2">
        <f t="shared" si="0"/>
        <v>2018</v>
      </c>
      <c r="C22">
        <v>289472931.80000001</v>
      </c>
      <c r="D22">
        <v>287025478.57509971</v>
      </c>
    </row>
    <row r="23" spans="1:4" x14ac:dyDescent="0.25">
      <c r="A23" s="8">
        <v>43374</v>
      </c>
      <c r="B23" s="2">
        <f t="shared" si="0"/>
        <v>2018</v>
      </c>
      <c r="C23">
        <v>260597396</v>
      </c>
      <c r="D23">
        <v>266570822.07580805</v>
      </c>
    </row>
    <row r="24" spans="1:4" x14ac:dyDescent="0.25">
      <c r="A24" s="8">
        <v>43405</v>
      </c>
      <c r="B24" s="2">
        <f t="shared" si="0"/>
        <v>2018</v>
      </c>
      <c r="C24">
        <v>267165560.40000001</v>
      </c>
      <c r="D24">
        <v>263898864.92812437</v>
      </c>
    </row>
    <row r="25" spans="1:4" x14ac:dyDescent="0.25">
      <c r="A25" s="8">
        <v>43435</v>
      </c>
      <c r="B25" s="2">
        <f t="shared" si="0"/>
        <v>2018</v>
      </c>
      <c r="C25">
        <v>273479655.89999998</v>
      </c>
      <c r="D25">
        <v>275696511.50531149</v>
      </c>
    </row>
    <row r="26" spans="1:4" x14ac:dyDescent="0.25">
      <c r="A26" s="8">
        <v>43466</v>
      </c>
      <c r="B26" s="2">
        <f t="shared" si="0"/>
        <v>2019</v>
      </c>
      <c r="C26">
        <v>295761646.5</v>
      </c>
      <c r="D26">
        <v>287023283.62197864</v>
      </c>
    </row>
    <row r="27" spans="1:4" x14ac:dyDescent="0.25">
      <c r="A27" s="8">
        <v>43497</v>
      </c>
      <c r="B27" s="2">
        <f t="shared" si="0"/>
        <v>2019</v>
      </c>
      <c r="C27">
        <v>264447850.5</v>
      </c>
      <c r="D27">
        <v>262011791.73740208</v>
      </c>
    </row>
    <row r="28" spans="1:4" x14ac:dyDescent="0.25">
      <c r="A28" s="8">
        <v>43525</v>
      </c>
      <c r="B28" s="2">
        <f t="shared" si="0"/>
        <v>2019</v>
      </c>
      <c r="C28">
        <v>277475855.80000001</v>
      </c>
      <c r="D28">
        <v>272342601.33354425</v>
      </c>
    </row>
    <row r="29" spans="1:4" x14ac:dyDescent="0.25">
      <c r="A29" s="8">
        <v>43556</v>
      </c>
      <c r="B29" s="2">
        <f t="shared" si="0"/>
        <v>2019</v>
      </c>
      <c r="C29">
        <v>246781902.19999999</v>
      </c>
      <c r="D29">
        <v>252744945.98912892</v>
      </c>
    </row>
    <row r="30" spans="1:4" x14ac:dyDescent="0.25">
      <c r="A30" s="8">
        <v>43586</v>
      </c>
      <c r="B30" s="2">
        <f t="shared" si="0"/>
        <v>2019</v>
      </c>
      <c r="C30">
        <v>249086493.30000001</v>
      </c>
      <c r="D30">
        <v>254117998.53458285</v>
      </c>
    </row>
    <row r="31" spans="1:4" x14ac:dyDescent="0.25">
      <c r="A31" s="8">
        <v>43617</v>
      </c>
      <c r="B31" s="2">
        <f t="shared" si="0"/>
        <v>2019</v>
      </c>
      <c r="C31">
        <v>270464053.10000002</v>
      </c>
      <c r="D31">
        <v>262159202.17258298</v>
      </c>
    </row>
    <row r="32" spans="1:4" x14ac:dyDescent="0.25">
      <c r="A32" s="8">
        <v>43647</v>
      </c>
      <c r="B32" s="2">
        <f t="shared" si="0"/>
        <v>2019</v>
      </c>
      <c r="C32">
        <v>341061933.10000002</v>
      </c>
      <c r="D32">
        <v>347355050.17178136</v>
      </c>
    </row>
    <row r="33" spans="1:4" x14ac:dyDescent="0.25">
      <c r="A33" s="8">
        <v>43678</v>
      </c>
      <c r="B33" s="2">
        <f t="shared" si="0"/>
        <v>2019</v>
      </c>
      <c r="C33">
        <v>309633701.80000001</v>
      </c>
      <c r="D33">
        <v>299842695.956438</v>
      </c>
    </row>
    <row r="34" spans="1:4" x14ac:dyDescent="0.25">
      <c r="A34" s="8">
        <v>43709</v>
      </c>
      <c r="B34" s="2">
        <f t="shared" ref="B34:B65" si="1">YEAR(A34)</f>
        <v>2019</v>
      </c>
      <c r="C34">
        <v>271513173.89999998</v>
      </c>
      <c r="D34">
        <v>255602565.66470289</v>
      </c>
    </row>
    <row r="35" spans="1:4" x14ac:dyDescent="0.25">
      <c r="A35" s="8">
        <v>43739</v>
      </c>
      <c r="B35" s="2">
        <f t="shared" si="1"/>
        <v>2019</v>
      </c>
      <c r="C35">
        <v>252741420</v>
      </c>
      <c r="D35">
        <v>259479172.25454777</v>
      </c>
    </row>
    <row r="36" spans="1:4" x14ac:dyDescent="0.25">
      <c r="A36" s="8">
        <v>43770</v>
      </c>
      <c r="B36" s="2">
        <f t="shared" si="1"/>
        <v>2019</v>
      </c>
      <c r="C36">
        <v>262578349</v>
      </c>
      <c r="D36">
        <v>262504236.6396651</v>
      </c>
    </row>
    <row r="37" spans="1:4" x14ac:dyDescent="0.25">
      <c r="A37" s="8">
        <v>43800</v>
      </c>
      <c r="B37" s="2">
        <f t="shared" si="1"/>
        <v>2019</v>
      </c>
      <c r="C37">
        <v>273355153.60000002</v>
      </c>
      <c r="D37">
        <v>276646011.16032016</v>
      </c>
    </row>
    <row r="38" spans="1:4" x14ac:dyDescent="0.25">
      <c r="A38" s="8">
        <v>43831</v>
      </c>
      <c r="B38" s="2">
        <f t="shared" si="1"/>
        <v>2020</v>
      </c>
      <c r="C38">
        <v>279073396.60000002</v>
      </c>
      <c r="D38">
        <v>276035603.25862408</v>
      </c>
    </row>
    <row r="39" spans="1:4" x14ac:dyDescent="0.25">
      <c r="A39" s="8">
        <v>43862</v>
      </c>
      <c r="B39" s="2">
        <f t="shared" si="1"/>
        <v>2020</v>
      </c>
      <c r="C39">
        <v>262756946.69999999</v>
      </c>
      <c r="D39">
        <v>264647277.87149477</v>
      </c>
    </row>
    <row r="40" spans="1:4" x14ac:dyDescent="0.25">
      <c r="A40" s="8">
        <v>43891</v>
      </c>
      <c r="B40" s="2">
        <f t="shared" si="1"/>
        <v>2020</v>
      </c>
      <c r="C40">
        <v>259213008.5</v>
      </c>
      <c r="D40">
        <v>262925147.89906001</v>
      </c>
    </row>
    <row r="41" spans="1:4" x14ac:dyDescent="0.25">
      <c r="A41" s="8">
        <v>43922</v>
      </c>
      <c r="B41" s="2">
        <f t="shared" si="1"/>
        <v>2020</v>
      </c>
      <c r="C41">
        <v>226995009.09999999</v>
      </c>
      <c r="D41">
        <v>252251588.63071316</v>
      </c>
    </row>
    <row r="42" spans="1:4" x14ac:dyDescent="0.25">
      <c r="A42" s="8">
        <v>43952</v>
      </c>
      <c r="B42" s="2">
        <f t="shared" si="1"/>
        <v>2020</v>
      </c>
      <c r="C42">
        <v>243575502.80000001</v>
      </c>
      <c r="D42">
        <v>267064950.9020896</v>
      </c>
    </row>
    <row r="43" spans="1:4" x14ac:dyDescent="0.25">
      <c r="A43" s="8">
        <v>43983</v>
      </c>
      <c r="B43" s="2">
        <f t="shared" si="1"/>
        <v>2020</v>
      </c>
      <c r="C43">
        <v>289485283.30000001</v>
      </c>
      <c r="D43">
        <v>286654680.3624171</v>
      </c>
    </row>
    <row r="44" spans="1:4" x14ac:dyDescent="0.25">
      <c r="A44" s="8">
        <v>44013</v>
      </c>
      <c r="B44" s="2">
        <f t="shared" si="1"/>
        <v>2020</v>
      </c>
      <c r="C44">
        <v>355913234.39999998</v>
      </c>
      <c r="D44">
        <v>368450803.25664246</v>
      </c>
    </row>
    <row r="45" spans="1:4" x14ac:dyDescent="0.25">
      <c r="A45" s="8">
        <v>44044</v>
      </c>
      <c r="B45" s="2">
        <f t="shared" si="1"/>
        <v>2020</v>
      </c>
      <c r="C45">
        <v>316617041.60000002</v>
      </c>
      <c r="D45">
        <v>299191394.97475421</v>
      </c>
    </row>
    <row r="46" spans="1:4" x14ac:dyDescent="0.25">
      <c r="A46" s="8">
        <v>44075</v>
      </c>
      <c r="B46" s="2">
        <f t="shared" si="1"/>
        <v>2020</v>
      </c>
      <c r="C46">
        <v>260205477.19999999</v>
      </c>
      <c r="D46">
        <v>245192470.53671235</v>
      </c>
    </row>
    <row r="47" spans="1:4" x14ac:dyDescent="0.25">
      <c r="A47" s="8">
        <v>44105</v>
      </c>
      <c r="B47" s="2">
        <f t="shared" si="1"/>
        <v>2020</v>
      </c>
      <c r="C47">
        <v>249287850.30000001</v>
      </c>
      <c r="D47">
        <v>252215676.93140575</v>
      </c>
    </row>
    <row r="48" spans="1:4" x14ac:dyDescent="0.25">
      <c r="A48" s="8">
        <v>44136</v>
      </c>
      <c r="B48" s="2">
        <f t="shared" si="1"/>
        <v>2020</v>
      </c>
      <c r="C48">
        <v>250771950.80000001</v>
      </c>
      <c r="D48">
        <v>247323952.7780602</v>
      </c>
    </row>
    <row r="49" spans="1:4" x14ac:dyDescent="0.25">
      <c r="A49" s="8">
        <v>44166</v>
      </c>
      <c r="B49" s="2">
        <f t="shared" si="1"/>
        <v>2020</v>
      </c>
      <c r="C49">
        <v>275156924.60000002</v>
      </c>
      <c r="D49">
        <v>272764009.15523803</v>
      </c>
    </row>
    <row r="50" spans="1:4" x14ac:dyDescent="0.25">
      <c r="A50" s="8">
        <v>44197</v>
      </c>
      <c r="B50" s="2">
        <f t="shared" si="1"/>
        <v>2021</v>
      </c>
      <c r="D50">
        <v>275940422.13175851</v>
      </c>
    </row>
    <row r="51" spans="1:4" x14ac:dyDescent="0.25">
      <c r="A51" s="8">
        <v>44228</v>
      </c>
      <c r="B51" s="2">
        <f t="shared" si="1"/>
        <v>2021</v>
      </c>
      <c r="D51">
        <v>258167444.03689748</v>
      </c>
    </row>
    <row r="52" spans="1:4" x14ac:dyDescent="0.25">
      <c r="A52" s="8">
        <v>44256</v>
      </c>
      <c r="B52" s="2">
        <f t="shared" si="1"/>
        <v>2021</v>
      </c>
      <c r="D52">
        <v>265915348.78559458</v>
      </c>
    </row>
    <row r="53" spans="1:4" x14ac:dyDescent="0.25">
      <c r="A53" s="8">
        <v>44287</v>
      </c>
      <c r="B53" s="2">
        <f t="shared" si="1"/>
        <v>2021</v>
      </c>
      <c r="D53">
        <v>247301897.48890021</v>
      </c>
    </row>
    <row r="54" spans="1:4" x14ac:dyDescent="0.25">
      <c r="A54" s="8">
        <v>44317</v>
      </c>
      <c r="B54" s="2">
        <f t="shared" si="1"/>
        <v>2021</v>
      </c>
      <c r="D54">
        <v>259023279.11049885</v>
      </c>
    </row>
    <row r="55" spans="1:4" x14ac:dyDescent="0.25">
      <c r="A55" s="8">
        <v>44348</v>
      </c>
      <c r="B55" s="2">
        <f t="shared" si="1"/>
        <v>2021</v>
      </c>
      <c r="D55">
        <v>272714440.01836121</v>
      </c>
    </row>
    <row r="56" spans="1:4" x14ac:dyDescent="0.25">
      <c r="A56" s="8">
        <v>44378</v>
      </c>
      <c r="B56" s="2">
        <f t="shared" si="1"/>
        <v>2021</v>
      </c>
      <c r="D56">
        <v>327017927.83864534</v>
      </c>
    </row>
    <row r="57" spans="1:4" x14ac:dyDescent="0.25">
      <c r="A57" s="8">
        <v>44409</v>
      </c>
      <c r="B57" s="2">
        <f t="shared" si="1"/>
        <v>2021</v>
      </c>
      <c r="D57">
        <v>297846095.03513747</v>
      </c>
    </row>
    <row r="58" spans="1:4" x14ac:dyDescent="0.25">
      <c r="A58" s="8">
        <v>44440</v>
      </c>
      <c r="B58" s="2">
        <f t="shared" si="1"/>
        <v>2021</v>
      </c>
      <c r="D58">
        <v>262360984.63646036</v>
      </c>
    </row>
    <row r="59" spans="1:4" x14ac:dyDescent="0.25">
      <c r="A59" s="8">
        <v>44470</v>
      </c>
      <c r="B59" s="2">
        <f t="shared" si="1"/>
        <v>2021</v>
      </c>
      <c r="D59">
        <v>250880997.64953354</v>
      </c>
    </row>
    <row r="60" spans="1:4" x14ac:dyDescent="0.25">
      <c r="A60" s="8">
        <v>44501</v>
      </c>
      <c r="B60" s="2">
        <f t="shared" si="1"/>
        <v>2021</v>
      </c>
      <c r="D60">
        <v>253909455.87700826</v>
      </c>
    </row>
    <row r="61" spans="1:4" x14ac:dyDescent="0.25">
      <c r="A61" s="8">
        <v>44531</v>
      </c>
      <c r="B61" s="2">
        <f t="shared" si="1"/>
        <v>2021</v>
      </c>
      <c r="D61">
        <v>274234520.9282459</v>
      </c>
    </row>
    <row r="62" spans="1:4" x14ac:dyDescent="0.25">
      <c r="A62" s="8">
        <v>44562</v>
      </c>
      <c r="B62" s="2">
        <f t="shared" si="1"/>
        <v>2022</v>
      </c>
      <c r="D62">
        <v>277041796.12424445</v>
      </c>
    </row>
    <row r="63" spans="1:4" x14ac:dyDescent="0.25">
      <c r="A63" s="8">
        <v>44593</v>
      </c>
      <c r="B63" s="2">
        <f t="shared" si="1"/>
        <v>2022</v>
      </c>
      <c r="D63">
        <v>259276477.1827991</v>
      </c>
    </row>
    <row r="64" spans="1:4" x14ac:dyDescent="0.25">
      <c r="A64" s="8">
        <v>44621</v>
      </c>
      <c r="B64" s="2">
        <f t="shared" si="1"/>
        <v>2022</v>
      </c>
      <c r="D64">
        <v>267032139.1188333</v>
      </c>
    </row>
    <row r="65" spans="1:4" x14ac:dyDescent="0.25">
      <c r="A65" s="8">
        <v>44652</v>
      </c>
      <c r="B65" s="2">
        <f t="shared" si="1"/>
        <v>2022</v>
      </c>
      <c r="D65">
        <v>247298398.01814675</v>
      </c>
    </row>
    <row r="66" spans="1:4" x14ac:dyDescent="0.25">
      <c r="A66" s="8">
        <v>44682</v>
      </c>
      <c r="B66" s="2">
        <f t="shared" ref="B66:B73" si="2">YEAR(A66)</f>
        <v>2022</v>
      </c>
      <c r="D66">
        <v>261284025.26812023</v>
      </c>
    </row>
    <row r="67" spans="1:4" x14ac:dyDescent="0.25">
      <c r="A67" s="8">
        <v>44713</v>
      </c>
      <c r="B67" s="2">
        <f t="shared" si="2"/>
        <v>2022</v>
      </c>
      <c r="D67">
        <v>273855094.94841719</v>
      </c>
    </row>
    <row r="68" spans="1:4" x14ac:dyDescent="0.25">
      <c r="A68" s="8">
        <v>44743</v>
      </c>
      <c r="B68" s="2">
        <f t="shared" si="2"/>
        <v>2022</v>
      </c>
      <c r="D68">
        <v>327038592.02229995</v>
      </c>
    </row>
    <row r="69" spans="1:4" x14ac:dyDescent="0.25">
      <c r="A69" s="8">
        <v>44774</v>
      </c>
      <c r="B69" s="2">
        <f t="shared" si="2"/>
        <v>2022</v>
      </c>
      <c r="D69">
        <v>300131305.60823238</v>
      </c>
    </row>
    <row r="70" spans="1:4" x14ac:dyDescent="0.25">
      <c r="A70" s="8">
        <v>44805</v>
      </c>
      <c r="B70" s="2">
        <f t="shared" si="2"/>
        <v>2022</v>
      </c>
      <c r="D70">
        <v>263526406.84981024</v>
      </c>
    </row>
    <row r="71" spans="1:4" x14ac:dyDescent="0.25">
      <c r="A71" s="8">
        <v>44835</v>
      </c>
      <c r="B71" s="2">
        <f t="shared" si="2"/>
        <v>2022</v>
      </c>
      <c r="D71">
        <v>252054878.991552</v>
      </c>
    </row>
    <row r="72" spans="1:4" x14ac:dyDescent="0.25">
      <c r="A72" s="8">
        <v>44866</v>
      </c>
      <c r="B72" s="2">
        <f t="shared" si="2"/>
        <v>2022</v>
      </c>
      <c r="D72">
        <v>255091898.93478495</v>
      </c>
    </row>
    <row r="73" spans="1:4" x14ac:dyDescent="0.25">
      <c r="A73" s="8">
        <v>44896</v>
      </c>
      <c r="B73" s="2">
        <f t="shared" si="2"/>
        <v>2022</v>
      </c>
      <c r="D73">
        <v>274297483.75974166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4D71-57F2-453A-8B52-A2A7EDE94C6B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9.28515625" bestFit="1" customWidth="1"/>
    <col min="3" max="3" width="17.5703125" bestFit="1" customWidth="1"/>
  </cols>
  <sheetData>
    <row r="2" spans="1:3" x14ac:dyDescent="0.25">
      <c r="A2" s="14" t="s">
        <v>44</v>
      </c>
    </row>
    <row r="3" spans="1:3" x14ac:dyDescent="0.25">
      <c r="B3" t="s">
        <v>43</v>
      </c>
      <c r="C3" t="s">
        <v>39</v>
      </c>
    </row>
    <row r="4" spans="1:3" x14ac:dyDescent="0.25">
      <c r="A4" s="10">
        <v>2017</v>
      </c>
      <c r="B4" s="11">
        <v>3252089365.8999996</v>
      </c>
      <c r="C4" s="11">
        <v>3275059133.4882174</v>
      </c>
    </row>
    <row r="5" spans="1:3" x14ac:dyDescent="0.25">
      <c r="A5" s="10">
        <v>2018</v>
      </c>
      <c r="B5" s="11">
        <v>3403996612.8000002</v>
      </c>
      <c r="C5" s="11">
        <v>3378432892.1178942</v>
      </c>
    </row>
    <row r="6" spans="1:3" x14ac:dyDescent="0.25">
      <c r="A6" s="10">
        <v>2019</v>
      </c>
      <c r="B6" s="11">
        <v>3314901532.8000002</v>
      </c>
      <c r="C6" s="11">
        <v>3291829555.2366748</v>
      </c>
    </row>
    <row r="7" spans="1:3" x14ac:dyDescent="0.25">
      <c r="A7" s="10">
        <v>2020</v>
      </c>
      <c r="B7" s="11">
        <v>3269051625.9000001</v>
      </c>
      <c r="C7" s="11">
        <v>3294717556.5572119</v>
      </c>
    </row>
    <row r="8" spans="1:3" x14ac:dyDescent="0.25">
      <c r="A8" s="10">
        <v>2021</v>
      </c>
      <c r="B8" s="11"/>
      <c r="C8" s="11">
        <v>3245312813.5370426</v>
      </c>
    </row>
    <row r="9" spans="1:3" x14ac:dyDescent="0.25">
      <c r="A9" s="10">
        <v>2022</v>
      </c>
      <c r="B9" s="11"/>
      <c r="C9" s="11">
        <v>3257928496.826982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0311-A433-418E-9CD3-6CC9E104940B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9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4" t="s">
        <v>44</v>
      </c>
    </row>
    <row r="3" spans="1:5" x14ac:dyDescent="0.25">
      <c r="A3" s="1"/>
      <c r="B3" s="1" t="s">
        <v>43</v>
      </c>
      <c r="C3" s="1" t="s">
        <v>40</v>
      </c>
      <c r="D3" s="1" t="s">
        <v>39</v>
      </c>
      <c r="E3" s="1" t="s">
        <v>40</v>
      </c>
    </row>
    <row r="4" spans="1:5" x14ac:dyDescent="0.25">
      <c r="A4" s="1">
        <v>2017</v>
      </c>
      <c r="B4" s="16">
        <v>3252089365.8999996</v>
      </c>
      <c r="C4" s="16"/>
      <c r="D4" s="16">
        <v>3275059133.4882174</v>
      </c>
    </row>
    <row r="5" spans="1:5" x14ac:dyDescent="0.25">
      <c r="A5" s="1">
        <v>2018</v>
      </c>
      <c r="B5" s="16">
        <v>3403996612.8000002</v>
      </c>
      <c r="C5" s="17">
        <f>B5/B4-1</f>
        <v>4.6710661918714314E-2</v>
      </c>
      <c r="D5" s="16">
        <v>3378432892.1178942</v>
      </c>
      <c r="E5" s="17">
        <f>D5/D4-1</f>
        <v>3.1563936532521542E-2</v>
      </c>
    </row>
    <row r="6" spans="1:5" x14ac:dyDescent="0.25">
      <c r="A6" s="1">
        <v>2019</v>
      </c>
      <c r="B6" s="16">
        <v>3314901532.8000002</v>
      </c>
      <c r="C6" s="17">
        <f t="shared" ref="C6:C7" si="0">B6/B5-1</f>
        <v>-2.6173668817700113E-2</v>
      </c>
      <c r="D6" s="16">
        <v>3291829555.2366748</v>
      </c>
      <c r="E6" s="17">
        <f t="shared" ref="E6:E9" si="1">D6/D5-1</f>
        <v>-2.563417408209312E-2</v>
      </c>
    </row>
    <row r="7" spans="1:5" x14ac:dyDescent="0.25">
      <c r="A7" s="1">
        <v>2020</v>
      </c>
      <c r="B7" s="16">
        <v>3269051625.9000001</v>
      </c>
      <c r="C7" s="17">
        <f t="shared" si="0"/>
        <v>-1.38314536484202E-2</v>
      </c>
      <c r="D7" s="16">
        <v>3294717556.5572119</v>
      </c>
      <c r="E7" s="17">
        <f t="shared" si="1"/>
        <v>8.7732407528284817E-4</v>
      </c>
    </row>
    <row r="8" spans="1:5" x14ac:dyDescent="0.25">
      <c r="A8" s="20">
        <v>2021</v>
      </c>
      <c r="B8" s="19"/>
      <c r="C8" s="18"/>
      <c r="D8" s="19">
        <v>3245312813.5370426</v>
      </c>
      <c r="E8" s="18">
        <f t="shared" si="1"/>
        <v>-1.499513757160853E-2</v>
      </c>
    </row>
    <row r="9" spans="1:5" x14ac:dyDescent="0.25">
      <c r="A9" s="20">
        <v>2022</v>
      </c>
      <c r="B9" s="19"/>
      <c r="C9" s="18"/>
      <c r="D9" s="19">
        <v>3257928496.826982</v>
      </c>
      <c r="E9" s="18">
        <f t="shared" si="1"/>
        <v>3.8873550917237765E-3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LondonPop</vt:lpstr>
      <vt:lpstr>MonthDays</vt:lpstr>
      <vt:lpstr>N10CDD18</vt:lpstr>
      <vt:lpstr>N10HDD18</vt:lpstr>
      <vt:lpstr>OntarioGDP</vt:lpstr>
      <vt:lpstr>PeakDays</vt:lpstr>
      <vt:lpstr>StatDays</vt:lpstr>
      <vt:lpstr>WHSL_kWhB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Benum, Martin</cp:lastModifiedBy>
  <dcterms:created xsi:type="dcterms:W3CDTF">2013-12-10T17:59:21Z</dcterms:created>
  <dcterms:modified xsi:type="dcterms:W3CDTF">2021-11-11T18:33:41Z</dcterms:modified>
</cp:coreProperties>
</file>