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vfile3\Finance\Regulatory files\Rate Applications\Year 2022 Future Year Rate Application\Exhibit 3 - Revenue\Load Forecast\2022 COS LoadForecast\Wholesale Load Forecast\"/>
    </mc:Choice>
  </mc:AlternateContent>
  <xr:revisionPtr revIDLastSave="0" documentId="13_ncr:1_{9760B583-8ABD-445B-A89B-9FE59D85CBB7}" xr6:coauthVersionLast="36" xr6:coauthVersionMax="36" xr10:uidLastSave="{00000000-0000-0000-0000-000000000000}"/>
  <bookViews>
    <workbookView xWindow="-120" yWindow="-120" windowWidth="51840" windowHeight="21240" tabRatio="730" xr2:uid="{00000000-000D-0000-FFFF-FFFF00000000}"/>
  </bookViews>
  <sheets>
    <sheet name="OLS Model" sheetId="1288" r:id="rId1"/>
    <sheet name="Predicted Monthly Data" sheetId="1289" r:id="rId2"/>
    <sheet name="Predicted Monthly Data Summ" sheetId="1290" r:id="rId3"/>
    <sheet name="PredictedAnnualDataSumm" sheetId="1293" r:id="rId4"/>
    <sheet name="PredictedAnnualDataSumm2" sheetId="1294" r:id="rId5"/>
    <sheet name="Normalized Monthly Data" sheetId="1291" r:id="rId6"/>
    <sheet name="Normalized Monthly Data Summ" sheetId="1292" r:id="rId7"/>
    <sheet name="NormalizedAnnualDataSumm" sheetId="1295" r:id="rId8"/>
    <sheet name="NormalizedAnnualDataSumm2" sheetId="1296" r:id="rId9"/>
    <sheet name="Monthly Data" sheetId="1286" r:id="rId10"/>
    <sheet name="Forecasting Data" sheetId="1287" r:id="rId11"/>
  </sheets>
  <definedNames>
    <definedName name="MonthDays">'OLS Model'!$B$21</definedName>
    <definedName name="N10CDD18">'OLS Model'!$B$19</definedName>
    <definedName name="N10HDD18">'OLS Model'!$B$18</definedName>
    <definedName name="StatDays">'OLS Model'!$B$20</definedName>
    <definedName name="WHSL_kWh">'OLS Model'!$B$17</definedName>
  </definedNames>
  <calcPr calcId="191029"/>
  <pivotCaches>
    <pivotCache cacheId="150" r:id="rId12"/>
    <pivotCache cacheId="157" r:id="rId13"/>
    <pivotCache cacheId="163" r:id="rId14"/>
  </pivotCaches>
</workbook>
</file>

<file path=xl/calcChain.xml><?xml version="1.0" encoding="utf-8"?>
<calcChain xmlns="http://schemas.openxmlformats.org/spreadsheetml/2006/main">
  <c r="N12" i="1288" l="1"/>
  <c r="N11" i="1288"/>
  <c r="N10" i="1288"/>
  <c r="L10" i="1288"/>
  <c r="N9" i="1288"/>
  <c r="L9" i="1288"/>
  <c r="N8" i="1288"/>
  <c r="L8" i="1288"/>
  <c r="E6" i="1296"/>
  <c r="E7" i="1296"/>
  <c r="E8" i="1296"/>
  <c r="E9" i="1296"/>
  <c r="E5" i="1296"/>
  <c r="C6" i="1296"/>
  <c r="C7" i="1296"/>
  <c r="C5" i="1296"/>
  <c r="B2" i="1292"/>
  <c r="B3" i="1292"/>
  <c r="B4" i="1292"/>
  <c r="B5" i="1292"/>
  <c r="B6" i="1292"/>
  <c r="B7" i="1292"/>
  <c r="B8" i="1292"/>
  <c r="B9" i="1292"/>
  <c r="B10" i="1292"/>
  <c r="B11" i="1292"/>
  <c r="B12" i="1292"/>
  <c r="B13" i="1292"/>
  <c r="B14" i="1292"/>
  <c r="B15" i="1292"/>
  <c r="B16" i="1292"/>
  <c r="B17" i="1292"/>
  <c r="B18" i="1292"/>
  <c r="B19" i="1292"/>
  <c r="B20" i="1292"/>
  <c r="B21" i="1292"/>
  <c r="B22" i="1292"/>
  <c r="B23" i="1292"/>
  <c r="B24" i="1292"/>
  <c r="B25" i="1292"/>
  <c r="B26" i="1292"/>
  <c r="B27" i="1292"/>
  <c r="B28" i="1292"/>
  <c r="B29" i="1292"/>
  <c r="B30" i="1292"/>
  <c r="B31" i="1292"/>
  <c r="B32" i="1292"/>
  <c r="B33" i="1292"/>
  <c r="B34" i="1292"/>
  <c r="B35" i="1292"/>
  <c r="B36" i="1292"/>
  <c r="B37" i="1292"/>
  <c r="B38" i="1292"/>
  <c r="B39" i="1292"/>
  <c r="B40" i="1292"/>
  <c r="B41" i="1292"/>
  <c r="B42" i="1292"/>
  <c r="B43" i="1292"/>
  <c r="B44" i="1292"/>
  <c r="B45" i="1292"/>
  <c r="B46" i="1292"/>
  <c r="B47" i="1292"/>
  <c r="B48" i="1292"/>
  <c r="B49" i="1292"/>
  <c r="B50" i="1292"/>
  <c r="B51" i="1292"/>
  <c r="B52" i="1292"/>
  <c r="B53" i="1292"/>
  <c r="B54" i="1292"/>
  <c r="B55" i="1292"/>
  <c r="B56" i="1292"/>
  <c r="B57" i="1292"/>
  <c r="B58" i="1292"/>
  <c r="B59" i="1292"/>
  <c r="B60" i="1292"/>
  <c r="B61" i="1292"/>
  <c r="B62" i="1292"/>
  <c r="B63" i="1292"/>
  <c r="B64" i="1292"/>
  <c r="B65" i="1292"/>
  <c r="B66" i="1292"/>
  <c r="B67" i="1292"/>
  <c r="B68" i="1292"/>
  <c r="B69" i="1292"/>
  <c r="B70" i="1292"/>
  <c r="B71" i="1292"/>
  <c r="B72" i="1292"/>
  <c r="B73" i="1292"/>
  <c r="M2" i="1291"/>
  <c r="M3" i="1291"/>
  <c r="M4" i="1291"/>
  <c r="M5" i="1291"/>
  <c r="M6" i="1291"/>
  <c r="M7" i="1291"/>
  <c r="M8" i="1291"/>
  <c r="M9" i="1291"/>
  <c r="M10" i="1291"/>
  <c r="M11" i="1291"/>
  <c r="M12" i="1291"/>
  <c r="M13" i="1291"/>
  <c r="M14" i="1291"/>
  <c r="M15" i="1291"/>
  <c r="M16" i="1291"/>
  <c r="M17" i="1291"/>
  <c r="M18" i="1291"/>
  <c r="M19" i="1291"/>
  <c r="M20" i="1291"/>
  <c r="M21" i="1291"/>
  <c r="M22" i="1291"/>
  <c r="M23" i="1291"/>
  <c r="M24" i="1291"/>
  <c r="M25" i="1291"/>
  <c r="M26" i="1291"/>
  <c r="M27" i="1291"/>
  <c r="M28" i="1291"/>
  <c r="M29" i="1291"/>
  <c r="M30" i="1291"/>
  <c r="M31" i="1291"/>
  <c r="M32" i="1291"/>
  <c r="M33" i="1291"/>
  <c r="M34" i="1291"/>
  <c r="M35" i="1291"/>
  <c r="M36" i="1291"/>
  <c r="M37" i="1291"/>
  <c r="M38" i="1291"/>
  <c r="M39" i="1291"/>
  <c r="M40" i="1291"/>
  <c r="M41" i="1291"/>
  <c r="M42" i="1291"/>
  <c r="M43" i="1291"/>
  <c r="M44" i="1291"/>
  <c r="M45" i="1291"/>
  <c r="M46" i="1291"/>
  <c r="M47" i="1291"/>
  <c r="M48" i="1291"/>
  <c r="M49" i="1291"/>
  <c r="M50" i="1291"/>
  <c r="M51" i="1291"/>
  <c r="M52" i="1291"/>
  <c r="M53" i="1291"/>
  <c r="M54" i="1291"/>
  <c r="M55" i="1291"/>
  <c r="M56" i="1291"/>
  <c r="M57" i="1291"/>
  <c r="M58" i="1291"/>
  <c r="M59" i="1291"/>
  <c r="M60" i="1291"/>
  <c r="M61" i="1291"/>
  <c r="M62" i="1291"/>
  <c r="M63" i="1291"/>
  <c r="M64" i="1291"/>
  <c r="M65" i="1291"/>
  <c r="M66" i="1291"/>
  <c r="M67" i="1291"/>
  <c r="M68" i="1291"/>
  <c r="M69" i="1291"/>
  <c r="M70" i="1291"/>
  <c r="M71" i="1291"/>
  <c r="M72" i="1291"/>
  <c r="M73" i="1291"/>
  <c r="L2" i="1291"/>
  <c r="L3" i="1291"/>
  <c r="L4" i="1291"/>
  <c r="L5" i="1291"/>
  <c r="L6" i="1291"/>
  <c r="L7" i="1291"/>
  <c r="L8" i="1291"/>
  <c r="L9" i="1291"/>
  <c r="L10" i="1291"/>
  <c r="L11" i="1291"/>
  <c r="L12" i="1291"/>
  <c r="L13" i="1291"/>
  <c r="L14" i="1291"/>
  <c r="L15" i="1291"/>
  <c r="L16" i="1291"/>
  <c r="L17" i="1291"/>
  <c r="L18" i="1291"/>
  <c r="L19" i="1291"/>
  <c r="L20" i="1291"/>
  <c r="L21" i="1291"/>
  <c r="L22" i="1291"/>
  <c r="L23" i="1291"/>
  <c r="L24" i="1291"/>
  <c r="L25" i="1291"/>
  <c r="L26" i="1291"/>
  <c r="L27" i="1291"/>
  <c r="L28" i="1291"/>
  <c r="L29" i="1291"/>
  <c r="L30" i="1291"/>
  <c r="L31" i="1291"/>
  <c r="L32" i="1291"/>
  <c r="L33" i="1291"/>
  <c r="L34" i="1291"/>
  <c r="L35" i="1291"/>
  <c r="L36" i="1291"/>
  <c r="L37" i="1291"/>
  <c r="L38" i="1291"/>
  <c r="L39" i="1291"/>
  <c r="L40" i="1291"/>
  <c r="L41" i="1291"/>
  <c r="L42" i="1291"/>
  <c r="L43" i="1291"/>
  <c r="L44" i="1291"/>
  <c r="L45" i="1291"/>
  <c r="L46" i="1291"/>
  <c r="L47" i="1291"/>
  <c r="L48" i="1291"/>
  <c r="L49" i="1291"/>
  <c r="L50" i="1291"/>
  <c r="L51" i="1291"/>
  <c r="L52" i="1291"/>
  <c r="L53" i="1291"/>
  <c r="L54" i="1291"/>
  <c r="L55" i="1291"/>
  <c r="L56" i="1291"/>
  <c r="L57" i="1291"/>
  <c r="L58" i="1291"/>
  <c r="L59" i="1291"/>
  <c r="L60" i="1291"/>
  <c r="L61" i="1291"/>
  <c r="L62" i="1291"/>
  <c r="L63" i="1291"/>
  <c r="L64" i="1291"/>
  <c r="L65" i="1291"/>
  <c r="L66" i="1291"/>
  <c r="L67" i="1291"/>
  <c r="L68" i="1291"/>
  <c r="L69" i="1291"/>
  <c r="L70" i="1291"/>
  <c r="L71" i="1291"/>
  <c r="L72" i="1291"/>
  <c r="L73" i="1291"/>
  <c r="K2" i="1291"/>
  <c r="K3" i="1291"/>
  <c r="K4" i="1291"/>
  <c r="K5" i="1291"/>
  <c r="K6" i="1291"/>
  <c r="K7" i="1291"/>
  <c r="K8" i="1291"/>
  <c r="K9" i="1291"/>
  <c r="K10" i="1291"/>
  <c r="K11" i="1291"/>
  <c r="K12" i="1291"/>
  <c r="K13" i="1291"/>
  <c r="K14" i="1291"/>
  <c r="K15" i="1291"/>
  <c r="K16" i="1291"/>
  <c r="K17" i="1291"/>
  <c r="K18" i="1291"/>
  <c r="K19" i="1291"/>
  <c r="K20" i="1291"/>
  <c r="K21" i="1291"/>
  <c r="K22" i="1291"/>
  <c r="K23" i="1291"/>
  <c r="K24" i="1291"/>
  <c r="K25" i="1291"/>
  <c r="K26" i="1291"/>
  <c r="K27" i="1291"/>
  <c r="K28" i="1291"/>
  <c r="K29" i="1291"/>
  <c r="K30" i="1291"/>
  <c r="K31" i="1291"/>
  <c r="K32" i="1291"/>
  <c r="K33" i="1291"/>
  <c r="K34" i="1291"/>
  <c r="K35" i="1291"/>
  <c r="K36" i="1291"/>
  <c r="K37" i="1291"/>
  <c r="K38" i="1291"/>
  <c r="K39" i="1291"/>
  <c r="K40" i="1291"/>
  <c r="K41" i="1291"/>
  <c r="K42" i="1291"/>
  <c r="K43" i="1291"/>
  <c r="K44" i="1291"/>
  <c r="K45" i="1291"/>
  <c r="K46" i="1291"/>
  <c r="K47" i="1291"/>
  <c r="K48" i="1291"/>
  <c r="K49" i="1291"/>
  <c r="K50" i="1291"/>
  <c r="K51" i="1291"/>
  <c r="K52" i="1291"/>
  <c r="K53" i="1291"/>
  <c r="K54" i="1291"/>
  <c r="K55" i="1291"/>
  <c r="K56" i="1291"/>
  <c r="K57" i="1291"/>
  <c r="K58" i="1291"/>
  <c r="K59" i="1291"/>
  <c r="K60" i="1291"/>
  <c r="K61" i="1291"/>
  <c r="K62" i="1291"/>
  <c r="K63" i="1291"/>
  <c r="K64" i="1291"/>
  <c r="K65" i="1291"/>
  <c r="K66" i="1291"/>
  <c r="K67" i="1291"/>
  <c r="K68" i="1291"/>
  <c r="K69" i="1291"/>
  <c r="K70" i="1291"/>
  <c r="K71" i="1291"/>
  <c r="K72" i="1291"/>
  <c r="K73" i="1291"/>
  <c r="J2" i="1291"/>
  <c r="J3" i="1291"/>
  <c r="J4" i="1291"/>
  <c r="J5" i="1291"/>
  <c r="J6" i="1291"/>
  <c r="J7" i="1291"/>
  <c r="J8" i="1291"/>
  <c r="J9" i="1291"/>
  <c r="J10" i="1291"/>
  <c r="J11" i="1291"/>
  <c r="J12" i="1291"/>
  <c r="J13" i="1291"/>
  <c r="J14" i="1291"/>
  <c r="J15" i="1291"/>
  <c r="J16" i="1291"/>
  <c r="J17" i="1291"/>
  <c r="J18" i="1291"/>
  <c r="J19" i="1291"/>
  <c r="J20" i="1291"/>
  <c r="J21" i="1291"/>
  <c r="J22" i="1291"/>
  <c r="J23" i="1291"/>
  <c r="J24" i="1291"/>
  <c r="J25" i="1291"/>
  <c r="J26" i="1291"/>
  <c r="J27" i="1291"/>
  <c r="J28" i="1291"/>
  <c r="J29" i="1291"/>
  <c r="J30" i="1291"/>
  <c r="J31" i="1291"/>
  <c r="J32" i="1291"/>
  <c r="J33" i="1291"/>
  <c r="J34" i="1291"/>
  <c r="J35" i="1291"/>
  <c r="J36" i="1291"/>
  <c r="J37" i="1291"/>
  <c r="J38" i="1291"/>
  <c r="J39" i="1291"/>
  <c r="J40" i="1291"/>
  <c r="J41" i="1291"/>
  <c r="J42" i="1291"/>
  <c r="J43" i="1291"/>
  <c r="J44" i="1291"/>
  <c r="J45" i="1291"/>
  <c r="J46" i="1291"/>
  <c r="J47" i="1291"/>
  <c r="J48" i="1291"/>
  <c r="J49" i="1291"/>
  <c r="J50" i="1291"/>
  <c r="J51" i="1291"/>
  <c r="J52" i="1291"/>
  <c r="J53" i="1291"/>
  <c r="J54" i="1291"/>
  <c r="J55" i="1291"/>
  <c r="J56" i="1291"/>
  <c r="J57" i="1291"/>
  <c r="J58" i="1291"/>
  <c r="J59" i="1291"/>
  <c r="J60" i="1291"/>
  <c r="J61" i="1291"/>
  <c r="J62" i="1291"/>
  <c r="J63" i="1291"/>
  <c r="J64" i="1291"/>
  <c r="J65" i="1291"/>
  <c r="J66" i="1291"/>
  <c r="J67" i="1291"/>
  <c r="J68" i="1291"/>
  <c r="J69" i="1291"/>
  <c r="J70" i="1291"/>
  <c r="J71" i="1291"/>
  <c r="J72" i="1291"/>
  <c r="J73" i="1291"/>
  <c r="I2" i="1291"/>
  <c r="I3" i="1291"/>
  <c r="I4" i="1291"/>
  <c r="I5" i="1291"/>
  <c r="I6" i="1291"/>
  <c r="I7" i="1291"/>
  <c r="I8" i="1291"/>
  <c r="I9" i="1291"/>
  <c r="I10" i="1291"/>
  <c r="I11" i="1291"/>
  <c r="I12" i="1291"/>
  <c r="I13" i="1291"/>
  <c r="I14" i="1291"/>
  <c r="I15" i="1291"/>
  <c r="I16" i="1291"/>
  <c r="I17" i="1291"/>
  <c r="I18" i="1291"/>
  <c r="I19" i="1291"/>
  <c r="I20" i="1291"/>
  <c r="I21" i="1291"/>
  <c r="I22" i="1291"/>
  <c r="I23" i="1291"/>
  <c r="I24" i="1291"/>
  <c r="I25" i="1291"/>
  <c r="I26" i="1291"/>
  <c r="I27" i="1291"/>
  <c r="I28" i="1291"/>
  <c r="I29" i="1291"/>
  <c r="I30" i="1291"/>
  <c r="I31" i="1291"/>
  <c r="I32" i="1291"/>
  <c r="I33" i="1291"/>
  <c r="I34" i="1291"/>
  <c r="I35" i="1291"/>
  <c r="I36" i="1291"/>
  <c r="I37" i="1291"/>
  <c r="I38" i="1291"/>
  <c r="I39" i="1291"/>
  <c r="I40" i="1291"/>
  <c r="I41" i="1291"/>
  <c r="I42" i="1291"/>
  <c r="I43" i="1291"/>
  <c r="I44" i="1291"/>
  <c r="I45" i="1291"/>
  <c r="I46" i="1291"/>
  <c r="I47" i="1291"/>
  <c r="I48" i="1291"/>
  <c r="I49" i="1291"/>
  <c r="I50" i="1291"/>
  <c r="I51" i="1291"/>
  <c r="I52" i="1291"/>
  <c r="I53" i="1291"/>
  <c r="I54" i="1291"/>
  <c r="I55" i="1291"/>
  <c r="I56" i="1291"/>
  <c r="I57" i="1291"/>
  <c r="I58" i="1291"/>
  <c r="I59" i="1291"/>
  <c r="I60" i="1291"/>
  <c r="I61" i="1291"/>
  <c r="I62" i="1291"/>
  <c r="I63" i="1291"/>
  <c r="I64" i="1291"/>
  <c r="I65" i="1291"/>
  <c r="I66" i="1291"/>
  <c r="I67" i="1291"/>
  <c r="I68" i="1291"/>
  <c r="I69" i="1291"/>
  <c r="I70" i="1291"/>
  <c r="I71" i="1291"/>
  <c r="I72" i="1291"/>
  <c r="I73" i="1291"/>
  <c r="H2" i="1291"/>
  <c r="H3" i="1291"/>
  <c r="H4" i="1291"/>
  <c r="H5" i="1291"/>
  <c r="H6" i="1291"/>
  <c r="H7" i="1291"/>
  <c r="H8" i="1291"/>
  <c r="H9" i="1291"/>
  <c r="H10" i="1291"/>
  <c r="H11" i="1291"/>
  <c r="H12" i="1291"/>
  <c r="H13" i="1291"/>
  <c r="H14" i="1291"/>
  <c r="H15" i="1291"/>
  <c r="H16" i="1291"/>
  <c r="H17" i="1291"/>
  <c r="H18" i="1291"/>
  <c r="H19" i="1291"/>
  <c r="H20" i="1291"/>
  <c r="H21" i="1291"/>
  <c r="H22" i="1291"/>
  <c r="H23" i="1291"/>
  <c r="H24" i="1291"/>
  <c r="H25" i="1291"/>
  <c r="H26" i="1291"/>
  <c r="H27" i="1291"/>
  <c r="H28" i="1291"/>
  <c r="H29" i="1291"/>
  <c r="H30" i="1291"/>
  <c r="H31" i="1291"/>
  <c r="H32" i="1291"/>
  <c r="H33" i="1291"/>
  <c r="H34" i="1291"/>
  <c r="H35" i="1291"/>
  <c r="H36" i="1291"/>
  <c r="H37" i="1291"/>
  <c r="H38" i="1291"/>
  <c r="H39" i="1291"/>
  <c r="H40" i="1291"/>
  <c r="H41" i="1291"/>
  <c r="H42" i="1291"/>
  <c r="H43" i="1291"/>
  <c r="H44" i="1291"/>
  <c r="H45" i="1291"/>
  <c r="H46" i="1291"/>
  <c r="H47" i="1291"/>
  <c r="H48" i="1291"/>
  <c r="H49" i="1291"/>
  <c r="H50" i="1291"/>
  <c r="H51" i="1291"/>
  <c r="H52" i="1291"/>
  <c r="H53" i="1291"/>
  <c r="H54" i="1291"/>
  <c r="H55" i="1291"/>
  <c r="H56" i="1291"/>
  <c r="H57" i="1291"/>
  <c r="H58" i="1291"/>
  <c r="H59" i="1291"/>
  <c r="H60" i="1291"/>
  <c r="H61" i="1291"/>
  <c r="H62" i="1291"/>
  <c r="H63" i="1291"/>
  <c r="H64" i="1291"/>
  <c r="H65" i="1291"/>
  <c r="H66" i="1291"/>
  <c r="H67" i="1291"/>
  <c r="H68" i="1291"/>
  <c r="H69" i="1291"/>
  <c r="H70" i="1291"/>
  <c r="H71" i="1291"/>
  <c r="H72" i="1291"/>
  <c r="H73" i="1291"/>
  <c r="E50" i="1290"/>
  <c r="D8" i="1293"/>
  <c r="B2" i="1290"/>
  <c r="B3" i="1290"/>
  <c r="B4" i="1290"/>
  <c r="B5" i="1290"/>
  <c r="B6" i="1290"/>
  <c r="B7" i="1290"/>
  <c r="B8" i="1290"/>
  <c r="B9" i="1290"/>
  <c r="B10" i="1290"/>
  <c r="B11" i="1290"/>
  <c r="B12" i="1290"/>
  <c r="B13" i="1290"/>
  <c r="B14" i="1290"/>
  <c r="B15" i="1290"/>
  <c r="B16" i="1290"/>
  <c r="B17" i="1290"/>
  <c r="B18" i="1290"/>
  <c r="B19" i="1290"/>
  <c r="B20" i="1290"/>
  <c r="B21" i="1290"/>
  <c r="B22" i="1290"/>
  <c r="B23" i="1290"/>
  <c r="B24" i="1290"/>
  <c r="B25" i="1290"/>
  <c r="B26" i="1290"/>
  <c r="B27" i="1290"/>
  <c r="B28" i="1290"/>
  <c r="B29" i="1290"/>
  <c r="B30" i="1290"/>
  <c r="B31" i="1290"/>
  <c r="B32" i="1290"/>
  <c r="B33" i="1290"/>
  <c r="B34" i="1290"/>
  <c r="B35" i="1290"/>
  <c r="B36" i="1290"/>
  <c r="B37" i="1290"/>
  <c r="B38" i="1290"/>
  <c r="B39" i="1290"/>
  <c r="B40" i="1290"/>
  <c r="B41" i="1290"/>
  <c r="B42" i="1290"/>
  <c r="B43" i="1290"/>
  <c r="B44" i="1290"/>
  <c r="B45" i="1290"/>
  <c r="B46" i="1290"/>
  <c r="B47" i="1290"/>
  <c r="B48" i="1290"/>
  <c r="B49" i="1290"/>
  <c r="E2" i="1290"/>
  <c r="E3" i="1290"/>
  <c r="E4" i="1290"/>
  <c r="E5" i="1290"/>
  <c r="E6" i="1290"/>
  <c r="E7" i="1290"/>
  <c r="E8" i="1290"/>
  <c r="E9" i="1290"/>
  <c r="E10" i="1290"/>
  <c r="E11" i="1290"/>
  <c r="E12" i="1290"/>
  <c r="E13" i="1290"/>
  <c r="E14" i="1290"/>
  <c r="E15" i="1290"/>
  <c r="E16" i="1290"/>
  <c r="E17" i="1290"/>
  <c r="E18" i="1290"/>
  <c r="E19" i="1290"/>
  <c r="E20" i="1290"/>
  <c r="E21" i="1290"/>
  <c r="E22" i="1290"/>
  <c r="E23" i="1290"/>
  <c r="E24" i="1290"/>
  <c r="E25" i="1290"/>
  <c r="E26" i="1290"/>
  <c r="E27" i="1290"/>
  <c r="E28" i="1290"/>
  <c r="E29" i="1290"/>
  <c r="E30" i="1290"/>
  <c r="E31" i="1290"/>
  <c r="E32" i="1290"/>
  <c r="E33" i="1290"/>
  <c r="E34" i="1290"/>
  <c r="E35" i="1290"/>
  <c r="E36" i="1290"/>
  <c r="E37" i="1290"/>
  <c r="E38" i="1290"/>
  <c r="E39" i="1290"/>
  <c r="E40" i="1290"/>
  <c r="E41" i="1290"/>
  <c r="E42" i="1290"/>
  <c r="E43" i="1290"/>
  <c r="E44" i="1290"/>
  <c r="E45" i="1290"/>
  <c r="E46" i="1290"/>
  <c r="E47" i="1290"/>
  <c r="E48" i="1290"/>
  <c r="E49" i="1290"/>
  <c r="M2" i="1289"/>
  <c r="M3" i="1289"/>
  <c r="M4" i="1289"/>
  <c r="M5" i="1289"/>
  <c r="M6" i="1289"/>
  <c r="M7" i="1289"/>
  <c r="M8" i="1289"/>
  <c r="M9" i="1289"/>
  <c r="M10" i="1289"/>
  <c r="M11" i="1289"/>
  <c r="M12" i="1289"/>
  <c r="M13" i="1289"/>
  <c r="M14" i="1289"/>
  <c r="M15" i="1289"/>
  <c r="M16" i="1289"/>
  <c r="M17" i="1289"/>
  <c r="M18" i="1289"/>
  <c r="M19" i="1289"/>
  <c r="M20" i="1289"/>
  <c r="M21" i="1289"/>
  <c r="M22" i="1289"/>
  <c r="M23" i="1289"/>
  <c r="M24" i="1289"/>
  <c r="M25" i="1289"/>
  <c r="M26" i="1289"/>
  <c r="M27" i="1289"/>
  <c r="M28" i="1289"/>
  <c r="M29" i="1289"/>
  <c r="M30" i="1289"/>
  <c r="M31" i="1289"/>
  <c r="M32" i="1289"/>
  <c r="M33" i="1289"/>
  <c r="M34" i="1289"/>
  <c r="M35" i="1289"/>
  <c r="M36" i="1289"/>
  <c r="M37" i="1289"/>
  <c r="M38" i="1289"/>
  <c r="M39" i="1289"/>
  <c r="M40" i="1289"/>
  <c r="M41" i="1289"/>
  <c r="M42" i="1289"/>
  <c r="M43" i="1289"/>
  <c r="M44" i="1289"/>
  <c r="M45" i="1289"/>
  <c r="M46" i="1289"/>
  <c r="M47" i="1289"/>
  <c r="M48" i="1289"/>
  <c r="M49" i="1289"/>
  <c r="L2" i="1289"/>
  <c r="L3" i="1289"/>
  <c r="L4" i="1289"/>
  <c r="L5" i="1289"/>
  <c r="L6" i="1289"/>
  <c r="L7" i="1289"/>
  <c r="L8" i="1289"/>
  <c r="L9" i="1289"/>
  <c r="L10" i="1289"/>
  <c r="L11" i="1289"/>
  <c r="L12" i="1289"/>
  <c r="L13" i="1289"/>
  <c r="L14" i="1289"/>
  <c r="L15" i="1289"/>
  <c r="L16" i="1289"/>
  <c r="L17" i="1289"/>
  <c r="L18" i="1289"/>
  <c r="L19" i="1289"/>
  <c r="L20" i="1289"/>
  <c r="L21" i="1289"/>
  <c r="L22" i="1289"/>
  <c r="L23" i="1289"/>
  <c r="L24" i="1289"/>
  <c r="L25" i="1289"/>
  <c r="L26" i="1289"/>
  <c r="L27" i="1289"/>
  <c r="L28" i="1289"/>
  <c r="L29" i="1289"/>
  <c r="L30" i="1289"/>
  <c r="L31" i="1289"/>
  <c r="L32" i="1289"/>
  <c r="L33" i="1289"/>
  <c r="L34" i="1289"/>
  <c r="L35" i="1289"/>
  <c r="L36" i="1289"/>
  <c r="L37" i="1289"/>
  <c r="L38" i="1289"/>
  <c r="L39" i="1289"/>
  <c r="L40" i="1289"/>
  <c r="L41" i="1289"/>
  <c r="L42" i="1289"/>
  <c r="L43" i="1289"/>
  <c r="L44" i="1289"/>
  <c r="L45" i="1289"/>
  <c r="L46" i="1289"/>
  <c r="L47" i="1289"/>
  <c r="L48" i="1289"/>
  <c r="L49" i="1289"/>
  <c r="K2" i="1289"/>
  <c r="K3" i="1289"/>
  <c r="K4" i="1289"/>
  <c r="K5" i="1289"/>
  <c r="K6" i="1289"/>
  <c r="K7" i="1289"/>
  <c r="K8" i="1289"/>
  <c r="K9" i="1289"/>
  <c r="K10" i="1289"/>
  <c r="K11" i="1289"/>
  <c r="K12" i="1289"/>
  <c r="K13" i="1289"/>
  <c r="K14" i="1289"/>
  <c r="K15" i="1289"/>
  <c r="K16" i="1289"/>
  <c r="K17" i="1289"/>
  <c r="K18" i="1289"/>
  <c r="K19" i="1289"/>
  <c r="K20" i="1289"/>
  <c r="K21" i="1289"/>
  <c r="K22" i="1289"/>
  <c r="K23" i="1289"/>
  <c r="K24" i="1289"/>
  <c r="K25" i="1289"/>
  <c r="K26" i="1289"/>
  <c r="K27" i="1289"/>
  <c r="K28" i="1289"/>
  <c r="K29" i="1289"/>
  <c r="K30" i="1289"/>
  <c r="K31" i="1289"/>
  <c r="K32" i="1289"/>
  <c r="K33" i="1289"/>
  <c r="K34" i="1289"/>
  <c r="K35" i="1289"/>
  <c r="K36" i="1289"/>
  <c r="K37" i="1289"/>
  <c r="K38" i="1289"/>
  <c r="K39" i="1289"/>
  <c r="K40" i="1289"/>
  <c r="K41" i="1289"/>
  <c r="K42" i="1289"/>
  <c r="K43" i="1289"/>
  <c r="K44" i="1289"/>
  <c r="K45" i="1289"/>
  <c r="K46" i="1289"/>
  <c r="K47" i="1289"/>
  <c r="K48" i="1289"/>
  <c r="K49" i="1289"/>
  <c r="J2" i="1289"/>
  <c r="J3" i="1289"/>
  <c r="J4" i="1289"/>
  <c r="J5" i="1289"/>
  <c r="J6" i="1289"/>
  <c r="J7" i="1289"/>
  <c r="J8" i="1289"/>
  <c r="J9" i="1289"/>
  <c r="J10" i="1289"/>
  <c r="J11" i="1289"/>
  <c r="J12" i="1289"/>
  <c r="J13" i="1289"/>
  <c r="J14" i="1289"/>
  <c r="J15" i="1289"/>
  <c r="J16" i="1289"/>
  <c r="J17" i="1289"/>
  <c r="J18" i="1289"/>
  <c r="J19" i="1289"/>
  <c r="J20" i="1289"/>
  <c r="J21" i="1289"/>
  <c r="J22" i="1289"/>
  <c r="J23" i="1289"/>
  <c r="J24" i="1289"/>
  <c r="J25" i="1289"/>
  <c r="J26" i="1289"/>
  <c r="J27" i="1289"/>
  <c r="J28" i="1289"/>
  <c r="J29" i="1289"/>
  <c r="J30" i="1289"/>
  <c r="J31" i="1289"/>
  <c r="J32" i="1289"/>
  <c r="J33" i="1289"/>
  <c r="J34" i="1289"/>
  <c r="J35" i="1289"/>
  <c r="J36" i="1289"/>
  <c r="J37" i="1289"/>
  <c r="J38" i="1289"/>
  <c r="J39" i="1289"/>
  <c r="J40" i="1289"/>
  <c r="J41" i="1289"/>
  <c r="J42" i="1289"/>
  <c r="J43" i="1289"/>
  <c r="J44" i="1289"/>
  <c r="J45" i="1289"/>
  <c r="J46" i="1289"/>
  <c r="J47" i="1289"/>
  <c r="J48" i="1289"/>
  <c r="J49" i="1289"/>
  <c r="I2" i="1289"/>
  <c r="I3" i="1289"/>
  <c r="I4" i="1289"/>
  <c r="I5" i="1289"/>
  <c r="I6" i="1289"/>
  <c r="I7" i="1289"/>
  <c r="I8" i="1289"/>
  <c r="I9" i="1289"/>
  <c r="I10" i="1289"/>
  <c r="I11" i="1289"/>
  <c r="I12" i="1289"/>
  <c r="I13" i="1289"/>
  <c r="I14" i="1289"/>
  <c r="I15" i="1289"/>
  <c r="I16" i="1289"/>
  <c r="I17" i="1289"/>
  <c r="I18" i="1289"/>
  <c r="I19" i="1289"/>
  <c r="I20" i="1289"/>
  <c r="I21" i="1289"/>
  <c r="I22" i="1289"/>
  <c r="I23" i="1289"/>
  <c r="I24" i="1289"/>
  <c r="I25" i="1289"/>
  <c r="I26" i="1289"/>
  <c r="I27" i="1289"/>
  <c r="I28" i="1289"/>
  <c r="I29" i="1289"/>
  <c r="I30" i="1289"/>
  <c r="I31" i="1289"/>
  <c r="I32" i="1289"/>
  <c r="I33" i="1289"/>
  <c r="I34" i="1289"/>
  <c r="I35" i="1289"/>
  <c r="I36" i="1289"/>
  <c r="I37" i="1289"/>
  <c r="I38" i="1289"/>
  <c r="I39" i="1289"/>
  <c r="I40" i="1289"/>
  <c r="I41" i="1289"/>
  <c r="I42" i="1289"/>
  <c r="I43" i="1289"/>
  <c r="I44" i="1289"/>
  <c r="I45" i="1289"/>
  <c r="I46" i="1289"/>
  <c r="I47" i="1289"/>
  <c r="I48" i="1289"/>
  <c r="I49" i="1289"/>
  <c r="H2" i="1289"/>
  <c r="H3" i="1289"/>
  <c r="H4" i="1289"/>
  <c r="H5" i="1289"/>
  <c r="H6" i="1289"/>
  <c r="H7" i="1289"/>
  <c r="H8" i="1289"/>
  <c r="H9" i="1289"/>
  <c r="H10" i="1289"/>
  <c r="H11" i="1289"/>
  <c r="H12" i="1289"/>
  <c r="H13" i="1289"/>
  <c r="H14" i="1289"/>
  <c r="H15" i="1289"/>
  <c r="H16" i="1289"/>
  <c r="H17" i="1289"/>
  <c r="H18" i="1289"/>
  <c r="H19" i="1289"/>
  <c r="H20" i="1289"/>
  <c r="H21" i="1289"/>
  <c r="H22" i="1289"/>
  <c r="H23" i="1289"/>
  <c r="H24" i="1289"/>
  <c r="H25" i="1289"/>
  <c r="H26" i="1289"/>
  <c r="H27" i="1289"/>
  <c r="H28" i="1289"/>
  <c r="H29" i="1289"/>
  <c r="H30" i="1289"/>
  <c r="H31" i="1289"/>
  <c r="H32" i="1289"/>
  <c r="H33" i="1289"/>
  <c r="H34" i="1289"/>
  <c r="H35" i="1289"/>
  <c r="H36" i="1289"/>
  <c r="H37" i="1289"/>
  <c r="H38" i="1289"/>
  <c r="H39" i="1289"/>
  <c r="H40" i="1289"/>
  <c r="H41" i="1289"/>
  <c r="H42" i="1289"/>
  <c r="H43" i="1289"/>
  <c r="H44" i="1289"/>
  <c r="H45" i="1289"/>
  <c r="H46" i="1289"/>
  <c r="H47" i="1289"/>
  <c r="H48" i="1289"/>
  <c r="H49" i="1289"/>
</calcChain>
</file>

<file path=xl/sharedStrings.xml><?xml version="1.0" encoding="utf-8"?>
<sst xmlns="http://schemas.openxmlformats.org/spreadsheetml/2006/main" count="93" uniqueCount="42">
  <si>
    <t>Year</t>
  </si>
  <si>
    <t>MonthDays</t>
  </si>
  <si>
    <t>WHSL_kWh</t>
  </si>
  <si>
    <t>N10HDD18</t>
  </si>
  <si>
    <t>N10CDD18</t>
  </si>
  <si>
    <t>StatDays</t>
  </si>
  <si>
    <t>Date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</si>
  <si>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</si>
  <si>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</si>
  <si>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</si>
  <si>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</si>
  <si>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</si>
  <si>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</si>
  <si>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</si>
  <si>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</si>
  <si>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</si>
  <si>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</si>
  <si>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</si>
  <si>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</si>
  <si>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</si>
  <si>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</si>
  <si>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</si>
  <si>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</si>
  <si>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</si>
  <si>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</si>
  <si>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</si>
  <si>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</si>
  <si>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</si>
  <si>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Predicted Value</t>
  </si>
  <si>
    <t>Absolute % Error</t>
  </si>
  <si>
    <t>Sum of Predicted Value</t>
  </si>
  <si>
    <t xml:space="preserve">Predicted Value </t>
  </si>
  <si>
    <t xml:space="preserve">Average of Absolute % Error </t>
  </si>
  <si>
    <t>Mean Absolute Percentage Error (Annual)</t>
  </si>
  <si>
    <t>Mean Absolute Percentage Error (Monthly)</t>
  </si>
  <si>
    <t>Normalized Value</t>
  </si>
  <si>
    <t xml:space="preserve">Normalized Value </t>
  </si>
  <si>
    <t>% Change</t>
  </si>
  <si>
    <t xml:space="preserve">WHSL_kWh </t>
  </si>
  <si>
    <t>Annual Predicted vs. Actual WHSL_kWh</t>
  </si>
  <si>
    <t>Sum of WHSL_kWh</t>
  </si>
  <si>
    <t>Annual Actual vs. Normalized WHSL_kWh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</si>
</sst>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%"/>
    <numFmt numFmtId="166" formatCode="#,##0_ ;[Red]\-#,##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Fill="1" applyBorder="1" applyAlignment="1"/>
    <xf numFmtId="0" fontId="0" fillId="0" borderId="1" xfId="0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Continuous"/>
    </xf>
    <xf numFmtId="17" fontId="0" fillId="0" borderId="0" xfId="0" applyNumberFormat="1"/>
    <xf numFmtId="165" fontId="0" fillId="0" borderId="0" xfId="4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165" fontId="0" fillId="0" borderId="0" xfId="0" applyNumberFormat="1"/>
    <xf numFmtId="165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166" fontId="0" fillId="0" borderId="0" xfId="0" applyNumberFormat="1" applyAlignment="1">
      <alignment horizontal="center"/>
    </xf>
    <xf numFmtId="165" fontId="0" fillId="0" borderId="0" xfId="4" applyNumberFormat="1" applyFont="1" applyAlignment="1">
      <alignment horizontal="center"/>
    </xf>
    <xf numFmtId="165" fontId="3" fillId="0" borderId="0" xfId="4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</cellXfs>
  <cellStyles count="5">
    <cellStyle name="Comma 2" xfId="3" xr:uid="{00000000-0005-0000-0000-000000000000}"/>
    <cellStyle name="Normal" xfId="0" builtinId="0"/>
    <cellStyle name="Normal 2" xfId="1" xr:uid="{00000000-0005-0000-0000-000002000000}"/>
    <cellStyle name="Percent" xfId="4" builtinId="5"/>
    <cellStyle name="Percent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'Predicted Monthly Data Summ'!$C$1</c:f>
              <c:strCache>
                <c:ptCount val="1"/>
                <c:pt idx="0">
                  <c:v>WHSL_kWh</c:v>
                </c:pt>
              </c:strCache>
            </c:strRef>
          </c:tx>
          <c:marker>
            <c:symbol val="none"/>
          </c:marker>
          <c:cat>
            <c:numRef>
              <c:f>'Predicted Monthly Data Summ'!$A$2:$A$48</c:f>
              <c:numCache>
                <c:formatCode>m/d/yyyy</c:formatCode>
                <c:ptCount val="4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</c:numCache>
            </c:numRef>
          </c:cat>
          <c:val>
            <c:numRef>
              <c:f>'Predicted Monthly Data Summ'!$C$2:$C$48</c:f>
              <c:numCache>
                <c:formatCode>General</c:formatCode>
                <c:ptCount val="47"/>
                <c:pt idx="0">
                  <c:v>277000989.10000002</c:v>
                </c:pt>
                <c:pt idx="1">
                  <c:v>242928835.30000001</c:v>
                </c:pt>
                <c:pt idx="2">
                  <c:v>268282989.5</c:v>
                </c:pt>
                <c:pt idx="3">
                  <c:v>234677447.19999999</c:v>
                </c:pt>
                <c:pt idx="4">
                  <c:v>244160124.5</c:v>
                </c:pt>
                <c:pt idx="5">
                  <c:v>275426179.89999998</c:v>
                </c:pt>
                <c:pt idx="6">
                  <c:v>302256564.30000001</c:v>
                </c:pt>
                <c:pt idx="7">
                  <c:v>284023807.19999999</c:v>
                </c:pt>
                <c:pt idx="8">
                  <c:v>268671076.80000001</c:v>
                </c:pt>
                <c:pt idx="9">
                  <c:v>249859153.69999999</c:v>
                </c:pt>
                <c:pt idx="10">
                  <c:v>253035874.40000001</c:v>
                </c:pt>
                <c:pt idx="11">
                  <c:v>278099027.30000001</c:v>
                </c:pt>
                <c:pt idx="12">
                  <c:v>289798490.89999998</c:v>
                </c:pt>
                <c:pt idx="13">
                  <c:v>251614557</c:v>
                </c:pt>
                <c:pt idx="14">
                  <c:v>268375998.5</c:v>
                </c:pt>
                <c:pt idx="15">
                  <c:v>248656909</c:v>
                </c:pt>
                <c:pt idx="16">
                  <c:v>263110475.40000001</c:v>
                </c:pt>
                <c:pt idx="17">
                  <c:v>281217537.19999999</c:v>
                </c:pt>
                <c:pt idx="18">
                  <c:v>323148008.69999999</c:v>
                </c:pt>
                <c:pt idx="19">
                  <c:v>325222346.5</c:v>
                </c:pt>
                <c:pt idx="20">
                  <c:v>281705838.60000002</c:v>
                </c:pt>
                <c:pt idx="21">
                  <c:v>252830302.90000001</c:v>
                </c:pt>
                <c:pt idx="22">
                  <c:v>259398467.19999999</c:v>
                </c:pt>
                <c:pt idx="23">
                  <c:v>265712562.69999999</c:v>
                </c:pt>
                <c:pt idx="24">
                  <c:v>287103504.5</c:v>
                </c:pt>
                <c:pt idx="25">
                  <c:v>255789708.59999999</c:v>
                </c:pt>
                <c:pt idx="26">
                  <c:v>268817713.80000001</c:v>
                </c:pt>
                <c:pt idx="27">
                  <c:v>238123760.19999999</c:v>
                </c:pt>
                <c:pt idx="28">
                  <c:v>240428351.30000001</c:v>
                </c:pt>
                <c:pt idx="29">
                  <c:v>261805911.09999999</c:v>
                </c:pt>
                <c:pt idx="30">
                  <c:v>332403791.10000002</c:v>
                </c:pt>
                <c:pt idx="31">
                  <c:v>300975559.89999998</c:v>
                </c:pt>
                <c:pt idx="32">
                  <c:v>262855031.90000001</c:v>
                </c:pt>
                <c:pt idx="33">
                  <c:v>244083278</c:v>
                </c:pt>
                <c:pt idx="34">
                  <c:v>253920207</c:v>
                </c:pt>
                <c:pt idx="35">
                  <c:v>264697011.59999999</c:v>
                </c:pt>
                <c:pt idx="36">
                  <c:v>270281846.19999999</c:v>
                </c:pt>
                <c:pt idx="37">
                  <c:v>253965396.19999999</c:v>
                </c:pt>
                <c:pt idx="38">
                  <c:v>250421458</c:v>
                </c:pt>
                <c:pt idx="39">
                  <c:v>218203458.59999999</c:v>
                </c:pt>
                <c:pt idx="40">
                  <c:v>234783952.30000001</c:v>
                </c:pt>
                <c:pt idx="41">
                  <c:v>280693732.89999998</c:v>
                </c:pt>
                <c:pt idx="42">
                  <c:v>347121684</c:v>
                </c:pt>
                <c:pt idx="43">
                  <c:v>307825491.19999999</c:v>
                </c:pt>
                <c:pt idx="44">
                  <c:v>251413926.69999999</c:v>
                </c:pt>
                <c:pt idx="45">
                  <c:v>240496299.80000001</c:v>
                </c:pt>
                <c:pt idx="46">
                  <c:v>241980400.40000001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A-48B3-A059-B9F02C076F6C}"/>
            </c:ext>
          </c:extLst>
        </c:ser>
        <c:ser>
          <c:idx val="2"/>
          <c:order val="1"/>
          <c:tx>
            <c:strRef>
              <c:f>'Predicted Monthly Data Summ'!$D$1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'Predicted Monthly Data Summ'!$A$2:$A$48</c:f>
              <c:numCache>
                <c:formatCode>m/d/yyyy</c:formatCode>
                <c:ptCount val="4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</c:numCache>
            </c:numRef>
          </c:cat>
          <c:val>
            <c:numRef>
              <c:f>'Predicted Monthly Data Summ'!$D$2:$D$48</c:f>
              <c:numCache>
                <c:formatCode>General</c:formatCode>
                <c:ptCount val="47"/>
                <c:pt idx="0">
                  <c:v>268919485.79872721</c:v>
                </c:pt>
                <c:pt idx="1">
                  <c:v>245894258.67964119</c:v>
                </c:pt>
                <c:pt idx="2">
                  <c:v>262463601.19409466</c:v>
                </c:pt>
                <c:pt idx="3">
                  <c:v>238587302.77243596</c:v>
                </c:pt>
                <c:pt idx="4">
                  <c:v>249633093.90954939</c:v>
                </c:pt>
                <c:pt idx="5">
                  <c:v>277274363.51214296</c:v>
                </c:pt>
                <c:pt idx="6">
                  <c:v>304748283.84847009</c:v>
                </c:pt>
                <c:pt idx="7">
                  <c:v>272013288.81061524</c:v>
                </c:pt>
                <c:pt idx="8">
                  <c:v>274118682.76225483</c:v>
                </c:pt>
                <c:pt idx="9">
                  <c:v>246352936.92756408</c:v>
                </c:pt>
                <c:pt idx="10">
                  <c:v>250922984.64949274</c:v>
                </c:pt>
                <c:pt idx="11">
                  <c:v>277604565.71577489</c:v>
                </c:pt>
                <c:pt idx="12">
                  <c:v>277181328.26387727</c:v>
                </c:pt>
                <c:pt idx="13">
                  <c:v>250466812.94580787</c:v>
                </c:pt>
                <c:pt idx="14">
                  <c:v>263869616.56634563</c:v>
                </c:pt>
                <c:pt idx="15">
                  <c:v>250165899.44904989</c:v>
                </c:pt>
                <c:pt idx="16">
                  <c:v>265955705.1067434</c:v>
                </c:pt>
                <c:pt idx="17">
                  <c:v>266657592.15461951</c:v>
                </c:pt>
                <c:pt idx="18">
                  <c:v>315021793.20363438</c:v>
                </c:pt>
                <c:pt idx="19">
                  <c:v>324845813.22367799</c:v>
                </c:pt>
                <c:pt idx="20">
                  <c:v>279656375.94937384</c:v>
                </c:pt>
                <c:pt idx="21">
                  <c:v>256696523.67279339</c:v>
                </c:pt>
                <c:pt idx="22">
                  <c:v>254684376.20089921</c:v>
                </c:pt>
                <c:pt idx="23">
                  <c:v>268327267.7039991</c:v>
                </c:pt>
                <c:pt idx="24">
                  <c:v>277800215.37217581</c:v>
                </c:pt>
                <c:pt idx="25">
                  <c:v>253471119.29677153</c:v>
                </c:pt>
                <c:pt idx="26">
                  <c:v>265323700.84021205</c:v>
                </c:pt>
                <c:pt idx="27">
                  <c:v>244565872.41085362</c:v>
                </c:pt>
                <c:pt idx="28">
                  <c:v>244237294.19222873</c:v>
                </c:pt>
                <c:pt idx="29">
                  <c:v>254948569.91696161</c:v>
                </c:pt>
                <c:pt idx="30">
                  <c:v>338007763.1176784</c:v>
                </c:pt>
                <c:pt idx="31">
                  <c:v>291341715.75997651</c:v>
                </c:pt>
                <c:pt idx="32">
                  <c:v>247173197.09173301</c:v>
                </c:pt>
                <c:pt idx="33">
                  <c:v>249833465.83867857</c:v>
                </c:pt>
                <c:pt idx="34">
                  <c:v>254738453.71521658</c:v>
                </c:pt>
                <c:pt idx="35">
                  <c:v>268477483.02154732</c:v>
                </c:pt>
                <c:pt idx="36">
                  <c:v>267369263.72162998</c:v>
                </c:pt>
                <c:pt idx="37">
                  <c:v>258185951.811984</c:v>
                </c:pt>
                <c:pt idx="38">
                  <c:v>256280738.72381145</c:v>
                </c:pt>
                <c:pt idx="39">
                  <c:v>246266309.80549908</c:v>
                </c:pt>
                <c:pt idx="40">
                  <c:v>262198809.00345278</c:v>
                </c:pt>
                <c:pt idx="41">
                  <c:v>280414587.47569799</c:v>
                </c:pt>
                <c:pt idx="42">
                  <c:v>362786067.29867768</c:v>
                </c:pt>
                <c:pt idx="43">
                  <c:v>295806180.50849843</c:v>
                </c:pt>
                <c:pt idx="44">
                  <c:v>240034834.17986351</c:v>
                </c:pt>
                <c:pt idx="45">
                  <c:v>248580331.80270332</c:v>
                </c:pt>
                <c:pt idx="46">
                  <c:v>244637975.76327676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4A-48B3-A059-B9F02C076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0422800"/>
        <c:axId val="940264192"/>
      </c:lineChart>
      <c:dateAx>
        <c:axId val="950422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940264192"/>
        <c:crosses val="autoZero"/>
        <c:auto val="1"/>
        <c:lblOffset val="100"/>
        <c:baseTimeUnit val="months"/>
      </c:dateAx>
      <c:valAx>
        <c:axId val="940264192"/>
        <c:scaling>
          <c:orientation val="minMax"/>
          <c:max val="362786067.29867768"/>
          <c:min val="218203458.59999999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042280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[LF_WHSL_kWh_10-Nov-2021 03 57 PM.xlsx]PredictedAnnualDataSumm!PivotTable2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PredictedAnnualDataSumm!$B$3</c:f>
              <c:strCache>
                <c:ptCount val="1"/>
                <c:pt idx="0">
                  <c:v>WHSL_kWh </c:v>
                </c:pt>
              </c:strCache>
            </c:strRef>
          </c:tx>
          <c:marker>
            <c:symbol val="none"/>
          </c:marker>
          <c:cat>
            <c:strRef>
              <c:f>PredictedAnnualDataSumm!$A$4:$A$7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PredictedAnnualDataSumm!$B$4:$B$7</c:f>
              <c:numCache>
                <c:formatCode>#,##0_ ;[Red]\-#,##0\ </c:formatCode>
                <c:ptCount val="4"/>
                <c:pt idx="0">
                  <c:v>3178422069.2000003</c:v>
                </c:pt>
                <c:pt idx="1">
                  <c:v>3310791494.5999994</c:v>
                </c:pt>
                <c:pt idx="2">
                  <c:v>3211003829</c:v>
                </c:pt>
                <c:pt idx="3">
                  <c:v>3163553020.4999995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B-4B2A-A0C4-704BE72B700C}"/>
            </c:ext>
          </c:extLst>
        </c:ser>
        <c:ser>
          <c:idx val="1"/>
          <c:order val="1"/>
          <c:tx>
            <c:strRef>
              <c:f>PredictedAnnualDataSumm!$C$3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PredictedAnnualDataSumm!$C$4:$C$7</c:f>
              <c:numCache>
                <c:formatCode>#,##0_ ;[Red]\-#,##0\ </c:formatCode>
                <c:ptCount val="4"/>
                <c:pt idx="0">
                  <c:v>3168532848.5807638</c:v>
                </c:pt>
                <c:pt idx="1">
                  <c:v>3273529104.4408212</c:v>
                </c:pt>
                <c:pt idx="2">
                  <c:v>3189918850.5740337</c:v>
                </c:pt>
                <c:pt idx="3">
                  <c:v>3231789609.7043829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B-4B2A-A0C4-704BE72B700C}"/>
            </c:ext>
          </c:extLst>
        </c:ser>
        <c:ser>
          <c:idx val="2"/>
          <c:order val="2"/>
          <c:tx>
            <c:strRef>
              <c:f>PredictedAnnualDataSumm!$D$3</c:f>
              <c:strCache>
                <c:ptCount val="1"/>
                <c:pt idx="0">
                  <c:v>Average of Absolute % Error </c:v>
                </c:pt>
              </c:strCache>
            </c:strRef>
          </c:tx>
          <c:marker>
            <c:symbol val="none"/>
          </c:marker>
          <c:cat>
            <c:strRef>
              <c:f>PredictedAnnualDataSumm!$A$4:$A$7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PredictedAnnualDataSumm!$D$4:$D$7</c:f>
              <c:numCache>
                <c:formatCode>0.0%</c:formatCode>
                <c:ptCount val="4"/>
                <c:pt idx="0">
                  <c:v>3.111361676935989E-3</c:v>
                </c:pt>
                <c:pt idx="1">
                  <c:v>1.1254828405822093E-2</c:v>
                </c:pt>
                <c:pt idx="2">
                  <c:v>6.5664756409003532E-3</c:v>
                </c:pt>
                <c:pt idx="3">
                  <c:v>2.1569605049198318E-2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EB-4B2A-A0C4-704BE72B7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678208"/>
        <c:axId val="940265024"/>
      </c:lineChart>
      <c:catAx>
        <c:axId val="71667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0265024"/>
        <c:crosses val="autoZero"/>
        <c:auto val="1"/>
        <c:lblAlgn val="ctr"/>
        <c:lblOffset val="100"/>
        <c:noMultiLvlLbl val="0"/>
      </c:catAx>
      <c:valAx>
        <c:axId val="940265024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71667820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[LF_WHSL_kWh_10-Nov-2021 03 57 PM.xlsx]PredictedAnnualDataSumm2!PivotTable2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PredictedAnnualDataSumm2!$B$3</c:f>
              <c:strCache>
                <c:ptCount val="1"/>
                <c:pt idx="0">
                  <c:v>Sum of WHSL_kWh</c:v>
                </c:pt>
              </c:strCache>
            </c:strRef>
          </c:tx>
          <c:marker>
            <c:symbol val="none"/>
          </c:marker>
          <c:cat>
            <c:strRef>
              <c:f>PredictedAnnualDataSumm2!$A$4:$A$7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PredictedAnnualDataSumm2!$B$4:$B$7</c:f>
              <c:numCache>
                <c:formatCode>#,##0_ ;[Red]\-#,##0\ </c:formatCode>
                <c:ptCount val="4"/>
                <c:pt idx="0">
                  <c:v>3178422069.2000003</c:v>
                </c:pt>
                <c:pt idx="1">
                  <c:v>3310791494.5999994</c:v>
                </c:pt>
                <c:pt idx="2">
                  <c:v>3211003829</c:v>
                </c:pt>
                <c:pt idx="3">
                  <c:v>3163553020.4999995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3-4C6D-A3C4-3FBCBE5F79F4}"/>
            </c:ext>
          </c:extLst>
        </c:ser>
        <c:ser>
          <c:idx val="1"/>
          <c:order val="1"/>
          <c:tx>
            <c:strRef>
              <c:f>PredictedAnnualDataSumm2!$C$3</c:f>
              <c:strCache>
                <c:ptCount val="1"/>
                <c:pt idx="0">
                  <c:v>Sum of Predicted Value</c:v>
                </c:pt>
              </c:strCache>
            </c:strRef>
          </c:tx>
          <c:marker>
            <c:symbol val="none"/>
          </c:marker>
          <c:cat>
            <c:strRef>
              <c:f>PredictedAnnualDataSumm2!$A$4:$A$7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PredictedAnnualDataSumm2!$C$4:$C$7</c:f>
              <c:numCache>
                <c:formatCode>#,##0_ ;[Red]\-#,##0\ </c:formatCode>
                <c:ptCount val="4"/>
                <c:pt idx="0">
                  <c:v>3168532848.5807638</c:v>
                </c:pt>
                <c:pt idx="1">
                  <c:v>3273529104.4408212</c:v>
                </c:pt>
                <c:pt idx="2">
                  <c:v>3189918850.5740337</c:v>
                </c:pt>
                <c:pt idx="3">
                  <c:v>3231789609.7043829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3-4C6D-A3C4-3FBCBE5F7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4687408"/>
        <c:axId val="940262944"/>
      </c:lineChart>
      <c:catAx>
        <c:axId val="63468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0262944"/>
        <c:crosses val="autoZero"/>
        <c:auto val="1"/>
        <c:lblAlgn val="ctr"/>
        <c:lblOffset val="100"/>
        <c:noMultiLvlLbl val="0"/>
      </c:catAx>
      <c:valAx>
        <c:axId val="940262944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63468740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Monthly Data Summ'!$C$1</c:f>
              <c:strCache>
                <c:ptCount val="1"/>
                <c:pt idx="0">
                  <c:v>WHSL_kWh</c:v>
                </c:pt>
              </c:strCache>
            </c:strRef>
          </c:tx>
          <c:marker>
            <c:symbol val="none"/>
          </c:marker>
          <c:cat>
            <c:numRef>
              <c:f>'Normalized Monthly Data Summ'!$A$2:$A$73</c:f>
              <c:numCache>
                <c:formatCode>mmm\-yy</c:formatCode>
                <c:ptCount val="7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</c:numCache>
            </c:numRef>
          </c:cat>
          <c:val>
            <c:numRef>
              <c:f>'Normalized Monthly Data Summ'!$C$2:$C$73</c:f>
              <c:numCache>
                <c:formatCode>General</c:formatCode>
                <c:ptCount val="72"/>
                <c:pt idx="0">
                  <c:v>277000989.10000002</c:v>
                </c:pt>
                <c:pt idx="1">
                  <c:v>242928835.30000001</c:v>
                </c:pt>
                <c:pt idx="2">
                  <c:v>268282989.5</c:v>
                </c:pt>
                <c:pt idx="3">
                  <c:v>234677447.19999999</c:v>
                </c:pt>
                <c:pt idx="4">
                  <c:v>244160124.5</c:v>
                </c:pt>
                <c:pt idx="5">
                  <c:v>275426179.89999998</c:v>
                </c:pt>
                <c:pt idx="6">
                  <c:v>302256564.30000001</c:v>
                </c:pt>
                <c:pt idx="7">
                  <c:v>284023807.19999999</c:v>
                </c:pt>
                <c:pt idx="8">
                  <c:v>268671076.80000001</c:v>
                </c:pt>
                <c:pt idx="9">
                  <c:v>249859153.69999999</c:v>
                </c:pt>
                <c:pt idx="10">
                  <c:v>253035874.40000001</c:v>
                </c:pt>
                <c:pt idx="11">
                  <c:v>278099027.30000001</c:v>
                </c:pt>
                <c:pt idx="12">
                  <c:v>289798490.89999998</c:v>
                </c:pt>
                <c:pt idx="13">
                  <c:v>251614557</c:v>
                </c:pt>
                <c:pt idx="14">
                  <c:v>268375998.5</c:v>
                </c:pt>
                <c:pt idx="15">
                  <c:v>248656909</c:v>
                </c:pt>
                <c:pt idx="16">
                  <c:v>263110475.40000001</c:v>
                </c:pt>
                <c:pt idx="17">
                  <c:v>281217537.19999999</c:v>
                </c:pt>
                <c:pt idx="18">
                  <c:v>323148008.69999999</c:v>
                </c:pt>
                <c:pt idx="19">
                  <c:v>325222346.5</c:v>
                </c:pt>
                <c:pt idx="20">
                  <c:v>281705838.60000002</c:v>
                </c:pt>
                <c:pt idx="21">
                  <c:v>252830302.90000001</c:v>
                </c:pt>
                <c:pt idx="22">
                  <c:v>259398467.19999999</c:v>
                </c:pt>
                <c:pt idx="23">
                  <c:v>265712562.69999999</c:v>
                </c:pt>
                <c:pt idx="24">
                  <c:v>287103504.5</c:v>
                </c:pt>
                <c:pt idx="25">
                  <c:v>255789708.59999999</c:v>
                </c:pt>
                <c:pt idx="26">
                  <c:v>268817713.80000001</c:v>
                </c:pt>
                <c:pt idx="27">
                  <c:v>238123760.19999999</c:v>
                </c:pt>
                <c:pt idx="28">
                  <c:v>240428351.30000001</c:v>
                </c:pt>
                <c:pt idx="29">
                  <c:v>261805911.09999999</c:v>
                </c:pt>
                <c:pt idx="30">
                  <c:v>332403791.10000002</c:v>
                </c:pt>
                <c:pt idx="31">
                  <c:v>300975559.89999998</c:v>
                </c:pt>
                <c:pt idx="32">
                  <c:v>262855031.90000001</c:v>
                </c:pt>
                <c:pt idx="33">
                  <c:v>244083278</c:v>
                </c:pt>
                <c:pt idx="34">
                  <c:v>253920207</c:v>
                </c:pt>
                <c:pt idx="35">
                  <c:v>264697011.59999999</c:v>
                </c:pt>
                <c:pt idx="36">
                  <c:v>270281846.19999999</c:v>
                </c:pt>
                <c:pt idx="37">
                  <c:v>253965396.19999999</c:v>
                </c:pt>
                <c:pt idx="38">
                  <c:v>250421458</c:v>
                </c:pt>
                <c:pt idx="39">
                  <c:v>218203458.59999999</c:v>
                </c:pt>
                <c:pt idx="40">
                  <c:v>234783952.30000001</c:v>
                </c:pt>
                <c:pt idx="41">
                  <c:v>280693732.89999998</c:v>
                </c:pt>
                <c:pt idx="42">
                  <c:v>347121684</c:v>
                </c:pt>
                <c:pt idx="43">
                  <c:v>307825491.19999999</c:v>
                </c:pt>
                <c:pt idx="44">
                  <c:v>251413926.69999999</c:v>
                </c:pt>
                <c:pt idx="45">
                  <c:v>240496299.80000001</c:v>
                </c:pt>
                <c:pt idx="46">
                  <c:v>241980400.40000001</c:v>
                </c:pt>
                <c:pt idx="47">
                  <c:v>266365374.19999999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6-4449-BA94-A645754391A7}"/>
            </c:ext>
          </c:extLst>
        </c:ser>
        <c:ser>
          <c:idx val="2"/>
          <c:order val="1"/>
          <c:tx>
            <c:strRef>
              <c:f>'Normalized Monthly Data Summ'!$D$1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'Normalized Monthly Data Summ'!$A$2:$A$73</c:f>
              <c:numCache>
                <c:formatCode>mmm\-yy</c:formatCode>
                <c:ptCount val="7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</c:numCache>
            </c:numRef>
          </c:cat>
          <c:val>
            <c:numRef>
              <c:f>'Normalized Monthly Data Summ'!$D$2:$D$73</c:f>
              <c:numCache>
                <c:formatCode>General</c:formatCode>
                <c:ptCount val="72"/>
                <c:pt idx="0">
                  <c:v>268919485.79872721</c:v>
                </c:pt>
                <c:pt idx="1">
                  <c:v>245894258.67964119</c:v>
                </c:pt>
                <c:pt idx="2">
                  <c:v>262463601.19409466</c:v>
                </c:pt>
                <c:pt idx="3">
                  <c:v>238587302.77243596</c:v>
                </c:pt>
                <c:pt idx="4">
                  <c:v>249633093.90954939</c:v>
                </c:pt>
                <c:pt idx="5">
                  <c:v>277274363.51214296</c:v>
                </c:pt>
                <c:pt idx="6">
                  <c:v>304748283.84847009</c:v>
                </c:pt>
                <c:pt idx="7">
                  <c:v>272013288.81061524</c:v>
                </c:pt>
                <c:pt idx="8">
                  <c:v>274118682.76225483</c:v>
                </c:pt>
                <c:pt idx="9">
                  <c:v>246352936.92756408</c:v>
                </c:pt>
                <c:pt idx="10">
                  <c:v>250922984.64949274</c:v>
                </c:pt>
                <c:pt idx="11">
                  <c:v>277604565.71577489</c:v>
                </c:pt>
                <c:pt idx="12">
                  <c:v>277181328.26387727</c:v>
                </c:pt>
                <c:pt idx="13">
                  <c:v>250466812.94580787</c:v>
                </c:pt>
                <c:pt idx="14">
                  <c:v>263869616.56634563</c:v>
                </c:pt>
                <c:pt idx="15">
                  <c:v>250165899.44904989</c:v>
                </c:pt>
                <c:pt idx="16">
                  <c:v>265955705.1067434</c:v>
                </c:pt>
                <c:pt idx="17">
                  <c:v>266657592.15461951</c:v>
                </c:pt>
                <c:pt idx="18">
                  <c:v>315021793.20363438</c:v>
                </c:pt>
                <c:pt idx="19">
                  <c:v>324845813.22367799</c:v>
                </c:pt>
                <c:pt idx="20">
                  <c:v>279656375.94937384</c:v>
                </c:pt>
                <c:pt idx="21">
                  <c:v>256696523.67279339</c:v>
                </c:pt>
                <c:pt idx="22">
                  <c:v>254684376.20089921</c:v>
                </c:pt>
                <c:pt idx="23">
                  <c:v>268327267.7039991</c:v>
                </c:pt>
                <c:pt idx="24">
                  <c:v>277800215.37217581</c:v>
                </c:pt>
                <c:pt idx="25">
                  <c:v>253471119.29677153</c:v>
                </c:pt>
                <c:pt idx="26">
                  <c:v>265323700.84021205</c:v>
                </c:pt>
                <c:pt idx="27">
                  <c:v>244565872.41085362</c:v>
                </c:pt>
                <c:pt idx="28">
                  <c:v>244237294.19222873</c:v>
                </c:pt>
                <c:pt idx="29">
                  <c:v>254948569.91696161</c:v>
                </c:pt>
                <c:pt idx="30">
                  <c:v>338007763.1176784</c:v>
                </c:pt>
                <c:pt idx="31">
                  <c:v>291341715.75997651</c:v>
                </c:pt>
                <c:pt idx="32">
                  <c:v>247173197.09173301</c:v>
                </c:pt>
                <c:pt idx="33">
                  <c:v>249833465.83867857</c:v>
                </c:pt>
                <c:pt idx="34">
                  <c:v>254738453.71521658</c:v>
                </c:pt>
                <c:pt idx="35">
                  <c:v>268477483.02154732</c:v>
                </c:pt>
                <c:pt idx="36">
                  <c:v>267369263.72162998</c:v>
                </c:pt>
                <c:pt idx="37">
                  <c:v>258185951.811984</c:v>
                </c:pt>
                <c:pt idx="38">
                  <c:v>256280738.72381145</c:v>
                </c:pt>
                <c:pt idx="39">
                  <c:v>246266309.80549908</c:v>
                </c:pt>
                <c:pt idx="40">
                  <c:v>262198809.00345278</c:v>
                </c:pt>
                <c:pt idx="41">
                  <c:v>280414587.47569799</c:v>
                </c:pt>
                <c:pt idx="42">
                  <c:v>362786067.29867768</c:v>
                </c:pt>
                <c:pt idx="43">
                  <c:v>295806180.50849843</c:v>
                </c:pt>
                <c:pt idx="44">
                  <c:v>240034834.17986351</c:v>
                </c:pt>
                <c:pt idx="45">
                  <c:v>248580331.80270332</c:v>
                </c:pt>
                <c:pt idx="46">
                  <c:v>244637975.76327676</c:v>
                </c:pt>
                <c:pt idx="47">
                  <c:v>269228559.60928822</c:v>
                </c:pt>
                <c:pt idx="48">
                  <c:v>274864407.2060141</c:v>
                </c:pt>
                <c:pt idx="49">
                  <c:v>255511043.30907583</c:v>
                </c:pt>
                <c:pt idx="50">
                  <c:v>262294335.0840784</c:v>
                </c:pt>
                <c:pt idx="51">
                  <c:v>244732911.8439672</c:v>
                </c:pt>
                <c:pt idx="52">
                  <c:v>256938175.09733301</c:v>
                </c:pt>
                <c:pt idx="53">
                  <c:v>268706294.86326069</c:v>
                </c:pt>
                <c:pt idx="54">
                  <c:v>323958909.60971683</c:v>
                </c:pt>
                <c:pt idx="55">
                  <c:v>294499091.54739547</c:v>
                </c:pt>
                <c:pt idx="56">
                  <c:v>257913658.93643272</c:v>
                </c:pt>
                <c:pt idx="57">
                  <c:v>248373952.74476379</c:v>
                </c:pt>
                <c:pt idx="58">
                  <c:v>249676865.13680872</c:v>
                </c:pt>
                <c:pt idx="59">
                  <c:v>269613711.68348175</c:v>
                </c:pt>
                <c:pt idx="60">
                  <c:v>274864407.2060141</c:v>
                </c:pt>
                <c:pt idx="61">
                  <c:v>255511043.30907583</c:v>
                </c:pt>
                <c:pt idx="62">
                  <c:v>262294335.0840784</c:v>
                </c:pt>
                <c:pt idx="63">
                  <c:v>244732911.8439672</c:v>
                </c:pt>
                <c:pt idx="64">
                  <c:v>256938175.09733301</c:v>
                </c:pt>
                <c:pt idx="65">
                  <c:v>268706294.86326069</c:v>
                </c:pt>
                <c:pt idx="66">
                  <c:v>323958909.60971683</c:v>
                </c:pt>
                <c:pt idx="67">
                  <c:v>294499091.54739547</c:v>
                </c:pt>
                <c:pt idx="68">
                  <c:v>257913658.93643272</c:v>
                </c:pt>
                <c:pt idx="69">
                  <c:v>248373952.74476379</c:v>
                </c:pt>
                <c:pt idx="70">
                  <c:v>249676865.13680872</c:v>
                </c:pt>
                <c:pt idx="71">
                  <c:v>269613711.68348175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36-4449-BA94-A64575439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2233776"/>
        <c:axId val="958811984"/>
      </c:lineChart>
      <c:dateAx>
        <c:axId val="9522337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958811984"/>
        <c:crosses val="autoZero"/>
        <c:auto val="1"/>
        <c:lblOffset val="100"/>
        <c:baseTimeUnit val="months"/>
      </c:dateAx>
      <c:valAx>
        <c:axId val="958811984"/>
        <c:scaling>
          <c:orientation val="minMax"/>
          <c:max val="362786067.29867768"/>
          <c:min val="218203458.59999999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2233776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[LF_WHSL_kWh_10-Nov-2021 03 57 PM.xlsx]NormalizedAnnualDataSumm!PivotTable1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NormalizedAnnualDataSumm!$B$3</c:f>
              <c:strCache>
                <c:ptCount val="1"/>
                <c:pt idx="0">
                  <c:v>Sum of WHSL_kWh</c:v>
                </c:pt>
              </c:strCache>
            </c:strRef>
          </c:tx>
          <c:marker>
            <c:symbol val="none"/>
          </c:marker>
          <c:cat>
            <c:strRef>
              <c:f>NormalizedAnnualDataSumm!$A$4:$A$9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NormalizedAnnualDataSumm!$B$4:$B$9</c:f>
              <c:numCache>
                <c:formatCode>#,##0_ ;[Red]\-#,##0\ </c:formatCode>
                <c:ptCount val="6"/>
                <c:pt idx="0">
                  <c:v>3178422069.2000003</c:v>
                </c:pt>
                <c:pt idx="1">
                  <c:v>3310791494.5999994</c:v>
                </c:pt>
                <c:pt idx="2">
                  <c:v>3211003829</c:v>
                </c:pt>
                <c:pt idx="3">
                  <c:v>3163553020.4999995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2-4DE6-B16F-226D413808D1}"/>
            </c:ext>
          </c:extLst>
        </c:ser>
        <c:ser>
          <c:idx val="1"/>
          <c:order val="1"/>
          <c:tx>
            <c:strRef>
              <c:f>NormalizedAnnualDataSumm!$C$3</c:f>
              <c:strCache>
                <c:ptCount val="1"/>
                <c:pt idx="0">
                  <c:v>Normalized Value </c:v>
                </c:pt>
              </c:strCache>
            </c:strRef>
          </c:tx>
          <c:marker>
            <c:symbol val="none"/>
          </c:marker>
          <c:cat>
            <c:strRef>
              <c:f>NormalizedAnnualDataSumm!$A$4:$A$9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NormalizedAnnualDataSumm!$C$4:$C$9</c:f>
              <c:numCache>
                <c:formatCode>#,##0_ ;[Red]\-#,##0\ </c:formatCode>
                <c:ptCount val="6"/>
                <c:pt idx="0">
                  <c:v>3168532848.5807638</c:v>
                </c:pt>
                <c:pt idx="1">
                  <c:v>3273529104.4408212</c:v>
                </c:pt>
                <c:pt idx="2">
                  <c:v>3189918850.5740337</c:v>
                </c:pt>
                <c:pt idx="3">
                  <c:v>3231789609.7043829</c:v>
                </c:pt>
                <c:pt idx="4">
                  <c:v>3207083357.0623288</c:v>
                </c:pt>
                <c:pt idx="5">
                  <c:v>3207083357.0623288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2-4DE6-B16F-226D41380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3701696"/>
        <c:axId val="884052080"/>
      </c:lineChart>
      <c:catAx>
        <c:axId val="94370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4052080"/>
        <c:crosses val="autoZero"/>
        <c:auto val="1"/>
        <c:lblAlgn val="ctr"/>
        <c:lblOffset val="100"/>
        <c:noMultiLvlLbl val="0"/>
      </c:catAx>
      <c:valAx>
        <c:axId val="884052080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943701696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476250</xdr:colOff>
      <xdr:row>11</xdr:row>
      <xdr:rowOff>185737</xdr:rowOff>
    </xdr:from>
    <xdr:to>
      <xdr:col>17</xdr:col>
      <xdr:colOff>171450</xdr:colOff>
      <xdr:row>26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5007BC-A083-4808-BEAE-9A4E47177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11</xdr:row>
      <xdr:rowOff>185737</xdr:rowOff>
    </xdr:from>
    <xdr:to>
      <xdr:col>15</xdr:col>
      <xdr:colOff>447675</xdr:colOff>
      <xdr:row>26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375EDE-8933-4571-9087-21D2571D4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561975</xdr:colOff>
      <xdr:row>11</xdr:row>
      <xdr:rowOff>185737</xdr:rowOff>
    </xdr:from>
    <xdr:to>
      <xdr:col>16</xdr:col>
      <xdr:colOff>257175</xdr:colOff>
      <xdr:row>26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09FDF3-EF65-49AB-9523-E791835DC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476250</xdr:colOff>
      <xdr:row>11</xdr:row>
      <xdr:rowOff>185737</xdr:rowOff>
    </xdr:from>
    <xdr:to>
      <xdr:col>17</xdr:col>
      <xdr:colOff>171450</xdr:colOff>
      <xdr:row>26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E96002-8E26-4AA6-AD27-50A42B193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257175</xdr:colOff>
      <xdr:row>11</xdr:row>
      <xdr:rowOff>185737</xdr:rowOff>
    </xdr:from>
    <xdr:to>
      <xdr:col>16</xdr:col>
      <xdr:colOff>561975</xdr:colOff>
      <xdr:row>26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81579F-4419-400E-A6FF-C607BAAF1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um, Martin" refreshedDate="44510.664275347219" createdVersion="4" refreshedVersion="6" minRefreshableVersion="3" recordCount="48" xr:uid="{DA6598DF-896F-4DD4-8CFE-A1750EA41303}">
  <cacheSource type="worksheet">
    <worksheetSource ref="A1:E49" sheet="Predicted Monthly Data Summ"/>
  </cacheSource>
  <cacheFields count="6">
    <cacheField name="Date" numFmtId="14">
      <sharedItems containsSemiMixedTypes="0" containsNonDate="0" containsDate="1" containsString="0" minDate="2017-01-01T00:00:00" maxDate="2020-12-02T00:00:00" count="48"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</sharedItems>
    </cacheField>
    <cacheField name="Year" numFmtId="0">
      <sharedItems containsSemiMixedTypes="0" containsString="0" containsNumber="1" containsInteger="1" minValue="2017" maxValue="2020" count="4">
        <n v="2017"/>
        <n v="2018"/>
        <n v="2019"/>
        <n v="2020"/>
      </sharedItems>
    </cacheField>
    <cacheField name="WHSL_kWh" numFmtId="0">
      <sharedItems containsSemiMixedTypes="0" containsString="0" containsNumber="1" minValue="218203458.59999999" maxValue="347121684" count="48">
        <n v="277000989.10000002"/>
        <n v="242928835.30000001"/>
        <n v="268282989.5"/>
        <n v="234677447.19999999"/>
        <n v="244160124.5"/>
        <n v="275426179.89999998"/>
        <n v="302256564.30000001"/>
        <n v="284023807.19999999"/>
        <n v="268671076.80000001"/>
        <n v="249859153.69999999"/>
        <n v="253035874.40000001"/>
        <n v="278099027.30000001"/>
        <n v="289798490.89999998"/>
        <n v="251614557"/>
        <n v="268375998.5"/>
        <n v="248656909"/>
        <n v="263110475.40000001"/>
        <n v="281217537.19999999"/>
        <n v="323148008.69999999"/>
        <n v="325222346.5"/>
        <n v="281705838.60000002"/>
        <n v="252830302.90000001"/>
        <n v="259398467.19999999"/>
        <n v="265712562.69999999"/>
        <n v="287103504.5"/>
        <n v="255789708.59999999"/>
        <n v="268817713.80000001"/>
        <n v="238123760.19999999"/>
        <n v="240428351.30000001"/>
        <n v="261805911.09999999"/>
        <n v="332403791.10000002"/>
        <n v="300975559.89999998"/>
        <n v="262855031.90000001"/>
        <n v="244083278"/>
        <n v="253920207"/>
        <n v="264697011.59999999"/>
        <n v="270281846.19999999"/>
        <n v="253965396.19999999"/>
        <n v="250421458"/>
        <n v="218203458.59999999"/>
        <n v="234783952.30000001"/>
        <n v="280693732.89999998"/>
        <n v="347121684"/>
        <n v="307825491.19999999"/>
        <n v="251413926.69999999"/>
        <n v="240496299.80000001"/>
        <n v="241980400.40000001"/>
        <n v="266365374.19999999"/>
      </sharedItems>
    </cacheField>
    <cacheField name="Predicted Value" numFmtId="0">
      <sharedItems containsSemiMixedTypes="0" containsString="0" containsNumber="1" minValue="238587302.77243596" maxValue="362786067.29867768" count="48">
        <n v="268919485.79872721"/>
        <n v="245894258.67964119"/>
        <n v="262463601.19409466"/>
        <n v="238587302.77243596"/>
        <n v="249633093.90954939"/>
        <n v="277274363.51214296"/>
        <n v="304748283.84847009"/>
        <n v="272013288.81061524"/>
        <n v="274118682.76225483"/>
        <n v="246352936.92756408"/>
        <n v="250922984.64949274"/>
        <n v="277604565.71577489"/>
        <n v="277181328.26387727"/>
        <n v="250466812.94580787"/>
        <n v="263869616.56634563"/>
        <n v="250165899.44904989"/>
        <n v="265955705.1067434"/>
        <n v="266657592.15461951"/>
        <n v="315021793.20363438"/>
        <n v="324845813.22367799"/>
        <n v="279656375.94937384"/>
        <n v="256696523.67279339"/>
        <n v="254684376.20089921"/>
        <n v="268327267.7039991"/>
        <n v="277800215.37217581"/>
        <n v="253471119.29677153"/>
        <n v="265323700.84021205"/>
        <n v="244565872.41085362"/>
        <n v="244237294.19222873"/>
        <n v="254948569.91696161"/>
        <n v="338007763.1176784"/>
        <n v="291341715.75997651"/>
        <n v="247173197.09173301"/>
        <n v="249833465.83867857"/>
        <n v="254738453.71521658"/>
        <n v="268477483.02154732"/>
        <n v="267369263.72162998"/>
        <n v="258185951.811984"/>
        <n v="256280738.72381145"/>
        <n v="246266309.80549908"/>
        <n v="262198809.00345278"/>
        <n v="280414587.47569799"/>
        <n v="362786067.29867768"/>
        <n v="295806180.50849843"/>
        <n v="240034834.17986351"/>
        <n v="248580331.80270332"/>
        <n v="244637975.76327676"/>
        <n v="269228559.60928822"/>
      </sharedItems>
    </cacheField>
    <cacheField name="Absolute % Error" numFmtId="165">
      <sharedItems containsSemiMixedTypes="0" containsString="0" containsNumber="1" minValue="9.9448399299114504E-4" maxValue="0.12860864527790342" count="48">
        <n v="2.9174997993798892E-2"/>
        <n v="1.2206963310794645E-2"/>
        <n v="2.1691231027173796E-2"/>
        <n v="1.6660550977886959E-2"/>
        <n v="2.2415492377214057E-2"/>
        <n v="6.7102684748922819E-3"/>
        <n v="8.2437235209123945E-3"/>
        <n v="4.2287012866239572E-2"/>
        <n v="2.0276116160840213E-2"/>
        <n v="1.4032772946336541E-2"/>
        <n v="8.3501588678576138E-3"/>
        <n v="1.7780054429737955E-3"/>
        <n v="4.3537709934026107E-2"/>
        <n v="4.5615169005985843E-3"/>
        <n v="1.6791300111937423E-2"/>
        <n v="6.0685643327525237E-3"/>
        <n v="1.081382146574689E-2"/>
        <n v="5.1774669497320645E-2"/>
        <n v="2.5147038748766417E-2"/>
        <n v="1.1577718455518468E-3"/>
        <n v="7.2751869851595697E-3"/>
        <n v="1.5291761819873935E-2"/>
        <n v="1.8173164436882126E-2"/>
        <n v="9.8403514588477313E-3"/>
        <n v="3.2403955305338975E-2"/>
        <n v="9.0644354533209234E-3"/>
        <n v="1.2997703575395725E-2"/>
        <n v="2.7053630454360836E-2"/>
        <n v="1.5842320057654208E-2"/>
        <n v="2.6192461255846657E-2"/>
        <n v="1.6858929313452044E-2"/>
        <n v="3.2008725702593069E-2"/>
        <n v="5.9659633277376105E-2"/>
        <n v="2.3558303075061817E-2"/>
        <n v="3.2224560813176126E-3"/>
        <n v="1.4282259549118851E-2"/>
        <n v="1.0776093619749778E-2"/>
        <n v="1.6618624722638552E-2"/>
        <n v="2.339767834037388E-2"/>
        <n v="0.12860864527790342"/>
        <n v="0.11676631402994217"/>
        <n v="9.9448399299114504E-4"/>
        <n v="4.5126490279062147E-2"/>
        <n v="3.9045858887925521E-2"/>
        <n v="4.5260390581761976E-2"/>
        <n v="3.3613955846414682E-2"/>
        <n v="1.0982605859332853E-2"/>
        <n v="1.0749090109356367E-2"/>
      </sharedItems>
    </cacheField>
    <cacheField name="Absolute % Error " numFmtId="0" formula=" ABS('Predicted Value'-WHSL_kWh)/WHSL_kWh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um, Martin" refreshedDate="44510.664277083335" createdVersion="4" refreshedVersion="6" minRefreshableVersion="3" recordCount="48" xr:uid="{3AB07BED-09B7-4470-8207-30295C980E3A}">
  <cacheSource type="worksheet">
    <worksheetSource ref="A1:E49" sheet="Predicted Monthly Data Summ"/>
  </cacheSource>
  <cacheFields count="5">
    <cacheField name="Date" numFmtId="14">
      <sharedItems containsSemiMixedTypes="0" containsNonDate="0" containsDate="1" containsString="0" minDate="2017-01-01T00:00:00" maxDate="2020-12-02T00:00:00" count="48"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</sharedItems>
    </cacheField>
    <cacheField name="Year" numFmtId="0">
      <sharedItems containsSemiMixedTypes="0" containsString="0" containsNumber="1" containsInteger="1" minValue="2017" maxValue="2020" count="4">
        <n v="2017"/>
        <n v="2018"/>
        <n v="2019"/>
        <n v="2020"/>
      </sharedItems>
    </cacheField>
    <cacheField name="WHSL_kWh" numFmtId="0">
      <sharedItems containsSemiMixedTypes="0" containsString="0" containsNumber="1" minValue="218203458.59999999" maxValue="347121684" count="48">
        <n v="277000989.10000002"/>
        <n v="242928835.30000001"/>
        <n v="268282989.5"/>
        <n v="234677447.19999999"/>
        <n v="244160124.5"/>
        <n v="275426179.89999998"/>
        <n v="302256564.30000001"/>
        <n v="284023807.19999999"/>
        <n v="268671076.80000001"/>
        <n v="249859153.69999999"/>
        <n v="253035874.40000001"/>
        <n v="278099027.30000001"/>
        <n v="289798490.89999998"/>
        <n v="251614557"/>
        <n v="268375998.5"/>
        <n v="248656909"/>
        <n v="263110475.40000001"/>
        <n v="281217537.19999999"/>
        <n v="323148008.69999999"/>
        <n v="325222346.5"/>
        <n v="281705838.60000002"/>
        <n v="252830302.90000001"/>
        <n v="259398467.19999999"/>
        <n v="265712562.69999999"/>
        <n v="287103504.5"/>
        <n v="255789708.59999999"/>
        <n v="268817713.80000001"/>
        <n v="238123760.19999999"/>
        <n v="240428351.30000001"/>
        <n v="261805911.09999999"/>
        <n v="332403791.10000002"/>
        <n v="300975559.89999998"/>
        <n v="262855031.90000001"/>
        <n v="244083278"/>
        <n v="253920207"/>
        <n v="264697011.59999999"/>
        <n v="270281846.19999999"/>
        <n v="253965396.19999999"/>
        <n v="250421458"/>
        <n v="218203458.59999999"/>
        <n v="234783952.30000001"/>
        <n v="280693732.89999998"/>
        <n v="347121684"/>
        <n v="307825491.19999999"/>
        <n v="251413926.69999999"/>
        <n v="240496299.80000001"/>
        <n v="241980400.40000001"/>
        <n v="266365374.19999999"/>
      </sharedItems>
    </cacheField>
    <cacheField name="Predicted Value" numFmtId="0">
      <sharedItems containsSemiMixedTypes="0" containsString="0" containsNumber="1" minValue="238587302.77243596" maxValue="362786067.29867768" count="48">
        <n v="268919485.79872721"/>
        <n v="245894258.67964119"/>
        <n v="262463601.19409466"/>
        <n v="238587302.77243596"/>
        <n v="249633093.90954939"/>
        <n v="277274363.51214296"/>
        <n v="304748283.84847009"/>
        <n v="272013288.81061524"/>
        <n v="274118682.76225483"/>
        <n v="246352936.92756408"/>
        <n v="250922984.64949274"/>
        <n v="277604565.71577489"/>
        <n v="277181328.26387727"/>
        <n v="250466812.94580787"/>
        <n v="263869616.56634563"/>
        <n v="250165899.44904989"/>
        <n v="265955705.1067434"/>
        <n v="266657592.15461951"/>
        <n v="315021793.20363438"/>
        <n v="324845813.22367799"/>
        <n v="279656375.94937384"/>
        <n v="256696523.67279339"/>
        <n v="254684376.20089921"/>
        <n v="268327267.7039991"/>
        <n v="277800215.37217581"/>
        <n v="253471119.29677153"/>
        <n v="265323700.84021205"/>
        <n v="244565872.41085362"/>
        <n v="244237294.19222873"/>
        <n v="254948569.91696161"/>
        <n v="338007763.1176784"/>
        <n v="291341715.75997651"/>
        <n v="247173197.09173301"/>
        <n v="249833465.83867857"/>
        <n v="254738453.71521658"/>
        <n v="268477483.02154732"/>
        <n v="267369263.72162998"/>
        <n v="258185951.811984"/>
        <n v="256280738.72381145"/>
        <n v="246266309.80549908"/>
        <n v="262198809.00345278"/>
        <n v="280414587.47569799"/>
        <n v="362786067.29867768"/>
        <n v="295806180.50849843"/>
        <n v="240034834.17986351"/>
        <n v="248580331.80270332"/>
        <n v="244637975.76327676"/>
        <n v="269228559.60928822"/>
      </sharedItems>
    </cacheField>
    <cacheField name="Absolute % Error" numFmtId="165">
      <sharedItems containsSemiMixedTypes="0" containsString="0" containsNumber="1" minValue="9.9448399299114504E-4" maxValue="0.12860864527790342" count="48">
        <n v="2.9174997993798892E-2"/>
        <n v="1.2206963310794645E-2"/>
        <n v="2.1691231027173796E-2"/>
        <n v="1.6660550977886959E-2"/>
        <n v="2.2415492377214057E-2"/>
        <n v="6.7102684748922819E-3"/>
        <n v="8.2437235209123945E-3"/>
        <n v="4.2287012866239572E-2"/>
        <n v="2.0276116160840213E-2"/>
        <n v="1.4032772946336541E-2"/>
        <n v="8.3501588678576138E-3"/>
        <n v="1.7780054429737955E-3"/>
        <n v="4.3537709934026107E-2"/>
        <n v="4.5615169005985843E-3"/>
        <n v="1.6791300111937423E-2"/>
        <n v="6.0685643327525237E-3"/>
        <n v="1.081382146574689E-2"/>
        <n v="5.1774669497320645E-2"/>
        <n v="2.5147038748766417E-2"/>
        <n v="1.1577718455518468E-3"/>
        <n v="7.2751869851595697E-3"/>
        <n v="1.5291761819873935E-2"/>
        <n v="1.8173164436882126E-2"/>
        <n v="9.8403514588477313E-3"/>
        <n v="3.2403955305338975E-2"/>
        <n v="9.0644354533209234E-3"/>
        <n v="1.2997703575395725E-2"/>
        <n v="2.7053630454360836E-2"/>
        <n v="1.5842320057654208E-2"/>
        <n v="2.6192461255846657E-2"/>
        <n v="1.6858929313452044E-2"/>
        <n v="3.2008725702593069E-2"/>
        <n v="5.9659633277376105E-2"/>
        <n v="2.3558303075061817E-2"/>
        <n v="3.2224560813176126E-3"/>
        <n v="1.4282259549118851E-2"/>
        <n v="1.0776093619749778E-2"/>
        <n v="1.6618624722638552E-2"/>
        <n v="2.339767834037388E-2"/>
        <n v="0.12860864527790342"/>
        <n v="0.11676631402994217"/>
        <n v="9.9448399299114504E-4"/>
        <n v="4.5126490279062147E-2"/>
        <n v="3.9045858887925521E-2"/>
        <n v="4.5260390581761976E-2"/>
        <n v="3.3613955846414682E-2"/>
        <n v="1.0982605859332853E-2"/>
        <n v="1.0749090109356367E-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um, Martin" refreshedDate="44510.664393634259" createdVersion="4" refreshedVersion="6" minRefreshableVersion="3" recordCount="72" xr:uid="{94EBE8ED-CF8E-4E2A-BE2B-E56E93BD3305}">
  <cacheSource type="worksheet">
    <worksheetSource ref="A1:D73" sheet="Normalized Monthly Data Summ"/>
  </cacheSource>
  <cacheFields count="4">
    <cacheField name="Date" numFmtId="17">
      <sharedItems containsSemiMixedTypes="0" containsNonDate="0" containsDate="1" containsString="0" minDate="2017-01-01T00:00:00" maxDate="2022-12-02T00:00:00" count="72"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</sharedItems>
    </cacheField>
    <cacheField name="Year" numFmtId="0">
      <sharedItems containsSemiMixedTypes="0" containsString="0" containsNumber="1" containsInteger="1" minValue="2017" maxValue="2022" count="6">
        <n v="2017"/>
        <n v="2018"/>
        <n v="2019"/>
        <n v="2020"/>
        <n v="2021"/>
        <n v="2022"/>
      </sharedItems>
    </cacheField>
    <cacheField name="WHSL_kWh" numFmtId="0">
      <sharedItems containsString="0" containsBlank="1" containsNumber="1" minValue="218203458.59999999" maxValue="347121684" count="49">
        <n v="277000989.10000002"/>
        <n v="242928835.30000001"/>
        <n v="268282989.5"/>
        <n v="234677447.19999999"/>
        <n v="244160124.5"/>
        <n v="275426179.89999998"/>
        <n v="302256564.30000001"/>
        <n v="284023807.19999999"/>
        <n v="268671076.80000001"/>
        <n v="249859153.69999999"/>
        <n v="253035874.40000001"/>
        <n v="278099027.30000001"/>
        <n v="289798490.89999998"/>
        <n v="251614557"/>
        <n v="268375998.5"/>
        <n v="248656909"/>
        <n v="263110475.40000001"/>
        <n v="281217537.19999999"/>
        <n v="323148008.69999999"/>
        <n v="325222346.5"/>
        <n v="281705838.60000002"/>
        <n v="252830302.90000001"/>
        <n v="259398467.19999999"/>
        <n v="265712562.69999999"/>
        <n v="287103504.5"/>
        <n v="255789708.59999999"/>
        <n v="268817713.80000001"/>
        <n v="238123760.19999999"/>
        <n v="240428351.30000001"/>
        <n v="261805911.09999999"/>
        <n v="332403791.10000002"/>
        <n v="300975559.89999998"/>
        <n v="262855031.90000001"/>
        <n v="244083278"/>
        <n v="253920207"/>
        <n v="264697011.59999999"/>
        <n v="270281846.19999999"/>
        <n v="253965396.19999999"/>
        <n v="250421458"/>
        <n v="218203458.59999999"/>
        <n v="234783952.30000001"/>
        <n v="280693732.89999998"/>
        <n v="347121684"/>
        <n v="307825491.19999999"/>
        <n v="251413926.69999999"/>
        <n v="240496299.80000001"/>
        <n v="241980400.40000001"/>
        <n v="266365374.19999999"/>
        <m/>
      </sharedItems>
    </cacheField>
    <cacheField name="Normalized Value" numFmtId="0">
      <sharedItems containsSemiMixedTypes="0" containsString="0" containsNumber="1" minValue="238587302.77243596" maxValue="362786067.29867768" count="60">
        <n v="268919485.79872721"/>
        <n v="245894258.67964119"/>
        <n v="262463601.19409466"/>
        <n v="238587302.77243596"/>
        <n v="249633093.90954939"/>
        <n v="277274363.51214296"/>
        <n v="304748283.84847009"/>
        <n v="272013288.81061524"/>
        <n v="274118682.76225483"/>
        <n v="246352936.92756408"/>
        <n v="250922984.64949274"/>
        <n v="277604565.71577489"/>
        <n v="277181328.26387727"/>
        <n v="250466812.94580787"/>
        <n v="263869616.56634563"/>
        <n v="250165899.44904989"/>
        <n v="265955705.1067434"/>
        <n v="266657592.15461951"/>
        <n v="315021793.20363438"/>
        <n v="324845813.22367799"/>
        <n v="279656375.94937384"/>
        <n v="256696523.67279339"/>
        <n v="254684376.20089921"/>
        <n v="268327267.7039991"/>
        <n v="277800215.37217581"/>
        <n v="253471119.29677153"/>
        <n v="265323700.84021205"/>
        <n v="244565872.41085362"/>
        <n v="244237294.19222873"/>
        <n v="254948569.91696161"/>
        <n v="338007763.1176784"/>
        <n v="291341715.75997651"/>
        <n v="247173197.09173301"/>
        <n v="249833465.83867857"/>
        <n v="254738453.71521658"/>
        <n v="268477483.02154732"/>
        <n v="267369263.72162998"/>
        <n v="258185951.811984"/>
        <n v="256280738.72381145"/>
        <n v="246266309.80549908"/>
        <n v="262198809.00345278"/>
        <n v="280414587.47569799"/>
        <n v="362786067.29867768"/>
        <n v="295806180.50849843"/>
        <n v="240034834.17986351"/>
        <n v="248580331.80270332"/>
        <n v="244637975.76327676"/>
        <n v="269228559.60928822"/>
        <n v="274864407.2060141"/>
        <n v="255511043.30907583"/>
        <n v="262294335.0840784"/>
        <n v="244732911.8439672"/>
        <n v="256938175.09733301"/>
        <n v="268706294.86326069"/>
        <n v="323958909.60971683"/>
        <n v="294499091.54739547"/>
        <n v="257913658.93643272"/>
        <n v="248373952.74476379"/>
        <n v="249676865.13680872"/>
        <n v="269613711.6834817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">
  <r>
    <x v="0"/>
    <x v="0"/>
    <x v="0"/>
    <x v="0"/>
  </r>
  <r>
    <x v="1"/>
    <x v="0"/>
    <x v="1"/>
    <x v="1"/>
  </r>
  <r>
    <x v="2"/>
    <x v="0"/>
    <x v="2"/>
    <x v="2"/>
  </r>
  <r>
    <x v="3"/>
    <x v="0"/>
    <x v="3"/>
    <x v="3"/>
  </r>
  <r>
    <x v="4"/>
    <x v="0"/>
    <x v="4"/>
    <x v="4"/>
  </r>
  <r>
    <x v="5"/>
    <x v="0"/>
    <x v="5"/>
    <x v="5"/>
  </r>
  <r>
    <x v="6"/>
    <x v="0"/>
    <x v="6"/>
    <x v="6"/>
  </r>
  <r>
    <x v="7"/>
    <x v="0"/>
    <x v="7"/>
    <x v="7"/>
  </r>
  <r>
    <x v="8"/>
    <x v="0"/>
    <x v="8"/>
    <x v="8"/>
  </r>
  <r>
    <x v="9"/>
    <x v="0"/>
    <x v="9"/>
    <x v="9"/>
  </r>
  <r>
    <x v="10"/>
    <x v="0"/>
    <x v="10"/>
    <x v="10"/>
  </r>
  <r>
    <x v="11"/>
    <x v="0"/>
    <x v="11"/>
    <x v="11"/>
  </r>
  <r>
    <x v="12"/>
    <x v="1"/>
    <x v="12"/>
    <x v="12"/>
  </r>
  <r>
    <x v="13"/>
    <x v="1"/>
    <x v="13"/>
    <x v="13"/>
  </r>
  <r>
    <x v="14"/>
    <x v="1"/>
    <x v="14"/>
    <x v="14"/>
  </r>
  <r>
    <x v="15"/>
    <x v="1"/>
    <x v="15"/>
    <x v="15"/>
  </r>
  <r>
    <x v="16"/>
    <x v="1"/>
    <x v="16"/>
    <x v="16"/>
  </r>
  <r>
    <x v="17"/>
    <x v="1"/>
    <x v="17"/>
    <x v="17"/>
  </r>
  <r>
    <x v="18"/>
    <x v="1"/>
    <x v="18"/>
    <x v="18"/>
  </r>
  <r>
    <x v="19"/>
    <x v="1"/>
    <x v="19"/>
    <x v="19"/>
  </r>
  <r>
    <x v="20"/>
    <x v="1"/>
    <x v="20"/>
    <x v="20"/>
  </r>
  <r>
    <x v="21"/>
    <x v="1"/>
    <x v="21"/>
    <x v="21"/>
  </r>
  <r>
    <x v="22"/>
    <x v="1"/>
    <x v="22"/>
    <x v="22"/>
  </r>
  <r>
    <x v="23"/>
    <x v="1"/>
    <x v="23"/>
    <x v="23"/>
  </r>
  <r>
    <x v="24"/>
    <x v="2"/>
    <x v="24"/>
    <x v="24"/>
  </r>
  <r>
    <x v="25"/>
    <x v="2"/>
    <x v="25"/>
    <x v="25"/>
  </r>
  <r>
    <x v="26"/>
    <x v="2"/>
    <x v="26"/>
    <x v="26"/>
  </r>
  <r>
    <x v="27"/>
    <x v="2"/>
    <x v="27"/>
    <x v="27"/>
  </r>
  <r>
    <x v="28"/>
    <x v="2"/>
    <x v="28"/>
    <x v="28"/>
  </r>
  <r>
    <x v="29"/>
    <x v="2"/>
    <x v="29"/>
    <x v="29"/>
  </r>
  <r>
    <x v="30"/>
    <x v="2"/>
    <x v="30"/>
    <x v="30"/>
  </r>
  <r>
    <x v="31"/>
    <x v="2"/>
    <x v="31"/>
    <x v="31"/>
  </r>
  <r>
    <x v="32"/>
    <x v="2"/>
    <x v="32"/>
    <x v="32"/>
  </r>
  <r>
    <x v="33"/>
    <x v="2"/>
    <x v="33"/>
    <x v="33"/>
  </r>
  <r>
    <x v="34"/>
    <x v="2"/>
    <x v="34"/>
    <x v="34"/>
  </r>
  <r>
    <x v="35"/>
    <x v="2"/>
    <x v="35"/>
    <x v="35"/>
  </r>
  <r>
    <x v="36"/>
    <x v="3"/>
    <x v="36"/>
    <x v="36"/>
  </r>
  <r>
    <x v="37"/>
    <x v="3"/>
    <x v="37"/>
    <x v="37"/>
  </r>
  <r>
    <x v="38"/>
    <x v="3"/>
    <x v="38"/>
    <x v="38"/>
  </r>
  <r>
    <x v="39"/>
    <x v="3"/>
    <x v="39"/>
    <x v="39"/>
  </r>
  <r>
    <x v="40"/>
    <x v="3"/>
    <x v="40"/>
    <x v="40"/>
  </r>
  <r>
    <x v="41"/>
    <x v="3"/>
    <x v="41"/>
    <x v="41"/>
  </r>
  <r>
    <x v="42"/>
    <x v="3"/>
    <x v="42"/>
    <x v="42"/>
  </r>
  <r>
    <x v="43"/>
    <x v="3"/>
    <x v="43"/>
    <x v="43"/>
  </r>
  <r>
    <x v="44"/>
    <x v="3"/>
    <x v="44"/>
    <x v="44"/>
  </r>
  <r>
    <x v="45"/>
    <x v="3"/>
    <x v="45"/>
    <x v="45"/>
  </r>
  <r>
    <x v="46"/>
    <x v="3"/>
    <x v="46"/>
    <x v="46"/>
  </r>
  <r>
    <x v="47"/>
    <x v="3"/>
    <x v="47"/>
    <x v="47"/>
  </r>
  <r>
    <x v="48"/>
    <x v="4"/>
    <x v="48"/>
    <x v="48"/>
  </r>
  <r>
    <x v="49"/>
    <x v="4"/>
    <x v="48"/>
    <x v="49"/>
  </r>
  <r>
    <x v="50"/>
    <x v="4"/>
    <x v="48"/>
    <x v="50"/>
  </r>
  <r>
    <x v="51"/>
    <x v="4"/>
    <x v="48"/>
    <x v="51"/>
  </r>
  <r>
    <x v="52"/>
    <x v="4"/>
    <x v="48"/>
    <x v="52"/>
  </r>
  <r>
    <x v="53"/>
    <x v="4"/>
    <x v="48"/>
    <x v="53"/>
  </r>
  <r>
    <x v="54"/>
    <x v="4"/>
    <x v="48"/>
    <x v="54"/>
  </r>
  <r>
    <x v="55"/>
    <x v="4"/>
    <x v="48"/>
    <x v="55"/>
  </r>
  <r>
    <x v="56"/>
    <x v="4"/>
    <x v="48"/>
    <x v="56"/>
  </r>
  <r>
    <x v="57"/>
    <x v="4"/>
    <x v="48"/>
    <x v="57"/>
  </r>
  <r>
    <x v="58"/>
    <x v="4"/>
    <x v="48"/>
    <x v="58"/>
  </r>
  <r>
    <x v="59"/>
    <x v="4"/>
    <x v="48"/>
    <x v="59"/>
  </r>
  <r>
    <x v="60"/>
    <x v="5"/>
    <x v="48"/>
    <x v="48"/>
  </r>
  <r>
    <x v="61"/>
    <x v="5"/>
    <x v="48"/>
    <x v="49"/>
  </r>
  <r>
    <x v="62"/>
    <x v="5"/>
    <x v="48"/>
    <x v="50"/>
  </r>
  <r>
    <x v="63"/>
    <x v="5"/>
    <x v="48"/>
    <x v="51"/>
  </r>
  <r>
    <x v="64"/>
    <x v="5"/>
    <x v="48"/>
    <x v="52"/>
  </r>
  <r>
    <x v="65"/>
    <x v="5"/>
    <x v="48"/>
    <x v="53"/>
  </r>
  <r>
    <x v="66"/>
    <x v="5"/>
    <x v="48"/>
    <x v="54"/>
  </r>
  <r>
    <x v="67"/>
    <x v="5"/>
    <x v="48"/>
    <x v="55"/>
  </r>
  <r>
    <x v="68"/>
    <x v="5"/>
    <x v="48"/>
    <x v="56"/>
  </r>
  <r>
    <x v="69"/>
    <x v="5"/>
    <x v="48"/>
    <x v="57"/>
  </r>
  <r>
    <x v="70"/>
    <x v="5"/>
    <x v="48"/>
    <x v="58"/>
  </r>
  <r>
    <x v="71"/>
    <x v="5"/>
    <x v="48"/>
    <x v="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C93347-D0FF-4A4C-A273-8C1A391EE0DB}" name="PivotTable2" cacheId="150" applyNumberFormats="0" applyBorderFormats="0" applyFontFormats="0" applyPatternFormats="0" applyAlignmentFormats="0" applyWidthHeightFormats="1" dataCaption="Values" updatedVersion="6" minRefreshableVersion="3" showDrill="0" useAutoFormatting="1" rowGrandTotals="0" colGrandTotals="0" itemPrintTitles="1" createdVersion="4" indent="0" showHeaders="0" outline="1" outlineData="1" multipleFieldFilters="0" chartFormat="1">
  <location ref="A3:D7" firstHeaderRow="0" firstDataRow="1" firstDataCol="1"/>
  <pivotFields count="6">
    <pivotField numFmtId="14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axis="axisRow" showAll="0" defaultSubtotal="0">
      <items count="4">
        <item x="0"/>
        <item x="1"/>
        <item x="2"/>
        <item x="3"/>
      </items>
    </pivotField>
    <pivotField dataField="1" showAll="0" defaultSubtotal="0">
      <items count="48">
        <item x="39"/>
        <item x="3"/>
        <item x="40"/>
        <item x="27"/>
        <item x="28"/>
        <item x="45"/>
        <item x="46"/>
        <item x="1"/>
        <item x="33"/>
        <item x="4"/>
        <item x="15"/>
        <item x="9"/>
        <item x="38"/>
        <item x="44"/>
        <item x="13"/>
        <item x="21"/>
        <item x="10"/>
        <item x="34"/>
        <item x="37"/>
        <item x="25"/>
        <item x="22"/>
        <item x="29"/>
        <item x="32"/>
        <item x="16"/>
        <item x="35"/>
        <item x="23"/>
        <item x="47"/>
        <item x="2"/>
        <item x="14"/>
        <item x="8"/>
        <item x="26"/>
        <item x="36"/>
        <item x="5"/>
        <item x="0"/>
        <item x="11"/>
        <item x="41"/>
        <item x="17"/>
        <item x="20"/>
        <item x="7"/>
        <item x="24"/>
        <item x="12"/>
        <item x="31"/>
        <item x="6"/>
        <item x="43"/>
        <item x="18"/>
        <item x="19"/>
        <item x="30"/>
        <item x="42"/>
      </items>
    </pivotField>
    <pivotField dataField="1" showAll="0" defaultSubtotal="0">
      <items count="48">
        <item x="3"/>
        <item x="44"/>
        <item x="28"/>
        <item x="27"/>
        <item x="46"/>
        <item x="1"/>
        <item x="39"/>
        <item x="9"/>
        <item x="32"/>
        <item x="45"/>
        <item x="4"/>
        <item x="33"/>
        <item x="15"/>
        <item x="13"/>
        <item x="10"/>
        <item x="25"/>
        <item x="22"/>
        <item x="34"/>
        <item x="29"/>
        <item x="38"/>
        <item x="21"/>
        <item x="37"/>
        <item x="40"/>
        <item x="2"/>
        <item x="14"/>
        <item x="26"/>
        <item x="16"/>
        <item x="17"/>
        <item x="36"/>
        <item x="23"/>
        <item x="35"/>
        <item x="0"/>
        <item x="47"/>
        <item x="7"/>
        <item x="8"/>
        <item x="12"/>
        <item x="5"/>
        <item x="11"/>
        <item x="24"/>
        <item x="20"/>
        <item x="41"/>
        <item x="31"/>
        <item x="43"/>
        <item x="6"/>
        <item x="18"/>
        <item x="19"/>
        <item x="30"/>
        <item x="42"/>
      </items>
    </pivotField>
    <pivotField numFmtId="165" showAll="0" defaultSubtotal="0">
      <items count="48">
        <item x="41"/>
        <item x="19"/>
        <item x="11"/>
        <item x="34"/>
        <item x="13"/>
        <item x="15"/>
        <item x="5"/>
        <item x="20"/>
        <item x="6"/>
        <item x="10"/>
        <item x="25"/>
        <item x="23"/>
        <item x="47"/>
        <item x="36"/>
        <item x="16"/>
        <item x="46"/>
        <item x="1"/>
        <item x="26"/>
        <item x="9"/>
        <item x="35"/>
        <item x="21"/>
        <item x="28"/>
        <item x="37"/>
        <item x="3"/>
        <item x="14"/>
        <item x="30"/>
        <item x="22"/>
        <item x="8"/>
        <item x="2"/>
        <item x="4"/>
        <item x="38"/>
        <item x="33"/>
        <item x="18"/>
        <item x="29"/>
        <item x="27"/>
        <item x="0"/>
        <item x="31"/>
        <item x="24"/>
        <item x="45"/>
        <item x="43"/>
        <item x="7"/>
        <item x="12"/>
        <item x="42"/>
        <item x="44"/>
        <item x="17"/>
        <item x="32"/>
        <item x="40"/>
        <item x="39"/>
      </items>
    </pivotField>
    <pivotField dataField="1" dragToRow="0" dragToCol="0" dragToPage="0" showAll="0" defaultSubtotal="0"/>
  </pivotFields>
  <rowFields count="1">
    <field x="1"/>
  </rowFields>
  <rowItems count="4">
    <i>
      <x/>
    </i>
    <i>
      <x v="1"/>
    </i>
    <i>
      <x v="2"/>
    </i>
    <i>
      <x v="3"/>
    </i>
  </rowItems>
  <colFields count="1">
    <field x="-2"/>
  </colFields>
  <colItems count="3">
    <i>
      <x/>
    </i>
    <i i="1">
      <x v="1"/>
    </i>
    <i i="2">
      <x v="2"/>
    </i>
  </colItems>
  <dataFields count="3">
    <dataField name="WHSL_kWh " fld="2" baseField="0" baseItem="0" numFmtId="166"/>
    <dataField name="Predicted Value " fld="3" baseField="0" baseItem="0" numFmtId="166"/>
    <dataField name="Average of Absolute % Error " fld="5" subtotal="average" baseField="0" baseItem="0" numFmtId="165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C33089-73FF-42E5-8CFB-F30468CA3589}" name="PivotTable2" cacheId="157" applyNumberFormats="0" applyBorderFormats="0" applyFontFormats="0" applyPatternFormats="0" applyAlignmentFormats="0" applyWidthHeightFormats="1" dataCaption="Values" updatedVersion="6" minRefreshableVersion="3" showDrill="0" useAutoFormatting="1" rowGrandTotals="0" colGrandTotals="0" itemPrintTitles="1" createdVersion="4" indent="0" showHeaders="0" outline="1" outlineData="1" multipleFieldFilters="0" chartFormat="1">
  <location ref="A3:C7" firstHeaderRow="0" firstDataRow="1" firstDataCol="1"/>
  <pivotFields count="5">
    <pivotField numFmtId="14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axis="axisRow" showAll="0" defaultSubtotal="0">
      <items count="4">
        <item x="0"/>
        <item x="1"/>
        <item x="2"/>
        <item x="3"/>
      </items>
    </pivotField>
    <pivotField dataField="1" showAll="0" defaultSubtotal="0">
      <items count="48">
        <item x="39"/>
        <item x="3"/>
        <item x="40"/>
        <item x="27"/>
        <item x="28"/>
        <item x="45"/>
        <item x="46"/>
        <item x="1"/>
        <item x="33"/>
        <item x="4"/>
        <item x="15"/>
        <item x="9"/>
        <item x="38"/>
        <item x="44"/>
        <item x="13"/>
        <item x="21"/>
        <item x="10"/>
        <item x="34"/>
        <item x="37"/>
        <item x="25"/>
        <item x="22"/>
        <item x="29"/>
        <item x="32"/>
        <item x="16"/>
        <item x="35"/>
        <item x="23"/>
        <item x="47"/>
        <item x="2"/>
        <item x="14"/>
        <item x="8"/>
        <item x="26"/>
        <item x="36"/>
        <item x="5"/>
        <item x="0"/>
        <item x="11"/>
        <item x="41"/>
        <item x="17"/>
        <item x="20"/>
        <item x="7"/>
        <item x="24"/>
        <item x="12"/>
        <item x="31"/>
        <item x="6"/>
        <item x="43"/>
        <item x="18"/>
        <item x="19"/>
        <item x="30"/>
        <item x="42"/>
      </items>
    </pivotField>
    <pivotField dataField="1" showAll="0" defaultSubtotal="0">
      <items count="48">
        <item x="3"/>
        <item x="44"/>
        <item x="28"/>
        <item x="27"/>
        <item x="46"/>
        <item x="1"/>
        <item x="39"/>
        <item x="9"/>
        <item x="32"/>
        <item x="45"/>
        <item x="4"/>
        <item x="33"/>
        <item x="15"/>
        <item x="13"/>
        <item x="10"/>
        <item x="25"/>
        <item x="22"/>
        <item x="34"/>
        <item x="29"/>
        <item x="38"/>
        <item x="21"/>
        <item x="37"/>
        <item x="40"/>
        <item x="2"/>
        <item x="14"/>
        <item x="26"/>
        <item x="16"/>
        <item x="17"/>
        <item x="36"/>
        <item x="23"/>
        <item x="35"/>
        <item x="0"/>
        <item x="47"/>
        <item x="7"/>
        <item x="8"/>
        <item x="12"/>
        <item x="5"/>
        <item x="11"/>
        <item x="24"/>
        <item x="20"/>
        <item x="41"/>
        <item x="31"/>
        <item x="43"/>
        <item x="6"/>
        <item x="18"/>
        <item x="19"/>
        <item x="30"/>
        <item x="42"/>
      </items>
    </pivotField>
    <pivotField numFmtId="165" showAll="0" defaultSubtotal="0">
      <items count="48">
        <item x="41"/>
        <item x="19"/>
        <item x="11"/>
        <item x="34"/>
        <item x="13"/>
        <item x="15"/>
        <item x="5"/>
        <item x="20"/>
        <item x="6"/>
        <item x="10"/>
        <item x="25"/>
        <item x="23"/>
        <item x="47"/>
        <item x="36"/>
        <item x="16"/>
        <item x="46"/>
        <item x="1"/>
        <item x="26"/>
        <item x="9"/>
        <item x="35"/>
        <item x="21"/>
        <item x="28"/>
        <item x="37"/>
        <item x="3"/>
        <item x="14"/>
        <item x="30"/>
        <item x="22"/>
        <item x="8"/>
        <item x="2"/>
        <item x="4"/>
        <item x="38"/>
        <item x="33"/>
        <item x="18"/>
        <item x="29"/>
        <item x="27"/>
        <item x="0"/>
        <item x="31"/>
        <item x="24"/>
        <item x="45"/>
        <item x="43"/>
        <item x="7"/>
        <item x="12"/>
        <item x="42"/>
        <item x="44"/>
        <item x="17"/>
        <item x="32"/>
        <item x="40"/>
        <item x="39"/>
      </items>
    </pivotField>
  </pivotFields>
  <rowFields count="1">
    <field x="1"/>
  </rowFields>
  <rowItems count="4">
    <i>
      <x/>
    </i>
    <i>
      <x v="1"/>
    </i>
    <i>
      <x v="2"/>
    </i>
    <i>
      <x v="3"/>
    </i>
  </rowItems>
  <colFields count="1">
    <field x="-2"/>
  </colFields>
  <colItems count="2">
    <i>
      <x/>
    </i>
    <i i="1">
      <x v="1"/>
    </i>
  </colItems>
  <dataFields count="2">
    <dataField name="Sum of WHSL_kWh" fld="2" baseField="0" baseItem="0" numFmtId="166"/>
    <dataField name="Sum of Predicted Value" fld="3" baseField="0" baseItem="0" numFmtId="166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DF3980-187B-47CB-82EF-AB1EF5383FC7}" name="PivotTable1" cacheId="163" applyNumberFormats="0" applyBorderFormats="0" applyFontFormats="0" applyPatternFormats="0" applyAlignmentFormats="0" applyWidthHeightFormats="1" dataCaption="Values" updatedVersion="6" minRefreshableVersion="3" showDrill="0" useAutoFormatting="1" rowGrandTotals="0" colGrandTotals="0" itemPrintTitles="1" createdVersion="4" indent="0" showHeaders="0" outline="1" outlineData="1" multipleFieldFilters="0" chartFormat="1">
  <location ref="A3:C9" firstHeaderRow="0" firstDataRow="1" firstDataCol="1"/>
  <pivotFields count="4">
    <pivotField numFmtId="17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>
      <items count="49">
        <item x="39"/>
        <item x="3"/>
        <item x="40"/>
        <item x="27"/>
        <item x="28"/>
        <item x="45"/>
        <item x="46"/>
        <item x="1"/>
        <item x="33"/>
        <item x="4"/>
        <item x="15"/>
        <item x="9"/>
        <item x="38"/>
        <item x="44"/>
        <item x="13"/>
        <item x="21"/>
        <item x="10"/>
        <item x="34"/>
        <item x="37"/>
        <item x="25"/>
        <item x="22"/>
        <item x="29"/>
        <item x="32"/>
        <item x="16"/>
        <item x="35"/>
        <item x="23"/>
        <item x="47"/>
        <item x="2"/>
        <item x="14"/>
        <item x="8"/>
        <item x="26"/>
        <item x="36"/>
        <item x="5"/>
        <item x="0"/>
        <item x="11"/>
        <item x="41"/>
        <item x="17"/>
        <item x="20"/>
        <item x="7"/>
        <item x="24"/>
        <item x="12"/>
        <item x="31"/>
        <item x="6"/>
        <item x="43"/>
        <item x="18"/>
        <item x="19"/>
        <item x="30"/>
        <item x="42"/>
        <item x="48"/>
      </items>
    </pivotField>
    <pivotField dataField="1" showAll="0" defaultSubtotal="0">
      <items count="60">
        <item x="3"/>
        <item x="44"/>
        <item x="28"/>
        <item x="27"/>
        <item x="46"/>
        <item x="51"/>
        <item x="1"/>
        <item x="39"/>
        <item x="9"/>
        <item x="32"/>
        <item x="57"/>
        <item x="45"/>
        <item x="4"/>
        <item x="58"/>
        <item x="33"/>
        <item x="15"/>
        <item x="13"/>
        <item x="10"/>
        <item x="25"/>
        <item x="22"/>
        <item x="34"/>
        <item x="29"/>
        <item x="49"/>
        <item x="38"/>
        <item x="21"/>
        <item x="52"/>
        <item x="56"/>
        <item x="37"/>
        <item x="40"/>
        <item x="50"/>
        <item x="2"/>
        <item x="14"/>
        <item x="26"/>
        <item x="16"/>
        <item x="17"/>
        <item x="36"/>
        <item x="23"/>
        <item x="35"/>
        <item x="53"/>
        <item x="0"/>
        <item x="47"/>
        <item x="59"/>
        <item x="7"/>
        <item x="8"/>
        <item x="48"/>
        <item x="12"/>
        <item x="5"/>
        <item x="11"/>
        <item x="24"/>
        <item x="20"/>
        <item x="41"/>
        <item x="31"/>
        <item x="55"/>
        <item x="43"/>
        <item x="6"/>
        <item x="18"/>
        <item x="54"/>
        <item x="19"/>
        <item x="30"/>
        <item x="42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>
      <x v="5"/>
    </i>
  </rowItems>
  <colFields count="1">
    <field x="-2"/>
  </colFields>
  <colItems count="2">
    <i>
      <x/>
    </i>
    <i i="1">
      <x v="1"/>
    </i>
  </colItems>
  <dataFields count="2">
    <dataField name="Sum of WHSL_kWh" fld="2" baseField="0" baseItem="0" numFmtId="166"/>
    <dataField name="Normalized Value " fld="3" baseField="0" baseItem="0" numFmtId="166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4D7E8-B0BC-4EC7-B79A-9845AE9355EE}">
  <dimension ref="A1:N33"/>
  <sheetViews>
    <sheetView showGridLines="0" tabSelected="1" workbookViewId="0">
      <selection activeCell="G28" sqref="G28"/>
    </sheetView>
  </sheetViews>
  <sheetFormatPr defaultRowHeight="15" x14ac:dyDescent="0.25"/>
  <cols>
    <col min="1" max="1" width="18" bestFit="1" customWidth="1"/>
    <col min="2" max="2" width="12" bestFit="1" customWidth="1"/>
    <col min="3" max="3" width="14.5703125" bestFit="1" customWidth="1"/>
    <col min="4" max="5" width="12" bestFit="1" customWidth="1"/>
    <col min="6" max="6" width="13.42578125" bestFit="1" customWidth="1"/>
    <col min="7" max="7" width="12" bestFit="1" customWidth="1"/>
    <col min="10" max="10" width="15.7109375" customWidth="1"/>
    <col min="11" max="11" width="17.85546875" bestFit="1" customWidth="1"/>
    <col min="12" max="12" width="9.5703125" bestFit="1" customWidth="1"/>
    <col min="13" max="13" width="17.5703125" bestFit="1" customWidth="1"/>
    <col min="14" max="14" width="9.5703125" bestFit="1" customWidth="1"/>
  </cols>
  <sheetData>
    <row r="1" spans="1:14" x14ac:dyDescent="0.25">
      <c r="A1" t="s">
        <v>7</v>
      </c>
    </row>
    <row r="2" spans="1:14" ht="15.75" thickBot="1" x14ac:dyDescent="0.3"/>
    <row r="3" spans="1:14" x14ac:dyDescent="0.25">
      <c r="A3" s="6" t="s">
        <v>8</v>
      </c>
      <c r="B3" s="6"/>
    </row>
    <row r="4" spans="1:14" x14ac:dyDescent="0.25">
      <c r="A4" s="3" t="s">
        <v>9</v>
      </c>
      <c r="B4" s="3">
        <v>0.94527134677534808</v>
      </c>
      <c r="K4" s="1"/>
      <c r="L4" s="1"/>
      <c r="M4" s="1"/>
      <c r="N4" s="1"/>
    </row>
    <row r="5" spans="1:14" x14ac:dyDescent="0.25">
      <c r="A5" s="3" t="s">
        <v>10</v>
      </c>
      <c r="B5" s="3">
        <v>0.89353791903448032</v>
      </c>
      <c r="J5" s="13" t="s">
        <v>41</v>
      </c>
      <c r="K5" s="1"/>
      <c r="L5" s="1"/>
      <c r="M5" s="1"/>
      <c r="N5" s="1"/>
    </row>
    <row r="6" spans="1:14" x14ac:dyDescent="0.25">
      <c r="A6" s="3" t="s">
        <v>11</v>
      </c>
      <c r="B6" s="3">
        <v>0.88363446964233894</v>
      </c>
      <c r="J6" s="1"/>
      <c r="K6" s="1" t="s">
        <v>40</v>
      </c>
      <c r="L6" s="1" t="s">
        <v>37</v>
      </c>
      <c r="M6" s="1" t="s">
        <v>36</v>
      </c>
      <c r="N6" s="1" t="s">
        <v>37</v>
      </c>
    </row>
    <row r="7" spans="1:14" x14ac:dyDescent="0.25">
      <c r="A7" s="3" t="s">
        <v>12</v>
      </c>
      <c r="B7" s="3">
        <v>9271608.1553019546</v>
      </c>
      <c r="J7" s="1">
        <v>2017</v>
      </c>
      <c r="K7" s="15">
        <v>3178422069.2000003</v>
      </c>
      <c r="L7" s="15"/>
      <c r="M7" s="15">
        <v>3168532848.5807638</v>
      </c>
      <c r="N7" s="1"/>
    </row>
    <row r="8" spans="1:14" ht="15.75" thickBot="1" x14ac:dyDescent="0.3">
      <c r="A8" s="4" t="s">
        <v>13</v>
      </c>
      <c r="B8" s="4">
        <v>48</v>
      </c>
      <c r="J8" s="1">
        <v>2018</v>
      </c>
      <c r="K8" s="15">
        <v>3310791494.5999994</v>
      </c>
      <c r="L8" s="16">
        <f>K8/K7-1</f>
        <v>4.1646270544967612E-2</v>
      </c>
      <c r="M8" s="15">
        <v>3273529104.4408212</v>
      </c>
      <c r="N8" s="16">
        <f>M8/M7-1</f>
        <v>3.3137183951583937E-2</v>
      </c>
    </row>
    <row r="9" spans="1:14" x14ac:dyDescent="0.25">
      <c r="J9" s="1">
        <v>2019</v>
      </c>
      <c r="K9" s="15">
        <v>3211003829</v>
      </c>
      <c r="L9" s="16">
        <f t="shared" ref="L9:L10" si="0">K9/K8-1</f>
        <v>-3.0140123823187315E-2</v>
      </c>
      <c r="M9" s="15">
        <v>3189918850.5740337</v>
      </c>
      <c r="N9" s="16">
        <f t="shared" ref="N9:N12" si="1">M9/M8-1</f>
        <v>-2.5541319841440591E-2</v>
      </c>
    </row>
    <row r="10" spans="1:14" ht="15.75" thickBot="1" x14ac:dyDescent="0.3">
      <c r="A10" t="s">
        <v>14</v>
      </c>
      <c r="J10" s="1">
        <v>2020</v>
      </c>
      <c r="K10" s="15">
        <v>3163553020.4999995</v>
      </c>
      <c r="L10" s="16">
        <f t="shared" si="0"/>
        <v>-1.4777562104240194E-2</v>
      </c>
      <c r="M10" s="15">
        <v>3231789609.7043829</v>
      </c>
      <c r="N10" s="16">
        <f t="shared" si="1"/>
        <v>1.3125963728768397E-2</v>
      </c>
    </row>
    <row r="11" spans="1:14" x14ac:dyDescent="0.25">
      <c r="A11" s="5"/>
      <c r="B11" s="5" t="s">
        <v>18</v>
      </c>
      <c r="C11" s="5" t="s">
        <v>19</v>
      </c>
      <c r="D11" s="5" t="s">
        <v>20</v>
      </c>
      <c r="E11" s="5" t="s">
        <v>21</v>
      </c>
      <c r="F11" s="5" t="s">
        <v>22</v>
      </c>
      <c r="J11" s="19">
        <v>2021</v>
      </c>
      <c r="K11" s="18"/>
      <c r="L11" s="17"/>
      <c r="M11" s="18">
        <v>3207083357.0623288</v>
      </c>
      <c r="N11" s="17">
        <f t="shared" si="1"/>
        <v>-7.6447589805557215E-3</v>
      </c>
    </row>
    <row r="12" spans="1:14" x14ac:dyDescent="0.25">
      <c r="A12" s="3" t="s">
        <v>15</v>
      </c>
      <c r="B12" s="3">
        <v>4</v>
      </c>
      <c r="C12" s="3">
        <v>3.1023916990183684E+16</v>
      </c>
      <c r="D12" s="3">
        <v>7755979247545921</v>
      </c>
      <c r="E12" s="3">
        <v>90.22491898060531</v>
      </c>
      <c r="F12" s="3">
        <v>2.4562957012507791E-20</v>
      </c>
      <c r="J12" s="19">
        <v>2022</v>
      </c>
      <c r="K12" s="18"/>
      <c r="L12" s="17"/>
      <c r="M12" s="18">
        <v>3207083357.0623288</v>
      </c>
      <c r="N12" s="17">
        <f t="shared" si="1"/>
        <v>0</v>
      </c>
    </row>
    <row r="13" spans="1:14" x14ac:dyDescent="0.25">
      <c r="A13" s="3" t="s">
        <v>16</v>
      </c>
      <c r="B13" s="3">
        <v>43</v>
      </c>
      <c r="C13" s="3">
        <v>3696396864774853</v>
      </c>
      <c r="D13" s="3">
        <v>85962717785461.703</v>
      </c>
      <c r="E13" s="3"/>
      <c r="F13" s="3"/>
      <c r="K13" s="1"/>
      <c r="L13" s="1"/>
      <c r="M13" s="1"/>
      <c r="N13" s="1"/>
    </row>
    <row r="14" spans="1:14" ht="15.75" thickBot="1" x14ac:dyDescent="0.3">
      <c r="A14" s="4" t="s">
        <v>17</v>
      </c>
      <c r="B14" s="4">
        <v>47</v>
      </c>
      <c r="C14" s="4">
        <v>3.4720313854958536E+16</v>
      </c>
      <c r="D14" s="4"/>
      <c r="E14" s="4"/>
      <c r="F14" s="4"/>
      <c r="K14" s="1"/>
      <c r="L14" s="1"/>
      <c r="M14" s="1"/>
      <c r="N14" s="1"/>
    </row>
    <row r="15" spans="1:14" ht="15.75" thickBot="1" x14ac:dyDescent="0.3">
      <c r="K15" s="1"/>
      <c r="L15" s="1"/>
      <c r="M15" s="1"/>
      <c r="N15" s="1"/>
    </row>
    <row r="16" spans="1:14" x14ac:dyDescent="0.25">
      <c r="A16" s="5"/>
      <c r="B16" s="5" t="s">
        <v>23</v>
      </c>
      <c r="C16" s="5" t="s">
        <v>12</v>
      </c>
      <c r="D16" s="5" t="s">
        <v>24</v>
      </c>
      <c r="E16" s="5" t="s">
        <v>25</v>
      </c>
      <c r="F16" s="5" t="s">
        <v>26</v>
      </c>
      <c r="G16" s="5" t="s">
        <v>27</v>
      </c>
      <c r="K16" s="1"/>
      <c r="L16" s="1"/>
      <c r="M16" s="1"/>
      <c r="N16" s="1"/>
    </row>
    <row r="17" spans="1:14" x14ac:dyDescent="0.25">
      <c r="A17" s="3" t="s">
        <v>2</v>
      </c>
      <c r="B17" s="3">
        <v>65008266.586153865</v>
      </c>
      <c r="C17" s="3">
        <v>52223864.552062213</v>
      </c>
      <c r="D17" s="3">
        <v>1.2447999998419654</v>
      </c>
      <c r="E17" s="3">
        <v>0.21994704167131035</v>
      </c>
      <c r="F17" s="3">
        <v>-40311193.669520527</v>
      </c>
      <c r="G17" s="3">
        <v>170327726.84182826</v>
      </c>
      <c r="K17" s="1"/>
      <c r="L17" s="1"/>
      <c r="M17" s="1"/>
      <c r="N17" s="1"/>
    </row>
    <row r="18" spans="1:14" x14ac:dyDescent="0.25">
      <c r="A18" s="3" t="s">
        <v>3</v>
      </c>
      <c r="B18" s="3">
        <v>60086.127019273074</v>
      </c>
      <c r="C18" s="3">
        <v>8015.3470767505487</v>
      </c>
      <c r="D18" s="3">
        <v>7.4963849280538222</v>
      </c>
      <c r="E18" s="3">
        <v>2.4770557117029687E-9</v>
      </c>
      <c r="F18" s="3">
        <v>43921.639095486695</v>
      </c>
      <c r="G18" s="3">
        <v>76250.614943059452</v>
      </c>
      <c r="K18" s="1"/>
      <c r="L18" s="1"/>
      <c r="M18" s="1"/>
      <c r="N18" s="1"/>
    </row>
    <row r="19" spans="1:14" x14ac:dyDescent="0.25">
      <c r="A19" s="3" t="s">
        <v>4</v>
      </c>
      <c r="B19" s="3">
        <v>779191.95537733519</v>
      </c>
      <c r="C19" s="3">
        <v>48510.472220153453</v>
      </c>
      <c r="D19" s="3">
        <v>16.062345298168907</v>
      </c>
      <c r="E19" s="3">
        <v>8.8101873921587407E-20</v>
      </c>
      <c r="F19" s="3">
        <v>681361.26447009365</v>
      </c>
      <c r="G19" s="3">
        <v>877022.64628457674</v>
      </c>
      <c r="K19" s="1"/>
      <c r="L19" s="1"/>
      <c r="M19" s="1"/>
      <c r="N19" s="1"/>
    </row>
    <row r="20" spans="1:14" x14ac:dyDescent="0.25">
      <c r="A20" s="3" t="s">
        <v>5</v>
      </c>
      <c r="B20" s="3">
        <v>2784622.243755003</v>
      </c>
      <c r="C20" s="3">
        <v>2366398.1746423924</v>
      </c>
      <c r="D20" s="3">
        <v>1.1767344454513924</v>
      </c>
      <c r="E20" s="3">
        <v>0.24577459935230839</v>
      </c>
      <c r="F20" s="3">
        <v>-1987674.4953132733</v>
      </c>
      <c r="G20" s="3">
        <v>7556918.9828232788</v>
      </c>
      <c r="K20" s="1"/>
      <c r="L20" s="1"/>
      <c r="M20" s="1"/>
      <c r="N20" s="1"/>
    </row>
    <row r="21" spans="1:14" ht="15.75" thickBot="1" x14ac:dyDescent="0.3">
      <c r="A21" s="4" t="s">
        <v>1</v>
      </c>
      <c r="B21" s="4">
        <v>5285650.7218955895</v>
      </c>
      <c r="C21" s="4">
        <v>1724724.8111108958</v>
      </c>
      <c r="D21" s="4">
        <v>3.0646342464866034</v>
      </c>
      <c r="E21" s="4">
        <v>3.7558693792575761E-3</v>
      </c>
      <c r="F21" s="4">
        <v>1807411.6495135622</v>
      </c>
      <c r="G21" s="4">
        <v>8763889.7942776158</v>
      </c>
      <c r="K21" s="1"/>
      <c r="L21" s="1"/>
      <c r="M21" s="1"/>
      <c r="N21" s="1"/>
    </row>
    <row r="22" spans="1:14" x14ac:dyDescent="0.25">
      <c r="K22" s="1"/>
      <c r="L22" s="1"/>
      <c r="M22" s="1"/>
      <c r="N22" s="1"/>
    </row>
    <row r="23" spans="1:14" x14ac:dyDescent="0.25">
      <c r="K23" s="1"/>
      <c r="L23" s="1"/>
      <c r="M23" s="1"/>
      <c r="N23" s="1"/>
    </row>
    <row r="24" spans="1:14" x14ac:dyDescent="0.25">
      <c r="K24" s="1"/>
      <c r="L24" s="1"/>
      <c r="M24" s="1"/>
      <c r="N24" s="1"/>
    </row>
    <row r="25" spans="1:14" x14ac:dyDescent="0.25">
      <c r="K25" s="1"/>
      <c r="L25" s="1"/>
      <c r="M25" s="1"/>
      <c r="N25" s="1"/>
    </row>
    <row r="26" spans="1:14" x14ac:dyDescent="0.25">
      <c r="K26" s="1"/>
      <c r="L26" s="1"/>
      <c r="M26" s="1"/>
      <c r="N26" s="1"/>
    </row>
    <row r="27" spans="1:14" x14ac:dyDescent="0.25">
      <c r="K27" s="1"/>
      <c r="L27" s="1"/>
      <c r="M27" s="1"/>
      <c r="N27" s="1"/>
    </row>
    <row r="28" spans="1:14" x14ac:dyDescent="0.25">
      <c r="K28" s="1"/>
      <c r="L28" s="1"/>
      <c r="M28" s="1"/>
      <c r="N28" s="1"/>
    </row>
    <row r="29" spans="1:14" x14ac:dyDescent="0.25">
      <c r="K29" s="1"/>
      <c r="L29" s="1"/>
      <c r="M29" s="1"/>
      <c r="N29" s="1"/>
    </row>
    <row r="30" spans="1:14" x14ac:dyDescent="0.25">
      <c r="K30" s="1"/>
      <c r="L30" s="1"/>
      <c r="M30" s="1"/>
      <c r="N30" s="1"/>
    </row>
    <row r="31" spans="1:14" x14ac:dyDescent="0.25">
      <c r="K31" s="1"/>
      <c r="L31" s="1"/>
      <c r="M31" s="1"/>
      <c r="N31" s="1"/>
    </row>
    <row r="32" spans="1:14" x14ac:dyDescent="0.25">
      <c r="K32" s="1"/>
      <c r="L32" s="1"/>
      <c r="M32" s="1"/>
      <c r="N32" s="1"/>
    </row>
    <row r="33" spans="11:14" x14ac:dyDescent="0.25">
      <c r="K33" s="1"/>
      <c r="L33" s="1"/>
      <c r="M33" s="1"/>
      <c r="N33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8FF8D-7299-4610-9F0D-D0C75357B078}">
  <dimension ref="A1:F49"/>
  <sheetViews>
    <sheetView workbookViewId="0"/>
  </sheetViews>
  <sheetFormatPr defaultRowHeight="15" x14ac:dyDescent="0.25"/>
  <cols>
    <col min="1" max="1" width="9.7109375" style="20" bestFit="1" customWidth="1"/>
    <col min="2" max="2" width="13.5703125" bestFit="1" customWidth="1"/>
    <col min="3" max="3" width="10.28515625" bestFit="1" customWidth="1"/>
    <col min="4" max="4" width="10.140625" bestFit="1" customWidth="1"/>
    <col min="5" max="5" width="8.5703125" bestFit="1" customWidth="1"/>
    <col min="6" max="6" width="11.140625" bestFit="1" customWidth="1"/>
    <col min="7" max="7" width="13.5703125" bestFit="1" customWidth="1"/>
  </cols>
  <sheetData>
    <row r="1" spans="1:6" x14ac:dyDescent="0.25">
      <c r="A1" s="20" t="s">
        <v>6</v>
      </c>
      <c r="B1" t="s">
        <v>2</v>
      </c>
      <c r="C1" t="s">
        <v>3</v>
      </c>
      <c r="D1" t="s">
        <v>4</v>
      </c>
      <c r="E1" t="s">
        <v>5</v>
      </c>
      <c r="F1" t="s">
        <v>1</v>
      </c>
    </row>
    <row r="2" spans="1:6" x14ac:dyDescent="0.25">
      <c r="A2" s="20">
        <v>42736</v>
      </c>
      <c r="B2">
        <v>277000989.10000002</v>
      </c>
      <c r="C2">
        <v>620.29999999999995</v>
      </c>
      <c r="D2">
        <v>0</v>
      </c>
      <c r="E2">
        <v>1</v>
      </c>
      <c r="F2">
        <v>31</v>
      </c>
    </row>
    <row r="3" spans="1:6" x14ac:dyDescent="0.25">
      <c r="A3" s="20">
        <v>42767</v>
      </c>
      <c r="B3">
        <v>242928835.30000001</v>
      </c>
      <c r="C3">
        <v>501</v>
      </c>
      <c r="D3">
        <v>0</v>
      </c>
      <c r="E3">
        <v>1</v>
      </c>
      <c r="F3">
        <v>28</v>
      </c>
    </row>
    <row r="4" spans="1:6" x14ac:dyDescent="0.25">
      <c r="A4" s="20">
        <v>42795</v>
      </c>
      <c r="B4">
        <v>268282989.5</v>
      </c>
      <c r="C4">
        <v>559.20000000000005</v>
      </c>
      <c r="D4">
        <v>0</v>
      </c>
      <c r="E4">
        <v>0</v>
      </c>
      <c r="F4">
        <v>31</v>
      </c>
    </row>
    <row r="5" spans="1:6" x14ac:dyDescent="0.25">
      <c r="A5" s="20">
        <v>42826</v>
      </c>
      <c r="B5">
        <v>234677447.19999999</v>
      </c>
      <c r="C5">
        <v>249.8</v>
      </c>
      <c r="D5">
        <v>0</v>
      </c>
      <c r="E5">
        <v>0</v>
      </c>
      <c r="F5">
        <v>30</v>
      </c>
    </row>
    <row r="6" spans="1:6" x14ac:dyDescent="0.25">
      <c r="A6" s="20">
        <v>42856</v>
      </c>
      <c r="B6">
        <v>244160124.5</v>
      </c>
      <c r="C6">
        <v>186.5</v>
      </c>
      <c r="D6">
        <v>8.6999999999999993</v>
      </c>
      <c r="E6">
        <v>1</v>
      </c>
      <c r="F6">
        <v>31</v>
      </c>
    </row>
    <row r="7" spans="1:6" x14ac:dyDescent="0.25">
      <c r="A7" s="20">
        <v>42887</v>
      </c>
      <c r="B7">
        <v>275426179.89999998</v>
      </c>
      <c r="C7">
        <v>28.7</v>
      </c>
      <c r="D7">
        <v>66.7</v>
      </c>
      <c r="E7">
        <v>0</v>
      </c>
      <c r="F7">
        <v>30</v>
      </c>
    </row>
    <row r="8" spans="1:6" x14ac:dyDescent="0.25">
      <c r="A8" s="20">
        <v>42917</v>
      </c>
      <c r="B8">
        <v>302256564.30000001</v>
      </c>
      <c r="C8">
        <v>0.2</v>
      </c>
      <c r="D8">
        <v>93.8</v>
      </c>
      <c r="E8">
        <v>1</v>
      </c>
      <c r="F8">
        <v>31</v>
      </c>
    </row>
    <row r="9" spans="1:6" x14ac:dyDescent="0.25">
      <c r="A9" s="20">
        <v>42948</v>
      </c>
      <c r="B9">
        <v>284023807.19999999</v>
      </c>
      <c r="C9">
        <v>20.8</v>
      </c>
      <c r="D9">
        <v>50.2</v>
      </c>
      <c r="E9">
        <v>1</v>
      </c>
      <c r="F9">
        <v>31</v>
      </c>
    </row>
    <row r="10" spans="1:6" x14ac:dyDescent="0.25">
      <c r="A10" s="20">
        <v>42979</v>
      </c>
      <c r="B10">
        <v>268671076.80000001</v>
      </c>
      <c r="C10">
        <v>66</v>
      </c>
      <c r="D10">
        <v>56.2</v>
      </c>
      <c r="E10">
        <v>1</v>
      </c>
      <c r="F10">
        <v>30</v>
      </c>
    </row>
    <row r="11" spans="1:6" x14ac:dyDescent="0.25">
      <c r="A11" s="20">
        <v>43009</v>
      </c>
      <c r="B11">
        <v>249859153.69999999</v>
      </c>
      <c r="C11">
        <v>176</v>
      </c>
      <c r="D11">
        <v>5.3</v>
      </c>
      <c r="E11">
        <v>1</v>
      </c>
      <c r="F11">
        <v>31</v>
      </c>
    </row>
    <row r="12" spans="1:6" x14ac:dyDescent="0.25">
      <c r="A12" s="20">
        <v>43040</v>
      </c>
      <c r="B12">
        <v>253035874.40000001</v>
      </c>
      <c r="C12">
        <v>455.1</v>
      </c>
      <c r="D12">
        <v>0</v>
      </c>
      <c r="E12">
        <v>0</v>
      </c>
      <c r="F12">
        <v>30</v>
      </c>
    </row>
    <row r="13" spans="1:6" x14ac:dyDescent="0.25">
      <c r="A13" s="20">
        <v>43070</v>
      </c>
      <c r="B13">
        <v>278099027.30000001</v>
      </c>
      <c r="C13">
        <v>718.5</v>
      </c>
      <c r="D13">
        <v>0</v>
      </c>
      <c r="E13">
        <v>2</v>
      </c>
      <c r="F13">
        <v>31</v>
      </c>
    </row>
    <row r="14" spans="1:6" x14ac:dyDescent="0.25">
      <c r="A14" s="20">
        <v>43101</v>
      </c>
      <c r="B14">
        <v>289798490.89999998</v>
      </c>
      <c r="C14">
        <v>757.8</v>
      </c>
      <c r="D14">
        <v>0</v>
      </c>
      <c r="E14">
        <v>1</v>
      </c>
      <c r="F14">
        <v>31</v>
      </c>
    </row>
    <row r="15" spans="1:6" x14ac:dyDescent="0.25">
      <c r="A15" s="20">
        <v>43132</v>
      </c>
      <c r="B15">
        <v>251614557</v>
      </c>
      <c r="C15">
        <v>577.1</v>
      </c>
      <c r="D15">
        <v>0</v>
      </c>
      <c r="E15">
        <v>1</v>
      </c>
      <c r="F15">
        <v>28</v>
      </c>
    </row>
    <row r="16" spans="1:6" x14ac:dyDescent="0.25">
      <c r="A16" s="20">
        <v>43160</v>
      </c>
      <c r="B16">
        <v>268375998.5</v>
      </c>
      <c r="C16">
        <v>582.6</v>
      </c>
      <c r="D16">
        <v>0</v>
      </c>
      <c r="E16">
        <v>0</v>
      </c>
      <c r="F16">
        <v>31</v>
      </c>
    </row>
    <row r="17" spans="1:6" x14ac:dyDescent="0.25">
      <c r="A17" s="20">
        <v>43191</v>
      </c>
      <c r="B17">
        <v>248656909</v>
      </c>
      <c r="C17">
        <v>442.5</v>
      </c>
      <c r="D17">
        <v>0</v>
      </c>
      <c r="E17">
        <v>0</v>
      </c>
      <c r="F17">
        <v>30</v>
      </c>
    </row>
    <row r="18" spans="1:6" x14ac:dyDescent="0.25">
      <c r="A18" s="20">
        <v>43221</v>
      </c>
      <c r="B18">
        <v>263110475.40000001</v>
      </c>
      <c r="C18">
        <v>75.599999999999994</v>
      </c>
      <c r="D18">
        <v>38.200000000000003</v>
      </c>
      <c r="E18">
        <v>1</v>
      </c>
      <c r="F18">
        <v>31</v>
      </c>
    </row>
    <row r="19" spans="1:6" x14ac:dyDescent="0.25">
      <c r="A19" s="20">
        <v>43252</v>
      </c>
      <c r="B19">
        <v>281217537.19999999</v>
      </c>
      <c r="C19">
        <v>16.7</v>
      </c>
      <c r="D19">
        <v>54</v>
      </c>
      <c r="E19">
        <v>0</v>
      </c>
      <c r="F19">
        <v>30</v>
      </c>
    </row>
    <row r="20" spans="1:6" x14ac:dyDescent="0.25">
      <c r="A20" s="20">
        <v>43282</v>
      </c>
      <c r="B20">
        <v>323148008.69999999</v>
      </c>
      <c r="C20">
        <v>1.3</v>
      </c>
      <c r="D20">
        <v>106.9</v>
      </c>
      <c r="E20">
        <v>1</v>
      </c>
      <c r="F20">
        <v>31</v>
      </c>
    </row>
    <row r="21" spans="1:6" x14ac:dyDescent="0.25">
      <c r="A21" s="20">
        <v>43313</v>
      </c>
      <c r="B21">
        <v>325222346.5</v>
      </c>
      <c r="C21">
        <v>2.7</v>
      </c>
      <c r="D21">
        <v>119.4</v>
      </c>
      <c r="E21">
        <v>1</v>
      </c>
      <c r="F21">
        <v>31</v>
      </c>
    </row>
    <row r="22" spans="1:6" x14ac:dyDescent="0.25">
      <c r="A22" s="20">
        <v>43344</v>
      </c>
      <c r="B22">
        <v>281705838.60000002</v>
      </c>
      <c r="C22">
        <v>62.2</v>
      </c>
      <c r="D22">
        <v>63.6</v>
      </c>
      <c r="E22">
        <v>1</v>
      </c>
      <c r="F22">
        <v>30</v>
      </c>
    </row>
    <row r="23" spans="1:6" x14ac:dyDescent="0.25">
      <c r="A23" s="20">
        <v>43374</v>
      </c>
      <c r="B23">
        <v>252830302.90000001</v>
      </c>
      <c r="C23">
        <v>285.89999999999998</v>
      </c>
      <c r="D23">
        <v>10.1</v>
      </c>
      <c r="E23">
        <v>1</v>
      </c>
      <c r="F23">
        <v>31</v>
      </c>
    </row>
    <row r="24" spans="1:6" x14ac:dyDescent="0.25">
      <c r="A24" s="20">
        <v>43405</v>
      </c>
      <c r="B24">
        <v>259398467.19999999</v>
      </c>
      <c r="C24">
        <v>517.70000000000005</v>
      </c>
      <c r="D24">
        <v>0</v>
      </c>
      <c r="E24">
        <v>0</v>
      </c>
      <c r="F24">
        <v>30</v>
      </c>
    </row>
    <row r="25" spans="1:6" x14ac:dyDescent="0.25">
      <c r="A25" s="20">
        <v>43435</v>
      </c>
      <c r="B25">
        <v>265712562.69999999</v>
      </c>
      <c r="C25">
        <v>564.1</v>
      </c>
      <c r="D25">
        <v>0</v>
      </c>
      <c r="E25">
        <v>2</v>
      </c>
      <c r="F25">
        <v>31</v>
      </c>
    </row>
    <row r="26" spans="1:6" x14ac:dyDescent="0.25">
      <c r="A26" s="20">
        <v>43466</v>
      </c>
      <c r="B26">
        <v>287103504.5</v>
      </c>
      <c r="C26">
        <v>768.1</v>
      </c>
      <c r="D26">
        <v>0</v>
      </c>
      <c r="E26">
        <v>1</v>
      </c>
      <c r="F26">
        <v>31</v>
      </c>
    </row>
    <row r="27" spans="1:6" x14ac:dyDescent="0.25">
      <c r="A27" s="20">
        <v>43497</v>
      </c>
      <c r="B27">
        <v>255789708.59999999</v>
      </c>
      <c r="C27">
        <v>627.1</v>
      </c>
      <c r="D27">
        <v>0</v>
      </c>
      <c r="E27">
        <v>1</v>
      </c>
      <c r="F27">
        <v>28</v>
      </c>
    </row>
    <row r="28" spans="1:6" x14ac:dyDescent="0.25">
      <c r="A28" s="20">
        <v>43525</v>
      </c>
      <c r="B28">
        <v>268817713.80000001</v>
      </c>
      <c r="C28">
        <v>606.79999999999995</v>
      </c>
      <c r="D28">
        <v>0</v>
      </c>
      <c r="E28">
        <v>0</v>
      </c>
      <c r="F28">
        <v>31</v>
      </c>
    </row>
    <row r="29" spans="1:6" x14ac:dyDescent="0.25">
      <c r="A29" s="20">
        <v>43556</v>
      </c>
      <c r="B29">
        <v>238123760.19999999</v>
      </c>
      <c r="C29">
        <v>349.3</v>
      </c>
      <c r="D29">
        <v>0</v>
      </c>
      <c r="E29">
        <v>0</v>
      </c>
      <c r="F29">
        <v>30</v>
      </c>
    </row>
    <row r="30" spans="1:6" x14ac:dyDescent="0.25">
      <c r="A30" s="20">
        <v>43586</v>
      </c>
      <c r="B30">
        <v>240428351.30000001</v>
      </c>
      <c r="C30">
        <v>177.1</v>
      </c>
      <c r="D30">
        <v>2.5</v>
      </c>
      <c r="E30">
        <v>1</v>
      </c>
      <c r="F30">
        <v>31</v>
      </c>
    </row>
    <row r="31" spans="1:6" x14ac:dyDescent="0.25">
      <c r="A31" s="20">
        <v>43617</v>
      </c>
      <c r="B31">
        <v>261805911.09999999</v>
      </c>
      <c r="C31">
        <v>35.799999999999997</v>
      </c>
      <c r="D31">
        <v>37.5</v>
      </c>
      <c r="E31">
        <v>0</v>
      </c>
      <c r="F31">
        <v>30</v>
      </c>
    </row>
    <row r="32" spans="1:6" x14ac:dyDescent="0.25">
      <c r="A32" s="20">
        <v>43647</v>
      </c>
      <c r="B32">
        <v>332403791.10000002</v>
      </c>
      <c r="C32">
        <v>0</v>
      </c>
      <c r="D32">
        <v>136.5</v>
      </c>
      <c r="E32">
        <v>1</v>
      </c>
      <c r="F32">
        <v>31</v>
      </c>
    </row>
    <row r="33" spans="1:6" x14ac:dyDescent="0.25">
      <c r="A33" s="20">
        <v>43678</v>
      </c>
      <c r="B33">
        <v>300975559.89999998</v>
      </c>
      <c r="C33">
        <v>10.5</v>
      </c>
      <c r="D33">
        <v>75.8</v>
      </c>
      <c r="E33">
        <v>1</v>
      </c>
      <c r="F33">
        <v>31</v>
      </c>
    </row>
    <row r="34" spans="1:6" x14ac:dyDescent="0.25">
      <c r="A34" s="20">
        <v>43709</v>
      </c>
      <c r="B34">
        <v>262855031.90000001</v>
      </c>
      <c r="C34">
        <v>42.9</v>
      </c>
      <c r="D34">
        <v>23.4</v>
      </c>
      <c r="E34">
        <v>1</v>
      </c>
      <c r="F34">
        <v>30</v>
      </c>
    </row>
    <row r="35" spans="1:6" x14ac:dyDescent="0.25">
      <c r="A35" s="20">
        <v>43739</v>
      </c>
      <c r="B35">
        <v>244083278</v>
      </c>
      <c r="C35">
        <v>244.3</v>
      </c>
      <c r="D35">
        <v>4.5</v>
      </c>
      <c r="E35">
        <v>1</v>
      </c>
      <c r="F35">
        <v>31</v>
      </c>
    </row>
    <row r="36" spans="1:6" x14ac:dyDescent="0.25">
      <c r="A36" s="20">
        <v>43770</v>
      </c>
      <c r="B36">
        <v>253920207</v>
      </c>
      <c r="C36">
        <v>518.6</v>
      </c>
      <c r="D36">
        <v>0</v>
      </c>
      <c r="E36">
        <v>0</v>
      </c>
      <c r="F36">
        <v>30</v>
      </c>
    </row>
    <row r="37" spans="1:6" x14ac:dyDescent="0.25">
      <c r="A37" s="20">
        <v>43800</v>
      </c>
      <c r="B37">
        <v>264697011.59999999</v>
      </c>
      <c r="C37">
        <v>566.6</v>
      </c>
      <c r="D37">
        <v>0</v>
      </c>
      <c r="E37">
        <v>2</v>
      </c>
      <c r="F37">
        <v>31</v>
      </c>
    </row>
    <row r="38" spans="1:6" x14ac:dyDescent="0.25">
      <c r="A38" s="20">
        <v>43831</v>
      </c>
      <c r="B38">
        <v>270281846.19999999</v>
      </c>
      <c r="C38">
        <v>594.5</v>
      </c>
      <c r="D38">
        <v>0</v>
      </c>
      <c r="E38">
        <v>1</v>
      </c>
      <c r="F38">
        <v>31</v>
      </c>
    </row>
    <row r="39" spans="1:6" x14ac:dyDescent="0.25">
      <c r="A39" s="20">
        <v>43862</v>
      </c>
      <c r="B39">
        <v>253965396.19999999</v>
      </c>
      <c r="C39">
        <v>617.6</v>
      </c>
      <c r="D39">
        <v>0</v>
      </c>
      <c r="E39">
        <v>1</v>
      </c>
      <c r="F39">
        <v>29</v>
      </c>
    </row>
    <row r="40" spans="1:6" x14ac:dyDescent="0.25">
      <c r="A40" s="20">
        <v>43891</v>
      </c>
      <c r="B40">
        <v>250421458</v>
      </c>
      <c r="C40">
        <v>456.3</v>
      </c>
      <c r="D40">
        <v>0</v>
      </c>
      <c r="E40">
        <v>0</v>
      </c>
      <c r="F40">
        <v>31</v>
      </c>
    </row>
    <row r="41" spans="1:6" x14ac:dyDescent="0.25">
      <c r="A41" s="20">
        <v>43922</v>
      </c>
      <c r="B41">
        <v>218203458.59999999</v>
      </c>
      <c r="C41">
        <v>377.6</v>
      </c>
      <c r="D41">
        <v>0</v>
      </c>
      <c r="E41">
        <v>0</v>
      </c>
      <c r="F41">
        <v>30</v>
      </c>
    </row>
    <row r="42" spans="1:6" x14ac:dyDescent="0.25">
      <c r="A42" s="20">
        <v>43952</v>
      </c>
      <c r="B42">
        <v>234783952.30000001</v>
      </c>
      <c r="C42">
        <v>205</v>
      </c>
      <c r="D42">
        <v>23.4</v>
      </c>
      <c r="E42">
        <v>1</v>
      </c>
      <c r="F42">
        <v>31</v>
      </c>
    </row>
    <row r="43" spans="1:6" x14ac:dyDescent="0.25">
      <c r="A43" s="20">
        <v>43983</v>
      </c>
      <c r="B43">
        <v>280693732.89999998</v>
      </c>
      <c r="C43">
        <v>25.2</v>
      </c>
      <c r="D43">
        <v>71</v>
      </c>
      <c r="E43">
        <v>0</v>
      </c>
      <c r="F43">
        <v>30</v>
      </c>
    </row>
    <row r="44" spans="1:6" x14ac:dyDescent="0.25">
      <c r="A44" s="20">
        <v>44013</v>
      </c>
      <c r="B44">
        <v>347121684</v>
      </c>
      <c r="C44">
        <v>0</v>
      </c>
      <c r="D44">
        <v>168.3</v>
      </c>
      <c r="E44">
        <v>1</v>
      </c>
      <c r="F44">
        <v>31</v>
      </c>
    </row>
    <row r="45" spans="1:6" x14ac:dyDescent="0.25">
      <c r="A45" s="20">
        <v>44044</v>
      </c>
      <c r="B45">
        <v>307825491.19999999</v>
      </c>
      <c r="C45">
        <v>4.4000000000000004</v>
      </c>
      <c r="D45">
        <v>82</v>
      </c>
      <c r="E45">
        <v>1</v>
      </c>
      <c r="F45">
        <v>31</v>
      </c>
    </row>
    <row r="46" spans="1:6" x14ac:dyDescent="0.25">
      <c r="A46" s="20">
        <v>44075</v>
      </c>
      <c r="B46">
        <v>251413926.69999999</v>
      </c>
      <c r="C46">
        <v>84.9</v>
      </c>
      <c r="D46">
        <v>11</v>
      </c>
      <c r="E46">
        <v>1</v>
      </c>
      <c r="F46">
        <v>30</v>
      </c>
    </row>
    <row r="47" spans="1:6" x14ac:dyDescent="0.25">
      <c r="A47" s="20">
        <v>44105</v>
      </c>
      <c r="B47">
        <v>240496299.80000001</v>
      </c>
      <c r="C47">
        <v>281.8</v>
      </c>
      <c r="D47">
        <v>0</v>
      </c>
      <c r="E47">
        <v>1</v>
      </c>
      <c r="F47">
        <v>31</v>
      </c>
    </row>
    <row r="48" spans="1:6" x14ac:dyDescent="0.25">
      <c r="A48" s="20">
        <v>44136</v>
      </c>
      <c r="B48">
        <v>241980400.40000001</v>
      </c>
      <c r="C48">
        <v>350.5</v>
      </c>
      <c r="D48">
        <v>0</v>
      </c>
      <c r="E48">
        <v>0</v>
      </c>
      <c r="F48">
        <v>30</v>
      </c>
    </row>
    <row r="49" spans="1:6" x14ac:dyDescent="0.25">
      <c r="A49" s="20">
        <v>44166</v>
      </c>
      <c r="B49">
        <v>266365374.19999999</v>
      </c>
      <c r="C49">
        <v>579.1</v>
      </c>
      <c r="D49">
        <v>0</v>
      </c>
      <c r="E49">
        <v>2</v>
      </c>
      <c r="F49">
        <v>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1BBFA-481E-4FEF-BBB8-E68087D0A849}">
  <dimension ref="A1:F25"/>
  <sheetViews>
    <sheetView workbookViewId="0">
      <selection sqref="A1:A1048576"/>
    </sheetView>
  </sheetViews>
  <sheetFormatPr defaultRowHeight="15" x14ac:dyDescent="0.25"/>
  <cols>
    <col min="1" max="1" width="9.7109375" style="20" bestFit="1" customWidth="1"/>
    <col min="2" max="2" width="11.28515625" bestFit="1" customWidth="1"/>
    <col min="3" max="3" width="10.28515625" bestFit="1" customWidth="1"/>
    <col min="4" max="4" width="10.140625" bestFit="1" customWidth="1"/>
    <col min="5" max="5" width="8.5703125" bestFit="1" customWidth="1"/>
    <col min="6" max="6" width="11.140625" bestFit="1" customWidth="1"/>
    <col min="7" max="7" width="11.28515625" bestFit="1" customWidth="1"/>
  </cols>
  <sheetData>
    <row r="1" spans="1:6" x14ac:dyDescent="0.25">
      <c r="A1" s="20" t="s">
        <v>6</v>
      </c>
      <c r="B1" t="s">
        <v>2</v>
      </c>
      <c r="C1" t="s">
        <v>3</v>
      </c>
      <c r="D1" t="s">
        <v>4</v>
      </c>
      <c r="E1" t="s">
        <v>5</v>
      </c>
      <c r="F1" t="s">
        <v>1</v>
      </c>
    </row>
    <row r="2" spans="1:6" x14ac:dyDescent="0.25">
      <c r="A2" s="20">
        <v>44197</v>
      </c>
      <c r="B2">
        <v>0</v>
      </c>
      <c r="C2">
        <v>719.24</v>
      </c>
      <c r="D2">
        <v>0</v>
      </c>
      <c r="E2">
        <v>1</v>
      </c>
      <c r="F2">
        <v>31</v>
      </c>
    </row>
    <row r="3" spans="1:6" x14ac:dyDescent="0.25">
      <c r="A3" s="20">
        <v>44228</v>
      </c>
      <c r="B3">
        <v>0</v>
      </c>
      <c r="C3">
        <v>661.05</v>
      </c>
      <c r="D3">
        <v>0</v>
      </c>
      <c r="E3">
        <v>1</v>
      </c>
      <c r="F3">
        <v>28</v>
      </c>
    </row>
    <row r="4" spans="1:6" x14ac:dyDescent="0.25">
      <c r="A4" s="20">
        <v>44256</v>
      </c>
      <c r="B4">
        <v>0</v>
      </c>
      <c r="C4">
        <v>553.53</v>
      </c>
      <c r="D4">
        <v>0.22</v>
      </c>
      <c r="E4">
        <v>0</v>
      </c>
      <c r="F4">
        <v>31</v>
      </c>
    </row>
    <row r="5" spans="1:6" x14ac:dyDescent="0.25">
      <c r="A5" s="20">
        <v>44287</v>
      </c>
      <c r="B5">
        <v>0</v>
      </c>
      <c r="C5">
        <v>352.08</v>
      </c>
      <c r="D5">
        <v>0</v>
      </c>
      <c r="E5">
        <v>0</v>
      </c>
      <c r="F5">
        <v>30</v>
      </c>
    </row>
    <row r="6" spans="1:6" x14ac:dyDescent="0.25">
      <c r="A6" s="20">
        <v>44317</v>
      </c>
      <c r="B6">
        <v>0</v>
      </c>
      <c r="C6">
        <v>137.03</v>
      </c>
      <c r="D6">
        <v>21.89</v>
      </c>
      <c r="E6">
        <v>1</v>
      </c>
      <c r="F6">
        <v>31</v>
      </c>
    </row>
    <row r="7" spans="1:6" x14ac:dyDescent="0.25">
      <c r="A7" s="20">
        <v>44348</v>
      </c>
      <c r="B7">
        <v>0</v>
      </c>
      <c r="C7">
        <v>29.01</v>
      </c>
      <c r="D7">
        <v>55.68</v>
      </c>
      <c r="E7">
        <v>0</v>
      </c>
      <c r="F7">
        <v>30</v>
      </c>
    </row>
    <row r="8" spans="1:6" x14ac:dyDescent="0.25">
      <c r="A8" s="20">
        <v>44378</v>
      </c>
      <c r="B8">
        <v>0</v>
      </c>
      <c r="C8">
        <v>3.89</v>
      </c>
      <c r="D8">
        <v>118.17</v>
      </c>
      <c r="E8">
        <v>1</v>
      </c>
      <c r="F8">
        <v>31</v>
      </c>
    </row>
    <row r="9" spans="1:6" x14ac:dyDescent="0.25">
      <c r="A9" s="20">
        <v>44409</v>
      </c>
      <c r="B9">
        <v>0</v>
      </c>
      <c r="C9">
        <v>9.49</v>
      </c>
      <c r="D9">
        <v>79.930000000000007</v>
      </c>
      <c r="E9">
        <v>1</v>
      </c>
      <c r="F9">
        <v>31</v>
      </c>
    </row>
    <row r="10" spans="1:6" x14ac:dyDescent="0.25">
      <c r="A10" s="20">
        <v>44440</v>
      </c>
      <c r="B10">
        <v>0</v>
      </c>
      <c r="C10">
        <v>68.5</v>
      </c>
      <c r="D10">
        <v>35.21</v>
      </c>
      <c r="E10">
        <v>1</v>
      </c>
      <c r="F10">
        <v>30</v>
      </c>
    </row>
    <row r="11" spans="1:6" x14ac:dyDescent="0.25">
      <c r="A11" s="20">
        <v>44470</v>
      </c>
      <c r="B11">
        <v>0</v>
      </c>
      <c r="C11">
        <v>243.2222222</v>
      </c>
      <c r="D11">
        <v>2.71</v>
      </c>
      <c r="E11">
        <v>1</v>
      </c>
      <c r="F11">
        <v>31</v>
      </c>
    </row>
    <row r="12" spans="1:6" x14ac:dyDescent="0.25">
      <c r="A12" s="20">
        <v>44501</v>
      </c>
      <c r="B12">
        <v>0</v>
      </c>
      <c r="C12">
        <v>434.36111110000002</v>
      </c>
      <c r="D12">
        <v>0</v>
      </c>
      <c r="E12">
        <v>0</v>
      </c>
      <c r="F12">
        <v>30</v>
      </c>
    </row>
    <row r="13" spans="1:6" x14ac:dyDescent="0.25">
      <c r="A13" s="20">
        <v>44531</v>
      </c>
      <c r="B13">
        <v>0</v>
      </c>
      <c r="C13">
        <v>585.51</v>
      </c>
      <c r="D13">
        <v>0</v>
      </c>
      <c r="E13">
        <v>2</v>
      </c>
      <c r="F13">
        <v>31</v>
      </c>
    </row>
    <row r="14" spans="1:6" x14ac:dyDescent="0.25">
      <c r="A14" s="20">
        <v>44562</v>
      </c>
      <c r="B14">
        <v>0</v>
      </c>
      <c r="C14">
        <v>719.24</v>
      </c>
      <c r="D14">
        <v>0</v>
      </c>
      <c r="E14">
        <v>1</v>
      </c>
      <c r="F14">
        <v>31</v>
      </c>
    </row>
    <row r="15" spans="1:6" x14ac:dyDescent="0.25">
      <c r="A15" s="20">
        <v>44593</v>
      </c>
      <c r="B15">
        <v>0</v>
      </c>
      <c r="C15">
        <v>661.05</v>
      </c>
      <c r="D15">
        <v>0</v>
      </c>
      <c r="E15">
        <v>1</v>
      </c>
      <c r="F15">
        <v>28</v>
      </c>
    </row>
    <row r="16" spans="1:6" x14ac:dyDescent="0.25">
      <c r="A16" s="20">
        <v>44621</v>
      </c>
      <c r="B16">
        <v>0</v>
      </c>
      <c r="C16">
        <v>553.53</v>
      </c>
      <c r="D16">
        <v>0.22</v>
      </c>
      <c r="E16">
        <v>0</v>
      </c>
      <c r="F16">
        <v>31</v>
      </c>
    </row>
    <row r="17" spans="1:6" x14ac:dyDescent="0.25">
      <c r="A17" s="20">
        <v>44652</v>
      </c>
      <c r="B17">
        <v>0</v>
      </c>
      <c r="C17">
        <v>352.08</v>
      </c>
      <c r="D17">
        <v>0</v>
      </c>
      <c r="E17">
        <v>0</v>
      </c>
      <c r="F17">
        <v>30</v>
      </c>
    </row>
    <row r="18" spans="1:6" x14ac:dyDescent="0.25">
      <c r="A18" s="20">
        <v>44682</v>
      </c>
      <c r="B18">
        <v>0</v>
      </c>
      <c r="C18">
        <v>137.03</v>
      </c>
      <c r="D18">
        <v>21.89</v>
      </c>
      <c r="E18">
        <v>1</v>
      </c>
      <c r="F18">
        <v>31</v>
      </c>
    </row>
    <row r="19" spans="1:6" x14ac:dyDescent="0.25">
      <c r="A19" s="20">
        <v>44713</v>
      </c>
      <c r="B19">
        <v>0</v>
      </c>
      <c r="C19">
        <v>29.01</v>
      </c>
      <c r="D19">
        <v>55.68</v>
      </c>
      <c r="E19">
        <v>0</v>
      </c>
      <c r="F19">
        <v>30</v>
      </c>
    </row>
    <row r="20" spans="1:6" x14ac:dyDescent="0.25">
      <c r="A20" s="20">
        <v>44743</v>
      </c>
      <c r="B20">
        <v>0</v>
      </c>
      <c r="C20">
        <v>3.89</v>
      </c>
      <c r="D20">
        <v>118.17</v>
      </c>
      <c r="E20">
        <v>1</v>
      </c>
      <c r="F20">
        <v>31</v>
      </c>
    </row>
    <row r="21" spans="1:6" x14ac:dyDescent="0.25">
      <c r="A21" s="20">
        <v>44774</v>
      </c>
      <c r="B21">
        <v>0</v>
      </c>
      <c r="C21">
        <v>9.49</v>
      </c>
      <c r="D21">
        <v>79.930000000000007</v>
      </c>
      <c r="E21">
        <v>1</v>
      </c>
      <c r="F21">
        <v>31</v>
      </c>
    </row>
    <row r="22" spans="1:6" x14ac:dyDescent="0.25">
      <c r="A22" s="20">
        <v>44805</v>
      </c>
      <c r="B22">
        <v>0</v>
      </c>
      <c r="C22">
        <v>68.5</v>
      </c>
      <c r="D22">
        <v>35.21</v>
      </c>
      <c r="E22">
        <v>1</v>
      </c>
      <c r="F22">
        <v>30</v>
      </c>
    </row>
    <row r="23" spans="1:6" x14ac:dyDescent="0.25">
      <c r="A23" s="20">
        <v>44835</v>
      </c>
      <c r="B23">
        <v>0</v>
      </c>
      <c r="C23">
        <v>243.2222222</v>
      </c>
      <c r="D23">
        <v>2.71</v>
      </c>
      <c r="E23">
        <v>1</v>
      </c>
      <c r="F23">
        <v>31</v>
      </c>
    </row>
    <row r="24" spans="1:6" x14ac:dyDescent="0.25">
      <c r="A24" s="20">
        <v>44866</v>
      </c>
      <c r="B24">
        <v>0</v>
      </c>
      <c r="C24">
        <v>434.36111110000002</v>
      </c>
      <c r="D24">
        <v>0</v>
      </c>
      <c r="E24">
        <v>0</v>
      </c>
      <c r="F24">
        <v>30</v>
      </c>
    </row>
    <row r="25" spans="1:6" x14ac:dyDescent="0.25">
      <c r="A25" s="20">
        <v>44896</v>
      </c>
      <c r="B25">
        <v>0</v>
      </c>
      <c r="C25">
        <v>585.51</v>
      </c>
      <c r="D25">
        <v>0</v>
      </c>
      <c r="E25">
        <v>2</v>
      </c>
      <c r="F25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6292-0B77-44F6-806A-0818C4DF848C}">
  <dimension ref="A1:M49"/>
  <sheetViews>
    <sheetView workbookViewId="0">
      <selection activeCell="I1" sqref="I1:L1"/>
    </sheetView>
  </sheetViews>
  <sheetFormatPr defaultRowHeight="15" x14ac:dyDescent="0.25"/>
  <cols>
    <col min="1" max="1" width="9.7109375" style="20" bestFit="1" customWidth="1"/>
    <col min="2" max="2" width="13.5703125" bestFit="1" customWidth="1"/>
    <col min="3" max="3" width="10.28515625" bestFit="1" customWidth="1"/>
    <col min="4" max="4" width="10.140625" bestFit="1" customWidth="1"/>
    <col min="5" max="5" width="8.5703125" bestFit="1" customWidth="1"/>
    <col min="6" max="6" width="11.140625" bestFit="1" customWidth="1"/>
    <col min="7" max="7" width="13.5703125" bestFit="1" customWidth="1"/>
  </cols>
  <sheetData>
    <row r="1" spans="1:13" x14ac:dyDescent="0.25">
      <c r="A1" s="20" t="s">
        <v>6</v>
      </c>
      <c r="B1" t="s">
        <v>2</v>
      </c>
      <c r="C1" t="s">
        <v>3</v>
      </c>
      <c r="D1" t="s">
        <v>4</v>
      </c>
      <c r="E1" t="s">
        <v>5</v>
      </c>
      <c r="F1" t="s">
        <v>1</v>
      </c>
      <c r="H1" t="s">
        <v>2</v>
      </c>
      <c r="I1" t="s">
        <v>3</v>
      </c>
      <c r="J1" t="s">
        <v>4</v>
      </c>
      <c r="K1" t="s">
        <v>5</v>
      </c>
      <c r="L1" t="s">
        <v>1</v>
      </c>
      <c r="M1" t="s">
        <v>28</v>
      </c>
    </row>
    <row r="2" spans="1:13" x14ac:dyDescent="0.25">
      <c r="A2" s="20">
        <v>42736</v>
      </c>
      <c r="B2">
        <v>277000989.10000002</v>
      </c>
      <c r="C2">
        <v>620.29999999999995</v>
      </c>
      <c r="D2">
        <v>0</v>
      </c>
      <c r="E2">
        <v>1</v>
      </c>
      <c r="F2">
        <v>31</v>
      </c>
      <c r="H2">
        <f>WHSL_kWh</f>
        <v>65008266.586153865</v>
      </c>
      <c r="I2">
        <f>N10HDD18*C2</f>
        <v>37271424.590055086</v>
      </c>
      <c r="J2">
        <f>N10CDD18*D2</f>
        <v>0</v>
      </c>
      <c r="K2">
        <f>StatDays*E2</f>
        <v>2784622.243755003</v>
      </c>
      <c r="L2">
        <f>MonthDays*F2</f>
        <v>163855172.37876329</v>
      </c>
      <c r="M2">
        <f t="shared" ref="M2:M49" si="0">SUM(H2:L2)</f>
        <v>268919485.79872721</v>
      </c>
    </row>
    <row r="3" spans="1:13" x14ac:dyDescent="0.25">
      <c r="A3" s="20">
        <v>42767</v>
      </c>
      <c r="B3">
        <v>242928835.30000001</v>
      </c>
      <c r="C3">
        <v>501</v>
      </c>
      <c r="D3">
        <v>0</v>
      </c>
      <c r="E3">
        <v>1</v>
      </c>
      <c r="F3">
        <v>28</v>
      </c>
      <c r="H3">
        <f>WHSL_kWh</f>
        <v>65008266.586153865</v>
      </c>
      <c r="I3">
        <f>N10HDD18*C3</f>
        <v>30103149.636655811</v>
      </c>
      <c r="J3">
        <f>N10CDD18*D3</f>
        <v>0</v>
      </c>
      <c r="K3">
        <f>StatDays*E3</f>
        <v>2784622.243755003</v>
      </c>
      <c r="L3">
        <f>MonthDays*F3</f>
        <v>147998220.2130765</v>
      </c>
      <c r="M3">
        <f t="shared" si="0"/>
        <v>245894258.67964119</v>
      </c>
    </row>
    <row r="4" spans="1:13" x14ac:dyDescent="0.25">
      <c r="A4" s="20">
        <v>42795</v>
      </c>
      <c r="B4">
        <v>268282989.5</v>
      </c>
      <c r="C4">
        <v>559.20000000000005</v>
      </c>
      <c r="D4">
        <v>0</v>
      </c>
      <c r="E4">
        <v>0</v>
      </c>
      <c r="F4">
        <v>31</v>
      </c>
      <c r="H4">
        <f>WHSL_kWh</f>
        <v>65008266.586153865</v>
      </c>
      <c r="I4">
        <f>N10HDD18*C4</f>
        <v>33600162.229177505</v>
      </c>
      <c r="J4">
        <f>N10CDD18*D4</f>
        <v>0</v>
      </c>
      <c r="K4">
        <f>StatDays*E4</f>
        <v>0</v>
      </c>
      <c r="L4">
        <f>MonthDays*F4</f>
        <v>163855172.37876329</v>
      </c>
      <c r="M4">
        <f t="shared" si="0"/>
        <v>262463601.19409466</v>
      </c>
    </row>
    <row r="5" spans="1:13" x14ac:dyDescent="0.25">
      <c r="A5" s="20">
        <v>42826</v>
      </c>
      <c r="B5">
        <v>234677447.19999999</v>
      </c>
      <c r="C5">
        <v>249.8</v>
      </c>
      <c r="D5">
        <v>0</v>
      </c>
      <c r="E5">
        <v>0</v>
      </c>
      <c r="F5">
        <v>30</v>
      </c>
      <c r="H5">
        <f>WHSL_kWh</f>
        <v>65008266.586153865</v>
      </c>
      <c r="I5">
        <f>N10HDD18*C5</f>
        <v>15009514.529414415</v>
      </c>
      <c r="J5">
        <f>N10CDD18*D5</f>
        <v>0</v>
      </c>
      <c r="K5">
        <f>StatDays*E5</f>
        <v>0</v>
      </c>
      <c r="L5">
        <f>MonthDays*F5</f>
        <v>158569521.65686768</v>
      </c>
      <c r="M5">
        <f t="shared" si="0"/>
        <v>238587302.77243596</v>
      </c>
    </row>
    <row r="6" spans="1:13" x14ac:dyDescent="0.25">
      <c r="A6" s="20">
        <v>42856</v>
      </c>
      <c r="B6">
        <v>244160124.5</v>
      </c>
      <c r="C6">
        <v>186.5</v>
      </c>
      <c r="D6">
        <v>8.6999999999999993</v>
      </c>
      <c r="E6">
        <v>1</v>
      </c>
      <c r="F6">
        <v>31</v>
      </c>
      <c r="H6">
        <f>WHSL_kWh</f>
        <v>65008266.586153865</v>
      </c>
      <c r="I6">
        <f>N10HDD18*C6</f>
        <v>11206062.689094428</v>
      </c>
      <c r="J6">
        <f>N10CDD18*D6</f>
        <v>6778970.0117828157</v>
      </c>
      <c r="K6">
        <f>StatDays*E6</f>
        <v>2784622.243755003</v>
      </c>
      <c r="L6">
        <f>MonthDays*F6</f>
        <v>163855172.37876329</v>
      </c>
      <c r="M6">
        <f t="shared" si="0"/>
        <v>249633093.90954939</v>
      </c>
    </row>
    <row r="7" spans="1:13" x14ac:dyDescent="0.25">
      <c r="A7" s="20">
        <v>42887</v>
      </c>
      <c r="B7">
        <v>275426179.89999998</v>
      </c>
      <c r="C7">
        <v>28.7</v>
      </c>
      <c r="D7">
        <v>66.7</v>
      </c>
      <c r="E7">
        <v>0</v>
      </c>
      <c r="F7">
        <v>30</v>
      </c>
      <c r="H7">
        <f>WHSL_kWh</f>
        <v>65008266.586153865</v>
      </c>
      <c r="I7">
        <f>N10HDD18*C7</f>
        <v>1724471.8454531371</v>
      </c>
      <c r="J7">
        <f>N10CDD18*D7</f>
        <v>51972103.423668258</v>
      </c>
      <c r="K7">
        <f>StatDays*E7</f>
        <v>0</v>
      </c>
      <c r="L7">
        <f>MonthDays*F7</f>
        <v>158569521.65686768</v>
      </c>
      <c r="M7">
        <f t="shared" si="0"/>
        <v>277274363.51214296</v>
      </c>
    </row>
    <row r="8" spans="1:13" x14ac:dyDescent="0.25">
      <c r="A8" s="20">
        <v>42917</v>
      </c>
      <c r="B8">
        <v>302256564.30000001</v>
      </c>
      <c r="C8">
        <v>0.2</v>
      </c>
      <c r="D8">
        <v>93.8</v>
      </c>
      <c r="E8">
        <v>1</v>
      </c>
      <c r="F8">
        <v>31</v>
      </c>
      <c r="H8">
        <f>WHSL_kWh</f>
        <v>65008266.586153865</v>
      </c>
      <c r="I8">
        <f>N10HDD18*C8</f>
        <v>12017.225403854616</v>
      </c>
      <c r="J8">
        <f>N10CDD18*D8</f>
        <v>73088205.414394036</v>
      </c>
      <c r="K8">
        <f>StatDays*E8</f>
        <v>2784622.243755003</v>
      </c>
      <c r="L8">
        <f>MonthDays*F8</f>
        <v>163855172.37876329</v>
      </c>
      <c r="M8">
        <f t="shared" si="0"/>
        <v>304748283.84847009</v>
      </c>
    </row>
    <row r="9" spans="1:13" x14ac:dyDescent="0.25">
      <c r="A9" s="20">
        <v>42948</v>
      </c>
      <c r="B9">
        <v>284023807.19999999</v>
      </c>
      <c r="C9">
        <v>20.8</v>
      </c>
      <c r="D9">
        <v>50.2</v>
      </c>
      <c r="E9">
        <v>1</v>
      </c>
      <c r="F9">
        <v>31</v>
      </c>
      <c r="H9">
        <f>WHSL_kWh</f>
        <v>65008266.586153865</v>
      </c>
      <c r="I9">
        <f>N10HDD18*C9</f>
        <v>1249791.4420008799</v>
      </c>
      <c r="J9">
        <f>N10CDD18*D9</f>
        <v>39115436.159942232</v>
      </c>
      <c r="K9">
        <f>StatDays*E9</f>
        <v>2784622.243755003</v>
      </c>
      <c r="L9">
        <f>MonthDays*F9</f>
        <v>163855172.37876329</v>
      </c>
      <c r="M9">
        <f t="shared" si="0"/>
        <v>272013288.81061524</v>
      </c>
    </row>
    <row r="10" spans="1:13" x14ac:dyDescent="0.25">
      <c r="A10" s="20">
        <v>42979</v>
      </c>
      <c r="B10">
        <v>268671076.80000001</v>
      </c>
      <c r="C10">
        <v>66</v>
      </c>
      <c r="D10">
        <v>56.2</v>
      </c>
      <c r="E10">
        <v>1</v>
      </c>
      <c r="F10">
        <v>30</v>
      </c>
      <c r="H10">
        <f>WHSL_kWh</f>
        <v>65008266.586153865</v>
      </c>
      <c r="I10">
        <f>N10HDD18*C10</f>
        <v>3965684.3832720229</v>
      </c>
      <c r="J10">
        <f>N10CDD18*D10</f>
        <v>43790587.892206237</v>
      </c>
      <c r="K10">
        <f>StatDays*E10</f>
        <v>2784622.243755003</v>
      </c>
      <c r="L10">
        <f>MonthDays*F10</f>
        <v>158569521.65686768</v>
      </c>
      <c r="M10">
        <f t="shared" si="0"/>
        <v>274118682.76225483</v>
      </c>
    </row>
    <row r="11" spans="1:13" x14ac:dyDescent="0.25">
      <c r="A11" s="20">
        <v>43009</v>
      </c>
      <c r="B11">
        <v>249859153.69999999</v>
      </c>
      <c r="C11">
        <v>176</v>
      </c>
      <c r="D11">
        <v>5.3</v>
      </c>
      <c r="E11">
        <v>1</v>
      </c>
      <c r="F11">
        <v>31</v>
      </c>
      <c r="H11">
        <f>WHSL_kWh</f>
        <v>65008266.586153865</v>
      </c>
      <c r="I11">
        <f>N10HDD18*C11</f>
        <v>10575158.355392061</v>
      </c>
      <c r="J11">
        <f>N10CDD18*D11</f>
        <v>4129717.3634998766</v>
      </c>
      <c r="K11">
        <f>StatDays*E11</f>
        <v>2784622.243755003</v>
      </c>
      <c r="L11">
        <f>MonthDays*F11</f>
        <v>163855172.37876329</v>
      </c>
      <c r="M11">
        <f t="shared" si="0"/>
        <v>246352936.92756408</v>
      </c>
    </row>
    <row r="12" spans="1:13" x14ac:dyDescent="0.25">
      <c r="A12" s="20">
        <v>43040</v>
      </c>
      <c r="B12">
        <v>253035874.40000001</v>
      </c>
      <c r="C12">
        <v>455.1</v>
      </c>
      <c r="D12">
        <v>0</v>
      </c>
      <c r="E12">
        <v>0</v>
      </c>
      <c r="F12">
        <v>30</v>
      </c>
      <c r="H12">
        <f>WHSL_kWh</f>
        <v>65008266.586153865</v>
      </c>
      <c r="I12">
        <f>N10HDD18*C12</f>
        <v>27345196.406471178</v>
      </c>
      <c r="J12">
        <f>N10CDD18*D12</f>
        <v>0</v>
      </c>
      <c r="K12">
        <f>StatDays*E12</f>
        <v>0</v>
      </c>
      <c r="L12">
        <f>MonthDays*F12</f>
        <v>158569521.65686768</v>
      </c>
      <c r="M12">
        <f t="shared" si="0"/>
        <v>250922984.64949274</v>
      </c>
    </row>
    <row r="13" spans="1:13" x14ac:dyDescent="0.25">
      <c r="A13" s="20">
        <v>43070</v>
      </c>
      <c r="B13">
        <v>278099027.30000001</v>
      </c>
      <c r="C13">
        <v>718.5</v>
      </c>
      <c r="D13">
        <v>0</v>
      </c>
      <c r="E13">
        <v>2</v>
      </c>
      <c r="F13">
        <v>31</v>
      </c>
      <c r="H13">
        <f>WHSL_kWh</f>
        <v>65008266.586153865</v>
      </c>
      <c r="I13">
        <f>N10HDD18*C13</f>
        <v>43171882.2633477</v>
      </c>
      <c r="J13">
        <f>N10CDD18*D13</f>
        <v>0</v>
      </c>
      <c r="K13">
        <f>StatDays*E13</f>
        <v>5569244.4875100059</v>
      </c>
      <c r="L13">
        <f>MonthDays*F13</f>
        <v>163855172.37876329</v>
      </c>
      <c r="M13">
        <f t="shared" si="0"/>
        <v>277604565.71577489</v>
      </c>
    </row>
    <row r="14" spans="1:13" x14ac:dyDescent="0.25">
      <c r="A14" s="20">
        <v>43101</v>
      </c>
      <c r="B14">
        <v>289798490.89999998</v>
      </c>
      <c r="C14">
        <v>757.8</v>
      </c>
      <c r="D14">
        <v>0</v>
      </c>
      <c r="E14">
        <v>1</v>
      </c>
      <c r="F14">
        <v>31</v>
      </c>
      <c r="H14">
        <f>WHSL_kWh</f>
        <v>65008266.586153865</v>
      </c>
      <c r="I14">
        <f>N10HDD18*C14</f>
        <v>45533267.055205129</v>
      </c>
      <c r="J14">
        <f>N10CDD18*D14</f>
        <v>0</v>
      </c>
      <c r="K14">
        <f>StatDays*E14</f>
        <v>2784622.243755003</v>
      </c>
      <c r="L14">
        <f>MonthDays*F14</f>
        <v>163855172.37876329</v>
      </c>
      <c r="M14">
        <f t="shared" si="0"/>
        <v>277181328.26387727</v>
      </c>
    </row>
    <row r="15" spans="1:13" x14ac:dyDescent="0.25">
      <c r="A15" s="20">
        <v>43132</v>
      </c>
      <c r="B15">
        <v>251614557</v>
      </c>
      <c r="C15">
        <v>577.1</v>
      </c>
      <c r="D15">
        <v>0</v>
      </c>
      <c r="E15">
        <v>1</v>
      </c>
      <c r="F15">
        <v>28</v>
      </c>
      <c r="H15">
        <f>WHSL_kWh</f>
        <v>65008266.586153865</v>
      </c>
      <c r="I15">
        <f>N10HDD18*C15</f>
        <v>34675703.902822495</v>
      </c>
      <c r="J15">
        <f>N10CDD18*D15</f>
        <v>0</v>
      </c>
      <c r="K15">
        <f>StatDays*E15</f>
        <v>2784622.243755003</v>
      </c>
      <c r="L15">
        <f>MonthDays*F15</f>
        <v>147998220.2130765</v>
      </c>
      <c r="M15">
        <f t="shared" si="0"/>
        <v>250466812.94580787</v>
      </c>
    </row>
    <row r="16" spans="1:13" x14ac:dyDescent="0.25">
      <c r="A16" s="20">
        <v>43160</v>
      </c>
      <c r="B16">
        <v>268375998.5</v>
      </c>
      <c r="C16">
        <v>582.6</v>
      </c>
      <c r="D16">
        <v>0</v>
      </c>
      <c r="E16">
        <v>0</v>
      </c>
      <c r="F16">
        <v>31</v>
      </c>
      <c r="H16">
        <f>WHSL_kWh</f>
        <v>65008266.586153865</v>
      </c>
      <c r="I16">
        <f>N10HDD18*C16</f>
        <v>35006177.601428494</v>
      </c>
      <c r="J16">
        <f>N10CDD18*D16</f>
        <v>0</v>
      </c>
      <c r="K16">
        <f>StatDays*E16</f>
        <v>0</v>
      </c>
      <c r="L16">
        <f>MonthDays*F16</f>
        <v>163855172.37876329</v>
      </c>
      <c r="M16">
        <f t="shared" si="0"/>
        <v>263869616.56634563</v>
      </c>
    </row>
    <row r="17" spans="1:13" x14ac:dyDescent="0.25">
      <c r="A17" s="20">
        <v>43191</v>
      </c>
      <c r="B17">
        <v>248656909</v>
      </c>
      <c r="C17">
        <v>442.5</v>
      </c>
      <c r="D17">
        <v>0</v>
      </c>
      <c r="E17">
        <v>0</v>
      </c>
      <c r="F17">
        <v>30</v>
      </c>
      <c r="H17">
        <f>WHSL_kWh</f>
        <v>65008266.586153865</v>
      </c>
      <c r="I17">
        <f>N10HDD18*C17</f>
        <v>26588111.206028335</v>
      </c>
      <c r="J17">
        <f>N10CDD18*D17</f>
        <v>0</v>
      </c>
      <c r="K17">
        <f>StatDays*E17</f>
        <v>0</v>
      </c>
      <c r="L17">
        <f>MonthDays*F17</f>
        <v>158569521.65686768</v>
      </c>
      <c r="M17">
        <f t="shared" si="0"/>
        <v>250165899.44904989</v>
      </c>
    </row>
    <row r="18" spans="1:13" x14ac:dyDescent="0.25">
      <c r="A18" s="20">
        <v>43221</v>
      </c>
      <c r="B18">
        <v>263110475.40000001</v>
      </c>
      <c r="C18">
        <v>75.599999999999994</v>
      </c>
      <c r="D18">
        <v>38.200000000000003</v>
      </c>
      <c r="E18">
        <v>1</v>
      </c>
      <c r="F18">
        <v>31</v>
      </c>
      <c r="H18">
        <f>WHSL_kWh</f>
        <v>65008266.586153865</v>
      </c>
      <c r="I18">
        <f>N10HDD18*C18</f>
        <v>4542511.2026570439</v>
      </c>
      <c r="J18">
        <f>N10CDD18*D18</f>
        <v>29765132.695414208</v>
      </c>
      <c r="K18">
        <f>StatDays*E18</f>
        <v>2784622.243755003</v>
      </c>
      <c r="L18">
        <f>MonthDays*F18</f>
        <v>163855172.37876329</v>
      </c>
      <c r="M18">
        <f t="shared" si="0"/>
        <v>265955705.1067434</v>
      </c>
    </row>
    <row r="19" spans="1:13" x14ac:dyDescent="0.25">
      <c r="A19" s="20">
        <v>43252</v>
      </c>
      <c r="B19">
        <v>281217537.19999999</v>
      </c>
      <c r="C19">
        <v>16.7</v>
      </c>
      <c r="D19">
        <v>54</v>
      </c>
      <c r="E19">
        <v>0</v>
      </c>
      <c r="F19">
        <v>30</v>
      </c>
      <c r="H19">
        <f>WHSL_kWh</f>
        <v>65008266.586153865</v>
      </c>
      <c r="I19">
        <f>N10HDD18*C19</f>
        <v>1003438.3212218602</v>
      </c>
      <c r="J19">
        <f>N10CDD18*D19</f>
        <v>42076365.590376101</v>
      </c>
      <c r="K19">
        <f>StatDays*E19</f>
        <v>0</v>
      </c>
      <c r="L19">
        <f>MonthDays*F19</f>
        <v>158569521.65686768</v>
      </c>
      <c r="M19">
        <f t="shared" si="0"/>
        <v>266657592.15461951</v>
      </c>
    </row>
    <row r="20" spans="1:13" x14ac:dyDescent="0.25">
      <c r="A20" s="20">
        <v>43282</v>
      </c>
      <c r="B20">
        <v>323148008.69999999</v>
      </c>
      <c r="C20">
        <v>1.3</v>
      </c>
      <c r="D20">
        <v>106.9</v>
      </c>
      <c r="E20">
        <v>1</v>
      </c>
      <c r="F20">
        <v>31</v>
      </c>
      <c r="H20">
        <f>WHSL_kWh</f>
        <v>65008266.586153865</v>
      </c>
      <c r="I20">
        <f>N10HDD18*C20</f>
        <v>78111.965125054994</v>
      </c>
      <c r="J20">
        <f>N10CDD18*D20</f>
        <v>83295620.029837132</v>
      </c>
      <c r="K20">
        <f>StatDays*E20</f>
        <v>2784622.243755003</v>
      </c>
      <c r="L20">
        <f>MonthDays*F20</f>
        <v>163855172.37876329</v>
      </c>
      <c r="M20">
        <f t="shared" si="0"/>
        <v>315021793.20363438</v>
      </c>
    </row>
    <row r="21" spans="1:13" x14ac:dyDescent="0.25">
      <c r="A21" s="20">
        <v>43313</v>
      </c>
      <c r="B21">
        <v>325222346.5</v>
      </c>
      <c r="C21">
        <v>2.7</v>
      </c>
      <c r="D21">
        <v>119.4</v>
      </c>
      <c r="E21">
        <v>1</v>
      </c>
      <c r="F21">
        <v>31</v>
      </c>
      <c r="H21">
        <f>WHSL_kWh</f>
        <v>65008266.586153865</v>
      </c>
      <c r="I21">
        <f>N10HDD18*C21</f>
        <v>162232.5429520373</v>
      </c>
      <c r="J21">
        <f>N10CDD18*D21</f>
        <v>93035519.472053826</v>
      </c>
      <c r="K21">
        <f>StatDays*E21</f>
        <v>2784622.243755003</v>
      </c>
      <c r="L21">
        <f>MonthDays*F21</f>
        <v>163855172.37876329</v>
      </c>
      <c r="M21">
        <f t="shared" si="0"/>
        <v>324845813.22367799</v>
      </c>
    </row>
    <row r="22" spans="1:13" x14ac:dyDescent="0.25">
      <c r="A22" s="20">
        <v>43344</v>
      </c>
      <c r="B22">
        <v>281705838.60000002</v>
      </c>
      <c r="C22">
        <v>62.2</v>
      </c>
      <c r="D22">
        <v>63.6</v>
      </c>
      <c r="E22">
        <v>1</v>
      </c>
      <c r="F22">
        <v>30</v>
      </c>
      <c r="H22">
        <f>WHSL_kWh</f>
        <v>65008266.586153865</v>
      </c>
      <c r="I22">
        <f>N10HDD18*C22</f>
        <v>3737357.1005987856</v>
      </c>
      <c r="J22">
        <f>N10CDD18*D22</f>
        <v>49556608.361998521</v>
      </c>
      <c r="K22">
        <f>StatDays*E22</f>
        <v>2784622.243755003</v>
      </c>
      <c r="L22">
        <f>MonthDays*F22</f>
        <v>158569521.65686768</v>
      </c>
      <c r="M22">
        <f t="shared" si="0"/>
        <v>279656375.94937384</v>
      </c>
    </row>
    <row r="23" spans="1:13" x14ac:dyDescent="0.25">
      <c r="A23" s="20">
        <v>43374</v>
      </c>
      <c r="B23">
        <v>252830302.90000001</v>
      </c>
      <c r="C23">
        <v>285.89999999999998</v>
      </c>
      <c r="D23">
        <v>10.1</v>
      </c>
      <c r="E23">
        <v>1</v>
      </c>
      <c r="F23">
        <v>31</v>
      </c>
      <c r="H23">
        <f>WHSL_kWh</f>
        <v>65008266.586153865</v>
      </c>
      <c r="I23">
        <f>N10HDD18*C23</f>
        <v>17178623.71481017</v>
      </c>
      <c r="J23">
        <f>N10CDD18*D23</f>
        <v>7869838.7493110849</v>
      </c>
      <c r="K23">
        <f>StatDays*E23</f>
        <v>2784622.243755003</v>
      </c>
      <c r="L23">
        <f>MonthDays*F23</f>
        <v>163855172.37876329</v>
      </c>
      <c r="M23">
        <f t="shared" si="0"/>
        <v>256696523.67279339</v>
      </c>
    </row>
    <row r="24" spans="1:13" x14ac:dyDescent="0.25">
      <c r="A24" s="20">
        <v>43405</v>
      </c>
      <c r="B24">
        <v>259398467.19999999</v>
      </c>
      <c r="C24">
        <v>517.70000000000005</v>
      </c>
      <c r="D24">
        <v>0</v>
      </c>
      <c r="E24">
        <v>0</v>
      </c>
      <c r="F24">
        <v>30</v>
      </c>
      <c r="H24">
        <f>WHSL_kWh</f>
        <v>65008266.586153865</v>
      </c>
      <c r="I24">
        <f>N10HDD18*C24</f>
        <v>31106587.957877673</v>
      </c>
      <c r="J24">
        <f>N10CDD18*D24</f>
        <v>0</v>
      </c>
      <c r="K24">
        <f>StatDays*E24</f>
        <v>0</v>
      </c>
      <c r="L24">
        <f>MonthDays*F24</f>
        <v>158569521.65686768</v>
      </c>
      <c r="M24">
        <f t="shared" si="0"/>
        <v>254684376.20089921</v>
      </c>
    </row>
    <row r="25" spans="1:13" x14ac:dyDescent="0.25">
      <c r="A25" s="20">
        <v>43435</v>
      </c>
      <c r="B25">
        <v>265712562.69999999</v>
      </c>
      <c r="C25">
        <v>564.1</v>
      </c>
      <c r="D25">
        <v>0</v>
      </c>
      <c r="E25">
        <v>2</v>
      </c>
      <c r="F25">
        <v>31</v>
      </c>
      <c r="H25">
        <f>WHSL_kWh</f>
        <v>65008266.586153865</v>
      </c>
      <c r="I25">
        <f>N10HDD18*C25</f>
        <v>33894584.251571946</v>
      </c>
      <c r="J25">
        <f>N10CDD18*D25</f>
        <v>0</v>
      </c>
      <c r="K25">
        <f>StatDays*E25</f>
        <v>5569244.4875100059</v>
      </c>
      <c r="L25">
        <f>MonthDays*F25</f>
        <v>163855172.37876329</v>
      </c>
      <c r="M25">
        <f t="shared" si="0"/>
        <v>268327267.7039991</v>
      </c>
    </row>
    <row r="26" spans="1:13" x14ac:dyDescent="0.25">
      <c r="A26" s="20">
        <v>43466</v>
      </c>
      <c r="B26">
        <v>287103504.5</v>
      </c>
      <c r="C26">
        <v>768.1</v>
      </c>
      <c r="D26">
        <v>0</v>
      </c>
      <c r="E26">
        <v>1</v>
      </c>
      <c r="F26">
        <v>31</v>
      </c>
      <c r="H26">
        <f>WHSL_kWh</f>
        <v>65008266.586153865</v>
      </c>
      <c r="I26">
        <f>N10HDD18*C26</f>
        <v>46152154.163503647</v>
      </c>
      <c r="J26">
        <f>N10CDD18*D26</f>
        <v>0</v>
      </c>
      <c r="K26">
        <f>StatDays*E26</f>
        <v>2784622.243755003</v>
      </c>
      <c r="L26">
        <f>MonthDays*F26</f>
        <v>163855172.37876329</v>
      </c>
      <c r="M26">
        <f t="shared" si="0"/>
        <v>277800215.37217581</v>
      </c>
    </row>
    <row r="27" spans="1:13" x14ac:dyDescent="0.25">
      <c r="A27" s="20">
        <v>43497</v>
      </c>
      <c r="B27">
        <v>255789708.59999999</v>
      </c>
      <c r="C27">
        <v>627.1</v>
      </c>
      <c r="D27">
        <v>0</v>
      </c>
      <c r="E27">
        <v>1</v>
      </c>
      <c r="F27">
        <v>28</v>
      </c>
      <c r="H27">
        <f>WHSL_kWh</f>
        <v>65008266.586153865</v>
      </c>
      <c r="I27">
        <f>N10HDD18*C27</f>
        <v>37680010.253786147</v>
      </c>
      <c r="J27">
        <f>N10CDD18*D27</f>
        <v>0</v>
      </c>
      <c r="K27">
        <f>StatDays*E27</f>
        <v>2784622.243755003</v>
      </c>
      <c r="L27">
        <f>MonthDays*F27</f>
        <v>147998220.2130765</v>
      </c>
      <c r="M27">
        <f t="shared" si="0"/>
        <v>253471119.29677153</v>
      </c>
    </row>
    <row r="28" spans="1:13" x14ac:dyDescent="0.25">
      <c r="A28" s="20">
        <v>43525</v>
      </c>
      <c r="B28">
        <v>268817713.80000001</v>
      </c>
      <c r="C28">
        <v>606.79999999999995</v>
      </c>
      <c r="D28">
        <v>0</v>
      </c>
      <c r="E28">
        <v>0</v>
      </c>
      <c r="F28">
        <v>31</v>
      </c>
      <c r="H28">
        <f>WHSL_kWh</f>
        <v>65008266.586153865</v>
      </c>
      <c r="I28">
        <f>N10HDD18*C28</f>
        <v>36460261.875294901</v>
      </c>
      <c r="J28">
        <f>N10CDD18*D28</f>
        <v>0</v>
      </c>
      <c r="K28">
        <f>StatDays*E28</f>
        <v>0</v>
      </c>
      <c r="L28">
        <f>MonthDays*F28</f>
        <v>163855172.37876329</v>
      </c>
      <c r="M28">
        <f t="shared" si="0"/>
        <v>265323700.84021205</v>
      </c>
    </row>
    <row r="29" spans="1:13" x14ac:dyDescent="0.25">
      <c r="A29" s="20">
        <v>43556</v>
      </c>
      <c r="B29">
        <v>238123760.19999999</v>
      </c>
      <c r="C29">
        <v>349.3</v>
      </c>
      <c r="D29">
        <v>0</v>
      </c>
      <c r="E29">
        <v>0</v>
      </c>
      <c r="F29">
        <v>30</v>
      </c>
      <c r="H29">
        <f>WHSL_kWh</f>
        <v>65008266.586153865</v>
      </c>
      <c r="I29">
        <f>N10HDD18*C29</f>
        <v>20988084.167832084</v>
      </c>
      <c r="J29">
        <f>N10CDD18*D29</f>
        <v>0</v>
      </c>
      <c r="K29">
        <f>StatDays*E29</f>
        <v>0</v>
      </c>
      <c r="L29">
        <f>MonthDays*F29</f>
        <v>158569521.65686768</v>
      </c>
      <c r="M29">
        <f t="shared" si="0"/>
        <v>244565872.41085362</v>
      </c>
    </row>
    <row r="30" spans="1:13" x14ac:dyDescent="0.25">
      <c r="A30" s="20">
        <v>43586</v>
      </c>
      <c r="B30">
        <v>240428351.30000001</v>
      </c>
      <c r="C30">
        <v>177.1</v>
      </c>
      <c r="D30">
        <v>2.5</v>
      </c>
      <c r="E30">
        <v>1</v>
      </c>
      <c r="F30">
        <v>31</v>
      </c>
      <c r="H30">
        <f>WHSL_kWh</f>
        <v>65008266.586153865</v>
      </c>
      <c r="I30">
        <f>N10HDD18*C30</f>
        <v>10641253.095113261</v>
      </c>
      <c r="J30">
        <f>N10CDD18*D30</f>
        <v>1947979.888443338</v>
      </c>
      <c r="K30">
        <f>StatDays*E30</f>
        <v>2784622.243755003</v>
      </c>
      <c r="L30">
        <f>MonthDays*F30</f>
        <v>163855172.37876329</v>
      </c>
      <c r="M30">
        <f t="shared" si="0"/>
        <v>244237294.19222873</v>
      </c>
    </row>
    <row r="31" spans="1:13" x14ac:dyDescent="0.25">
      <c r="A31" s="20">
        <v>43617</v>
      </c>
      <c r="B31">
        <v>261805911.09999999</v>
      </c>
      <c r="C31">
        <v>35.799999999999997</v>
      </c>
      <c r="D31">
        <v>37.5</v>
      </c>
      <c r="E31">
        <v>0</v>
      </c>
      <c r="F31">
        <v>30</v>
      </c>
      <c r="H31">
        <f>WHSL_kWh</f>
        <v>65008266.586153865</v>
      </c>
      <c r="I31">
        <f>N10HDD18*C31</f>
        <v>2151083.3472899757</v>
      </c>
      <c r="J31">
        <f>N10CDD18*D31</f>
        <v>29219698.326650068</v>
      </c>
      <c r="K31">
        <f>StatDays*E31</f>
        <v>0</v>
      </c>
      <c r="L31">
        <f>MonthDays*F31</f>
        <v>158569521.65686768</v>
      </c>
      <c r="M31">
        <f t="shared" si="0"/>
        <v>254948569.91696161</v>
      </c>
    </row>
    <row r="32" spans="1:13" x14ac:dyDescent="0.25">
      <c r="A32" s="20">
        <v>43647</v>
      </c>
      <c r="B32">
        <v>332403791.10000002</v>
      </c>
      <c r="C32">
        <v>0</v>
      </c>
      <c r="D32">
        <v>136.5</v>
      </c>
      <c r="E32">
        <v>1</v>
      </c>
      <c r="F32">
        <v>31</v>
      </c>
      <c r="H32">
        <f>WHSL_kWh</f>
        <v>65008266.586153865</v>
      </c>
      <c r="I32">
        <f>N10HDD18*C32</f>
        <v>0</v>
      </c>
      <c r="J32">
        <f>N10CDD18*D32</f>
        <v>106359701.90900625</v>
      </c>
      <c r="K32">
        <f>StatDays*E32</f>
        <v>2784622.243755003</v>
      </c>
      <c r="L32">
        <f>MonthDays*F32</f>
        <v>163855172.37876329</v>
      </c>
      <c r="M32">
        <f t="shared" si="0"/>
        <v>338007763.1176784</v>
      </c>
    </row>
    <row r="33" spans="1:13" x14ac:dyDescent="0.25">
      <c r="A33" s="20">
        <v>43678</v>
      </c>
      <c r="B33">
        <v>300975559.89999998</v>
      </c>
      <c r="C33">
        <v>10.5</v>
      </c>
      <c r="D33">
        <v>75.8</v>
      </c>
      <c r="E33">
        <v>1</v>
      </c>
      <c r="F33">
        <v>31</v>
      </c>
      <c r="H33">
        <f>WHSL_kWh</f>
        <v>65008266.586153865</v>
      </c>
      <c r="I33">
        <f>N10HDD18*C33</f>
        <v>630904.33370236726</v>
      </c>
      <c r="J33">
        <f>N10CDD18*D33</f>
        <v>59062750.217602007</v>
      </c>
      <c r="K33">
        <f>StatDays*E33</f>
        <v>2784622.243755003</v>
      </c>
      <c r="L33">
        <f>MonthDays*F33</f>
        <v>163855172.37876329</v>
      </c>
      <c r="M33">
        <f t="shared" si="0"/>
        <v>291341715.75997651</v>
      </c>
    </row>
    <row r="34" spans="1:13" x14ac:dyDescent="0.25">
      <c r="A34" s="20">
        <v>43709</v>
      </c>
      <c r="B34">
        <v>262855031.90000001</v>
      </c>
      <c r="C34">
        <v>42.9</v>
      </c>
      <c r="D34">
        <v>23.4</v>
      </c>
      <c r="E34">
        <v>1</v>
      </c>
      <c r="F34">
        <v>30</v>
      </c>
      <c r="H34">
        <f>WHSL_kWh</f>
        <v>65008266.586153865</v>
      </c>
      <c r="I34">
        <f>N10HDD18*C34</f>
        <v>2577694.8491268149</v>
      </c>
      <c r="J34">
        <f>N10CDD18*D34</f>
        <v>18233091.755829643</v>
      </c>
      <c r="K34">
        <f>StatDays*E34</f>
        <v>2784622.243755003</v>
      </c>
      <c r="L34">
        <f>MonthDays*F34</f>
        <v>158569521.65686768</v>
      </c>
      <c r="M34">
        <f t="shared" si="0"/>
        <v>247173197.09173301</v>
      </c>
    </row>
    <row r="35" spans="1:13" x14ac:dyDescent="0.25">
      <c r="A35" s="20">
        <v>43739</v>
      </c>
      <c r="B35">
        <v>244083278</v>
      </c>
      <c r="C35">
        <v>244.3</v>
      </c>
      <c r="D35">
        <v>4.5</v>
      </c>
      <c r="E35">
        <v>1</v>
      </c>
      <c r="F35">
        <v>31</v>
      </c>
      <c r="H35">
        <f>WHSL_kWh</f>
        <v>65008266.586153865</v>
      </c>
      <c r="I35">
        <f>N10HDD18*C35</f>
        <v>14679040.830808412</v>
      </c>
      <c r="J35">
        <f>N10CDD18*D35</f>
        <v>3506363.7991980081</v>
      </c>
      <c r="K35">
        <f>StatDays*E35</f>
        <v>2784622.243755003</v>
      </c>
      <c r="L35">
        <f>MonthDays*F35</f>
        <v>163855172.37876329</v>
      </c>
      <c r="M35">
        <f t="shared" si="0"/>
        <v>249833465.83867857</v>
      </c>
    </row>
    <row r="36" spans="1:13" x14ac:dyDescent="0.25">
      <c r="A36" s="20">
        <v>43770</v>
      </c>
      <c r="B36">
        <v>253920207</v>
      </c>
      <c r="C36">
        <v>518.6</v>
      </c>
      <c r="D36">
        <v>0</v>
      </c>
      <c r="E36">
        <v>0</v>
      </c>
      <c r="F36">
        <v>30</v>
      </c>
      <c r="H36">
        <f>WHSL_kWh</f>
        <v>65008266.586153865</v>
      </c>
      <c r="I36">
        <f>N10HDD18*C36</f>
        <v>31160665.472195018</v>
      </c>
      <c r="J36">
        <f>N10CDD18*D36</f>
        <v>0</v>
      </c>
      <c r="K36">
        <f>StatDays*E36</f>
        <v>0</v>
      </c>
      <c r="L36">
        <f>MonthDays*F36</f>
        <v>158569521.65686768</v>
      </c>
      <c r="M36">
        <f t="shared" si="0"/>
        <v>254738453.71521658</v>
      </c>
    </row>
    <row r="37" spans="1:13" x14ac:dyDescent="0.25">
      <c r="A37" s="20">
        <v>43800</v>
      </c>
      <c r="B37">
        <v>264697011.59999999</v>
      </c>
      <c r="C37">
        <v>566.6</v>
      </c>
      <c r="D37">
        <v>0</v>
      </c>
      <c r="E37">
        <v>2</v>
      </c>
      <c r="F37">
        <v>31</v>
      </c>
      <c r="H37">
        <f>WHSL_kWh</f>
        <v>65008266.586153865</v>
      </c>
      <c r="I37">
        <f>N10HDD18*C37</f>
        <v>34044799.569120124</v>
      </c>
      <c r="J37">
        <f>N10CDD18*D37</f>
        <v>0</v>
      </c>
      <c r="K37">
        <f>StatDays*E37</f>
        <v>5569244.4875100059</v>
      </c>
      <c r="L37">
        <f>MonthDays*F37</f>
        <v>163855172.37876329</v>
      </c>
      <c r="M37">
        <f t="shared" si="0"/>
        <v>268477483.02154732</v>
      </c>
    </row>
    <row r="38" spans="1:13" x14ac:dyDescent="0.25">
      <c r="A38" s="20">
        <v>43831</v>
      </c>
      <c r="B38">
        <v>270281846.19999999</v>
      </c>
      <c r="C38">
        <v>594.5</v>
      </c>
      <c r="D38">
        <v>0</v>
      </c>
      <c r="E38">
        <v>1</v>
      </c>
      <c r="F38">
        <v>31</v>
      </c>
      <c r="H38">
        <f>WHSL_kWh</f>
        <v>65008266.586153865</v>
      </c>
      <c r="I38">
        <f>N10HDD18*C38</f>
        <v>35721202.512957841</v>
      </c>
      <c r="J38">
        <f>N10CDD18*D38</f>
        <v>0</v>
      </c>
      <c r="K38">
        <f>StatDays*E38</f>
        <v>2784622.243755003</v>
      </c>
      <c r="L38">
        <f>MonthDays*F38</f>
        <v>163855172.37876329</v>
      </c>
      <c r="M38">
        <f t="shared" si="0"/>
        <v>267369263.72162998</v>
      </c>
    </row>
    <row r="39" spans="1:13" x14ac:dyDescent="0.25">
      <c r="A39" s="20">
        <v>43862</v>
      </c>
      <c r="B39">
        <v>253965396.19999999</v>
      </c>
      <c r="C39">
        <v>617.6</v>
      </c>
      <c r="D39">
        <v>0</v>
      </c>
      <c r="E39">
        <v>1</v>
      </c>
      <c r="F39">
        <v>29</v>
      </c>
      <c r="H39">
        <f>WHSL_kWh</f>
        <v>65008266.586153865</v>
      </c>
      <c r="I39">
        <f>N10HDD18*C39</f>
        <v>37109192.047103055</v>
      </c>
      <c r="J39">
        <f>N10CDD18*D39</f>
        <v>0</v>
      </c>
      <c r="K39">
        <f>StatDays*E39</f>
        <v>2784622.243755003</v>
      </c>
      <c r="L39">
        <f>MonthDays*F39</f>
        <v>153283870.93497211</v>
      </c>
      <c r="M39">
        <f t="shared" si="0"/>
        <v>258185951.811984</v>
      </c>
    </row>
    <row r="40" spans="1:13" x14ac:dyDescent="0.25">
      <c r="A40" s="20">
        <v>43891</v>
      </c>
      <c r="B40">
        <v>250421458</v>
      </c>
      <c r="C40">
        <v>456.3</v>
      </c>
      <c r="D40">
        <v>0</v>
      </c>
      <c r="E40">
        <v>0</v>
      </c>
      <c r="F40">
        <v>31</v>
      </c>
      <c r="H40">
        <f>WHSL_kWh</f>
        <v>65008266.586153865</v>
      </c>
      <c r="I40">
        <f>N10HDD18*C40</f>
        <v>27417299.758894306</v>
      </c>
      <c r="J40">
        <f>N10CDD18*D40</f>
        <v>0</v>
      </c>
      <c r="K40">
        <f>StatDays*E40</f>
        <v>0</v>
      </c>
      <c r="L40">
        <f>MonthDays*F40</f>
        <v>163855172.37876329</v>
      </c>
      <c r="M40">
        <f t="shared" si="0"/>
        <v>256280738.72381145</v>
      </c>
    </row>
    <row r="41" spans="1:13" x14ac:dyDescent="0.25">
      <c r="A41" s="20">
        <v>43922</v>
      </c>
      <c r="B41">
        <v>218203458.59999999</v>
      </c>
      <c r="C41">
        <v>377.6</v>
      </c>
      <c r="D41">
        <v>0</v>
      </c>
      <c r="E41">
        <v>0</v>
      </c>
      <c r="F41">
        <v>30</v>
      </c>
      <c r="H41">
        <f>WHSL_kWh</f>
        <v>65008266.586153865</v>
      </c>
      <c r="I41">
        <f>N10HDD18*C41</f>
        <v>22688521.562477514</v>
      </c>
      <c r="J41">
        <f>N10CDD18*D41</f>
        <v>0</v>
      </c>
      <c r="K41">
        <f>StatDays*E41</f>
        <v>0</v>
      </c>
      <c r="L41">
        <f>MonthDays*F41</f>
        <v>158569521.65686768</v>
      </c>
      <c r="M41">
        <f t="shared" si="0"/>
        <v>246266309.80549908</v>
      </c>
    </row>
    <row r="42" spans="1:13" x14ac:dyDescent="0.25">
      <c r="A42" s="20">
        <v>43952</v>
      </c>
      <c r="B42">
        <v>234783952.30000001</v>
      </c>
      <c r="C42">
        <v>205</v>
      </c>
      <c r="D42">
        <v>23.4</v>
      </c>
      <c r="E42">
        <v>1</v>
      </c>
      <c r="F42">
        <v>31</v>
      </c>
      <c r="H42">
        <f>WHSL_kWh</f>
        <v>65008266.586153865</v>
      </c>
      <c r="I42">
        <f>N10HDD18*C42</f>
        <v>12317656.03895098</v>
      </c>
      <c r="J42">
        <f>N10CDD18*D42</f>
        <v>18233091.755829643</v>
      </c>
      <c r="K42">
        <f>StatDays*E42</f>
        <v>2784622.243755003</v>
      </c>
      <c r="L42">
        <f>MonthDays*F42</f>
        <v>163855172.37876329</v>
      </c>
      <c r="M42">
        <f t="shared" si="0"/>
        <v>262198809.00345278</v>
      </c>
    </row>
    <row r="43" spans="1:13" x14ac:dyDescent="0.25">
      <c r="A43" s="20">
        <v>43983</v>
      </c>
      <c r="B43">
        <v>280693732.89999998</v>
      </c>
      <c r="C43">
        <v>25.2</v>
      </c>
      <c r="D43">
        <v>71</v>
      </c>
      <c r="E43">
        <v>0</v>
      </c>
      <c r="F43">
        <v>30</v>
      </c>
      <c r="H43">
        <f>WHSL_kWh</f>
        <v>65008266.586153865</v>
      </c>
      <c r="I43">
        <f>N10HDD18*C43</f>
        <v>1514170.4008856814</v>
      </c>
      <c r="J43">
        <f>N10CDD18*D43</f>
        <v>55322628.831790797</v>
      </c>
      <c r="K43">
        <f>StatDays*E43</f>
        <v>0</v>
      </c>
      <c r="L43">
        <f>MonthDays*F43</f>
        <v>158569521.65686768</v>
      </c>
      <c r="M43">
        <f t="shared" si="0"/>
        <v>280414587.47569799</v>
      </c>
    </row>
    <row r="44" spans="1:13" x14ac:dyDescent="0.25">
      <c r="A44" s="20">
        <v>44013</v>
      </c>
      <c r="B44">
        <v>347121684</v>
      </c>
      <c r="C44">
        <v>0</v>
      </c>
      <c r="D44">
        <v>168.3</v>
      </c>
      <c r="E44">
        <v>1</v>
      </c>
      <c r="F44">
        <v>31</v>
      </c>
      <c r="H44">
        <f>WHSL_kWh</f>
        <v>65008266.586153865</v>
      </c>
      <c r="I44">
        <f>N10HDD18*C44</f>
        <v>0</v>
      </c>
      <c r="J44">
        <f>N10CDD18*D44</f>
        <v>131138006.09000552</v>
      </c>
      <c r="K44">
        <f>StatDays*E44</f>
        <v>2784622.243755003</v>
      </c>
      <c r="L44">
        <f>MonthDays*F44</f>
        <v>163855172.37876329</v>
      </c>
      <c r="M44">
        <f t="shared" si="0"/>
        <v>362786067.29867768</v>
      </c>
    </row>
    <row r="45" spans="1:13" x14ac:dyDescent="0.25">
      <c r="A45" s="20">
        <v>44044</v>
      </c>
      <c r="B45">
        <v>307825491.19999999</v>
      </c>
      <c r="C45">
        <v>4.4000000000000004</v>
      </c>
      <c r="D45">
        <v>82</v>
      </c>
      <c r="E45">
        <v>1</v>
      </c>
      <c r="F45">
        <v>31</v>
      </c>
      <c r="H45">
        <f>WHSL_kWh</f>
        <v>65008266.586153865</v>
      </c>
      <c r="I45">
        <f>N10HDD18*C45</f>
        <v>264378.95888480154</v>
      </c>
      <c r="J45">
        <f>N10CDD18*D45</f>
        <v>63893740.340941489</v>
      </c>
      <c r="K45">
        <f>StatDays*E45</f>
        <v>2784622.243755003</v>
      </c>
      <c r="L45">
        <f>MonthDays*F45</f>
        <v>163855172.37876329</v>
      </c>
      <c r="M45">
        <f t="shared" si="0"/>
        <v>295806180.50849843</v>
      </c>
    </row>
    <row r="46" spans="1:13" x14ac:dyDescent="0.25">
      <c r="A46" s="20">
        <v>44075</v>
      </c>
      <c r="B46">
        <v>251413926.69999999</v>
      </c>
      <c r="C46">
        <v>84.9</v>
      </c>
      <c r="D46">
        <v>11</v>
      </c>
      <c r="E46">
        <v>1</v>
      </c>
      <c r="F46">
        <v>30</v>
      </c>
      <c r="H46">
        <f>WHSL_kWh</f>
        <v>65008266.586153865</v>
      </c>
      <c r="I46">
        <f>N10HDD18*C46</f>
        <v>5101312.1839362839</v>
      </c>
      <c r="J46">
        <f>N10CDD18*D46</f>
        <v>8571111.5091506876</v>
      </c>
      <c r="K46">
        <f>StatDays*E46</f>
        <v>2784622.243755003</v>
      </c>
      <c r="L46">
        <f>MonthDays*F46</f>
        <v>158569521.65686768</v>
      </c>
      <c r="M46">
        <f t="shared" si="0"/>
        <v>240034834.17986351</v>
      </c>
    </row>
    <row r="47" spans="1:13" x14ac:dyDescent="0.25">
      <c r="A47" s="20">
        <v>44105</v>
      </c>
      <c r="B47">
        <v>240496299.80000001</v>
      </c>
      <c r="C47">
        <v>281.8</v>
      </c>
      <c r="D47">
        <v>0</v>
      </c>
      <c r="E47">
        <v>1</v>
      </c>
      <c r="F47">
        <v>31</v>
      </c>
      <c r="H47">
        <f>WHSL_kWh</f>
        <v>65008266.586153865</v>
      </c>
      <c r="I47">
        <f>N10HDD18*C47</f>
        <v>16932270.594031151</v>
      </c>
      <c r="J47">
        <f>N10CDD18*D47</f>
        <v>0</v>
      </c>
      <c r="K47">
        <f>StatDays*E47</f>
        <v>2784622.243755003</v>
      </c>
      <c r="L47">
        <f>MonthDays*F47</f>
        <v>163855172.37876329</v>
      </c>
      <c r="M47">
        <f t="shared" si="0"/>
        <v>248580331.80270332</v>
      </c>
    </row>
    <row r="48" spans="1:13" x14ac:dyDescent="0.25">
      <c r="A48" s="20">
        <v>44136</v>
      </c>
      <c r="B48">
        <v>241980400.40000001</v>
      </c>
      <c r="C48">
        <v>350.5</v>
      </c>
      <c r="D48">
        <v>0</v>
      </c>
      <c r="E48">
        <v>0</v>
      </c>
      <c r="F48">
        <v>30</v>
      </c>
      <c r="H48">
        <f>WHSL_kWh</f>
        <v>65008266.586153865</v>
      </c>
      <c r="I48">
        <f>N10HDD18*C48</f>
        <v>21060187.520255212</v>
      </c>
      <c r="J48">
        <f>N10CDD18*D48</f>
        <v>0</v>
      </c>
      <c r="K48">
        <f>StatDays*E48</f>
        <v>0</v>
      </c>
      <c r="L48">
        <f>MonthDays*F48</f>
        <v>158569521.65686768</v>
      </c>
      <c r="M48">
        <f t="shared" si="0"/>
        <v>244637975.76327676</v>
      </c>
    </row>
    <row r="49" spans="1:13" x14ac:dyDescent="0.25">
      <c r="A49" s="20">
        <v>44166</v>
      </c>
      <c r="B49">
        <v>266365374.19999999</v>
      </c>
      <c r="C49">
        <v>579.1</v>
      </c>
      <c r="D49">
        <v>0</v>
      </c>
      <c r="E49">
        <v>2</v>
      </c>
      <c r="F49">
        <v>31</v>
      </c>
      <c r="H49">
        <f>WHSL_kWh</f>
        <v>65008266.586153865</v>
      </c>
      <c r="I49">
        <f>N10HDD18*C49</f>
        <v>34795876.156861037</v>
      </c>
      <c r="J49">
        <f>N10CDD18*D49</f>
        <v>0</v>
      </c>
      <c r="K49">
        <f>StatDays*E49</f>
        <v>5569244.4875100059</v>
      </c>
      <c r="L49">
        <f>MonthDays*F49</f>
        <v>163855172.37876329</v>
      </c>
      <c r="M49">
        <f t="shared" si="0"/>
        <v>269228559.60928822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173C2-3C6B-4495-9391-B4F260268853}">
  <dimension ref="A1:E50"/>
  <sheetViews>
    <sheetView workbookViewId="0"/>
  </sheetViews>
  <sheetFormatPr defaultRowHeight="15" x14ac:dyDescent="0.25"/>
  <cols>
    <col min="1" max="1" width="9.7109375" style="20" bestFit="1" customWidth="1"/>
    <col min="2" max="2" width="9.7109375" style="20" customWidth="1"/>
    <col min="3" max="4" width="13.5703125" bestFit="1" customWidth="1"/>
  </cols>
  <sheetData>
    <row r="1" spans="1:5" x14ac:dyDescent="0.25">
      <c r="A1" s="20" t="s">
        <v>6</v>
      </c>
      <c r="B1" s="20" t="s">
        <v>0</v>
      </c>
      <c r="C1" t="s">
        <v>2</v>
      </c>
      <c r="D1" t="s">
        <v>28</v>
      </c>
      <c r="E1" t="s">
        <v>29</v>
      </c>
    </row>
    <row r="2" spans="1:5" x14ac:dyDescent="0.25">
      <c r="A2" s="20">
        <v>42736</v>
      </c>
      <c r="B2" s="2">
        <f t="shared" ref="B2:B49" si="0">YEAR(A2)</f>
        <v>2017</v>
      </c>
      <c r="C2">
        <v>277000989.10000002</v>
      </c>
      <c r="D2">
        <v>268919485.79872721</v>
      </c>
      <c r="E2" s="8">
        <f t="shared" ref="E2:E49" si="1">ABS(D2-C2)/C2</f>
        <v>2.9174997993798892E-2</v>
      </c>
    </row>
    <row r="3" spans="1:5" x14ac:dyDescent="0.25">
      <c r="A3" s="20">
        <v>42767</v>
      </c>
      <c r="B3" s="2">
        <f t="shared" si="0"/>
        <v>2017</v>
      </c>
      <c r="C3">
        <v>242928835.30000001</v>
      </c>
      <c r="D3">
        <v>245894258.67964119</v>
      </c>
      <c r="E3" s="8">
        <f t="shared" si="1"/>
        <v>1.2206963310794645E-2</v>
      </c>
    </row>
    <row r="4" spans="1:5" x14ac:dyDescent="0.25">
      <c r="A4" s="20">
        <v>42795</v>
      </c>
      <c r="B4" s="2">
        <f t="shared" si="0"/>
        <v>2017</v>
      </c>
      <c r="C4">
        <v>268282989.5</v>
      </c>
      <c r="D4">
        <v>262463601.19409466</v>
      </c>
      <c r="E4" s="8">
        <f t="shared" si="1"/>
        <v>2.1691231027173796E-2</v>
      </c>
    </row>
    <row r="5" spans="1:5" x14ac:dyDescent="0.25">
      <c r="A5" s="20">
        <v>42826</v>
      </c>
      <c r="B5" s="2">
        <f t="shared" si="0"/>
        <v>2017</v>
      </c>
      <c r="C5">
        <v>234677447.19999999</v>
      </c>
      <c r="D5">
        <v>238587302.77243596</v>
      </c>
      <c r="E5" s="8">
        <f t="shared" si="1"/>
        <v>1.6660550977886959E-2</v>
      </c>
    </row>
    <row r="6" spans="1:5" x14ac:dyDescent="0.25">
      <c r="A6" s="20">
        <v>42856</v>
      </c>
      <c r="B6" s="2">
        <f t="shared" si="0"/>
        <v>2017</v>
      </c>
      <c r="C6">
        <v>244160124.5</v>
      </c>
      <c r="D6">
        <v>249633093.90954939</v>
      </c>
      <c r="E6" s="8">
        <f t="shared" si="1"/>
        <v>2.2415492377214057E-2</v>
      </c>
    </row>
    <row r="7" spans="1:5" x14ac:dyDescent="0.25">
      <c r="A7" s="20">
        <v>42887</v>
      </c>
      <c r="B7" s="2">
        <f t="shared" si="0"/>
        <v>2017</v>
      </c>
      <c r="C7">
        <v>275426179.89999998</v>
      </c>
      <c r="D7">
        <v>277274363.51214296</v>
      </c>
      <c r="E7" s="8">
        <f t="shared" si="1"/>
        <v>6.7102684748922819E-3</v>
      </c>
    </row>
    <row r="8" spans="1:5" x14ac:dyDescent="0.25">
      <c r="A8" s="20">
        <v>42917</v>
      </c>
      <c r="B8" s="2">
        <f t="shared" si="0"/>
        <v>2017</v>
      </c>
      <c r="C8">
        <v>302256564.30000001</v>
      </c>
      <c r="D8">
        <v>304748283.84847009</v>
      </c>
      <c r="E8" s="8">
        <f t="shared" si="1"/>
        <v>8.2437235209123945E-3</v>
      </c>
    </row>
    <row r="9" spans="1:5" x14ac:dyDescent="0.25">
      <c r="A9" s="20">
        <v>42948</v>
      </c>
      <c r="B9" s="2">
        <f t="shared" si="0"/>
        <v>2017</v>
      </c>
      <c r="C9">
        <v>284023807.19999999</v>
      </c>
      <c r="D9">
        <v>272013288.81061524</v>
      </c>
      <c r="E9" s="8">
        <f t="shared" si="1"/>
        <v>4.2287012866239572E-2</v>
      </c>
    </row>
    <row r="10" spans="1:5" x14ac:dyDescent="0.25">
      <c r="A10" s="20">
        <v>42979</v>
      </c>
      <c r="B10" s="2">
        <f t="shared" si="0"/>
        <v>2017</v>
      </c>
      <c r="C10">
        <v>268671076.80000001</v>
      </c>
      <c r="D10">
        <v>274118682.76225483</v>
      </c>
      <c r="E10" s="8">
        <f t="shared" si="1"/>
        <v>2.0276116160840213E-2</v>
      </c>
    </row>
    <row r="11" spans="1:5" x14ac:dyDescent="0.25">
      <c r="A11" s="20">
        <v>43009</v>
      </c>
      <c r="B11" s="2">
        <f t="shared" si="0"/>
        <v>2017</v>
      </c>
      <c r="C11">
        <v>249859153.69999999</v>
      </c>
      <c r="D11">
        <v>246352936.92756408</v>
      </c>
      <c r="E11" s="8">
        <f t="shared" si="1"/>
        <v>1.4032772946336541E-2</v>
      </c>
    </row>
    <row r="12" spans="1:5" x14ac:dyDescent="0.25">
      <c r="A12" s="20">
        <v>43040</v>
      </c>
      <c r="B12" s="2">
        <f t="shared" si="0"/>
        <v>2017</v>
      </c>
      <c r="C12">
        <v>253035874.40000001</v>
      </c>
      <c r="D12">
        <v>250922984.64949274</v>
      </c>
      <c r="E12" s="8">
        <f t="shared" si="1"/>
        <v>8.3501588678576138E-3</v>
      </c>
    </row>
    <row r="13" spans="1:5" x14ac:dyDescent="0.25">
      <c r="A13" s="20">
        <v>43070</v>
      </c>
      <c r="B13" s="2">
        <f t="shared" si="0"/>
        <v>2017</v>
      </c>
      <c r="C13">
        <v>278099027.30000001</v>
      </c>
      <c r="D13">
        <v>277604565.71577489</v>
      </c>
      <c r="E13" s="8">
        <f t="shared" si="1"/>
        <v>1.7780054429737955E-3</v>
      </c>
    </row>
    <row r="14" spans="1:5" x14ac:dyDescent="0.25">
      <c r="A14" s="20">
        <v>43101</v>
      </c>
      <c r="B14" s="2">
        <f t="shared" si="0"/>
        <v>2018</v>
      </c>
      <c r="C14">
        <v>289798490.89999998</v>
      </c>
      <c r="D14">
        <v>277181328.26387727</v>
      </c>
      <c r="E14" s="8">
        <f t="shared" si="1"/>
        <v>4.3537709934026107E-2</v>
      </c>
    </row>
    <row r="15" spans="1:5" x14ac:dyDescent="0.25">
      <c r="A15" s="20">
        <v>43132</v>
      </c>
      <c r="B15" s="2">
        <f t="shared" si="0"/>
        <v>2018</v>
      </c>
      <c r="C15">
        <v>251614557</v>
      </c>
      <c r="D15">
        <v>250466812.94580787</v>
      </c>
      <c r="E15" s="8">
        <f t="shared" si="1"/>
        <v>4.5615169005985843E-3</v>
      </c>
    </row>
    <row r="16" spans="1:5" x14ac:dyDescent="0.25">
      <c r="A16" s="20">
        <v>43160</v>
      </c>
      <c r="B16" s="2">
        <f t="shared" si="0"/>
        <v>2018</v>
      </c>
      <c r="C16">
        <v>268375998.5</v>
      </c>
      <c r="D16">
        <v>263869616.56634563</v>
      </c>
      <c r="E16" s="8">
        <f t="shared" si="1"/>
        <v>1.6791300111937423E-2</v>
      </c>
    </row>
    <row r="17" spans="1:5" x14ac:dyDescent="0.25">
      <c r="A17" s="20">
        <v>43191</v>
      </c>
      <c r="B17" s="2">
        <f t="shared" si="0"/>
        <v>2018</v>
      </c>
      <c r="C17">
        <v>248656909</v>
      </c>
      <c r="D17">
        <v>250165899.44904989</v>
      </c>
      <c r="E17" s="8">
        <f t="shared" si="1"/>
        <v>6.0685643327525237E-3</v>
      </c>
    </row>
    <row r="18" spans="1:5" x14ac:dyDescent="0.25">
      <c r="A18" s="20">
        <v>43221</v>
      </c>
      <c r="B18" s="2">
        <f t="shared" si="0"/>
        <v>2018</v>
      </c>
      <c r="C18">
        <v>263110475.40000001</v>
      </c>
      <c r="D18">
        <v>265955705.1067434</v>
      </c>
      <c r="E18" s="8">
        <f t="shared" si="1"/>
        <v>1.081382146574689E-2</v>
      </c>
    </row>
    <row r="19" spans="1:5" x14ac:dyDescent="0.25">
      <c r="A19" s="20">
        <v>43252</v>
      </c>
      <c r="B19" s="2">
        <f t="shared" si="0"/>
        <v>2018</v>
      </c>
      <c r="C19">
        <v>281217537.19999999</v>
      </c>
      <c r="D19">
        <v>266657592.15461951</v>
      </c>
      <c r="E19" s="8">
        <f t="shared" si="1"/>
        <v>5.1774669497320645E-2</v>
      </c>
    </row>
    <row r="20" spans="1:5" x14ac:dyDescent="0.25">
      <c r="A20" s="20">
        <v>43282</v>
      </c>
      <c r="B20" s="2">
        <f t="shared" si="0"/>
        <v>2018</v>
      </c>
      <c r="C20">
        <v>323148008.69999999</v>
      </c>
      <c r="D20">
        <v>315021793.20363438</v>
      </c>
      <c r="E20" s="8">
        <f t="shared" si="1"/>
        <v>2.5147038748766417E-2</v>
      </c>
    </row>
    <row r="21" spans="1:5" x14ac:dyDescent="0.25">
      <c r="A21" s="20">
        <v>43313</v>
      </c>
      <c r="B21" s="2">
        <f t="shared" si="0"/>
        <v>2018</v>
      </c>
      <c r="C21">
        <v>325222346.5</v>
      </c>
      <c r="D21">
        <v>324845813.22367799</v>
      </c>
      <c r="E21" s="8">
        <f t="shared" si="1"/>
        <v>1.1577718455518468E-3</v>
      </c>
    </row>
    <row r="22" spans="1:5" x14ac:dyDescent="0.25">
      <c r="A22" s="20">
        <v>43344</v>
      </c>
      <c r="B22" s="2">
        <f t="shared" si="0"/>
        <v>2018</v>
      </c>
      <c r="C22">
        <v>281705838.60000002</v>
      </c>
      <c r="D22">
        <v>279656375.94937384</v>
      </c>
      <c r="E22" s="8">
        <f t="shared" si="1"/>
        <v>7.2751869851595697E-3</v>
      </c>
    </row>
    <row r="23" spans="1:5" x14ac:dyDescent="0.25">
      <c r="A23" s="20">
        <v>43374</v>
      </c>
      <c r="B23" s="2">
        <f t="shared" si="0"/>
        <v>2018</v>
      </c>
      <c r="C23">
        <v>252830302.90000001</v>
      </c>
      <c r="D23">
        <v>256696523.67279339</v>
      </c>
      <c r="E23" s="8">
        <f t="shared" si="1"/>
        <v>1.5291761819873935E-2</v>
      </c>
    </row>
    <row r="24" spans="1:5" x14ac:dyDescent="0.25">
      <c r="A24" s="20">
        <v>43405</v>
      </c>
      <c r="B24" s="2">
        <f t="shared" si="0"/>
        <v>2018</v>
      </c>
      <c r="C24">
        <v>259398467.19999999</v>
      </c>
      <c r="D24">
        <v>254684376.20089921</v>
      </c>
      <c r="E24" s="8">
        <f t="shared" si="1"/>
        <v>1.8173164436882126E-2</v>
      </c>
    </row>
    <row r="25" spans="1:5" x14ac:dyDescent="0.25">
      <c r="A25" s="20">
        <v>43435</v>
      </c>
      <c r="B25" s="2">
        <f t="shared" si="0"/>
        <v>2018</v>
      </c>
      <c r="C25">
        <v>265712562.69999999</v>
      </c>
      <c r="D25">
        <v>268327267.7039991</v>
      </c>
      <c r="E25" s="8">
        <f t="shared" si="1"/>
        <v>9.8403514588477313E-3</v>
      </c>
    </row>
    <row r="26" spans="1:5" x14ac:dyDescent="0.25">
      <c r="A26" s="20">
        <v>43466</v>
      </c>
      <c r="B26" s="2">
        <f t="shared" si="0"/>
        <v>2019</v>
      </c>
      <c r="C26">
        <v>287103504.5</v>
      </c>
      <c r="D26">
        <v>277800215.37217581</v>
      </c>
      <c r="E26" s="8">
        <f t="shared" si="1"/>
        <v>3.2403955305338975E-2</v>
      </c>
    </row>
    <row r="27" spans="1:5" x14ac:dyDescent="0.25">
      <c r="A27" s="20">
        <v>43497</v>
      </c>
      <c r="B27" s="2">
        <f t="shared" si="0"/>
        <v>2019</v>
      </c>
      <c r="C27">
        <v>255789708.59999999</v>
      </c>
      <c r="D27">
        <v>253471119.29677153</v>
      </c>
      <c r="E27" s="8">
        <f t="shared" si="1"/>
        <v>9.0644354533209234E-3</v>
      </c>
    </row>
    <row r="28" spans="1:5" x14ac:dyDescent="0.25">
      <c r="A28" s="20">
        <v>43525</v>
      </c>
      <c r="B28" s="2">
        <f t="shared" si="0"/>
        <v>2019</v>
      </c>
      <c r="C28">
        <v>268817713.80000001</v>
      </c>
      <c r="D28">
        <v>265323700.84021205</v>
      </c>
      <c r="E28" s="8">
        <f t="shared" si="1"/>
        <v>1.2997703575395725E-2</v>
      </c>
    </row>
    <row r="29" spans="1:5" x14ac:dyDescent="0.25">
      <c r="A29" s="20">
        <v>43556</v>
      </c>
      <c r="B29" s="2">
        <f t="shared" si="0"/>
        <v>2019</v>
      </c>
      <c r="C29">
        <v>238123760.19999999</v>
      </c>
      <c r="D29">
        <v>244565872.41085362</v>
      </c>
      <c r="E29" s="8">
        <f t="shared" si="1"/>
        <v>2.7053630454360836E-2</v>
      </c>
    </row>
    <row r="30" spans="1:5" x14ac:dyDescent="0.25">
      <c r="A30" s="20">
        <v>43586</v>
      </c>
      <c r="B30" s="2">
        <f t="shared" si="0"/>
        <v>2019</v>
      </c>
      <c r="C30">
        <v>240428351.30000001</v>
      </c>
      <c r="D30">
        <v>244237294.19222873</v>
      </c>
      <c r="E30" s="8">
        <f t="shared" si="1"/>
        <v>1.5842320057654208E-2</v>
      </c>
    </row>
    <row r="31" spans="1:5" x14ac:dyDescent="0.25">
      <c r="A31" s="20">
        <v>43617</v>
      </c>
      <c r="B31" s="2">
        <f t="shared" si="0"/>
        <v>2019</v>
      </c>
      <c r="C31">
        <v>261805911.09999999</v>
      </c>
      <c r="D31">
        <v>254948569.91696161</v>
      </c>
      <c r="E31" s="8">
        <f t="shared" si="1"/>
        <v>2.6192461255846657E-2</v>
      </c>
    </row>
    <row r="32" spans="1:5" x14ac:dyDescent="0.25">
      <c r="A32" s="20">
        <v>43647</v>
      </c>
      <c r="B32" s="2">
        <f t="shared" si="0"/>
        <v>2019</v>
      </c>
      <c r="C32">
        <v>332403791.10000002</v>
      </c>
      <c r="D32">
        <v>338007763.1176784</v>
      </c>
      <c r="E32" s="8">
        <f t="shared" si="1"/>
        <v>1.6858929313452044E-2</v>
      </c>
    </row>
    <row r="33" spans="1:5" x14ac:dyDescent="0.25">
      <c r="A33" s="20">
        <v>43678</v>
      </c>
      <c r="B33" s="2">
        <f t="shared" si="0"/>
        <v>2019</v>
      </c>
      <c r="C33">
        <v>300975559.89999998</v>
      </c>
      <c r="D33">
        <v>291341715.75997651</v>
      </c>
      <c r="E33" s="8">
        <f t="shared" si="1"/>
        <v>3.2008725702593069E-2</v>
      </c>
    </row>
    <row r="34" spans="1:5" x14ac:dyDescent="0.25">
      <c r="A34" s="20">
        <v>43709</v>
      </c>
      <c r="B34" s="2">
        <f t="shared" si="0"/>
        <v>2019</v>
      </c>
      <c r="C34">
        <v>262855031.90000001</v>
      </c>
      <c r="D34">
        <v>247173197.09173301</v>
      </c>
      <c r="E34" s="8">
        <f t="shared" si="1"/>
        <v>5.9659633277376105E-2</v>
      </c>
    </row>
    <row r="35" spans="1:5" x14ac:dyDescent="0.25">
      <c r="A35" s="20">
        <v>43739</v>
      </c>
      <c r="B35" s="2">
        <f t="shared" si="0"/>
        <v>2019</v>
      </c>
      <c r="C35">
        <v>244083278</v>
      </c>
      <c r="D35">
        <v>249833465.83867857</v>
      </c>
      <c r="E35" s="8">
        <f t="shared" si="1"/>
        <v>2.3558303075061817E-2</v>
      </c>
    </row>
    <row r="36" spans="1:5" x14ac:dyDescent="0.25">
      <c r="A36" s="20">
        <v>43770</v>
      </c>
      <c r="B36" s="2">
        <f t="shared" si="0"/>
        <v>2019</v>
      </c>
      <c r="C36">
        <v>253920207</v>
      </c>
      <c r="D36">
        <v>254738453.71521658</v>
      </c>
      <c r="E36" s="8">
        <f t="shared" si="1"/>
        <v>3.2224560813176126E-3</v>
      </c>
    </row>
    <row r="37" spans="1:5" x14ac:dyDescent="0.25">
      <c r="A37" s="20">
        <v>43800</v>
      </c>
      <c r="B37" s="2">
        <f t="shared" si="0"/>
        <v>2019</v>
      </c>
      <c r="C37">
        <v>264697011.59999999</v>
      </c>
      <c r="D37">
        <v>268477483.02154732</v>
      </c>
      <c r="E37" s="8">
        <f t="shared" si="1"/>
        <v>1.4282259549118851E-2</v>
      </c>
    </row>
    <row r="38" spans="1:5" x14ac:dyDescent="0.25">
      <c r="A38" s="20">
        <v>43831</v>
      </c>
      <c r="B38" s="2">
        <f t="shared" si="0"/>
        <v>2020</v>
      </c>
      <c r="C38">
        <v>270281846.19999999</v>
      </c>
      <c r="D38">
        <v>267369263.72162998</v>
      </c>
      <c r="E38" s="8">
        <f t="shared" si="1"/>
        <v>1.0776093619749778E-2</v>
      </c>
    </row>
    <row r="39" spans="1:5" x14ac:dyDescent="0.25">
      <c r="A39" s="20">
        <v>43862</v>
      </c>
      <c r="B39" s="2">
        <f t="shared" si="0"/>
        <v>2020</v>
      </c>
      <c r="C39">
        <v>253965396.19999999</v>
      </c>
      <c r="D39">
        <v>258185951.811984</v>
      </c>
      <c r="E39" s="8">
        <f t="shared" si="1"/>
        <v>1.6618624722638552E-2</v>
      </c>
    </row>
    <row r="40" spans="1:5" x14ac:dyDescent="0.25">
      <c r="A40" s="20">
        <v>43891</v>
      </c>
      <c r="B40" s="2">
        <f t="shared" si="0"/>
        <v>2020</v>
      </c>
      <c r="C40">
        <v>250421458</v>
      </c>
      <c r="D40">
        <v>256280738.72381145</v>
      </c>
      <c r="E40" s="8">
        <f t="shared" si="1"/>
        <v>2.339767834037388E-2</v>
      </c>
    </row>
    <row r="41" spans="1:5" x14ac:dyDescent="0.25">
      <c r="A41" s="20">
        <v>43922</v>
      </c>
      <c r="B41" s="2">
        <f t="shared" si="0"/>
        <v>2020</v>
      </c>
      <c r="C41">
        <v>218203458.59999999</v>
      </c>
      <c r="D41">
        <v>246266309.80549908</v>
      </c>
      <c r="E41" s="8">
        <f t="shared" si="1"/>
        <v>0.12860864527790342</v>
      </c>
    </row>
    <row r="42" spans="1:5" x14ac:dyDescent="0.25">
      <c r="A42" s="20">
        <v>43952</v>
      </c>
      <c r="B42" s="2">
        <f t="shared" si="0"/>
        <v>2020</v>
      </c>
      <c r="C42">
        <v>234783952.30000001</v>
      </c>
      <c r="D42">
        <v>262198809.00345278</v>
      </c>
      <c r="E42" s="8">
        <f t="shared" si="1"/>
        <v>0.11676631402994217</v>
      </c>
    </row>
    <row r="43" spans="1:5" x14ac:dyDescent="0.25">
      <c r="A43" s="20">
        <v>43983</v>
      </c>
      <c r="B43" s="2">
        <f t="shared" si="0"/>
        <v>2020</v>
      </c>
      <c r="C43">
        <v>280693732.89999998</v>
      </c>
      <c r="D43">
        <v>280414587.47569799</v>
      </c>
      <c r="E43" s="8">
        <f t="shared" si="1"/>
        <v>9.9448399299114504E-4</v>
      </c>
    </row>
    <row r="44" spans="1:5" x14ac:dyDescent="0.25">
      <c r="A44" s="20">
        <v>44013</v>
      </c>
      <c r="B44" s="2">
        <f t="shared" si="0"/>
        <v>2020</v>
      </c>
      <c r="C44">
        <v>347121684</v>
      </c>
      <c r="D44">
        <v>362786067.29867768</v>
      </c>
      <c r="E44" s="8">
        <f t="shared" si="1"/>
        <v>4.5126490279062147E-2</v>
      </c>
    </row>
    <row r="45" spans="1:5" x14ac:dyDescent="0.25">
      <c r="A45" s="20">
        <v>44044</v>
      </c>
      <c r="B45" s="2">
        <f t="shared" si="0"/>
        <v>2020</v>
      </c>
      <c r="C45">
        <v>307825491.19999999</v>
      </c>
      <c r="D45">
        <v>295806180.50849843</v>
      </c>
      <c r="E45" s="8">
        <f t="shared" si="1"/>
        <v>3.9045858887925521E-2</v>
      </c>
    </row>
    <row r="46" spans="1:5" x14ac:dyDescent="0.25">
      <c r="A46" s="20">
        <v>44075</v>
      </c>
      <c r="B46" s="2">
        <f t="shared" si="0"/>
        <v>2020</v>
      </c>
      <c r="C46">
        <v>251413926.69999999</v>
      </c>
      <c r="D46">
        <v>240034834.17986351</v>
      </c>
      <c r="E46" s="8">
        <f t="shared" si="1"/>
        <v>4.5260390581761976E-2</v>
      </c>
    </row>
    <row r="47" spans="1:5" x14ac:dyDescent="0.25">
      <c r="A47" s="20">
        <v>44105</v>
      </c>
      <c r="B47" s="2">
        <f t="shared" si="0"/>
        <v>2020</v>
      </c>
      <c r="C47">
        <v>240496299.80000001</v>
      </c>
      <c r="D47">
        <v>248580331.80270332</v>
      </c>
      <c r="E47" s="8">
        <f t="shared" si="1"/>
        <v>3.3613955846414682E-2</v>
      </c>
    </row>
    <row r="48" spans="1:5" x14ac:dyDescent="0.25">
      <c r="A48" s="20">
        <v>44136</v>
      </c>
      <c r="B48" s="2">
        <f t="shared" si="0"/>
        <v>2020</v>
      </c>
      <c r="C48">
        <v>241980400.40000001</v>
      </c>
      <c r="D48">
        <v>244637975.76327676</v>
      </c>
      <c r="E48" s="8">
        <f t="shared" si="1"/>
        <v>1.0982605859332853E-2</v>
      </c>
    </row>
    <row r="49" spans="1:5" x14ac:dyDescent="0.25">
      <c r="A49" s="20">
        <v>44166</v>
      </c>
      <c r="B49" s="2">
        <f t="shared" si="0"/>
        <v>2020</v>
      </c>
      <c r="C49">
        <v>266365374.19999999</v>
      </c>
      <c r="D49">
        <v>269228559.60928822</v>
      </c>
      <c r="E49" s="8">
        <f t="shared" si="1"/>
        <v>1.0749090109356367E-2</v>
      </c>
    </row>
    <row r="50" spans="1:5" x14ac:dyDescent="0.25">
      <c r="E50" s="11">
        <f>AVERAGE(E2:E49)</f>
        <v>2.4361358253180695E-2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500B9-8399-4703-B0B3-E01C949056E0}">
  <dimension ref="A2:D9"/>
  <sheetViews>
    <sheetView workbookViewId="0">
      <selection activeCell="A3" sqref="A3"/>
    </sheetView>
  </sheetViews>
  <sheetFormatPr defaultRowHeight="15" x14ac:dyDescent="0.25"/>
  <cols>
    <col min="1" max="1" width="5" bestFit="1" customWidth="1"/>
    <col min="2" max="2" width="13.28515625" bestFit="1" customWidth="1"/>
    <col min="3" max="3" width="15.7109375" bestFit="1" customWidth="1"/>
    <col min="4" max="4" width="26.7109375" bestFit="1" customWidth="1"/>
  </cols>
  <sheetData>
    <row r="2" spans="1:4" x14ac:dyDescent="0.25">
      <c r="A2" s="13" t="s">
        <v>39</v>
      </c>
    </row>
    <row r="3" spans="1:4" x14ac:dyDescent="0.25">
      <c r="B3" t="s">
        <v>38</v>
      </c>
      <c r="C3" t="s">
        <v>31</v>
      </c>
      <c r="D3" t="s">
        <v>32</v>
      </c>
    </row>
    <row r="4" spans="1:4" x14ac:dyDescent="0.25">
      <c r="A4" s="9">
        <v>2017</v>
      </c>
      <c r="B4" s="10">
        <v>3178422069.2000003</v>
      </c>
      <c r="C4" s="10">
        <v>3168532848.5807638</v>
      </c>
      <c r="D4" s="11">
        <v>3.111361676935989E-3</v>
      </c>
    </row>
    <row r="5" spans="1:4" x14ac:dyDescent="0.25">
      <c r="A5" s="9">
        <v>2018</v>
      </c>
      <c r="B5" s="10">
        <v>3310791494.5999994</v>
      </c>
      <c r="C5" s="10">
        <v>3273529104.4408212</v>
      </c>
      <c r="D5" s="11">
        <v>1.1254828405822093E-2</v>
      </c>
    </row>
    <row r="6" spans="1:4" x14ac:dyDescent="0.25">
      <c r="A6" s="9">
        <v>2019</v>
      </c>
      <c r="B6" s="10">
        <v>3211003829</v>
      </c>
      <c r="C6" s="10">
        <v>3189918850.5740337</v>
      </c>
      <c r="D6" s="11">
        <v>6.5664756409003532E-3</v>
      </c>
    </row>
    <row r="7" spans="1:4" x14ac:dyDescent="0.25">
      <c r="A7" s="9">
        <v>2020</v>
      </c>
      <c r="B7" s="10">
        <v>3163553020.4999995</v>
      </c>
      <c r="C7" s="10">
        <v>3231789609.7043829</v>
      </c>
      <c r="D7" s="11">
        <v>2.1569605049198318E-2</v>
      </c>
    </row>
    <row r="8" spans="1:4" x14ac:dyDescent="0.25">
      <c r="C8" s="14" t="s">
        <v>33</v>
      </c>
      <c r="D8" s="12">
        <f>AVERAGE(D4:D7)</f>
        <v>1.0625567693214188E-2</v>
      </c>
    </row>
    <row r="9" spans="1:4" x14ac:dyDescent="0.25">
      <c r="C9" s="14" t="s">
        <v>34</v>
      </c>
      <c r="D9" s="12">
        <v>2.4361358253180695E-2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A1C9B-717A-4EF7-AFBF-8AB9347964C0}">
  <dimension ref="A3:C7"/>
  <sheetViews>
    <sheetView workbookViewId="0">
      <selection activeCell="A3" sqref="A3"/>
    </sheetView>
  </sheetViews>
  <sheetFormatPr defaultRowHeight="15" x14ac:dyDescent="0.25"/>
  <cols>
    <col min="1" max="1" width="5" bestFit="1" customWidth="1"/>
    <col min="2" max="2" width="18.140625" bestFit="1" customWidth="1"/>
    <col min="3" max="3" width="22.140625" bestFit="1" customWidth="1"/>
  </cols>
  <sheetData>
    <row r="3" spans="1:3" x14ac:dyDescent="0.25">
      <c r="B3" t="s">
        <v>40</v>
      </c>
      <c r="C3" t="s">
        <v>30</v>
      </c>
    </row>
    <row r="4" spans="1:3" x14ac:dyDescent="0.25">
      <c r="A4" s="9">
        <v>2017</v>
      </c>
      <c r="B4" s="10">
        <v>3178422069.2000003</v>
      </c>
      <c r="C4" s="10">
        <v>3168532848.5807638</v>
      </c>
    </row>
    <row r="5" spans="1:3" x14ac:dyDescent="0.25">
      <c r="A5" s="9">
        <v>2018</v>
      </c>
      <c r="B5" s="10">
        <v>3310791494.5999994</v>
      </c>
      <c r="C5" s="10">
        <v>3273529104.4408212</v>
      </c>
    </row>
    <row r="6" spans="1:3" x14ac:dyDescent="0.25">
      <c r="A6" s="9">
        <v>2019</v>
      </c>
      <c r="B6" s="10">
        <v>3211003829</v>
      </c>
      <c r="C6" s="10">
        <v>3189918850.5740337</v>
      </c>
    </row>
    <row r="7" spans="1:3" x14ac:dyDescent="0.25">
      <c r="A7" s="9">
        <v>2020</v>
      </c>
      <c r="B7" s="10">
        <v>3163553020.4999995</v>
      </c>
      <c r="C7" s="10">
        <v>3231789609.7043829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6D951-F099-45E3-B1BD-67AE0F9C4C5C}">
  <dimension ref="A1:M73"/>
  <sheetViews>
    <sheetView workbookViewId="0">
      <selection activeCell="I1" sqref="I1:L1"/>
    </sheetView>
  </sheetViews>
  <sheetFormatPr defaultRowHeight="15" x14ac:dyDescent="0.25"/>
  <cols>
    <col min="1" max="1" width="9.7109375" style="20" bestFit="1" customWidth="1"/>
    <col min="2" max="2" width="13.5703125" bestFit="1" customWidth="1"/>
    <col min="3" max="3" width="10.28515625" bestFit="1" customWidth="1"/>
    <col min="4" max="4" width="10.140625" bestFit="1" customWidth="1"/>
    <col min="5" max="5" width="8.5703125" bestFit="1" customWidth="1"/>
    <col min="6" max="6" width="11.140625" bestFit="1" customWidth="1"/>
    <col min="7" max="7" width="13.5703125" bestFit="1" customWidth="1"/>
  </cols>
  <sheetData>
    <row r="1" spans="1:13" x14ac:dyDescent="0.25">
      <c r="A1" s="20" t="s">
        <v>6</v>
      </c>
      <c r="B1" t="s">
        <v>2</v>
      </c>
      <c r="C1" t="s">
        <v>3</v>
      </c>
      <c r="D1" t="s">
        <v>4</v>
      </c>
      <c r="E1" t="s">
        <v>5</v>
      </c>
      <c r="F1" t="s">
        <v>1</v>
      </c>
      <c r="H1" t="s">
        <v>2</v>
      </c>
      <c r="I1" t="s">
        <v>3</v>
      </c>
      <c r="J1" t="s">
        <v>4</v>
      </c>
      <c r="K1" t="s">
        <v>5</v>
      </c>
      <c r="L1" t="s">
        <v>1</v>
      </c>
      <c r="M1" t="s">
        <v>35</v>
      </c>
    </row>
    <row r="2" spans="1:13" x14ac:dyDescent="0.25">
      <c r="A2" s="20">
        <v>42736</v>
      </c>
      <c r="B2">
        <v>277000989.10000002</v>
      </c>
      <c r="C2">
        <v>620.29999999999995</v>
      </c>
      <c r="D2">
        <v>0</v>
      </c>
      <c r="E2">
        <v>1</v>
      </c>
      <c r="F2">
        <v>31</v>
      </c>
      <c r="H2">
        <f>WHSL_kWh</f>
        <v>65008266.586153865</v>
      </c>
      <c r="I2">
        <f>N10HDD18*C2</f>
        <v>37271424.590055086</v>
      </c>
      <c r="J2">
        <f>N10CDD18*D2</f>
        <v>0</v>
      </c>
      <c r="K2">
        <f>StatDays*E2</f>
        <v>2784622.243755003</v>
      </c>
      <c r="L2">
        <f>MonthDays*F2</f>
        <v>163855172.37876329</v>
      </c>
      <c r="M2">
        <f t="shared" ref="M2:M33" si="0">SUM(H2:L2)</f>
        <v>268919485.79872721</v>
      </c>
    </row>
    <row r="3" spans="1:13" x14ac:dyDescent="0.25">
      <c r="A3" s="20">
        <v>42767</v>
      </c>
      <c r="B3">
        <v>242928835.30000001</v>
      </c>
      <c r="C3">
        <v>501</v>
      </c>
      <c r="D3">
        <v>0</v>
      </c>
      <c r="E3">
        <v>1</v>
      </c>
      <c r="F3">
        <v>28</v>
      </c>
      <c r="H3">
        <f>WHSL_kWh</f>
        <v>65008266.586153865</v>
      </c>
      <c r="I3">
        <f>N10HDD18*C3</f>
        <v>30103149.636655811</v>
      </c>
      <c r="J3">
        <f>N10CDD18*D3</f>
        <v>0</v>
      </c>
      <c r="K3">
        <f>StatDays*E3</f>
        <v>2784622.243755003</v>
      </c>
      <c r="L3">
        <f>MonthDays*F3</f>
        <v>147998220.2130765</v>
      </c>
      <c r="M3">
        <f t="shared" si="0"/>
        <v>245894258.67964119</v>
      </c>
    </row>
    <row r="4" spans="1:13" x14ac:dyDescent="0.25">
      <c r="A4" s="20">
        <v>42795</v>
      </c>
      <c r="B4">
        <v>268282989.5</v>
      </c>
      <c r="C4">
        <v>559.20000000000005</v>
      </c>
      <c r="D4">
        <v>0</v>
      </c>
      <c r="E4">
        <v>0</v>
      </c>
      <c r="F4">
        <v>31</v>
      </c>
      <c r="H4">
        <f>WHSL_kWh</f>
        <v>65008266.586153865</v>
      </c>
      <c r="I4">
        <f>N10HDD18*C4</f>
        <v>33600162.229177505</v>
      </c>
      <c r="J4">
        <f>N10CDD18*D4</f>
        <v>0</v>
      </c>
      <c r="K4">
        <f>StatDays*E4</f>
        <v>0</v>
      </c>
      <c r="L4">
        <f>MonthDays*F4</f>
        <v>163855172.37876329</v>
      </c>
      <c r="M4">
        <f t="shared" si="0"/>
        <v>262463601.19409466</v>
      </c>
    </row>
    <row r="5" spans="1:13" x14ac:dyDescent="0.25">
      <c r="A5" s="20">
        <v>42826</v>
      </c>
      <c r="B5">
        <v>234677447.19999999</v>
      </c>
      <c r="C5">
        <v>249.8</v>
      </c>
      <c r="D5">
        <v>0</v>
      </c>
      <c r="E5">
        <v>0</v>
      </c>
      <c r="F5">
        <v>30</v>
      </c>
      <c r="H5">
        <f>WHSL_kWh</f>
        <v>65008266.586153865</v>
      </c>
      <c r="I5">
        <f>N10HDD18*C5</f>
        <v>15009514.529414415</v>
      </c>
      <c r="J5">
        <f>N10CDD18*D5</f>
        <v>0</v>
      </c>
      <c r="K5">
        <f>StatDays*E5</f>
        <v>0</v>
      </c>
      <c r="L5">
        <f>MonthDays*F5</f>
        <v>158569521.65686768</v>
      </c>
      <c r="M5">
        <f t="shared" si="0"/>
        <v>238587302.77243596</v>
      </c>
    </row>
    <row r="6" spans="1:13" x14ac:dyDescent="0.25">
      <c r="A6" s="20">
        <v>42856</v>
      </c>
      <c r="B6">
        <v>244160124.5</v>
      </c>
      <c r="C6">
        <v>186.5</v>
      </c>
      <c r="D6">
        <v>8.6999999999999993</v>
      </c>
      <c r="E6">
        <v>1</v>
      </c>
      <c r="F6">
        <v>31</v>
      </c>
      <c r="H6">
        <f>WHSL_kWh</f>
        <v>65008266.586153865</v>
      </c>
      <c r="I6">
        <f>N10HDD18*C6</f>
        <v>11206062.689094428</v>
      </c>
      <c r="J6">
        <f>N10CDD18*D6</f>
        <v>6778970.0117828157</v>
      </c>
      <c r="K6">
        <f>StatDays*E6</f>
        <v>2784622.243755003</v>
      </c>
      <c r="L6">
        <f>MonthDays*F6</f>
        <v>163855172.37876329</v>
      </c>
      <c r="M6">
        <f t="shared" si="0"/>
        <v>249633093.90954939</v>
      </c>
    </row>
    <row r="7" spans="1:13" x14ac:dyDescent="0.25">
      <c r="A7" s="20">
        <v>42887</v>
      </c>
      <c r="B7">
        <v>275426179.89999998</v>
      </c>
      <c r="C7">
        <v>28.7</v>
      </c>
      <c r="D7">
        <v>66.7</v>
      </c>
      <c r="E7">
        <v>0</v>
      </c>
      <c r="F7">
        <v>30</v>
      </c>
      <c r="H7">
        <f>WHSL_kWh</f>
        <v>65008266.586153865</v>
      </c>
      <c r="I7">
        <f>N10HDD18*C7</f>
        <v>1724471.8454531371</v>
      </c>
      <c r="J7">
        <f>N10CDD18*D7</f>
        <v>51972103.423668258</v>
      </c>
      <c r="K7">
        <f>StatDays*E7</f>
        <v>0</v>
      </c>
      <c r="L7">
        <f>MonthDays*F7</f>
        <v>158569521.65686768</v>
      </c>
      <c r="M7">
        <f t="shared" si="0"/>
        <v>277274363.51214296</v>
      </c>
    </row>
    <row r="8" spans="1:13" x14ac:dyDescent="0.25">
      <c r="A8" s="20">
        <v>42917</v>
      </c>
      <c r="B8">
        <v>302256564.30000001</v>
      </c>
      <c r="C8">
        <v>0.2</v>
      </c>
      <c r="D8">
        <v>93.8</v>
      </c>
      <c r="E8">
        <v>1</v>
      </c>
      <c r="F8">
        <v>31</v>
      </c>
      <c r="H8">
        <f>WHSL_kWh</f>
        <v>65008266.586153865</v>
      </c>
      <c r="I8">
        <f>N10HDD18*C8</f>
        <v>12017.225403854616</v>
      </c>
      <c r="J8">
        <f>N10CDD18*D8</f>
        <v>73088205.414394036</v>
      </c>
      <c r="K8">
        <f>StatDays*E8</f>
        <v>2784622.243755003</v>
      </c>
      <c r="L8">
        <f>MonthDays*F8</f>
        <v>163855172.37876329</v>
      </c>
      <c r="M8">
        <f t="shared" si="0"/>
        <v>304748283.84847009</v>
      </c>
    </row>
    <row r="9" spans="1:13" x14ac:dyDescent="0.25">
      <c r="A9" s="20">
        <v>42948</v>
      </c>
      <c r="B9">
        <v>284023807.19999999</v>
      </c>
      <c r="C9">
        <v>20.8</v>
      </c>
      <c r="D9">
        <v>50.2</v>
      </c>
      <c r="E9">
        <v>1</v>
      </c>
      <c r="F9">
        <v>31</v>
      </c>
      <c r="H9">
        <f>WHSL_kWh</f>
        <v>65008266.586153865</v>
      </c>
      <c r="I9">
        <f>N10HDD18*C9</f>
        <v>1249791.4420008799</v>
      </c>
      <c r="J9">
        <f>N10CDD18*D9</f>
        <v>39115436.159942232</v>
      </c>
      <c r="K9">
        <f>StatDays*E9</f>
        <v>2784622.243755003</v>
      </c>
      <c r="L9">
        <f>MonthDays*F9</f>
        <v>163855172.37876329</v>
      </c>
      <c r="M9">
        <f t="shared" si="0"/>
        <v>272013288.81061524</v>
      </c>
    </row>
    <row r="10" spans="1:13" x14ac:dyDescent="0.25">
      <c r="A10" s="20">
        <v>42979</v>
      </c>
      <c r="B10">
        <v>268671076.80000001</v>
      </c>
      <c r="C10">
        <v>66</v>
      </c>
      <c r="D10">
        <v>56.2</v>
      </c>
      <c r="E10">
        <v>1</v>
      </c>
      <c r="F10">
        <v>30</v>
      </c>
      <c r="H10">
        <f>WHSL_kWh</f>
        <v>65008266.586153865</v>
      </c>
      <c r="I10">
        <f>N10HDD18*C10</f>
        <v>3965684.3832720229</v>
      </c>
      <c r="J10">
        <f>N10CDD18*D10</f>
        <v>43790587.892206237</v>
      </c>
      <c r="K10">
        <f>StatDays*E10</f>
        <v>2784622.243755003</v>
      </c>
      <c r="L10">
        <f>MonthDays*F10</f>
        <v>158569521.65686768</v>
      </c>
      <c r="M10">
        <f t="shared" si="0"/>
        <v>274118682.76225483</v>
      </c>
    </row>
    <row r="11" spans="1:13" x14ac:dyDescent="0.25">
      <c r="A11" s="20">
        <v>43009</v>
      </c>
      <c r="B11">
        <v>249859153.69999999</v>
      </c>
      <c r="C11">
        <v>176</v>
      </c>
      <c r="D11">
        <v>5.3</v>
      </c>
      <c r="E11">
        <v>1</v>
      </c>
      <c r="F11">
        <v>31</v>
      </c>
      <c r="H11">
        <f>WHSL_kWh</f>
        <v>65008266.586153865</v>
      </c>
      <c r="I11">
        <f>N10HDD18*C11</f>
        <v>10575158.355392061</v>
      </c>
      <c r="J11">
        <f>N10CDD18*D11</f>
        <v>4129717.3634998766</v>
      </c>
      <c r="K11">
        <f>StatDays*E11</f>
        <v>2784622.243755003</v>
      </c>
      <c r="L11">
        <f>MonthDays*F11</f>
        <v>163855172.37876329</v>
      </c>
      <c r="M11">
        <f t="shared" si="0"/>
        <v>246352936.92756408</v>
      </c>
    </row>
    <row r="12" spans="1:13" x14ac:dyDescent="0.25">
      <c r="A12" s="20">
        <v>43040</v>
      </c>
      <c r="B12">
        <v>253035874.40000001</v>
      </c>
      <c r="C12">
        <v>455.1</v>
      </c>
      <c r="D12">
        <v>0</v>
      </c>
      <c r="E12">
        <v>0</v>
      </c>
      <c r="F12">
        <v>30</v>
      </c>
      <c r="H12">
        <f>WHSL_kWh</f>
        <v>65008266.586153865</v>
      </c>
      <c r="I12">
        <f>N10HDD18*C12</f>
        <v>27345196.406471178</v>
      </c>
      <c r="J12">
        <f>N10CDD18*D12</f>
        <v>0</v>
      </c>
      <c r="K12">
        <f>StatDays*E12</f>
        <v>0</v>
      </c>
      <c r="L12">
        <f>MonthDays*F12</f>
        <v>158569521.65686768</v>
      </c>
      <c r="M12">
        <f t="shared" si="0"/>
        <v>250922984.64949274</v>
      </c>
    </row>
    <row r="13" spans="1:13" x14ac:dyDescent="0.25">
      <c r="A13" s="20">
        <v>43070</v>
      </c>
      <c r="B13">
        <v>278099027.30000001</v>
      </c>
      <c r="C13">
        <v>718.5</v>
      </c>
      <c r="D13">
        <v>0</v>
      </c>
      <c r="E13">
        <v>2</v>
      </c>
      <c r="F13">
        <v>31</v>
      </c>
      <c r="H13">
        <f>WHSL_kWh</f>
        <v>65008266.586153865</v>
      </c>
      <c r="I13">
        <f>N10HDD18*C13</f>
        <v>43171882.2633477</v>
      </c>
      <c r="J13">
        <f>N10CDD18*D13</f>
        <v>0</v>
      </c>
      <c r="K13">
        <f>StatDays*E13</f>
        <v>5569244.4875100059</v>
      </c>
      <c r="L13">
        <f>MonthDays*F13</f>
        <v>163855172.37876329</v>
      </c>
      <c r="M13">
        <f t="shared" si="0"/>
        <v>277604565.71577489</v>
      </c>
    </row>
    <row r="14" spans="1:13" x14ac:dyDescent="0.25">
      <c r="A14" s="20">
        <v>43101</v>
      </c>
      <c r="B14">
        <v>289798490.89999998</v>
      </c>
      <c r="C14">
        <v>757.8</v>
      </c>
      <c r="D14">
        <v>0</v>
      </c>
      <c r="E14">
        <v>1</v>
      </c>
      <c r="F14">
        <v>31</v>
      </c>
      <c r="H14">
        <f>WHSL_kWh</f>
        <v>65008266.586153865</v>
      </c>
      <c r="I14">
        <f>N10HDD18*C14</f>
        <v>45533267.055205129</v>
      </c>
      <c r="J14">
        <f>N10CDD18*D14</f>
        <v>0</v>
      </c>
      <c r="K14">
        <f>StatDays*E14</f>
        <v>2784622.243755003</v>
      </c>
      <c r="L14">
        <f>MonthDays*F14</f>
        <v>163855172.37876329</v>
      </c>
      <c r="M14">
        <f t="shared" si="0"/>
        <v>277181328.26387727</v>
      </c>
    </row>
    <row r="15" spans="1:13" x14ac:dyDescent="0.25">
      <c r="A15" s="20">
        <v>43132</v>
      </c>
      <c r="B15">
        <v>251614557</v>
      </c>
      <c r="C15">
        <v>577.1</v>
      </c>
      <c r="D15">
        <v>0</v>
      </c>
      <c r="E15">
        <v>1</v>
      </c>
      <c r="F15">
        <v>28</v>
      </c>
      <c r="H15">
        <f>WHSL_kWh</f>
        <v>65008266.586153865</v>
      </c>
      <c r="I15">
        <f>N10HDD18*C15</f>
        <v>34675703.902822495</v>
      </c>
      <c r="J15">
        <f>N10CDD18*D15</f>
        <v>0</v>
      </c>
      <c r="K15">
        <f>StatDays*E15</f>
        <v>2784622.243755003</v>
      </c>
      <c r="L15">
        <f>MonthDays*F15</f>
        <v>147998220.2130765</v>
      </c>
      <c r="M15">
        <f t="shared" si="0"/>
        <v>250466812.94580787</v>
      </c>
    </row>
    <row r="16" spans="1:13" x14ac:dyDescent="0.25">
      <c r="A16" s="20">
        <v>43160</v>
      </c>
      <c r="B16">
        <v>268375998.5</v>
      </c>
      <c r="C16">
        <v>582.6</v>
      </c>
      <c r="D16">
        <v>0</v>
      </c>
      <c r="E16">
        <v>0</v>
      </c>
      <c r="F16">
        <v>31</v>
      </c>
      <c r="H16">
        <f>WHSL_kWh</f>
        <v>65008266.586153865</v>
      </c>
      <c r="I16">
        <f>N10HDD18*C16</f>
        <v>35006177.601428494</v>
      </c>
      <c r="J16">
        <f>N10CDD18*D16</f>
        <v>0</v>
      </c>
      <c r="K16">
        <f>StatDays*E16</f>
        <v>0</v>
      </c>
      <c r="L16">
        <f>MonthDays*F16</f>
        <v>163855172.37876329</v>
      </c>
      <c r="M16">
        <f t="shared" si="0"/>
        <v>263869616.56634563</v>
      </c>
    </row>
    <row r="17" spans="1:13" x14ac:dyDescent="0.25">
      <c r="A17" s="20">
        <v>43191</v>
      </c>
      <c r="B17">
        <v>248656909</v>
      </c>
      <c r="C17">
        <v>442.5</v>
      </c>
      <c r="D17">
        <v>0</v>
      </c>
      <c r="E17">
        <v>0</v>
      </c>
      <c r="F17">
        <v>30</v>
      </c>
      <c r="H17">
        <f>WHSL_kWh</f>
        <v>65008266.586153865</v>
      </c>
      <c r="I17">
        <f>N10HDD18*C17</f>
        <v>26588111.206028335</v>
      </c>
      <c r="J17">
        <f>N10CDD18*D17</f>
        <v>0</v>
      </c>
      <c r="K17">
        <f>StatDays*E17</f>
        <v>0</v>
      </c>
      <c r="L17">
        <f>MonthDays*F17</f>
        <v>158569521.65686768</v>
      </c>
      <c r="M17">
        <f t="shared" si="0"/>
        <v>250165899.44904989</v>
      </c>
    </row>
    <row r="18" spans="1:13" x14ac:dyDescent="0.25">
      <c r="A18" s="20">
        <v>43221</v>
      </c>
      <c r="B18">
        <v>263110475.40000001</v>
      </c>
      <c r="C18">
        <v>75.599999999999994</v>
      </c>
      <c r="D18">
        <v>38.200000000000003</v>
      </c>
      <c r="E18">
        <v>1</v>
      </c>
      <c r="F18">
        <v>31</v>
      </c>
      <c r="H18">
        <f>WHSL_kWh</f>
        <v>65008266.586153865</v>
      </c>
      <c r="I18">
        <f>N10HDD18*C18</f>
        <v>4542511.2026570439</v>
      </c>
      <c r="J18">
        <f>N10CDD18*D18</f>
        <v>29765132.695414208</v>
      </c>
      <c r="K18">
        <f>StatDays*E18</f>
        <v>2784622.243755003</v>
      </c>
      <c r="L18">
        <f>MonthDays*F18</f>
        <v>163855172.37876329</v>
      </c>
      <c r="M18">
        <f t="shared" si="0"/>
        <v>265955705.1067434</v>
      </c>
    </row>
    <row r="19" spans="1:13" x14ac:dyDescent="0.25">
      <c r="A19" s="20">
        <v>43252</v>
      </c>
      <c r="B19">
        <v>281217537.19999999</v>
      </c>
      <c r="C19">
        <v>16.7</v>
      </c>
      <c r="D19">
        <v>54</v>
      </c>
      <c r="E19">
        <v>0</v>
      </c>
      <c r="F19">
        <v>30</v>
      </c>
      <c r="H19">
        <f>WHSL_kWh</f>
        <v>65008266.586153865</v>
      </c>
      <c r="I19">
        <f>N10HDD18*C19</f>
        <v>1003438.3212218602</v>
      </c>
      <c r="J19">
        <f>N10CDD18*D19</f>
        <v>42076365.590376101</v>
      </c>
      <c r="K19">
        <f>StatDays*E19</f>
        <v>0</v>
      </c>
      <c r="L19">
        <f>MonthDays*F19</f>
        <v>158569521.65686768</v>
      </c>
      <c r="M19">
        <f t="shared" si="0"/>
        <v>266657592.15461951</v>
      </c>
    </row>
    <row r="20" spans="1:13" x14ac:dyDescent="0.25">
      <c r="A20" s="20">
        <v>43282</v>
      </c>
      <c r="B20">
        <v>323148008.69999999</v>
      </c>
      <c r="C20">
        <v>1.3</v>
      </c>
      <c r="D20">
        <v>106.9</v>
      </c>
      <c r="E20">
        <v>1</v>
      </c>
      <c r="F20">
        <v>31</v>
      </c>
      <c r="H20">
        <f>WHSL_kWh</f>
        <v>65008266.586153865</v>
      </c>
      <c r="I20">
        <f>N10HDD18*C20</f>
        <v>78111.965125054994</v>
      </c>
      <c r="J20">
        <f>N10CDD18*D20</f>
        <v>83295620.029837132</v>
      </c>
      <c r="K20">
        <f>StatDays*E20</f>
        <v>2784622.243755003</v>
      </c>
      <c r="L20">
        <f>MonthDays*F20</f>
        <v>163855172.37876329</v>
      </c>
      <c r="M20">
        <f t="shared" si="0"/>
        <v>315021793.20363438</v>
      </c>
    </row>
    <row r="21" spans="1:13" x14ac:dyDescent="0.25">
      <c r="A21" s="20">
        <v>43313</v>
      </c>
      <c r="B21">
        <v>325222346.5</v>
      </c>
      <c r="C21">
        <v>2.7</v>
      </c>
      <c r="D21">
        <v>119.4</v>
      </c>
      <c r="E21">
        <v>1</v>
      </c>
      <c r="F21">
        <v>31</v>
      </c>
      <c r="H21">
        <f>WHSL_kWh</f>
        <v>65008266.586153865</v>
      </c>
      <c r="I21">
        <f>N10HDD18*C21</f>
        <v>162232.5429520373</v>
      </c>
      <c r="J21">
        <f>N10CDD18*D21</f>
        <v>93035519.472053826</v>
      </c>
      <c r="K21">
        <f>StatDays*E21</f>
        <v>2784622.243755003</v>
      </c>
      <c r="L21">
        <f>MonthDays*F21</f>
        <v>163855172.37876329</v>
      </c>
      <c r="M21">
        <f t="shared" si="0"/>
        <v>324845813.22367799</v>
      </c>
    </row>
    <row r="22" spans="1:13" x14ac:dyDescent="0.25">
      <c r="A22" s="20">
        <v>43344</v>
      </c>
      <c r="B22">
        <v>281705838.60000002</v>
      </c>
      <c r="C22">
        <v>62.2</v>
      </c>
      <c r="D22">
        <v>63.6</v>
      </c>
      <c r="E22">
        <v>1</v>
      </c>
      <c r="F22">
        <v>30</v>
      </c>
      <c r="H22">
        <f>WHSL_kWh</f>
        <v>65008266.586153865</v>
      </c>
      <c r="I22">
        <f>N10HDD18*C22</f>
        <v>3737357.1005987856</v>
      </c>
      <c r="J22">
        <f>N10CDD18*D22</f>
        <v>49556608.361998521</v>
      </c>
      <c r="K22">
        <f>StatDays*E22</f>
        <v>2784622.243755003</v>
      </c>
      <c r="L22">
        <f>MonthDays*F22</f>
        <v>158569521.65686768</v>
      </c>
      <c r="M22">
        <f t="shared" si="0"/>
        <v>279656375.94937384</v>
      </c>
    </row>
    <row r="23" spans="1:13" x14ac:dyDescent="0.25">
      <c r="A23" s="20">
        <v>43374</v>
      </c>
      <c r="B23">
        <v>252830302.90000001</v>
      </c>
      <c r="C23">
        <v>285.89999999999998</v>
      </c>
      <c r="D23">
        <v>10.1</v>
      </c>
      <c r="E23">
        <v>1</v>
      </c>
      <c r="F23">
        <v>31</v>
      </c>
      <c r="H23">
        <f>WHSL_kWh</f>
        <v>65008266.586153865</v>
      </c>
      <c r="I23">
        <f>N10HDD18*C23</f>
        <v>17178623.71481017</v>
      </c>
      <c r="J23">
        <f>N10CDD18*D23</f>
        <v>7869838.7493110849</v>
      </c>
      <c r="K23">
        <f>StatDays*E23</f>
        <v>2784622.243755003</v>
      </c>
      <c r="L23">
        <f>MonthDays*F23</f>
        <v>163855172.37876329</v>
      </c>
      <c r="M23">
        <f t="shared" si="0"/>
        <v>256696523.67279339</v>
      </c>
    </row>
    <row r="24" spans="1:13" x14ac:dyDescent="0.25">
      <c r="A24" s="20">
        <v>43405</v>
      </c>
      <c r="B24">
        <v>259398467.19999999</v>
      </c>
      <c r="C24">
        <v>517.70000000000005</v>
      </c>
      <c r="D24">
        <v>0</v>
      </c>
      <c r="E24">
        <v>0</v>
      </c>
      <c r="F24">
        <v>30</v>
      </c>
      <c r="H24">
        <f>WHSL_kWh</f>
        <v>65008266.586153865</v>
      </c>
      <c r="I24">
        <f>N10HDD18*C24</f>
        <v>31106587.957877673</v>
      </c>
      <c r="J24">
        <f>N10CDD18*D24</f>
        <v>0</v>
      </c>
      <c r="K24">
        <f>StatDays*E24</f>
        <v>0</v>
      </c>
      <c r="L24">
        <f>MonthDays*F24</f>
        <v>158569521.65686768</v>
      </c>
      <c r="M24">
        <f t="shared" si="0"/>
        <v>254684376.20089921</v>
      </c>
    </row>
    <row r="25" spans="1:13" x14ac:dyDescent="0.25">
      <c r="A25" s="20">
        <v>43435</v>
      </c>
      <c r="B25">
        <v>265712562.69999999</v>
      </c>
      <c r="C25">
        <v>564.1</v>
      </c>
      <c r="D25">
        <v>0</v>
      </c>
      <c r="E25">
        <v>2</v>
      </c>
      <c r="F25">
        <v>31</v>
      </c>
      <c r="H25">
        <f>WHSL_kWh</f>
        <v>65008266.586153865</v>
      </c>
      <c r="I25">
        <f>N10HDD18*C25</f>
        <v>33894584.251571946</v>
      </c>
      <c r="J25">
        <f>N10CDD18*D25</f>
        <v>0</v>
      </c>
      <c r="K25">
        <f>StatDays*E25</f>
        <v>5569244.4875100059</v>
      </c>
      <c r="L25">
        <f>MonthDays*F25</f>
        <v>163855172.37876329</v>
      </c>
      <c r="M25">
        <f t="shared" si="0"/>
        <v>268327267.7039991</v>
      </c>
    </row>
    <row r="26" spans="1:13" x14ac:dyDescent="0.25">
      <c r="A26" s="20">
        <v>43466</v>
      </c>
      <c r="B26">
        <v>287103504.5</v>
      </c>
      <c r="C26">
        <v>768.1</v>
      </c>
      <c r="D26">
        <v>0</v>
      </c>
      <c r="E26">
        <v>1</v>
      </c>
      <c r="F26">
        <v>31</v>
      </c>
      <c r="H26">
        <f>WHSL_kWh</f>
        <v>65008266.586153865</v>
      </c>
      <c r="I26">
        <f>N10HDD18*C26</f>
        <v>46152154.163503647</v>
      </c>
      <c r="J26">
        <f>N10CDD18*D26</f>
        <v>0</v>
      </c>
      <c r="K26">
        <f>StatDays*E26</f>
        <v>2784622.243755003</v>
      </c>
      <c r="L26">
        <f>MonthDays*F26</f>
        <v>163855172.37876329</v>
      </c>
      <c r="M26">
        <f t="shared" si="0"/>
        <v>277800215.37217581</v>
      </c>
    </row>
    <row r="27" spans="1:13" x14ac:dyDescent="0.25">
      <c r="A27" s="20">
        <v>43497</v>
      </c>
      <c r="B27">
        <v>255789708.59999999</v>
      </c>
      <c r="C27">
        <v>627.1</v>
      </c>
      <c r="D27">
        <v>0</v>
      </c>
      <c r="E27">
        <v>1</v>
      </c>
      <c r="F27">
        <v>28</v>
      </c>
      <c r="H27">
        <f>WHSL_kWh</f>
        <v>65008266.586153865</v>
      </c>
      <c r="I27">
        <f>N10HDD18*C27</f>
        <v>37680010.253786147</v>
      </c>
      <c r="J27">
        <f>N10CDD18*D27</f>
        <v>0</v>
      </c>
      <c r="K27">
        <f>StatDays*E27</f>
        <v>2784622.243755003</v>
      </c>
      <c r="L27">
        <f>MonthDays*F27</f>
        <v>147998220.2130765</v>
      </c>
      <c r="M27">
        <f t="shared" si="0"/>
        <v>253471119.29677153</v>
      </c>
    </row>
    <row r="28" spans="1:13" x14ac:dyDescent="0.25">
      <c r="A28" s="20">
        <v>43525</v>
      </c>
      <c r="B28">
        <v>268817713.80000001</v>
      </c>
      <c r="C28">
        <v>606.79999999999995</v>
      </c>
      <c r="D28">
        <v>0</v>
      </c>
      <c r="E28">
        <v>0</v>
      </c>
      <c r="F28">
        <v>31</v>
      </c>
      <c r="H28">
        <f>WHSL_kWh</f>
        <v>65008266.586153865</v>
      </c>
      <c r="I28">
        <f>N10HDD18*C28</f>
        <v>36460261.875294901</v>
      </c>
      <c r="J28">
        <f>N10CDD18*D28</f>
        <v>0</v>
      </c>
      <c r="K28">
        <f>StatDays*E28</f>
        <v>0</v>
      </c>
      <c r="L28">
        <f>MonthDays*F28</f>
        <v>163855172.37876329</v>
      </c>
      <c r="M28">
        <f t="shared" si="0"/>
        <v>265323700.84021205</v>
      </c>
    </row>
    <row r="29" spans="1:13" x14ac:dyDescent="0.25">
      <c r="A29" s="20">
        <v>43556</v>
      </c>
      <c r="B29">
        <v>238123760.19999999</v>
      </c>
      <c r="C29">
        <v>349.3</v>
      </c>
      <c r="D29">
        <v>0</v>
      </c>
      <c r="E29">
        <v>0</v>
      </c>
      <c r="F29">
        <v>30</v>
      </c>
      <c r="H29">
        <f>WHSL_kWh</f>
        <v>65008266.586153865</v>
      </c>
      <c r="I29">
        <f>N10HDD18*C29</f>
        <v>20988084.167832084</v>
      </c>
      <c r="J29">
        <f>N10CDD18*D29</f>
        <v>0</v>
      </c>
      <c r="K29">
        <f>StatDays*E29</f>
        <v>0</v>
      </c>
      <c r="L29">
        <f>MonthDays*F29</f>
        <v>158569521.65686768</v>
      </c>
      <c r="M29">
        <f t="shared" si="0"/>
        <v>244565872.41085362</v>
      </c>
    </row>
    <row r="30" spans="1:13" x14ac:dyDescent="0.25">
      <c r="A30" s="20">
        <v>43586</v>
      </c>
      <c r="B30">
        <v>240428351.30000001</v>
      </c>
      <c r="C30">
        <v>177.1</v>
      </c>
      <c r="D30">
        <v>2.5</v>
      </c>
      <c r="E30">
        <v>1</v>
      </c>
      <c r="F30">
        <v>31</v>
      </c>
      <c r="H30">
        <f>WHSL_kWh</f>
        <v>65008266.586153865</v>
      </c>
      <c r="I30">
        <f>N10HDD18*C30</f>
        <v>10641253.095113261</v>
      </c>
      <c r="J30">
        <f>N10CDD18*D30</f>
        <v>1947979.888443338</v>
      </c>
      <c r="K30">
        <f>StatDays*E30</f>
        <v>2784622.243755003</v>
      </c>
      <c r="L30">
        <f>MonthDays*F30</f>
        <v>163855172.37876329</v>
      </c>
      <c r="M30">
        <f t="shared" si="0"/>
        <v>244237294.19222873</v>
      </c>
    </row>
    <row r="31" spans="1:13" x14ac:dyDescent="0.25">
      <c r="A31" s="20">
        <v>43617</v>
      </c>
      <c r="B31">
        <v>261805911.09999999</v>
      </c>
      <c r="C31">
        <v>35.799999999999997</v>
      </c>
      <c r="D31">
        <v>37.5</v>
      </c>
      <c r="E31">
        <v>0</v>
      </c>
      <c r="F31">
        <v>30</v>
      </c>
      <c r="H31">
        <f>WHSL_kWh</f>
        <v>65008266.586153865</v>
      </c>
      <c r="I31">
        <f>N10HDD18*C31</f>
        <v>2151083.3472899757</v>
      </c>
      <c r="J31">
        <f>N10CDD18*D31</f>
        <v>29219698.326650068</v>
      </c>
      <c r="K31">
        <f>StatDays*E31</f>
        <v>0</v>
      </c>
      <c r="L31">
        <f>MonthDays*F31</f>
        <v>158569521.65686768</v>
      </c>
      <c r="M31">
        <f t="shared" si="0"/>
        <v>254948569.91696161</v>
      </c>
    </row>
    <row r="32" spans="1:13" x14ac:dyDescent="0.25">
      <c r="A32" s="20">
        <v>43647</v>
      </c>
      <c r="B32">
        <v>332403791.10000002</v>
      </c>
      <c r="C32">
        <v>0</v>
      </c>
      <c r="D32">
        <v>136.5</v>
      </c>
      <c r="E32">
        <v>1</v>
      </c>
      <c r="F32">
        <v>31</v>
      </c>
      <c r="H32">
        <f>WHSL_kWh</f>
        <v>65008266.586153865</v>
      </c>
      <c r="I32">
        <f>N10HDD18*C32</f>
        <v>0</v>
      </c>
      <c r="J32">
        <f>N10CDD18*D32</f>
        <v>106359701.90900625</v>
      </c>
      <c r="K32">
        <f>StatDays*E32</f>
        <v>2784622.243755003</v>
      </c>
      <c r="L32">
        <f>MonthDays*F32</f>
        <v>163855172.37876329</v>
      </c>
      <c r="M32">
        <f t="shared" si="0"/>
        <v>338007763.1176784</v>
      </c>
    </row>
    <row r="33" spans="1:13" x14ac:dyDescent="0.25">
      <c r="A33" s="20">
        <v>43678</v>
      </c>
      <c r="B33">
        <v>300975559.89999998</v>
      </c>
      <c r="C33">
        <v>10.5</v>
      </c>
      <c r="D33">
        <v>75.8</v>
      </c>
      <c r="E33">
        <v>1</v>
      </c>
      <c r="F33">
        <v>31</v>
      </c>
      <c r="H33">
        <f>WHSL_kWh</f>
        <v>65008266.586153865</v>
      </c>
      <c r="I33">
        <f>N10HDD18*C33</f>
        <v>630904.33370236726</v>
      </c>
      <c r="J33">
        <f>N10CDD18*D33</f>
        <v>59062750.217602007</v>
      </c>
      <c r="K33">
        <f>StatDays*E33</f>
        <v>2784622.243755003</v>
      </c>
      <c r="L33">
        <f>MonthDays*F33</f>
        <v>163855172.37876329</v>
      </c>
      <c r="M33">
        <f t="shared" si="0"/>
        <v>291341715.75997651</v>
      </c>
    </row>
    <row r="34" spans="1:13" x14ac:dyDescent="0.25">
      <c r="A34" s="20">
        <v>43709</v>
      </c>
      <c r="B34">
        <v>262855031.90000001</v>
      </c>
      <c r="C34">
        <v>42.9</v>
      </c>
      <c r="D34">
        <v>23.4</v>
      </c>
      <c r="E34">
        <v>1</v>
      </c>
      <c r="F34">
        <v>30</v>
      </c>
      <c r="H34">
        <f>WHSL_kWh</f>
        <v>65008266.586153865</v>
      </c>
      <c r="I34">
        <f>N10HDD18*C34</f>
        <v>2577694.8491268149</v>
      </c>
      <c r="J34">
        <f>N10CDD18*D34</f>
        <v>18233091.755829643</v>
      </c>
      <c r="K34">
        <f>StatDays*E34</f>
        <v>2784622.243755003</v>
      </c>
      <c r="L34">
        <f>MonthDays*F34</f>
        <v>158569521.65686768</v>
      </c>
      <c r="M34">
        <f t="shared" ref="M34:M65" si="1">SUM(H34:L34)</f>
        <v>247173197.09173301</v>
      </c>
    </row>
    <row r="35" spans="1:13" x14ac:dyDescent="0.25">
      <c r="A35" s="20">
        <v>43739</v>
      </c>
      <c r="B35">
        <v>244083278</v>
      </c>
      <c r="C35">
        <v>244.3</v>
      </c>
      <c r="D35">
        <v>4.5</v>
      </c>
      <c r="E35">
        <v>1</v>
      </c>
      <c r="F35">
        <v>31</v>
      </c>
      <c r="H35">
        <f>WHSL_kWh</f>
        <v>65008266.586153865</v>
      </c>
      <c r="I35">
        <f>N10HDD18*C35</f>
        <v>14679040.830808412</v>
      </c>
      <c r="J35">
        <f>N10CDD18*D35</f>
        <v>3506363.7991980081</v>
      </c>
      <c r="K35">
        <f>StatDays*E35</f>
        <v>2784622.243755003</v>
      </c>
      <c r="L35">
        <f>MonthDays*F35</f>
        <v>163855172.37876329</v>
      </c>
      <c r="M35">
        <f t="shared" si="1"/>
        <v>249833465.83867857</v>
      </c>
    </row>
    <row r="36" spans="1:13" x14ac:dyDescent="0.25">
      <c r="A36" s="20">
        <v>43770</v>
      </c>
      <c r="B36">
        <v>253920207</v>
      </c>
      <c r="C36">
        <v>518.6</v>
      </c>
      <c r="D36">
        <v>0</v>
      </c>
      <c r="E36">
        <v>0</v>
      </c>
      <c r="F36">
        <v>30</v>
      </c>
      <c r="H36">
        <f>WHSL_kWh</f>
        <v>65008266.586153865</v>
      </c>
      <c r="I36">
        <f>N10HDD18*C36</f>
        <v>31160665.472195018</v>
      </c>
      <c r="J36">
        <f>N10CDD18*D36</f>
        <v>0</v>
      </c>
      <c r="K36">
        <f>StatDays*E36</f>
        <v>0</v>
      </c>
      <c r="L36">
        <f>MonthDays*F36</f>
        <v>158569521.65686768</v>
      </c>
      <c r="M36">
        <f t="shared" si="1"/>
        <v>254738453.71521658</v>
      </c>
    </row>
    <row r="37" spans="1:13" x14ac:dyDescent="0.25">
      <c r="A37" s="20">
        <v>43800</v>
      </c>
      <c r="B37">
        <v>264697011.59999999</v>
      </c>
      <c r="C37">
        <v>566.6</v>
      </c>
      <c r="D37">
        <v>0</v>
      </c>
      <c r="E37">
        <v>2</v>
      </c>
      <c r="F37">
        <v>31</v>
      </c>
      <c r="H37">
        <f>WHSL_kWh</f>
        <v>65008266.586153865</v>
      </c>
      <c r="I37">
        <f>N10HDD18*C37</f>
        <v>34044799.569120124</v>
      </c>
      <c r="J37">
        <f>N10CDD18*D37</f>
        <v>0</v>
      </c>
      <c r="K37">
        <f>StatDays*E37</f>
        <v>5569244.4875100059</v>
      </c>
      <c r="L37">
        <f>MonthDays*F37</f>
        <v>163855172.37876329</v>
      </c>
      <c r="M37">
        <f t="shared" si="1"/>
        <v>268477483.02154732</v>
      </c>
    </row>
    <row r="38" spans="1:13" x14ac:dyDescent="0.25">
      <c r="A38" s="20">
        <v>43831</v>
      </c>
      <c r="B38">
        <v>270281846.19999999</v>
      </c>
      <c r="C38">
        <v>594.5</v>
      </c>
      <c r="D38">
        <v>0</v>
      </c>
      <c r="E38">
        <v>1</v>
      </c>
      <c r="F38">
        <v>31</v>
      </c>
      <c r="H38">
        <f>WHSL_kWh</f>
        <v>65008266.586153865</v>
      </c>
      <c r="I38">
        <f>N10HDD18*C38</f>
        <v>35721202.512957841</v>
      </c>
      <c r="J38">
        <f>N10CDD18*D38</f>
        <v>0</v>
      </c>
      <c r="K38">
        <f>StatDays*E38</f>
        <v>2784622.243755003</v>
      </c>
      <c r="L38">
        <f>MonthDays*F38</f>
        <v>163855172.37876329</v>
      </c>
      <c r="M38">
        <f t="shared" si="1"/>
        <v>267369263.72162998</v>
      </c>
    </row>
    <row r="39" spans="1:13" x14ac:dyDescent="0.25">
      <c r="A39" s="20">
        <v>43862</v>
      </c>
      <c r="B39">
        <v>253965396.19999999</v>
      </c>
      <c r="C39">
        <v>617.6</v>
      </c>
      <c r="D39">
        <v>0</v>
      </c>
      <c r="E39">
        <v>1</v>
      </c>
      <c r="F39">
        <v>29</v>
      </c>
      <c r="H39">
        <f>WHSL_kWh</f>
        <v>65008266.586153865</v>
      </c>
      <c r="I39">
        <f>N10HDD18*C39</f>
        <v>37109192.047103055</v>
      </c>
      <c r="J39">
        <f>N10CDD18*D39</f>
        <v>0</v>
      </c>
      <c r="K39">
        <f>StatDays*E39</f>
        <v>2784622.243755003</v>
      </c>
      <c r="L39">
        <f>MonthDays*F39</f>
        <v>153283870.93497211</v>
      </c>
      <c r="M39">
        <f t="shared" si="1"/>
        <v>258185951.811984</v>
      </c>
    </row>
    <row r="40" spans="1:13" x14ac:dyDescent="0.25">
      <c r="A40" s="20">
        <v>43891</v>
      </c>
      <c r="B40">
        <v>250421458</v>
      </c>
      <c r="C40">
        <v>456.3</v>
      </c>
      <c r="D40">
        <v>0</v>
      </c>
      <c r="E40">
        <v>0</v>
      </c>
      <c r="F40">
        <v>31</v>
      </c>
      <c r="H40">
        <f>WHSL_kWh</f>
        <v>65008266.586153865</v>
      </c>
      <c r="I40">
        <f>N10HDD18*C40</f>
        <v>27417299.758894306</v>
      </c>
      <c r="J40">
        <f>N10CDD18*D40</f>
        <v>0</v>
      </c>
      <c r="K40">
        <f>StatDays*E40</f>
        <v>0</v>
      </c>
      <c r="L40">
        <f>MonthDays*F40</f>
        <v>163855172.37876329</v>
      </c>
      <c r="M40">
        <f t="shared" si="1"/>
        <v>256280738.72381145</v>
      </c>
    </row>
    <row r="41" spans="1:13" x14ac:dyDescent="0.25">
      <c r="A41" s="20">
        <v>43922</v>
      </c>
      <c r="B41">
        <v>218203458.59999999</v>
      </c>
      <c r="C41">
        <v>377.6</v>
      </c>
      <c r="D41">
        <v>0</v>
      </c>
      <c r="E41">
        <v>0</v>
      </c>
      <c r="F41">
        <v>30</v>
      </c>
      <c r="H41">
        <f>WHSL_kWh</f>
        <v>65008266.586153865</v>
      </c>
      <c r="I41">
        <f>N10HDD18*C41</f>
        <v>22688521.562477514</v>
      </c>
      <c r="J41">
        <f>N10CDD18*D41</f>
        <v>0</v>
      </c>
      <c r="K41">
        <f>StatDays*E41</f>
        <v>0</v>
      </c>
      <c r="L41">
        <f>MonthDays*F41</f>
        <v>158569521.65686768</v>
      </c>
      <c r="M41">
        <f t="shared" si="1"/>
        <v>246266309.80549908</v>
      </c>
    </row>
    <row r="42" spans="1:13" x14ac:dyDescent="0.25">
      <c r="A42" s="20">
        <v>43952</v>
      </c>
      <c r="B42">
        <v>234783952.30000001</v>
      </c>
      <c r="C42">
        <v>205</v>
      </c>
      <c r="D42">
        <v>23.4</v>
      </c>
      <c r="E42">
        <v>1</v>
      </c>
      <c r="F42">
        <v>31</v>
      </c>
      <c r="H42">
        <f>WHSL_kWh</f>
        <v>65008266.586153865</v>
      </c>
      <c r="I42">
        <f>N10HDD18*C42</f>
        <v>12317656.03895098</v>
      </c>
      <c r="J42">
        <f>N10CDD18*D42</f>
        <v>18233091.755829643</v>
      </c>
      <c r="K42">
        <f>StatDays*E42</f>
        <v>2784622.243755003</v>
      </c>
      <c r="L42">
        <f>MonthDays*F42</f>
        <v>163855172.37876329</v>
      </c>
      <c r="M42">
        <f t="shared" si="1"/>
        <v>262198809.00345278</v>
      </c>
    </row>
    <row r="43" spans="1:13" x14ac:dyDescent="0.25">
      <c r="A43" s="20">
        <v>43983</v>
      </c>
      <c r="B43">
        <v>280693732.89999998</v>
      </c>
      <c r="C43">
        <v>25.2</v>
      </c>
      <c r="D43">
        <v>71</v>
      </c>
      <c r="E43">
        <v>0</v>
      </c>
      <c r="F43">
        <v>30</v>
      </c>
      <c r="H43">
        <f>WHSL_kWh</f>
        <v>65008266.586153865</v>
      </c>
      <c r="I43">
        <f>N10HDD18*C43</f>
        <v>1514170.4008856814</v>
      </c>
      <c r="J43">
        <f>N10CDD18*D43</f>
        <v>55322628.831790797</v>
      </c>
      <c r="K43">
        <f>StatDays*E43</f>
        <v>0</v>
      </c>
      <c r="L43">
        <f>MonthDays*F43</f>
        <v>158569521.65686768</v>
      </c>
      <c r="M43">
        <f t="shared" si="1"/>
        <v>280414587.47569799</v>
      </c>
    </row>
    <row r="44" spans="1:13" x14ac:dyDescent="0.25">
      <c r="A44" s="20">
        <v>44013</v>
      </c>
      <c r="B44">
        <v>347121684</v>
      </c>
      <c r="C44">
        <v>0</v>
      </c>
      <c r="D44">
        <v>168.3</v>
      </c>
      <c r="E44">
        <v>1</v>
      </c>
      <c r="F44">
        <v>31</v>
      </c>
      <c r="H44">
        <f>WHSL_kWh</f>
        <v>65008266.586153865</v>
      </c>
      <c r="I44">
        <f>N10HDD18*C44</f>
        <v>0</v>
      </c>
      <c r="J44">
        <f>N10CDD18*D44</f>
        <v>131138006.09000552</v>
      </c>
      <c r="K44">
        <f>StatDays*E44</f>
        <v>2784622.243755003</v>
      </c>
      <c r="L44">
        <f>MonthDays*F44</f>
        <v>163855172.37876329</v>
      </c>
      <c r="M44">
        <f t="shared" si="1"/>
        <v>362786067.29867768</v>
      </c>
    </row>
    <row r="45" spans="1:13" x14ac:dyDescent="0.25">
      <c r="A45" s="20">
        <v>44044</v>
      </c>
      <c r="B45">
        <v>307825491.19999999</v>
      </c>
      <c r="C45">
        <v>4.4000000000000004</v>
      </c>
      <c r="D45">
        <v>82</v>
      </c>
      <c r="E45">
        <v>1</v>
      </c>
      <c r="F45">
        <v>31</v>
      </c>
      <c r="H45">
        <f>WHSL_kWh</f>
        <v>65008266.586153865</v>
      </c>
      <c r="I45">
        <f>N10HDD18*C45</f>
        <v>264378.95888480154</v>
      </c>
      <c r="J45">
        <f>N10CDD18*D45</f>
        <v>63893740.340941489</v>
      </c>
      <c r="K45">
        <f>StatDays*E45</f>
        <v>2784622.243755003</v>
      </c>
      <c r="L45">
        <f>MonthDays*F45</f>
        <v>163855172.37876329</v>
      </c>
      <c r="M45">
        <f t="shared" si="1"/>
        <v>295806180.50849843</v>
      </c>
    </row>
    <row r="46" spans="1:13" x14ac:dyDescent="0.25">
      <c r="A46" s="20">
        <v>44075</v>
      </c>
      <c r="B46">
        <v>251413926.69999999</v>
      </c>
      <c r="C46">
        <v>84.9</v>
      </c>
      <c r="D46">
        <v>11</v>
      </c>
      <c r="E46">
        <v>1</v>
      </c>
      <c r="F46">
        <v>30</v>
      </c>
      <c r="H46">
        <f>WHSL_kWh</f>
        <v>65008266.586153865</v>
      </c>
      <c r="I46">
        <f>N10HDD18*C46</f>
        <v>5101312.1839362839</v>
      </c>
      <c r="J46">
        <f>N10CDD18*D46</f>
        <v>8571111.5091506876</v>
      </c>
      <c r="K46">
        <f>StatDays*E46</f>
        <v>2784622.243755003</v>
      </c>
      <c r="L46">
        <f>MonthDays*F46</f>
        <v>158569521.65686768</v>
      </c>
      <c r="M46">
        <f t="shared" si="1"/>
        <v>240034834.17986351</v>
      </c>
    </row>
    <row r="47" spans="1:13" x14ac:dyDescent="0.25">
      <c r="A47" s="20">
        <v>44105</v>
      </c>
      <c r="B47">
        <v>240496299.80000001</v>
      </c>
      <c r="C47">
        <v>281.8</v>
      </c>
      <c r="D47">
        <v>0</v>
      </c>
      <c r="E47">
        <v>1</v>
      </c>
      <c r="F47">
        <v>31</v>
      </c>
      <c r="H47">
        <f>WHSL_kWh</f>
        <v>65008266.586153865</v>
      </c>
      <c r="I47">
        <f>N10HDD18*C47</f>
        <v>16932270.594031151</v>
      </c>
      <c r="J47">
        <f>N10CDD18*D47</f>
        <v>0</v>
      </c>
      <c r="K47">
        <f>StatDays*E47</f>
        <v>2784622.243755003</v>
      </c>
      <c r="L47">
        <f>MonthDays*F47</f>
        <v>163855172.37876329</v>
      </c>
      <c r="M47">
        <f t="shared" si="1"/>
        <v>248580331.80270332</v>
      </c>
    </row>
    <row r="48" spans="1:13" x14ac:dyDescent="0.25">
      <c r="A48" s="20">
        <v>44136</v>
      </c>
      <c r="B48">
        <v>241980400.40000001</v>
      </c>
      <c r="C48">
        <v>350.5</v>
      </c>
      <c r="D48">
        <v>0</v>
      </c>
      <c r="E48">
        <v>0</v>
      </c>
      <c r="F48">
        <v>30</v>
      </c>
      <c r="H48">
        <f>WHSL_kWh</f>
        <v>65008266.586153865</v>
      </c>
      <c r="I48">
        <f>N10HDD18*C48</f>
        <v>21060187.520255212</v>
      </c>
      <c r="J48">
        <f>N10CDD18*D48</f>
        <v>0</v>
      </c>
      <c r="K48">
        <f>StatDays*E48</f>
        <v>0</v>
      </c>
      <c r="L48">
        <f>MonthDays*F48</f>
        <v>158569521.65686768</v>
      </c>
      <c r="M48">
        <f t="shared" si="1"/>
        <v>244637975.76327676</v>
      </c>
    </row>
    <row r="49" spans="1:13" x14ac:dyDescent="0.25">
      <c r="A49" s="20">
        <v>44166</v>
      </c>
      <c r="B49">
        <v>266365374.19999999</v>
      </c>
      <c r="C49">
        <v>579.1</v>
      </c>
      <c r="D49">
        <v>0</v>
      </c>
      <c r="E49">
        <v>2</v>
      </c>
      <c r="F49">
        <v>31</v>
      </c>
      <c r="H49">
        <f>WHSL_kWh</f>
        <v>65008266.586153865</v>
      </c>
      <c r="I49">
        <f>N10HDD18*C49</f>
        <v>34795876.156861037</v>
      </c>
      <c r="J49">
        <f>N10CDD18*D49</f>
        <v>0</v>
      </c>
      <c r="K49">
        <f>StatDays*E49</f>
        <v>5569244.4875100059</v>
      </c>
      <c r="L49">
        <f>MonthDays*F49</f>
        <v>163855172.37876329</v>
      </c>
      <c r="M49">
        <f t="shared" si="1"/>
        <v>269228559.60928822</v>
      </c>
    </row>
    <row r="50" spans="1:13" x14ac:dyDescent="0.25">
      <c r="A50" s="20">
        <v>44197</v>
      </c>
      <c r="B50">
        <v>0</v>
      </c>
      <c r="C50">
        <v>719.24</v>
      </c>
      <c r="D50">
        <v>0</v>
      </c>
      <c r="E50">
        <v>1</v>
      </c>
      <c r="F50">
        <v>31</v>
      </c>
      <c r="H50">
        <f>WHSL_kWh</f>
        <v>65008266.586153865</v>
      </c>
      <c r="I50">
        <f>N10HDD18*C50</f>
        <v>43216345.997341968</v>
      </c>
      <c r="J50">
        <f>N10CDD18*D50</f>
        <v>0</v>
      </c>
      <c r="K50">
        <f>StatDays*E50</f>
        <v>2784622.243755003</v>
      </c>
      <c r="L50">
        <f>MonthDays*F50</f>
        <v>163855172.37876329</v>
      </c>
      <c r="M50">
        <f t="shared" si="1"/>
        <v>274864407.2060141</v>
      </c>
    </row>
    <row r="51" spans="1:13" x14ac:dyDescent="0.25">
      <c r="A51" s="20">
        <v>44228</v>
      </c>
      <c r="B51">
        <v>0</v>
      </c>
      <c r="C51">
        <v>661.05</v>
      </c>
      <c r="D51">
        <v>0</v>
      </c>
      <c r="E51">
        <v>1</v>
      </c>
      <c r="F51">
        <v>28</v>
      </c>
      <c r="H51">
        <f>WHSL_kWh</f>
        <v>65008266.586153865</v>
      </c>
      <c r="I51">
        <f>N10HDD18*C51</f>
        <v>39719934.26609046</v>
      </c>
      <c r="J51">
        <f>N10CDD18*D51</f>
        <v>0</v>
      </c>
      <c r="K51">
        <f>StatDays*E51</f>
        <v>2784622.243755003</v>
      </c>
      <c r="L51">
        <f>MonthDays*F51</f>
        <v>147998220.2130765</v>
      </c>
      <c r="M51">
        <f t="shared" si="1"/>
        <v>255511043.30907583</v>
      </c>
    </row>
    <row r="52" spans="1:13" x14ac:dyDescent="0.25">
      <c r="A52" s="20">
        <v>44256</v>
      </c>
      <c r="B52">
        <v>0</v>
      </c>
      <c r="C52">
        <v>553.53</v>
      </c>
      <c r="D52">
        <v>0.22</v>
      </c>
      <c r="E52">
        <v>0</v>
      </c>
      <c r="F52">
        <v>31</v>
      </c>
      <c r="H52">
        <f>WHSL_kWh</f>
        <v>65008266.586153865</v>
      </c>
      <c r="I52">
        <f>N10HDD18*C52</f>
        <v>33259473.888978224</v>
      </c>
      <c r="J52">
        <f>N10CDD18*D52</f>
        <v>171422.23018301374</v>
      </c>
      <c r="K52">
        <f>StatDays*E52</f>
        <v>0</v>
      </c>
      <c r="L52">
        <f>MonthDays*F52</f>
        <v>163855172.37876329</v>
      </c>
      <c r="M52">
        <f t="shared" si="1"/>
        <v>262294335.0840784</v>
      </c>
    </row>
    <row r="53" spans="1:13" x14ac:dyDescent="0.25">
      <c r="A53" s="20">
        <v>44287</v>
      </c>
      <c r="B53">
        <v>0</v>
      </c>
      <c r="C53">
        <v>352.08</v>
      </c>
      <c r="D53">
        <v>0</v>
      </c>
      <c r="E53">
        <v>0</v>
      </c>
      <c r="F53">
        <v>30</v>
      </c>
      <c r="H53">
        <f>WHSL_kWh</f>
        <v>65008266.586153865</v>
      </c>
      <c r="I53">
        <f>N10HDD18*C53</f>
        <v>21155123.600945663</v>
      </c>
      <c r="J53">
        <f>N10CDD18*D53</f>
        <v>0</v>
      </c>
      <c r="K53">
        <f>StatDays*E53</f>
        <v>0</v>
      </c>
      <c r="L53">
        <f>MonthDays*F53</f>
        <v>158569521.65686768</v>
      </c>
      <c r="M53">
        <f t="shared" si="1"/>
        <v>244732911.8439672</v>
      </c>
    </row>
    <row r="54" spans="1:13" x14ac:dyDescent="0.25">
      <c r="A54" s="20">
        <v>44317</v>
      </c>
      <c r="B54">
        <v>0</v>
      </c>
      <c r="C54">
        <v>137.03</v>
      </c>
      <c r="D54">
        <v>21.89</v>
      </c>
      <c r="E54">
        <v>1</v>
      </c>
      <c r="F54">
        <v>31</v>
      </c>
      <c r="H54">
        <f>WHSL_kWh</f>
        <v>65008266.586153865</v>
      </c>
      <c r="I54">
        <f>N10HDD18*C54</f>
        <v>8233601.9854509896</v>
      </c>
      <c r="J54">
        <f>N10CDD18*D54</f>
        <v>17056511.903209869</v>
      </c>
      <c r="K54">
        <f>StatDays*E54</f>
        <v>2784622.243755003</v>
      </c>
      <c r="L54">
        <f>MonthDays*F54</f>
        <v>163855172.37876329</v>
      </c>
      <c r="M54">
        <f t="shared" si="1"/>
        <v>256938175.09733301</v>
      </c>
    </row>
    <row r="55" spans="1:13" x14ac:dyDescent="0.25">
      <c r="A55" s="20">
        <v>44348</v>
      </c>
      <c r="B55">
        <v>0</v>
      </c>
      <c r="C55">
        <v>29.01</v>
      </c>
      <c r="D55">
        <v>55.68</v>
      </c>
      <c r="E55">
        <v>0</v>
      </c>
      <c r="F55">
        <v>30</v>
      </c>
      <c r="H55">
        <f>WHSL_kWh</f>
        <v>65008266.586153865</v>
      </c>
      <c r="I55">
        <f>N10HDD18*C55</f>
        <v>1743098.544829112</v>
      </c>
      <c r="J55">
        <f>N10CDD18*D55</f>
        <v>43385408.075410023</v>
      </c>
      <c r="K55">
        <f>StatDays*E55</f>
        <v>0</v>
      </c>
      <c r="L55">
        <f>MonthDays*F55</f>
        <v>158569521.65686768</v>
      </c>
      <c r="M55">
        <f t="shared" si="1"/>
        <v>268706294.86326069</v>
      </c>
    </row>
    <row r="56" spans="1:13" x14ac:dyDescent="0.25">
      <c r="A56" s="20">
        <v>44378</v>
      </c>
      <c r="B56">
        <v>0</v>
      </c>
      <c r="C56">
        <v>3.89</v>
      </c>
      <c r="D56">
        <v>118.17</v>
      </c>
      <c r="E56">
        <v>1</v>
      </c>
      <c r="F56">
        <v>31</v>
      </c>
      <c r="H56">
        <f>WHSL_kWh</f>
        <v>65008266.586153865</v>
      </c>
      <c r="I56">
        <f>N10HDD18*C56</f>
        <v>233735.03410497226</v>
      </c>
      <c r="J56">
        <f>N10CDD18*D56</f>
        <v>92077113.366939709</v>
      </c>
      <c r="K56">
        <f>StatDays*E56</f>
        <v>2784622.243755003</v>
      </c>
      <c r="L56">
        <f>MonthDays*F56</f>
        <v>163855172.37876329</v>
      </c>
      <c r="M56">
        <f t="shared" si="1"/>
        <v>323958909.60971683</v>
      </c>
    </row>
    <row r="57" spans="1:13" x14ac:dyDescent="0.25">
      <c r="A57" s="20">
        <v>44409</v>
      </c>
      <c r="B57">
        <v>0</v>
      </c>
      <c r="C57">
        <v>9.49</v>
      </c>
      <c r="D57">
        <v>79.930000000000007</v>
      </c>
      <c r="E57">
        <v>1</v>
      </c>
      <c r="F57">
        <v>31</v>
      </c>
      <c r="H57">
        <f>WHSL_kWh</f>
        <v>65008266.586153865</v>
      </c>
      <c r="I57">
        <f>N10HDD18*C57</f>
        <v>570217.34541290149</v>
      </c>
      <c r="J57">
        <f>N10CDD18*D57</f>
        <v>62280812.993310407</v>
      </c>
      <c r="K57">
        <f>StatDays*E57</f>
        <v>2784622.243755003</v>
      </c>
      <c r="L57">
        <f>MonthDays*F57</f>
        <v>163855172.37876329</v>
      </c>
      <c r="M57">
        <f t="shared" si="1"/>
        <v>294499091.54739547</v>
      </c>
    </row>
    <row r="58" spans="1:13" x14ac:dyDescent="0.25">
      <c r="A58" s="20">
        <v>44440</v>
      </c>
      <c r="B58">
        <v>0</v>
      </c>
      <c r="C58">
        <v>68.5</v>
      </c>
      <c r="D58">
        <v>35.21</v>
      </c>
      <c r="E58">
        <v>1</v>
      </c>
      <c r="F58">
        <v>30</v>
      </c>
      <c r="H58">
        <f>WHSL_kWh</f>
        <v>65008266.586153865</v>
      </c>
      <c r="I58">
        <f>N10HDD18*C58</f>
        <v>4115899.7008202057</v>
      </c>
      <c r="J58">
        <f>N10CDD18*D58</f>
        <v>27435348.748835973</v>
      </c>
      <c r="K58">
        <f>StatDays*E58</f>
        <v>2784622.243755003</v>
      </c>
      <c r="L58">
        <f>MonthDays*F58</f>
        <v>158569521.65686768</v>
      </c>
      <c r="M58">
        <f t="shared" si="1"/>
        <v>257913658.93643272</v>
      </c>
    </row>
    <row r="59" spans="1:13" x14ac:dyDescent="0.25">
      <c r="A59" s="20">
        <v>44470</v>
      </c>
      <c r="B59">
        <v>0</v>
      </c>
      <c r="C59">
        <v>243.2222222</v>
      </c>
      <c r="D59">
        <v>2.71</v>
      </c>
      <c r="E59">
        <v>1</v>
      </c>
      <c r="F59">
        <v>31</v>
      </c>
      <c r="H59">
        <f>WHSL_kWh</f>
        <v>65008266.586153865</v>
      </c>
      <c r="I59">
        <f>N10HDD18*C59</f>
        <v>14614281.33701906</v>
      </c>
      <c r="J59">
        <f>N10CDD18*D59</f>
        <v>2111610.1990725785</v>
      </c>
      <c r="K59">
        <f>StatDays*E59</f>
        <v>2784622.243755003</v>
      </c>
      <c r="L59">
        <f>MonthDays*F59</f>
        <v>163855172.37876329</v>
      </c>
      <c r="M59">
        <f t="shared" si="1"/>
        <v>248373952.74476379</v>
      </c>
    </row>
    <row r="60" spans="1:13" x14ac:dyDescent="0.25">
      <c r="A60" s="20">
        <v>44501</v>
      </c>
      <c r="B60">
        <v>0</v>
      </c>
      <c r="C60">
        <v>434.36111110000002</v>
      </c>
      <c r="D60">
        <v>0</v>
      </c>
      <c r="E60">
        <v>0</v>
      </c>
      <c r="F60">
        <v>30</v>
      </c>
      <c r="H60">
        <f>WHSL_kWh</f>
        <v>65008266.586153865</v>
      </c>
      <c r="I60">
        <f>N10HDD18*C60</f>
        <v>26099076.893787183</v>
      </c>
      <c r="J60">
        <f>N10CDD18*D60</f>
        <v>0</v>
      </c>
      <c r="K60">
        <f>StatDays*E60</f>
        <v>0</v>
      </c>
      <c r="L60">
        <f>MonthDays*F60</f>
        <v>158569521.65686768</v>
      </c>
      <c r="M60">
        <f t="shared" si="1"/>
        <v>249676865.13680872</v>
      </c>
    </row>
    <row r="61" spans="1:13" x14ac:dyDescent="0.25">
      <c r="A61" s="20">
        <v>44531</v>
      </c>
      <c r="B61">
        <v>0</v>
      </c>
      <c r="C61">
        <v>585.51</v>
      </c>
      <c r="D61">
        <v>0</v>
      </c>
      <c r="E61">
        <v>2</v>
      </c>
      <c r="F61">
        <v>31</v>
      </c>
      <c r="H61">
        <f>WHSL_kWh</f>
        <v>65008266.586153865</v>
      </c>
      <c r="I61">
        <f>N10HDD18*C61</f>
        <v>35181028.231054574</v>
      </c>
      <c r="J61">
        <f>N10CDD18*D61</f>
        <v>0</v>
      </c>
      <c r="K61">
        <f>StatDays*E61</f>
        <v>5569244.4875100059</v>
      </c>
      <c r="L61">
        <f>MonthDays*F61</f>
        <v>163855172.37876329</v>
      </c>
      <c r="M61">
        <f t="shared" si="1"/>
        <v>269613711.68348175</v>
      </c>
    </row>
    <row r="62" spans="1:13" x14ac:dyDescent="0.25">
      <c r="A62" s="20">
        <v>44562</v>
      </c>
      <c r="B62">
        <v>0</v>
      </c>
      <c r="C62">
        <v>719.24</v>
      </c>
      <c r="D62">
        <v>0</v>
      </c>
      <c r="E62">
        <v>1</v>
      </c>
      <c r="F62">
        <v>31</v>
      </c>
      <c r="H62">
        <f>WHSL_kWh</f>
        <v>65008266.586153865</v>
      </c>
      <c r="I62">
        <f>N10HDD18*C62</f>
        <v>43216345.997341968</v>
      </c>
      <c r="J62">
        <f>N10CDD18*D62</f>
        <v>0</v>
      </c>
      <c r="K62">
        <f>StatDays*E62</f>
        <v>2784622.243755003</v>
      </c>
      <c r="L62">
        <f>MonthDays*F62</f>
        <v>163855172.37876329</v>
      </c>
      <c r="M62">
        <f t="shared" si="1"/>
        <v>274864407.2060141</v>
      </c>
    </row>
    <row r="63" spans="1:13" x14ac:dyDescent="0.25">
      <c r="A63" s="20">
        <v>44593</v>
      </c>
      <c r="B63">
        <v>0</v>
      </c>
      <c r="C63">
        <v>661.05</v>
      </c>
      <c r="D63">
        <v>0</v>
      </c>
      <c r="E63">
        <v>1</v>
      </c>
      <c r="F63">
        <v>28</v>
      </c>
      <c r="H63">
        <f>WHSL_kWh</f>
        <v>65008266.586153865</v>
      </c>
      <c r="I63">
        <f>N10HDD18*C63</f>
        <v>39719934.26609046</v>
      </c>
      <c r="J63">
        <f>N10CDD18*D63</f>
        <v>0</v>
      </c>
      <c r="K63">
        <f>StatDays*E63</f>
        <v>2784622.243755003</v>
      </c>
      <c r="L63">
        <f>MonthDays*F63</f>
        <v>147998220.2130765</v>
      </c>
      <c r="M63">
        <f t="shared" si="1"/>
        <v>255511043.30907583</v>
      </c>
    </row>
    <row r="64" spans="1:13" x14ac:dyDescent="0.25">
      <c r="A64" s="20">
        <v>44621</v>
      </c>
      <c r="B64">
        <v>0</v>
      </c>
      <c r="C64">
        <v>553.53</v>
      </c>
      <c r="D64">
        <v>0.22</v>
      </c>
      <c r="E64">
        <v>0</v>
      </c>
      <c r="F64">
        <v>31</v>
      </c>
      <c r="H64">
        <f>WHSL_kWh</f>
        <v>65008266.586153865</v>
      </c>
      <c r="I64">
        <f>N10HDD18*C64</f>
        <v>33259473.888978224</v>
      </c>
      <c r="J64">
        <f>N10CDD18*D64</f>
        <v>171422.23018301374</v>
      </c>
      <c r="K64">
        <f>StatDays*E64</f>
        <v>0</v>
      </c>
      <c r="L64">
        <f>MonthDays*F64</f>
        <v>163855172.37876329</v>
      </c>
      <c r="M64">
        <f t="shared" si="1"/>
        <v>262294335.0840784</v>
      </c>
    </row>
    <row r="65" spans="1:13" x14ac:dyDescent="0.25">
      <c r="A65" s="20">
        <v>44652</v>
      </c>
      <c r="B65">
        <v>0</v>
      </c>
      <c r="C65">
        <v>352.08</v>
      </c>
      <c r="D65">
        <v>0</v>
      </c>
      <c r="E65">
        <v>0</v>
      </c>
      <c r="F65">
        <v>30</v>
      </c>
      <c r="H65">
        <f>WHSL_kWh</f>
        <v>65008266.586153865</v>
      </c>
      <c r="I65">
        <f>N10HDD18*C65</f>
        <v>21155123.600945663</v>
      </c>
      <c r="J65">
        <f>N10CDD18*D65</f>
        <v>0</v>
      </c>
      <c r="K65">
        <f>StatDays*E65</f>
        <v>0</v>
      </c>
      <c r="L65">
        <f>MonthDays*F65</f>
        <v>158569521.65686768</v>
      </c>
      <c r="M65">
        <f t="shared" si="1"/>
        <v>244732911.8439672</v>
      </c>
    </row>
    <row r="66" spans="1:13" x14ac:dyDescent="0.25">
      <c r="A66" s="20">
        <v>44682</v>
      </c>
      <c r="B66">
        <v>0</v>
      </c>
      <c r="C66">
        <v>137.03</v>
      </c>
      <c r="D66">
        <v>21.89</v>
      </c>
      <c r="E66">
        <v>1</v>
      </c>
      <c r="F66">
        <v>31</v>
      </c>
      <c r="H66">
        <f>WHSL_kWh</f>
        <v>65008266.586153865</v>
      </c>
      <c r="I66">
        <f>N10HDD18*C66</f>
        <v>8233601.9854509896</v>
      </c>
      <c r="J66">
        <f>N10CDD18*D66</f>
        <v>17056511.903209869</v>
      </c>
      <c r="K66">
        <f>StatDays*E66</f>
        <v>2784622.243755003</v>
      </c>
      <c r="L66">
        <f>MonthDays*F66</f>
        <v>163855172.37876329</v>
      </c>
      <c r="M66">
        <f t="shared" ref="M66:M97" si="2">SUM(H66:L66)</f>
        <v>256938175.09733301</v>
      </c>
    </row>
    <row r="67" spans="1:13" x14ac:dyDescent="0.25">
      <c r="A67" s="20">
        <v>44713</v>
      </c>
      <c r="B67">
        <v>0</v>
      </c>
      <c r="C67">
        <v>29.01</v>
      </c>
      <c r="D67">
        <v>55.68</v>
      </c>
      <c r="E67">
        <v>0</v>
      </c>
      <c r="F67">
        <v>30</v>
      </c>
      <c r="H67">
        <f>WHSL_kWh</f>
        <v>65008266.586153865</v>
      </c>
      <c r="I67">
        <f>N10HDD18*C67</f>
        <v>1743098.544829112</v>
      </c>
      <c r="J67">
        <f>N10CDD18*D67</f>
        <v>43385408.075410023</v>
      </c>
      <c r="K67">
        <f>StatDays*E67</f>
        <v>0</v>
      </c>
      <c r="L67">
        <f>MonthDays*F67</f>
        <v>158569521.65686768</v>
      </c>
      <c r="M67">
        <f t="shared" si="2"/>
        <v>268706294.86326069</v>
      </c>
    </row>
    <row r="68" spans="1:13" x14ac:dyDescent="0.25">
      <c r="A68" s="20">
        <v>44743</v>
      </c>
      <c r="B68">
        <v>0</v>
      </c>
      <c r="C68">
        <v>3.89</v>
      </c>
      <c r="D68">
        <v>118.17</v>
      </c>
      <c r="E68">
        <v>1</v>
      </c>
      <c r="F68">
        <v>31</v>
      </c>
      <c r="H68">
        <f>WHSL_kWh</f>
        <v>65008266.586153865</v>
      </c>
      <c r="I68">
        <f>N10HDD18*C68</f>
        <v>233735.03410497226</v>
      </c>
      <c r="J68">
        <f>N10CDD18*D68</f>
        <v>92077113.366939709</v>
      </c>
      <c r="K68">
        <f>StatDays*E68</f>
        <v>2784622.243755003</v>
      </c>
      <c r="L68">
        <f>MonthDays*F68</f>
        <v>163855172.37876329</v>
      </c>
      <c r="M68">
        <f t="shared" si="2"/>
        <v>323958909.60971683</v>
      </c>
    </row>
    <row r="69" spans="1:13" x14ac:dyDescent="0.25">
      <c r="A69" s="20">
        <v>44774</v>
      </c>
      <c r="B69">
        <v>0</v>
      </c>
      <c r="C69">
        <v>9.49</v>
      </c>
      <c r="D69">
        <v>79.930000000000007</v>
      </c>
      <c r="E69">
        <v>1</v>
      </c>
      <c r="F69">
        <v>31</v>
      </c>
      <c r="H69">
        <f>WHSL_kWh</f>
        <v>65008266.586153865</v>
      </c>
      <c r="I69">
        <f>N10HDD18*C69</f>
        <v>570217.34541290149</v>
      </c>
      <c r="J69">
        <f>N10CDD18*D69</f>
        <v>62280812.993310407</v>
      </c>
      <c r="K69">
        <f>StatDays*E69</f>
        <v>2784622.243755003</v>
      </c>
      <c r="L69">
        <f>MonthDays*F69</f>
        <v>163855172.37876329</v>
      </c>
      <c r="M69">
        <f t="shared" si="2"/>
        <v>294499091.54739547</v>
      </c>
    </row>
    <row r="70" spans="1:13" x14ac:dyDescent="0.25">
      <c r="A70" s="20">
        <v>44805</v>
      </c>
      <c r="B70">
        <v>0</v>
      </c>
      <c r="C70">
        <v>68.5</v>
      </c>
      <c r="D70">
        <v>35.21</v>
      </c>
      <c r="E70">
        <v>1</v>
      </c>
      <c r="F70">
        <v>30</v>
      </c>
      <c r="H70">
        <f>WHSL_kWh</f>
        <v>65008266.586153865</v>
      </c>
      <c r="I70">
        <f>N10HDD18*C70</f>
        <v>4115899.7008202057</v>
      </c>
      <c r="J70">
        <f>N10CDD18*D70</f>
        <v>27435348.748835973</v>
      </c>
      <c r="K70">
        <f>StatDays*E70</f>
        <v>2784622.243755003</v>
      </c>
      <c r="L70">
        <f>MonthDays*F70</f>
        <v>158569521.65686768</v>
      </c>
      <c r="M70">
        <f t="shared" si="2"/>
        <v>257913658.93643272</v>
      </c>
    </row>
    <row r="71" spans="1:13" x14ac:dyDescent="0.25">
      <c r="A71" s="20">
        <v>44835</v>
      </c>
      <c r="B71">
        <v>0</v>
      </c>
      <c r="C71">
        <v>243.2222222</v>
      </c>
      <c r="D71">
        <v>2.71</v>
      </c>
      <c r="E71">
        <v>1</v>
      </c>
      <c r="F71">
        <v>31</v>
      </c>
      <c r="H71">
        <f>WHSL_kWh</f>
        <v>65008266.586153865</v>
      </c>
      <c r="I71">
        <f>N10HDD18*C71</f>
        <v>14614281.33701906</v>
      </c>
      <c r="J71">
        <f>N10CDD18*D71</f>
        <v>2111610.1990725785</v>
      </c>
      <c r="K71">
        <f>StatDays*E71</f>
        <v>2784622.243755003</v>
      </c>
      <c r="L71">
        <f>MonthDays*F71</f>
        <v>163855172.37876329</v>
      </c>
      <c r="M71">
        <f t="shared" si="2"/>
        <v>248373952.74476379</v>
      </c>
    </row>
    <row r="72" spans="1:13" x14ac:dyDescent="0.25">
      <c r="A72" s="20">
        <v>44866</v>
      </c>
      <c r="B72">
        <v>0</v>
      </c>
      <c r="C72">
        <v>434.36111110000002</v>
      </c>
      <c r="D72">
        <v>0</v>
      </c>
      <c r="E72">
        <v>0</v>
      </c>
      <c r="F72">
        <v>30</v>
      </c>
      <c r="H72">
        <f>WHSL_kWh</f>
        <v>65008266.586153865</v>
      </c>
      <c r="I72">
        <f>N10HDD18*C72</f>
        <v>26099076.893787183</v>
      </c>
      <c r="J72">
        <f>N10CDD18*D72</f>
        <v>0</v>
      </c>
      <c r="K72">
        <f>StatDays*E72</f>
        <v>0</v>
      </c>
      <c r="L72">
        <f>MonthDays*F72</f>
        <v>158569521.65686768</v>
      </c>
      <c r="M72">
        <f t="shared" si="2"/>
        <v>249676865.13680872</v>
      </c>
    </row>
    <row r="73" spans="1:13" x14ac:dyDescent="0.25">
      <c r="A73" s="20">
        <v>44896</v>
      </c>
      <c r="B73">
        <v>0</v>
      </c>
      <c r="C73">
        <v>585.51</v>
      </c>
      <c r="D73">
        <v>0</v>
      </c>
      <c r="E73">
        <v>2</v>
      </c>
      <c r="F73">
        <v>31</v>
      </c>
      <c r="H73">
        <f>WHSL_kWh</f>
        <v>65008266.586153865</v>
      </c>
      <c r="I73">
        <f>N10HDD18*C73</f>
        <v>35181028.231054574</v>
      </c>
      <c r="J73">
        <f>N10CDD18*D73</f>
        <v>0</v>
      </c>
      <c r="K73">
        <f>StatDays*E73</f>
        <v>5569244.4875100059</v>
      </c>
      <c r="L73">
        <f>MonthDays*F73</f>
        <v>163855172.37876329</v>
      </c>
      <c r="M73">
        <f t="shared" si="2"/>
        <v>269613711.68348175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6CB11-7CBD-46D3-A65B-6DEDF1CEB4DA}">
  <dimension ref="A1:D73"/>
  <sheetViews>
    <sheetView workbookViewId="0"/>
  </sheetViews>
  <sheetFormatPr defaultRowHeight="15" x14ac:dyDescent="0.25"/>
  <cols>
    <col min="1" max="1" width="9.7109375" style="20" bestFit="1" customWidth="1"/>
    <col min="2" max="2" width="9.7109375" style="20" customWidth="1"/>
    <col min="3" max="4" width="13.5703125" bestFit="1" customWidth="1"/>
  </cols>
  <sheetData>
    <row r="1" spans="1:4" x14ac:dyDescent="0.25">
      <c r="A1" s="20" t="s">
        <v>6</v>
      </c>
      <c r="B1" s="20" t="s">
        <v>0</v>
      </c>
      <c r="C1" t="s">
        <v>2</v>
      </c>
      <c r="D1" t="s">
        <v>35</v>
      </c>
    </row>
    <row r="2" spans="1:4" x14ac:dyDescent="0.25">
      <c r="A2" s="7">
        <v>42736</v>
      </c>
      <c r="B2" s="2">
        <f t="shared" ref="B2:B33" si="0">YEAR(A2)</f>
        <v>2017</v>
      </c>
      <c r="C2">
        <v>277000989.10000002</v>
      </c>
      <c r="D2">
        <v>268919485.79872721</v>
      </c>
    </row>
    <row r="3" spans="1:4" x14ac:dyDescent="0.25">
      <c r="A3" s="7">
        <v>42767</v>
      </c>
      <c r="B3" s="2">
        <f t="shared" si="0"/>
        <v>2017</v>
      </c>
      <c r="C3">
        <v>242928835.30000001</v>
      </c>
      <c r="D3">
        <v>245894258.67964119</v>
      </c>
    </row>
    <row r="4" spans="1:4" x14ac:dyDescent="0.25">
      <c r="A4" s="7">
        <v>42795</v>
      </c>
      <c r="B4" s="2">
        <f t="shared" si="0"/>
        <v>2017</v>
      </c>
      <c r="C4">
        <v>268282989.5</v>
      </c>
      <c r="D4">
        <v>262463601.19409466</v>
      </c>
    </row>
    <row r="5" spans="1:4" x14ac:dyDescent="0.25">
      <c r="A5" s="7">
        <v>42826</v>
      </c>
      <c r="B5" s="2">
        <f t="shared" si="0"/>
        <v>2017</v>
      </c>
      <c r="C5">
        <v>234677447.19999999</v>
      </c>
      <c r="D5">
        <v>238587302.77243596</v>
      </c>
    </row>
    <row r="6" spans="1:4" x14ac:dyDescent="0.25">
      <c r="A6" s="7">
        <v>42856</v>
      </c>
      <c r="B6" s="2">
        <f t="shared" si="0"/>
        <v>2017</v>
      </c>
      <c r="C6">
        <v>244160124.5</v>
      </c>
      <c r="D6">
        <v>249633093.90954939</v>
      </c>
    </row>
    <row r="7" spans="1:4" x14ac:dyDescent="0.25">
      <c r="A7" s="7">
        <v>42887</v>
      </c>
      <c r="B7" s="2">
        <f t="shared" si="0"/>
        <v>2017</v>
      </c>
      <c r="C7">
        <v>275426179.89999998</v>
      </c>
      <c r="D7">
        <v>277274363.51214296</v>
      </c>
    </row>
    <row r="8" spans="1:4" x14ac:dyDescent="0.25">
      <c r="A8" s="7">
        <v>42917</v>
      </c>
      <c r="B8" s="2">
        <f t="shared" si="0"/>
        <v>2017</v>
      </c>
      <c r="C8">
        <v>302256564.30000001</v>
      </c>
      <c r="D8">
        <v>304748283.84847009</v>
      </c>
    </row>
    <row r="9" spans="1:4" x14ac:dyDescent="0.25">
      <c r="A9" s="7">
        <v>42948</v>
      </c>
      <c r="B9" s="2">
        <f t="shared" si="0"/>
        <v>2017</v>
      </c>
      <c r="C9">
        <v>284023807.19999999</v>
      </c>
      <c r="D9">
        <v>272013288.81061524</v>
      </c>
    </row>
    <row r="10" spans="1:4" x14ac:dyDescent="0.25">
      <c r="A10" s="7">
        <v>42979</v>
      </c>
      <c r="B10" s="2">
        <f t="shared" si="0"/>
        <v>2017</v>
      </c>
      <c r="C10">
        <v>268671076.80000001</v>
      </c>
      <c r="D10">
        <v>274118682.76225483</v>
      </c>
    </row>
    <row r="11" spans="1:4" x14ac:dyDescent="0.25">
      <c r="A11" s="7">
        <v>43009</v>
      </c>
      <c r="B11" s="2">
        <f t="shared" si="0"/>
        <v>2017</v>
      </c>
      <c r="C11">
        <v>249859153.69999999</v>
      </c>
      <c r="D11">
        <v>246352936.92756408</v>
      </c>
    </row>
    <row r="12" spans="1:4" x14ac:dyDescent="0.25">
      <c r="A12" s="7">
        <v>43040</v>
      </c>
      <c r="B12" s="2">
        <f t="shared" si="0"/>
        <v>2017</v>
      </c>
      <c r="C12">
        <v>253035874.40000001</v>
      </c>
      <c r="D12">
        <v>250922984.64949274</v>
      </c>
    </row>
    <row r="13" spans="1:4" x14ac:dyDescent="0.25">
      <c r="A13" s="7">
        <v>43070</v>
      </c>
      <c r="B13" s="2">
        <f t="shared" si="0"/>
        <v>2017</v>
      </c>
      <c r="C13">
        <v>278099027.30000001</v>
      </c>
      <c r="D13">
        <v>277604565.71577489</v>
      </c>
    </row>
    <row r="14" spans="1:4" x14ac:dyDescent="0.25">
      <c r="A14" s="7">
        <v>43101</v>
      </c>
      <c r="B14" s="2">
        <f t="shared" si="0"/>
        <v>2018</v>
      </c>
      <c r="C14">
        <v>289798490.89999998</v>
      </c>
      <c r="D14">
        <v>277181328.26387727</v>
      </c>
    </row>
    <row r="15" spans="1:4" x14ac:dyDescent="0.25">
      <c r="A15" s="7">
        <v>43132</v>
      </c>
      <c r="B15" s="2">
        <f t="shared" si="0"/>
        <v>2018</v>
      </c>
      <c r="C15">
        <v>251614557</v>
      </c>
      <c r="D15">
        <v>250466812.94580787</v>
      </c>
    </row>
    <row r="16" spans="1:4" x14ac:dyDescent="0.25">
      <c r="A16" s="7">
        <v>43160</v>
      </c>
      <c r="B16" s="2">
        <f t="shared" si="0"/>
        <v>2018</v>
      </c>
      <c r="C16">
        <v>268375998.5</v>
      </c>
      <c r="D16">
        <v>263869616.56634563</v>
      </c>
    </row>
    <row r="17" spans="1:4" x14ac:dyDescent="0.25">
      <c r="A17" s="7">
        <v>43191</v>
      </c>
      <c r="B17" s="2">
        <f t="shared" si="0"/>
        <v>2018</v>
      </c>
      <c r="C17">
        <v>248656909</v>
      </c>
      <c r="D17">
        <v>250165899.44904989</v>
      </c>
    </row>
    <row r="18" spans="1:4" x14ac:dyDescent="0.25">
      <c r="A18" s="7">
        <v>43221</v>
      </c>
      <c r="B18" s="2">
        <f t="shared" si="0"/>
        <v>2018</v>
      </c>
      <c r="C18">
        <v>263110475.40000001</v>
      </c>
      <c r="D18">
        <v>265955705.1067434</v>
      </c>
    </row>
    <row r="19" spans="1:4" x14ac:dyDescent="0.25">
      <c r="A19" s="7">
        <v>43252</v>
      </c>
      <c r="B19" s="2">
        <f t="shared" si="0"/>
        <v>2018</v>
      </c>
      <c r="C19">
        <v>281217537.19999999</v>
      </c>
      <c r="D19">
        <v>266657592.15461951</v>
      </c>
    </row>
    <row r="20" spans="1:4" x14ac:dyDescent="0.25">
      <c r="A20" s="7">
        <v>43282</v>
      </c>
      <c r="B20" s="2">
        <f t="shared" si="0"/>
        <v>2018</v>
      </c>
      <c r="C20">
        <v>323148008.69999999</v>
      </c>
      <c r="D20">
        <v>315021793.20363438</v>
      </c>
    </row>
    <row r="21" spans="1:4" x14ac:dyDescent="0.25">
      <c r="A21" s="7">
        <v>43313</v>
      </c>
      <c r="B21" s="2">
        <f t="shared" si="0"/>
        <v>2018</v>
      </c>
      <c r="C21">
        <v>325222346.5</v>
      </c>
      <c r="D21">
        <v>324845813.22367799</v>
      </c>
    </row>
    <row r="22" spans="1:4" x14ac:dyDescent="0.25">
      <c r="A22" s="7">
        <v>43344</v>
      </c>
      <c r="B22" s="2">
        <f t="shared" si="0"/>
        <v>2018</v>
      </c>
      <c r="C22">
        <v>281705838.60000002</v>
      </c>
      <c r="D22">
        <v>279656375.94937384</v>
      </c>
    </row>
    <row r="23" spans="1:4" x14ac:dyDescent="0.25">
      <c r="A23" s="7">
        <v>43374</v>
      </c>
      <c r="B23" s="2">
        <f t="shared" si="0"/>
        <v>2018</v>
      </c>
      <c r="C23">
        <v>252830302.90000001</v>
      </c>
      <c r="D23">
        <v>256696523.67279339</v>
      </c>
    </row>
    <row r="24" spans="1:4" x14ac:dyDescent="0.25">
      <c r="A24" s="7">
        <v>43405</v>
      </c>
      <c r="B24" s="2">
        <f t="shared" si="0"/>
        <v>2018</v>
      </c>
      <c r="C24">
        <v>259398467.19999999</v>
      </c>
      <c r="D24">
        <v>254684376.20089921</v>
      </c>
    </row>
    <row r="25" spans="1:4" x14ac:dyDescent="0.25">
      <c r="A25" s="7">
        <v>43435</v>
      </c>
      <c r="B25" s="2">
        <f t="shared" si="0"/>
        <v>2018</v>
      </c>
      <c r="C25">
        <v>265712562.69999999</v>
      </c>
      <c r="D25">
        <v>268327267.7039991</v>
      </c>
    </row>
    <row r="26" spans="1:4" x14ac:dyDescent="0.25">
      <c r="A26" s="7">
        <v>43466</v>
      </c>
      <c r="B26" s="2">
        <f t="shared" si="0"/>
        <v>2019</v>
      </c>
      <c r="C26">
        <v>287103504.5</v>
      </c>
      <c r="D26">
        <v>277800215.37217581</v>
      </c>
    </row>
    <row r="27" spans="1:4" x14ac:dyDescent="0.25">
      <c r="A27" s="7">
        <v>43497</v>
      </c>
      <c r="B27" s="2">
        <f t="shared" si="0"/>
        <v>2019</v>
      </c>
      <c r="C27">
        <v>255789708.59999999</v>
      </c>
      <c r="D27">
        <v>253471119.29677153</v>
      </c>
    </row>
    <row r="28" spans="1:4" x14ac:dyDescent="0.25">
      <c r="A28" s="7">
        <v>43525</v>
      </c>
      <c r="B28" s="2">
        <f t="shared" si="0"/>
        <v>2019</v>
      </c>
      <c r="C28">
        <v>268817713.80000001</v>
      </c>
      <c r="D28">
        <v>265323700.84021205</v>
      </c>
    </row>
    <row r="29" spans="1:4" x14ac:dyDescent="0.25">
      <c r="A29" s="7">
        <v>43556</v>
      </c>
      <c r="B29" s="2">
        <f t="shared" si="0"/>
        <v>2019</v>
      </c>
      <c r="C29">
        <v>238123760.19999999</v>
      </c>
      <c r="D29">
        <v>244565872.41085362</v>
      </c>
    </row>
    <row r="30" spans="1:4" x14ac:dyDescent="0.25">
      <c r="A30" s="7">
        <v>43586</v>
      </c>
      <c r="B30" s="2">
        <f t="shared" si="0"/>
        <v>2019</v>
      </c>
      <c r="C30">
        <v>240428351.30000001</v>
      </c>
      <c r="D30">
        <v>244237294.19222873</v>
      </c>
    </row>
    <row r="31" spans="1:4" x14ac:dyDescent="0.25">
      <c r="A31" s="7">
        <v>43617</v>
      </c>
      <c r="B31" s="2">
        <f t="shared" si="0"/>
        <v>2019</v>
      </c>
      <c r="C31">
        <v>261805911.09999999</v>
      </c>
      <c r="D31">
        <v>254948569.91696161</v>
      </c>
    </row>
    <row r="32" spans="1:4" x14ac:dyDescent="0.25">
      <c r="A32" s="7">
        <v>43647</v>
      </c>
      <c r="B32" s="2">
        <f t="shared" si="0"/>
        <v>2019</v>
      </c>
      <c r="C32">
        <v>332403791.10000002</v>
      </c>
      <c r="D32">
        <v>338007763.1176784</v>
      </c>
    </row>
    <row r="33" spans="1:4" x14ac:dyDescent="0.25">
      <c r="A33" s="7">
        <v>43678</v>
      </c>
      <c r="B33" s="2">
        <f t="shared" si="0"/>
        <v>2019</v>
      </c>
      <c r="C33">
        <v>300975559.89999998</v>
      </c>
      <c r="D33">
        <v>291341715.75997651</v>
      </c>
    </row>
    <row r="34" spans="1:4" x14ac:dyDescent="0.25">
      <c r="A34" s="7">
        <v>43709</v>
      </c>
      <c r="B34" s="2">
        <f t="shared" ref="B34:B65" si="1">YEAR(A34)</f>
        <v>2019</v>
      </c>
      <c r="C34">
        <v>262855031.90000001</v>
      </c>
      <c r="D34">
        <v>247173197.09173301</v>
      </c>
    </row>
    <row r="35" spans="1:4" x14ac:dyDescent="0.25">
      <c r="A35" s="7">
        <v>43739</v>
      </c>
      <c r="B35" s="2">
        <f t="shared" si="1"/>
        <v>2019</v>
      </c>
      <c r="C35">
        <v>244083278</v>
      </c>
      <c r="D35">
        <v>249833465.83867857</v>
      </c>
    </row>
    <row r="36" spans="1:4" x14ac:dyDescent="0.25">
      <c r="A36" s="7">
        <v>43770</v>
      </c>
      <c r="B36" s="2">
        <f t="shared" si="1"/>
        <v>2019</v>
      </c>
      <c r="C36">
        <v>253920207</v>
      </c>
      <c r="D36">
        <v>254738453.71521658</v>
      </c>
    </row>
    <row r="37" spans="1:4" x14ac:dyDescent="0.25">
      <c r="A37" s="7">
        <v>43800</v>
      </c>
      <c r="B37" s="2">
        <f t="shared" si="1"/>
        <v>2019</v>
      </c>
      <c r="C37">
        <v>264697011.59999999</v>
      </c>
      <c r="D37">
        <v>268477483.02154732</v>
      </c>
    </row>
    <row r="38" spans="1:4" x14ac:dyDescent="0.25">
      <c r="A38" s="7">
        <v>43831</v>
      </c>
      <c r="B38" s="2">
        <f t="shared" si="1"/>
        <v>2020</v>
      </c>
      <c r="C38">
        <v>270281846.19999999</v>
      </c>
      <c r="D38">
        <v>267369263.72162998</v>
      </c>
    </row>
    <row r="39" spans="1:4" x14ac:dyDescent="0.25">
      <c r="A39" s="7">
        <v>43862</v>
      </c>
      <c r="B39" s="2">
        <f t="shared" si="1"/>
        <v>2020</v>
      </c>
      <c r="C39">
        <v>253965396.19999999</v>
      </c>
      <c r="D39">
        <v>258185951.811984</v>
      </c>
    </row>
    <row r="40" spans="1:4" x14ac:dyDescent="0.25">
      <c r="A40" s="7">
        <v>43891</v>
      </c>
      <c r="B40" s="2">
        <f t="shared" si="1"/>
        <v>2020</v>
      </c>
      <c r="C40">
        <v>250421458</v>
      </c>
      <c r="D40">
        <v>256280738.72381145</v>
      </c>
    </row>
    <row r="41" spans="1:4" x14ac:dyDescent="0.25">
      <c r="A41" s="7">
        <v>43922</v>
      </c>
      <c r="B41" s="2">
        <f t="shared" si="1"/>
        <v>2020</v>
      </c>
      <c r="C41">
        <v>218203458.59999999</v>
      </c>
      <c r="D41">
        <v>246266309.80549908</v>
      </c>
    </row>
    <row r="42" spans="1:4" x14ac:dyDescent="0.25">
      <c r="A42" s="7">
        <v>43952</v>
      </c>
      <c r="B42" s="2">
        <f t="shared" si="1"/>
        <v>2020</v>
      </c>
      <c r="C42">
        <v>234783952.30000001</v>
      </c>
      <c r="D42">
        <v>262198809.00345278</v>
      </c>
    </row>
    <row r="43" spans="1:4" x14ac:dyDescent="0.25">
      <c r="A43" s="7">
        <v>43983</v>
      </c>
      <c r="B43" s="2">
        <f t="shared" si="1"/>
        <v>2020</v>
      </c>
      <c r="C43">
        <v>280693732.89999998</v>
      </c>
      <c r="D43">
        <v>280414587.47569799</v>
      </c>
    </row>
    <row r="44" spans="1:4" x14ac:dyDescent="0.25">
      <c r="A44" s="7">
        <v>44013</v>
      </c>
      <c r="B44" s="2">
        <f t="shared" si="1"/>
        <v>2020</v>
      </c>
      <c r="C44">
        <v>347121684</v>
      </c>
      <c r="D44">
        <v>362786067.29867768</v>
      </c>
    </row>
    <row r="45" spans="1:4" x14ac:dyDescent="0.25">
      <c r="A45" s="7">
        <v>44044</v>
      </c>
      <c r="B45" s="2">
        <f t="shared" si="1"/>
        <v>2020</v>
      </c>
      <c r="C45">
        <v>307825491.19999999</v>
      </c>
      <c r="D45">
        <v>295806180.50849843</v>
      </c>
    </row>
    <row r="46" spans="1:4" x14ac:dyDescent="0.25">
      <c r="A46" s="7">
        <v>44075</v>
      </c>
      <c r="B46" s="2">
        <f t="shared" si="1"/>
        <v>2020</v>
      </c>
      <c r="C46">
        <v>251413926.69999999</v>
      </c>
      <c r="D46">
        <v>240034834.17986351</v>
      </c>
    </row>
    <row r="47" spans="1:4" x14ac:dyDescent="0.25">
      <c r="A47" s="7">
        <v>44105</v>
      </c>
      <c r="B47" s="2">
        <f t="shared" si="1"/>
        <v>2020</v>
      </c>
      <c r="C47">
        <v>240496299.80000001</v>
      </c>
      <c r="D47">
        <v>248580331.80270332</v>
      </c>
    </row>
    <row r="48" spans="1:4" x14ac:dyDescent="0.25">
      <c r="A48" s="7">
        <v>44136</v>
      </c>
      <c r="B48" s="2">
        <f t="shared" si="1"/>
        <v>2020</v>
      </c>
      <c r="C48">
        <v>241980400.40000001</v>
      </c>
      <c r="D48">
        <v>244637975.76327676</v>
      </c>
    </row>
    <row r="49" spans="1:4" x14ac:dyDescent="0.25">
      <c r="A49" s="7">
        <v>44166</v>
      </c>
      <c r="B49" s="2">
        <f t="shared" si="1"/>
        <v>2020</v>
      </c>
      <c r="C49">
        <v>266365374.19999999</v>
      </c>
      <c r="D49">
        <v>269228559.60928822</v>
      </c>
    </row>
    <row r="50" spans="1:4" x14ac:dyDescent="0.25">
      <c r="A50" s="7">
        <v>44197</v>
      </c>
      <c r="B50" s="2">
        <f t="shared" si="1"/>
        <v>2021</v>
      </c>
      <c r="D50">
        <v>274864407.2060141</v>
      </c>
    </row>
    <row r="51" spans="1:4" x14ac:dyDescent="0.25">
      <c r="A51" s="7">
        <v>44228</v>
      </c>
      <c r="B51" s="2">
        <f t="shared" si="1"/>
        <v>2021</v>
      </c>
      <c r="D51">
        <v>255511043.30907583</v>
      </c>
    </row>
    <row r="52" spans="1:4" x14ac:dyDescent="0.25">
      <c r="A52" s="7">
        <v>44256</v>
      </c>
      <c r="B52" s="2">
        <f t="shared" si="1"/>
        <v>2021</v>
      </c>
      <c r="D52">
        <v>262294335.0840784</v>
      </c>
    </row>
    <row r="53" spans="1:4" x14ac:dyDescent="0.25">
      <c r="A53" s="7">
        <v>44287</v>
      </c>
      <c r="B53" s="2">
        <f t="shared" si="1"/>
        <v>2021</v>
      </c>
      <c r="D53">
        <v>244732911.8439672</v>
      </c>
    </row>
    <row r="54" spans="1:4" x14ac:dyDescent="0.25">
      <c r="A54" s="7">
        <v>44317</v>
      </c>
      <c r="B54" s="2">
        <f t="shared" si="1"/>
        <v>2021</v>
      </c>
      <c r="D54">
        <v>256938175.09733301</v>
      </c>
    </row>
    <row r="55" spans="1:4" x14ac:dyDescent="0.25">
      <c r="A55" s="7">
        <v>44348</v>
      </c>
      <c r="B55" s="2">
        <f t="shared" si="1"/>
        <v>2021</v>
      </c>
      <c r="D55">
        <v>268706294.86326069</v>
      </c>
    </row>
    <row r="56" spans="1:4" x14ac:dyDescent="0.25">
      <c r="A56" s="7">
        <v>44378</v>
      </c>
      <c r="B56" s="2">
        <f t="shared" si="1"/>
        <v>2021</v>
      </c>
      <c r="D56">
        <v>323958909.60971683</v>
      </c>
    </row>
    <row r="57" spans="1:4" x14ac:dyDescent="0.25">
      <c r="A57" s="7">
        <v>44409</v>
      </c>
      <c r="B57" s="2">
        <f t="shared" si="1"/>
        <v>2021</v>
      </c>
      <c r="D57">
        <v>294499091.54739547</v>
      </c>
    </row>
    <row r="58" spans="1:4" x14ac:dyDescent="0.25">
      <c r="A58" s="7">
        <v>44440</v>
      </c>
      <c r="B58" s="2">
        <f t="shared" si="1"/>
        <v>2021</v>
      </c>
      <c r="D58">
        <v>257913658.93643272</v>
      </c>
    </row>
    <row r="59" spans="1:4" x14ac:dyDescent="0.25">
      <c r="A59" s="7">
        <v>44470</v>
      </c>
      <c r="B59" s="2">
        <f t="shared" si="1"/>
        <v>2021</v>
      </c>
      <c r="D59">
        <v>248373952.74476379</v>
      </c>
    </row>
    <row r="60" spans="1:4" x14ac:dyDescent="0.25">
      <c r="A60" s="7">
        <v>44501</v>
      </c>
      <c r="B60" s="2">
        <f t="shared" si="1"/>
        <v>2021</v>
      </c>
      <c r="D60">
        <v>249676865.13680872</v>
      </c>
    </row>
    <row r="61" spans="1:4" x14ac:dyDescent="0.25">
      <c r="A61" s="7">
        <v>44531</v>
      </c>
      <c r="B61" s="2">
        <f t="shared" si="1"/>
        <v>2021</v>
      </c>
      <c r="D61">
        <v>269613711.68348175</v>
      </c>
    </row>
    <row r="62" spans="1:4" x14ac:dyDescent="0.25">
      <c r="A62" s="7">
        <v>44562</v>
      </c>
      <c r="B62" s="2">
        <f t="shared" si="1"/>
        <v>2022</v>
      </c>
      <c r="D62">
        <v>274864407.2060141</v>
      </c>
    </row>
    <row r="63" spans="1:4" x14ac:dyDescent="0.25">
      <c r="A63" s="7">
        <v>44593</v>
      </c>
      <c r="B63" s="2">
        <f t="shared" si="1"/>
        <v>2022</v>
      </c>
      <c r="D63">
        <v>255511043.30907583</v>
      </c>
    </row>
    <row r="64" spans="1:4" x14ac:dyDescent="0.25">
      <c r="A64" s="7">
        <v>44621</v>
      </c>
      <c r="B64" s="2">
        <f t="shared" si="1"/>
        <v>2022</v>
      </c>
      <c r="D64">
        <v>262294335.0840784</v>
      </c>
    </row>
    <row r="65" spans="1:4" x14ac:dyDescent="0.25">
      <c r="A65" s="7">
        <v>44652</v>
      </c>
      <c r="B65" s="2">
        <f t="shared" si="1"/>
        <v>2022</v>
      </c>
      <c r="D65">
        <v>244732911.8439672</v>
      </c>
    </row>
    <row r="66" spans="1:4" x14ac:dyDescent="0.25">
      <c r="A66" s="7">
        <v>44682</v>
      </c>
      <c r="B66" s="2">
        <f t="shared" ref="B66:B97" si="2">YEAR(A66)</f>
        <v>2022</v>
      </c>
      <c r="D66">
        <v>256938175.09733301</v>
      </c>
    </row>
    <row r="67" spans="1:4" x14ac:dyDescent="0.25">
      <c r="A67" s="7">
        <v>44713</v>
      </c>
      <c r="B67" s="2">
        <f t="shared" si="2"/>
        <v>2022</v>
      </c>
      <c r="D67">
        <v>268706294.86326069</v>
      </c>
    </row>
    <row r="68" spans="1:4" x14ac:dyDescent="0.25">
      <c r="A68" s="7">
        <v>44743</v>
      </c>
      <c r="B68" s="2">
        <f t="shared" si="2"/>
        <v>2022</v>
      </c>
      <c r="D68">
        <v>323958909.60971683</v>
      </c>
    </row>
    <row r="69" spans="1:4" x14ac:dyDescent="0.25">
      <c r="A69" s="7">
        <v>44774</v>
      </c>
      <c r="B69" s="2">
        <f t="shared" si="2"/>
        <v>2022</v>
      </c>
      <c r="D69">
        <v>294499091.54739547</v>
      </c>
    </row>
    <row r="70" spans="1:4" x14ac:dyDescent="0.25">
      <c r="A70" s="7">
        <v>44805</v>
      </c>
      <c r="B70" s="2">
        <f t="shared" si="2"/>
        <v>2022</v>
      </c>
      <c r="D70">
        <v>257913658.93643272</v>
      </c>
    </row>
    <row r="71" spans="1:4" x14ac:dyDescent="0.25">
      <c r="A71" s="7">
        <v>44835</v>
      </c>
      <c r="B71" s="2">
        <f t="shared" si="2"/>
        <v>2022</v>
      </c>
      <c r="D71">
        <v>248373952.74476379</v>
      </c>
    </row>
    <row r="72" spans="1:4" x14ac:dyDescent="0.25">
      <c r="A72" s="7">
        <v>44866</v>
      </c>
      <c r="B72" s="2">
        <f t="shared" si="2"/>
        <v>2022</v>
      </c>
      <c r="D72">
        <v>249676865.13680872</v>
      </c>
    </row>
    <row r="73" spans="1:4" x14ac:dyDescent="0.25">
      <c r="A73" s="7">
        <v>44896</v>
      </c>
      <c r="B73" s="2">
        <f t="shared" si="2"/>
        <v>2022</v>
      </c>
      <c r="D73">
        <v>269613711.68348175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14AC2-0E48-4AB7-BC7D-19DDC177CE9C}">
  <dimension ref="A2:C9"/>
  <sheetViews>
    <sheetView workbookViewId="0">
      <selection activeCell="A2" sqref="A2:C9"/>
    </sheetView>
  </sheetViews>
  <sheetFormatPr defaultRowHeight="15" x14ac:dyDescent="0.25"/>
  <cols>
    <col min="1" max="1" width="5" bestFit="1" customWidth="1"/>
    <col min="2" max="2" width="18.140625" bestFit="1" customWidth="1"/>
    <col min="3" max="3" width="17.5703125" bestFit="1" customWidth="1"/>
  </cols>
  <sheetData>
    <row r="2" spans="1:3" x14ac:dyDescent="0.25">
      <c r="A2" s="13" t="s">
        <v>41</v>
      </c>
    </row>
    <row r="3" spans="1:3" x14ac:dyDescent="0.25">
      <c r="B3" t="s">
        <v>40</v>
      </c>
      <c r="C3" t="s">
        <v>36</v>
      </c>
    </row>
    <row r="4" spans="1:3" x14ac:dyDescent="0.25">
      <c r="A4" s="9">
        <v>2017</v>
      </c>
      <c r="B4" s="10">
        <v>3178422069.2000003</v>
      </c>
      <c r="C4" s="10">
        <v>3168532848.5807638</v>
      </c>
    </row>
    <row r="5" spans="1:3" x14ac:dyDescent="0.25">
      <c r="A5" s="9">
        <v>2018</v>
      </c>
      <c r="B5" s="10">
        <v>3310791494.5999994</v>
      </c>
      <c r="C5" s="10">
        <v>3273529104.4408212</v>
      </c>
    </row>
    <row r="6" spans="1:3" x14ac:dyDescent="0.25">
      <c r="A6" s="9">
        <v>2019</v>
      </c>
      <c r="B6" s="10">
        <v>3211003829</v>
      </c>
      <c r="C6" s="10">
        <v>3189918850.5740337</v>
      </c>
    </row>
    <row r="7" spans="1:3" x14ac:dyDescent="0.25">
      <c r="A7" s="9">
        <v>2020</v>
      </c>
      <c r="B7" s="10">
        <v>3163553020.4999995</v>
      </c>
      <c r="C7" s="10">
        <v>3231789609.7043829</v>
      </c>
    </row>
    <row r="8" spans="1:3" x14ac:dyDescent="0.25">
      <c r="A8" s="9">
        <v>2021</v>
      </c>
      <c r="B8" s="10"/>
      <c r="C8" s="10">
        <v>3207083357.0623288</v>
      </c>
    </row>
    <row r="9" spans="1:3" x14ac:dyDescent="0.25">
      <c r="A9" s="9">
        <v>2022</v>
      </c>
      <c r="B9" s="10"/>
      <c r="C9" s="10">
        <v>3207083357.0623288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996E1-D368-41A4-853D-D566CD51C6A9}">
  <dimension ref="A2:E9"/>
  <sheetViews>
    <sheetView workbookViewId="0">
      <selection sqref="A1:E30"/>
    </sheetView>
  </sheetViews>
  <sheetFormatPr defaultRowHeight="15" x14ac:dyDescent="0.25"/>
  <cols>
    <col min="1" max="1" width="9.28515625" bestFit="1" customWidth="1"/>
    <col min="2" max="2" width="17.85546875" style="1" bestFit="1" customWidth="1"/>
    <col min="3" max="3" width="9.5703125" style="1" bestFit="1" customWidth="1"/>
    <col min="4" max="4" width="17.5703125" style="1" bestFit="1" customWidth="1"/>
    <col min="5" max="5" width="9.5703125" style="1" bestFit="1" customWidth="1"/>
  </cols>
  <sheetData>
    <row r="2" spans="1:5" x14ac:dyDescent="0.25">
      <c r="A2" s="13" t="s">
        <v>41</v>
      </c>
    </row>
    <row r="3" spans="1:5" x14ac:dyDescent="0.25">
      <c r="A3" s="1"/>
      <c r="B3" s="1" t="s">
        <v>40</v>
      </c>
      <c r="C3" s="1" t="s">
        <v>37</v>
      </c>
      <c r="D3" s="1" t="s">
        <v>36</v>
      </c>
      <c r="E3" s="1" t="s">
        <v>37</v>
      </c>
    </row>
    <row r="4" spans="1:5" x14ac:dyDescent="0.25">
      <c r="A4" s="1">
        <v>2017</v>
      </c>
      <c r="B4" s="15">
        <v>3178422069.2000003</v>
      </c>
      <c r="C4" s="15"/>
      <c r="D4" s="15">
        <v>3168532848.5807638</v>
      </c>
    </row>
    <row r="5" spans="1:5" x14ac:dyDescent="0.25">
      <c r="A5" s="1">
        <v>2018</v>
      </c>
      <c r="B5" s="15">
        <v>3310791494.5999994</v>
      </c>
      <c r="C5" s="16">
        <f>B5/B4-1</f>
        <v>4.1646270544967612E-2</v>
      </c>
      <c r="D5" s="15">
        <v>3273529104.4408212</v>
      </c>
      <c r="E5" s="16">
        <f>D5/D4-1</f>
        <v>3.3137183951583937E-2</v>
      </c>
    </row>
    <row r="6" spans="1:5" x14ac:dyDescent="0.25">
      <c r="A6" s="1">
        <v>2019</v>
      </c>
      <c r="B6" s="15">
        <v>3211003829</v>
      </c>
      <c r="C6" s="16">
        <f t="shared" ref="C6:C9" si="0">B6/B5-1</f>
        <v>-3.0140123823187315E-2</v>
      </c>
      <c r="D6" s="15">
        <v>3189918850.5740337</v>
      </c>
      <c r="E6" s="16">
        <f t="shared" ref="E6:E9" si="1">D6/D5-1</f>
        <v>-2.5541319841440591E-2</v>
      </c>
    </row>
    <row r="7" spans="1:5" x14ac:dyDescent="0.25">
      <c r="A7" s="1">
        <v>2020</v>
      </c>
      <c r="B7" s="15">
        <v>3163553020.4999995</v>
      </c>
      <c r="C7" s="16">
        <f t="shared" si="0"/>
        <v>-1.4777562104240194E-2</v>
      </c>
      <c r="D7" s="15">
        <v>3231789609.7043829</v>
      </c>
      <c r="E7" s="16">
        <f t="shared" si="1"/>
        <v>1.3125963728768397E-2</v>
      </c>
    </row>
    <row r="8" spans="1:5" x14ac:dyDescent="0.25">
      <c r="A8" s="19">
        <v>2021</v>
      </c>
      <c r="B8" s="18"/>
      <c r="C8" s="17"/>
      <c r="D8" s="18">
        <v>3207083357.0623288</v>
      </c>
      <c r="E8" s="17">
        <f t="shared" si="1"/>
        <v>-7.6447589805557215E-3</v>
      </c>
    </row>
    <row r="9" spans="1:5" x14ac:dyDescent="0.25">
      <c r="A9" s="19">
        <v>2022</v>
      </c>
      <c r="B9" s="18"/>
      <c r="C9" s="17"/>
      <c r="D9" s="18">
        <v>3207083357.0623288</v>
      </c>
      <c r="E9" s="17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OLS Model</vt:lpstr>
      <vt:lpstr>Predicted Monthly Data</vt:lpstr>
      <vt:lpstr>Predicted Monthly Data Summ</vt:lpstr>
      <vt:lpstr>PredictedAnnualDataSumm</vt:lpstr>
      <vt:lpstr>PredictedAnnualDataSumm2</vt:lpstr>
      <vt:lpstr>Normalized Monthly Data</vt:lpstr>
      <vt:lpstr>Normalized Monthly Data Summ</vt:lpstr>
      <vt:lpstr>NormalizedAnnualDataSumm</vt:lpstr>
      <vt:lpstr>NormalizedAnnualDataSumm2</vt:lpstr>
      <vt:lpstr>Monthly Data</vt:lpstr>
      <vt:lpstr>Forecasting Data</vt:lpstr>
      <vt:lpstr>MonthDays</vt:lpstr>
      <vt:lpstr>N10CDD18</vt:lpstr>
      <vt:lpstr>N10HDD18</vt:lpstr>
      <vt:lpstr>StatDays</vt:lpstr>
      <vt:lpstr>WHSL_kWh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Benum, Martin</cp:lastModifiedBy>
  <dcterms:created xsi:type="dcterms:W3CDTF">2013-12-10T17:59:21Z</dcterms:created>
  <dcterms:modified xsi:type="dcterms:W3CDTF">2021-11-10T21:45:58Z</dcterms:modified>
</cp:coreProperties>
</file>