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vfile3\Finance\Regulatory files\Rate Applications\Year 2022 Future Year Rate Application\Exhibit 3 - Revenue\Load Forecast\2022 COS LoadForecast\Wholesale Load Forecast\"/>
    </mc:Choice>
  </mc:AlternateContent>
  <xr:revisionPtr revIDLastSave="0" documentId="13_ncr:1_{08891A6C-CE03-486A-A4DF-B598FED20B0A}" xr6:coauthVersionLast="36" xr6:coauthVersionMax="36" xr10:uidLastSave="{00000000-0000-0000-0000-000000000000}"/>
  <bookViews>
    <workbookView xWindow="-120" yWindow="-120" windowWidth="51840" windowHeight="21240" tabRatio="730" xr2:uid="{00000000-000D-0000-FFFF-FFFF00000000}"/>
  </bookViews>
  <sheets>
    <sheet name="OLS Model" sheetId="1448" r:id="rId1"/>
    <sheet name="Predicted Monthly Data" sheetId="1449" r:id="rId2"/>
    <sheet name="Predicted Monthly Data Summ" sheetId="1450" r:id="rId3"/>
    <sheet name="PredictedAnnualDataSumm" sheetId="1453" r:id="rId4"/>
    <sheet name="PredictedAnnualDataSumm2" sheetId="1454" r:id="rId5"/>
    <sheet name="Normalized Monthly Data" sheetId="1451" r:id="rId6"/>
    <sheet name="Normalized Monthly Data Summ" sheetId="1452" r:id="rId7"/>
    <sheet name="NormalizedAnnualDataSumm" sheetId="1455" r:id="rId8"/>
    <sheet name="NormalizedAnnualDataSumm2" sheetId="1456" r:id="rId9"/>
    <sheet name="Monthly Data" sheetId="1446" r:id="rId10"/>
    <sheet name="Forecasting Data" sheetId="1447" r:id="rId11"/>
  </sheets>
  <definedNames>
    <definedName name="Binary">'OLS Model'!$B$21</definedName>
    <definedName name="MonthDays">'OLS Model'!$B$20</definedName>
    <definedName name="N10CDD18">'OLS Model'!$B$19</definedName>
    <definedName name="N10HDD18">'OLS Model'!$B$18</definedName>
    <definedName name="WHSL_kWh">'OLS Model'!$B$17</definedName>
  </definedNames>
  <calcPr calcId="191029"/>
  <pivotCaches>
    <pivotCache cacheId="23" r:id="rId12"/>
    <pivotCache cacheId="30" r:id="rId13"/>
    <pivotCache cacheId="36" r:id="rId14"/>
  </pivotCaches>
</workbook>
</file>

<file path=xl/calcChain.xml><?xml version="1.0" encoding="utf-8"?>
<calcChain xmlns="http://schemas.openxmlformats.org/spreadsheetml/2006/main">
  <c r="N12" i="1448" l="1"/>
  <c r="N11" i="1448"/>
  <c r="N10" i="1448"/>
  <c r="L10" i="1448"/>
  <c r="N9" i="1448"/>
  <c r="L9" i="1448"/>
  <c r="N8" i="1448"/>
  <c r="L8" i="1448"/>
  <c r="E6" i="1456"/>
  <c r="E7" i="1456"/>
  <c r="E8" i="1456"/>
  <c r="E9" i="1456"/>
  <c r="E5" i="1456"/>
  <c r="C6" i="1456"/>
  <c r="C7" i="1456"/>
  <c r="C5" i="1456"/>
  <c r="B2" i="1452"/>
  <c r="B3" i="1452"/>
  <c r="B4" i="1452"/>
  <c r="B5" i="1452"/>
  <c r="B6" i="1452"/>
  <c r="B7" i="1452"/>
  <c r="B8" i="1452"/>
  <c r="B9" i="1452"/>
  <c r="B10" i="1452"/>
  <c r="B11" i="1452"/>
  <c r="B12" i="1452"/>
  <c r="B13" i="1452"/>
  <c r="B14" i="1452"/>
  <c r="B15" i="1452"/>
  <c r="B16" i="1452"/>
  <c r="B17" i="1452"/>
  <c r="B18" i="1452"/>
  <c r="B19" i="1452"/>
  <c r="B20" i="1452"/>
  <c r="B21" i="1452"/>
  <c r="B22" i="1452"/>
  <c r="B23" i="1452"/>
  <c r="B24" i="1452"/>
  <c r="B25" i="1452"/>
  <c r="B26" i="1452"/>
  <c r="B27" i="1452"/>
  <c r="B28" i="1452"/>
  <c r="B29" i="1452"/>
  <c r="B30" i="1452"/>
  <c r="B31" i="1452"/>
  <c r="B32" i="1452"/>
  <c r="B33" i="1452"/>
  <c r="B34" i="1452"/>
  <c r="B35" i="1452"/>
  <c r="B36" i="1452"/>
  <c r="B37" i="1452"/>
  <c r="B38" i="1452"/>
  <c r="B39" i="1452"/>
  <c r="B40" i="1452"/>
  <c r="B41" i="1452"/>
  <c r="B42" i="1452"/>
  <c r="B43" i="1452"/>
  <c r="B44" i="1452"/>
  <c r="B45" i="1452"/>
  <c r="B46" i="1452"/>
  <c r="B47" i="1452"/>
  <c r="B48" i="1452"/>
  <c r="B49" i="1452"/>
  <c r="B50" i="1452"/>
  <c r="B51" i="1452"/>
  <c r="B52" i="1452"/>
  <c r="B53" i="1452"/>
  <c r="B54" i="1452"/>
  <c r="B55" i="1452"/>
  <c r="B56" i="1452"/>
  <c r="B57" i="1452"/>
  <c r="B58" i="1452"/>
  <c r="B59" i="1452"/>
  <c r="B60" i="1452"/>
  <c r="B61" i="1452"/>
  <c r="B62" i="1452"/>
  <c r="B63" i="1452"/>
  <c r="B64" i="1452"/>
  <c r="B65" i="1452"/>
  <c r="B66" i="1452"/>
  <c r="B67" i="1452"/>
  <c r="B68" i="1452"/>
  <c r="B69" i="1452"/>
  <c r="B70" i="1452"/>
  <c r="B71" i="1452"/>
  <c r="B72" i="1452"/>
  <c r="B73" i="1452"/>
  <c r="M2" i="1451"/>
  <c r="M3" i="1451"/>
  <c r="M4" i="1451"/>
  <c r="M5" i="1451"/>
  <c r="M6" i="1451"/>
  <c r="M7" i="1451"/>
  <c r="M8" i="1451"/>
  <c r="M9" i="1451"/>
  <c r="M10" i="1451"/>
  <c r="M11" i="1451"/>
  <c r="M12" i="1451"/>
  <c r="M13" i="1451"/>
  <c r="M14" i="1451"/>
  <c r="M15" i="1451"/>
  <c r="M16" i="1451"/>
  <c r="M17" i="1451"/>
  <c r="M18" i="1451"/>
  <c r="M19" i="1451"/>
  <c r="M20" i="1451"/>
  <c r="M21" i="1451"/>
  <c r="M22" i="1451"/>
  <c r="M23" i="1451"/>
  <c r="M24" i="1451"/>
  <c r="M25" i="1451"/>
  <c r="M26" i="1451"/>
  <c r="M27" i="1451"/>
  <c r="M28" i="1451"/>
  <c r="M29" i="1451"/>
  <c r="M30" i="1451"/>
  <c r="M31" i="1451"/>
  <c r="M32" i="1451"/>
  <c r="M33" i="1451"/>
  <c r="M34" i="1451"/>
  <c r="M35" i="1451"/>
  <c r="M36" i="1451"/>
  <c r="M37" i="1451"/>
  <c r="M38" i="1451"/>
  <c r="M39" i="1451"/>
  <c r="M40" i="1451"/>
  <c r="M41" i="1451"/>
  <c r="M42" i="1451"/>
  <c r="M43" i="1451"/>
  <c r="M44" i="1451"/>
  <c r="M45" i="1451"/>
  <c r="M46" i="1451"/>
  <c r="M47" i="1451"/>
  <c r="M48" i="1451"/>
  <c r="M49" i="1451"/>
  <c r="M50" i="1451"/>
  <c r="M51" i="1451"/>
  <c r="M52" i="1451"/>
  <c r="M53" i="1451"/>
  <c r="M54" i="1451"/>
  <c r="M55" i="1451"/>
  <c r="M56" i="1451"/>
  <c r="M57" i="1451"/>
  <c r="M58" i="1451"/>
  <c r="M59" i="1451"/>
  <c r="M60" i="1451"/>
  <c r="M61" i="1451"/>
  <c r="M62" i="1451"/>
  <c r="M63" i="1451"/>
  <c r="M64" i="1451"/>
  <c r="M65" i="1451"/>
  <c r="M66" i="1451"/>
  <c r="M67" i="1451"/>
  <c r="M68" i="1451"/>
  <c r="M69" i="1451"/>
  <c r="M70" i="1451"/>
  <c r="M71" i="1451"/>
  <c r="M72" i="1451"/>
  <c r="M73" i="1451"/>
  <c r="L2" i="1451"/>
  <c r="L3" i="1451"/>
  <c r="L4" i="1451"/>
  <c r="L5" i="1451"/>
  <c r="L6" i="1451"/>
  <c r="L7" i="1451"/>
  <c r="L8" i="1451"/>
  <c r="L9" i="1451"/>
  <c r="L10" i="1451"/>
  <c r="L11" i="1451"/>
  <c r="L12" i="1451"/>
  <c r="L13" i="1451"/>
  <c r="L14" i="1451"/>
  <c r="L15" i="1451"/>
  <c r="L16" i="1451"/>
  <c r="L17" i="1451"/>
  <c r="L18" i="1451"/>
  <c r="L19" i="1451"/>
  <c r="L20" i="1451"/>
  <c r="L21" i="1451"/>
  <c r="L22" i="1451"/>
  <c r="L23" i="1451"/>
  <c r="L24" i="1451"/>
  <c r="L25" i="1451"/>
  <c r="L26" i="1451"/>
  <c r="L27" i="1451"/>
  <c r="L28" i="1451"/>
  <c r="L29" i="1451"/>
  <c r="L30" i="1451"/>
  <c r="L31" i="1451"/>
  <c r="L32" i="1451"/>
  <c r="L33" i="1451"/>
  <c r="L34" i="1451"/>
  <c r="L35" i="1451"/>
  <c r="L36" i="1451"/>
  <c r="L37" i="1451"/>
  <c r="L38" i="1451"/>
  <c r="L39" i="1451"/>
  <c r="L40" i="1451"/>
  <c r="L41" i="1451"/>
  <c r="L42" i="1451"/>
  <c r="L43" i="1451"/>
  <c r="L44" i="1451"/>
  <c r="L45" i="1451"/>
  <c r="L46" i="1451"/>
  <c r="L47" i="1451"/>
  <c r="L48" i="1451"/>
  <c r="L49" i="1451"/>
  <c r="L50" i="1451"/>
  <c r="L51" i="1451"/>
  <c r="L52" i="1451"/>
  <c r="L53" i="1451"/>
  <c r="L54" i="1451"/>
  <c r="L55" i="1451"/>
  <c r="L56" i="1451"/>
  <c r="L57" i="1451"/>
  <c r="L58" i="1451"/>
  <c r="L59" i="1451"/>
  <c r="L60" i="1451"/>
  <c r="L61" i="1451"/>
  <c r="L62" i="1451"/>
  <c r="L63" i="1451"/>
  <c r="L64" i="1451"/>
  <c r="L65" i="1451"/>
  <c r="L66" i="1451"/>
  <c r="L67" i="1451"/>
  <c r="L68" i="1451"/>
  <c r="L69" i="1451"/>
  <c r="L70" i="1451"/>
  <c r="L71" i="1451"/>
  <c r="L72" i="1451"/>
  <c r="L73" i="1451"/>
  <c r="K2" i="1451"/>
  <c r="K3" i="1451"/>
  <c r="K4" i="1451"/>
  <c r="K5" i="1451"/>
  <c r="K6" i="1451"/>
  <c r="K7" i="1451"/>
  <c r="K8" i="1451"/>
  <c r="K9" i="1451"/>
  <c r="K10" i="1451"/>
  <c r="K11" i="1451"/>
  <c r="K12" i="1451"/>
  <c r="K13" i="1451"/>
  <c r="K14" i="1451"/>
  <c r="K15" i="1451"/>
  <c r="K16" i="1451"/>
  <c r="K17" i="1451"/>
  <c r="K18" i="1451"/>
  <c r="K19" i="1451"/>
  <c r="K20" i="1451"/>
  <c r="K21" i="1451"/>
  <c r="K22" i="1451"/>
  <c r="K23" i="1451"/>
  <c r="K24" i="1451"/>
  <c r="K25" i="1451"/>
  <c r="K26" i="1451"/>
  <c r="K27" i="1451"/>
  <c r="K28" i="1451"/>
  <c r="K29" i="1451"/>
  <c r="K30" i="1451"/>
  <c r="K31" i="1451"/>
  <c r="K32" i="1451"/>
  <c r="K33" i="1451"/>
  <c r="K34" i="1451"/>
  <c r="K35" i="1451"/>
  <c r="K36" i="1451"/>
  <c r="K37" i="1451"/>
  <c r="K38" i="1451"/>
  <c r="K39" i="1451"/>
  <c r="K40" i="1451"/>
  <c r="K41" i="1451"/>
  <c r="K42" i="1451"/>
  <c r="K43" i="1451"/>
  <c r="K44" i="1451"/>
  <c r="K45" i="1451"/>
  <c r="K46" i="1451"/>
  <c r="K47" i="1451"/>
  <c r="K48" i="1451"/>
  <c r="K49" i="1451"/>
  <c r="K50" i="1451"/>
  <c r="K51" i="1451"/>
  <c r="K52" i="1451"/>
  <c r="K53" i="1451"/>
  <c r="K54" i="1451"/>
  <c r="K55" i="1451"/>
  <c r="K56" i="1451"/>
  <c r="K57" i="1451"/>
  <c r="K58" i="1451"/>
  <c r="K59" i="1451"/>
  <c r="K60" i="1451"/>
  <c r="K61" i="1451"/>
  <c r="K62" i="1451"/>
  <c r="K63" i="1451"/>
  <c r="K64" i="1451"/>
  <c r="K65" i="1451"/>
  <c r="K66" i="1451"/>
  <c r="K67" i="1451"/>
  <c r="K68" i="1451"/>
  <c r="K69" i="1451"/>
  <c r="K70" i="1451"/>
  <c r="K71" i="1451"/>
  <c r="K72" i="1451"/>
  <c r="K73" i="1451"/>
  <c r="J2" i="1451"/>
  <c r="J3" i="1451"/>
  <c r="J4" i="1451"/>
  <c r="J5" i="1451"/>
  <c r="J6" i="1451"/>
  <c r="J7" i="1451"/>
  <c r="J8" i="1451"/>
  <c r="J9" i="1451"/>
  <c r="J10" i="1451"/>
  <c r="J11" i="1451"/>
  <c r="J12" i="1451"/>
  <c r="J13" i="1451"/>
  <c r="J14" i="1451"/>
  <c r="J15" i="1451"/>
  <c r="J16" i="1451"/>
  <c r="J17" i="1451"/>
  <c r="J18" i="1451"/>
  <c r="J19" i="1451"/>
  <c r="J20" i="1451"/>
  <c r="J21" i="1451"/>
  <c r="J22" i="1451"/>
  <c r="J23" i="1451"/>
  <c r="J24" i="1451"/>
  <c r="J25" i="1451"/>
  <c r="J26" i="1451"/>
  <c r="J27" i="1451"/>
  <c r="J28" i="1451"/>
  <c r="J29" i="1451"/>
  <c r="J30" i="1451"/>
  <c r="J31" i="1451"/>
  <c r="J32" i="1451"/>
  <c r="J33" i="1451"/>
  <c r="J34" i="1451"/>
  <c r="J35" i="1451"/>
  <c r="J36" i="1451"/>
  <c r="J37" i="1451"/>
  <c r="J38" i="1451"/>
  <c r="J39" i="1451"/>
  <c r="J40" i="1451"/>
  <c r="J41" i="1451"/>
  <c r="J42" i="1451"/>
  <c r="J43" i="1451"/>
  <c r="J44" i="1451"/>
  <c r="J45" i="1451"/>
  <c r="J46" i="1451"/>
  <c r="J47" i="1451"/>
  <c r="J48" i="1451"/>
  <c r="J49" i="1451"/>
  <c r="J50" i="1451"/>
  <c r="J51" i="1451"/>
  <c r="J52" i="1451"/>
  <c r="J53" i="1451"/>
  <c r="J54" i="1451"/>
  <c r="J55" i="1451"/>
  <c r="J56" i="1451"/>
  <c r="J57" i="1451"/>
  <c r="J58" i="1451"/>
  <c r="J59" i="1451"/>
  <c r="J60" i="1451"/>
  <c r="J61" i="1451"/>
  <c r="J62" i="1451"/>
  <c r="J63" i="1451"/>
  <c r="J64" i="1451"/>
  <c r="J65" i="1451"/>
  <c r="J66" i="1451"/>
  <c r="J67" i="1451"/>
  <c r="J68" i="1451"/>
  <c r="J69" i="1451"/>
  <c r="J70" i="1451"/>
  <c r="J71" i="1451"/>
  <c r="J72" i="1451"/>
  <c r="J73" i="1451"/>
  <c r="I2" i="1451"/>
  <c r="I3" i="1451"/>
  <c r="I4" i="1451"/>
  <c r="I5" i="1451"/>
  <c r="I6" i="1451"/>
  <c r="I7" i="1451"/>
  <c r="I8" i="1451"/>
  <c r="I9" i="1451"/>
  <c r="I10" i="1451"/>
  <c r="I11" i="1451"/>
  <c r="I12" i="1451"/>
  <c r="I13" i="1451"/>
  <c r="I14" i="1451"/>
  <c r="I15" i="1451"/>
  <c r="I16" i="1451"/>
  <c r="I17" i="1451"/>
  <c r="I18" i="1451"/>
  <c r="I19" i="1451"/>
  <c r="I20" i="1451"/>
  <c r="I21" i="1451"/>
  <c r="I22" i="1451"/>
  <c r="I23" i="1451"/>
  <c r="I24" i="1451"/>
  <c r="I25" i="1451"/>
  <c r="I26" i="1451"/>
  <c r="I27" i="1451"/>
  <c r="I28" i="1451"/>
  <c r="I29" i="1451"/>
  <c r="I30" i="1451"/>
  <c r="I31" i="1451"/>
  <c r="I32" i="1451"/>
  <c r="I33" i="1451"/>
  <c r="I34" i="1451"/>
  <c r="I35" i="1451"/>
  <c r="I36" i="1451"/>
  <c r="I37" i="1451"/>
  <c r="I38" i="1451"/>
  <c r="I39" i="1451"/>
  <c r="I40" i="1451"/>
  <c r="I41" i="1451"/>
  <c r="I42" i="1451"/>
  <c r="I43" i="1451"/>
  <c r="I44" i="1451"/>
  <c r="I45" i="1451"/>
  <c r="I46" i="1451"/>
  <c r="I47" i="1451"/>
  <c r="I48" i="1451"/>
  <c r="I49" i="1451"/>
  <c r="I50" i="1451"/>
  <c r="I51" i="1451"/>
  <c r="I52" i="1451"/>
  <c r="I53" i="1451"/>
  <c r="I54" i="1451"/>
  <c r="I55" i="1451"/>
  <c r="I56" i="1451"/>
  <c r="I57" i="1451"/>
  <c r="I58" i="1451"/>
  <c r="I59" i="1451"/>
  <c r="I60" i="1451"/>
  <c r="I61" i="1451"/>
  <c r="I62" i="1451"/>
  <c r="I63" i="1451"/>
  <c r="I64" i="1451"/>
  <c r="I65" i="1451"/>
  <c r="I66" i="1451"/>
  <c r="I67" i="1451"/>
  <c r="I68" i="1451"/>
  <c r="I69" i="1451"/>
  <c r="I70" i="1451"/>
  <c r="I71" i="1451"/>
  <c r="I72" i="1451"/>
  <c r="I73" i="1451"/>
  <c r="H2" i="1451"/>
  <c r="H3" i="1451"/>
  <c r="H4" i="1451"/>
  <c r="H5" i="1451"/>
  <c r="H6" i="1451"/>
  <c r="H7" i="1451"/>
  <c r="H8" i="1451"/>
  <c r="H9" i="1451"/>
  <c r="H10" i="1451"/>
  <c r="H11" i="1451"/>
  <c r="H12" i="1451"/>
  <c r="H13" i="1451"/>
  <c r="H14" i="1451"/>
  <c r="H15" i="1451"/>
  <c r="H16" i="1451"/>
  <c r="H17" i="1451"/>
  <c r="H18" i="1451"/>
  <c r="H19" i="1451"/>
  <c r="H20" i="1451"/>
  <c r="H21" i="1451"/>
  <c r="H22" i="1451"/>
  <c r="H23" i="1451"/>
  <c r="H24" i="1451"/>
  <c r="H25" i="1451"/>
  <c r="H26" i="1451"/>
  <c r="H27" i="1451"/>
  <c r="H28" i="1451"/>
  <c r="H29" i="1451"/>
  <c r="H30" i="1451"/>
  <c r="H31" i="1451"/>
  <c r="H32" i="1451"/>
  <c r="H33" i="1451"/>
  <c r="H34" i="1451"/>
  <c r="H35" i="1451"/>
  <c r="H36" i="1451"/>
  <c r="H37" i="1451"/>
  <c r="H38" i="1451"/>
  <c r="H39" i="1451"/>
  <c r="H40" i="1451"/>
  <c r="H41" i="1451"/>
  <c r="H42" i="1451"/>
  <c r="H43" i="1451"/>
  <c r="H44" i="1451"/>
  <c r="H45" i="1451"/>
  <c r="H46" i="1451"/>
  <c r="H47" i="1451"/>
  <c r="H48" i="1451"/>
  <c r="H49" i="1451"/>
  <c r="H50" i="1451"/>
  <c r="H51" i="1451"/>
  <c r="H52" i="1451"/>
  <c r="H53" i="1451"/>
  <c r="H54" i="1451"/>
  <c r="H55" i="1451"/>
  <c r="H56" i="1451"/>
  <c r="H57" i="1451"/>
  <c r="H58" i="1451"/>
  <c r="H59" i="1451"/>
  <c r="H60" i="1451"/>
  <c r="H61" i="1451"/>
  <c r="H62" i="1451"/>
  <c r="H63" i="1451"/>
  <c r="H64" i="1451"/>
  <c r="H65" i="1451"/>
  <c r="H66" i="1451"/>
  <c r="H67" i="1451"/>
  <c r="H68" i="1451"/>
  <c r="H69" i="1451"/>
  <c r="H70" i="1451"/>
  <c r="H71" i="1451"/>
  <c r="H72" i="1451"/>
  <c r="H73" i="1451"/>
  <c r="E50" i="1450"/>
  <c r="D8" i="1453"/>
  <c r="B2" i="1450"/>
  <c r="B3" i="1450"/>
  <c r="B4" i="1450"/>
  <c r="B5" i="1450"/>
  <c r="B6" i="1450"/>
  <c r="B7" i="1450"/>
  <c r="B8" i="1450"/>
  <c r="B9" i="1450"/>
  <c r="B10" i="1450"/>
  <c r="B11" i="1450"/>
  <c r="B12" i="1450"/>
  <c r="B13" i="1450"/>
  <c r="B14" i="1450"/>
  <c r="B15" i="1450"/>
  <c r="B16" i="1450"/>
  <c r="B17" i="1450"/>
  <c r="B18" i="1450"/>
  <c r="B19" i="1450"/>
  <c r="B20" i="1450"/>
  <c r="B21" i="1450"/>
  <c r="B22" i="1450"/>
  <c r="B23" i="1450"/>
  <c r="B24" i="1450"/>
  <c r="B25" i="1450"/>
  <c r="B26" i="1450"/>
  <c r="B27" i="1450"/>
  <c r="B28" i="1450"/>
  <c r="B29" i="1450"/>
  <c r="B30" i="1450"/>
  <c r="B31" i="1450"/>
  <c r="B32" i="1450"/>
  <c r="B33" i="1450"/>
  <c r="B34" i="1450"/>
  <c r="B35" i="1450"/>
  <c r="B36" i="1450"/>
  <c r="B37" i="1450"/>
  <c r="B38" i="1450"/>
  <c r="B39" i="1450"/>
  <c r="B40" i="1450"/>
  <c r="B41" i="1450"/>
  <c r="B42" i="1450"/>
  <c r="B43" i="1450"/>
  <c r="B44" i="1450"/>
  <c r="B45" i="1450"/>
  <c r="B46" i="1450"/>
  <c r="B47" i="1450"/>
  <c r="B48" i="1450"/>
  <c r="B49" i="1450"/>
  <c r="E2" i="1450"/>
  <c r="E3" i="1450"/>
  <c r="E4" i="1450"/>
  <c r="E5" i="1450"/>
  <c r="E6" i="1450"/>
  <c r="E7" i="1450"/>
  <c r="E8" i="1450"/>
  <c r="E9" i="1450"/>
  <c r="E10" i="1450"/>
  <c r="E11" i="1450"/>
  <c r="E12" i="1450"/>
  <c r="E13" i="1450"/>
  <c r="E14" i="1450"/>
  <c r="E15" i="1450"/>
  <c r="E16" i="1450"/>
  <c r="E17" i="1450"/>
  <c r="E18" i="1450"/>
  <c r="E19" i="1450"/>
  <c r="E20" i="1450"/>
  <c r="E21" i="1450"/>
  <c r="E22" i="1450"/>
  <c r="E23" i="1450"/>
  <c r="E24" i="1450"/>
  <c r="E25" i="1450"/>
  <c r="E26" i="1450"/>
  <c r="E27" i="1450"/>
  <c r="E28" i="1450"/>
  <c r="E29" i="1450"/>
  <c r="E30" i="1450"/>
  <c r="E31" i="1450"/>
  <c r="E32" i="1450"/>
  <c r="E33" i="1450"/>
  <c r="E34" i="1450"/>
  <c r="E35" i="1450"/>
  <c r="E36" i="1450"/>
  <c r="E37" i="1450"/>
  <c r="E38" i="1450"/>
  <c r="E39" i="1450"/>
  <c r="E40" i="1450"/>
  <c r="E41" i="1450"/>
  <c r="E42" i="1450"/>
  <c r="E43" i="1450"/>
  <c r="E44" i="1450"/>
  <c r="E45" i="1450"/>
  <c r="E46" i="1450"/>
  <c r="E47" i="1450"/>
  <c r="E48" i="1450"/>
  <c r="E49" i="1450"/>
  <c r="M2" i="1449"/>
  <c r="M3" i="1449"/>
  <c r="M4" i="1449"/>
  <c r="M5" i="1449"/>
  <c r="M6" i="1449"/>
  <c r="M7" i="1449"/>
  <c r="M8" i="1449"/>
  <c r="M9" i="1449"/>
  <c r="M10" i="1449"/>
  <c r="M11" i="1449"/>
  <c r="M12" i="1449"/>
  <c r="M13" i="1449"/>
  <c r="M14" i="1449"/>
  <c r="M15" i="1449"/>
  <c r="M16" i="1449"/>
  <c r="M17" i="1449"/>
  <c r="M18" i="1449"/>
  <c r="M19" i="1449"/>
  <c r="M20" i="1449"/>
  <c r="M21" i="1449"/>
  <c r="M22" i="1449"/>
  <c r="M23" i="1449"/>
  <c r="M24" i="1449"/>
  <c r="M25" i="1449"/>
  <c r="M26" i="1449"/>
  <c r="M27" i="1449"/>
  <c r="M28" i="1449"/>
  <c r="M29" i="1449"/>
  <c r="M30" i="1449"/>
  <c r="M31" i="1449"/>
  <c r="M32" i="1449"/>
  <c r="M33" i="1449"/>
  <c r="M34" i="1449"/>
  <c r="M35" i="1449"/>
  <c r="M36" i="1449"/>
  <c r="M37" i="1449"/>
  <c r="M38" i="1449"/>
  <c r="M39" i="1449"/>
  <c r="M40" i="1449"/>
  <c r="M41" i="1449"/>
  <c r="M42" i="1449"/>
  <c r="M43" i="1449"/>
  <c r="M44" i="1449"/>
  <c r="M45" i="1449"/>
  <c r="M46" i="1449"/>
  <c r="M47" i="1449"/>
  <c r="M48" i="1449"/>
  <c r="M49" i="1449"/>
  <c r="L2" i="1449"/>
  <c r="L3" i="1449"/>
  <c r="L4" i="1449"/>
  <c r="L5" i="1449"/>
  <c r="L6" i="1449"/>
  <c r="L7" i="1449"/>
  <c r="L8" i="1449"/>
  <c r="L9" i="1449"/>
  <c r="L10" i="1449"/>
  <c r="L11" i="1449"/>
  <c r="L12" i="1449"/>
  <c r="L13" i="1449"/>
  <c r="L14" i="1449"/>
  <c r="L15" i="1449"/>
  <c r="L16" i="1449"/>
  <c r="L17" i="1449"/>
  <c r="L18" i="1449"/>
  <c r="L19" i="1449"/>
  <c r="L20" i="1449"/>
  <c r="L21" i="1449"/>
  <c r="L22" i="1449"/>
  <c r="L23" i="1449"/>
  <c r="L24" i="1449"/>
  <c r="L25" i="1449"/>
  <c r="L26" i="1449"/>
  <c r="L27" i="1449"/>
  <c r="L28" i="1449"/>
  <c r="L29" i="1449"/>
  <c r="L30" i="1449"/>
  <c r="L31" i="1449"/>
  <c r="L32" i="1449"/>
  <c r="L33" i="1449"/>
  <c r="L34" i="1449"/>
  <c r="L35" i="1449"/>
  <c r="L36" i="1449"/>
  <c r="L37" i="1449"/>
  <c r="L38" i="1449"/>
  <c r="L39" i="1449"/>
  <c r="L40" i="1449"/>
  <c r="L41" i="1449"/>
  <c r="L42" i="1449"/>
  <c r="L43" i="1449"/>
  <c r="L44" i="1449"/>
  <c r="L45" i="1449"/>
  <c r="L46" i="1449"/>
  <c r="L47" i="1449"/>
  <c r="L48" i="1449"/>
  <c r="L49" i="1449"/>
  <c r="K2" i="1449"/>
  <c r="K3" i="1449"/>
  <c r="K4" i="1449"/>
  <c r="K5" i="1449"/>
  <c r="K6" i="1449"/>
  <c r="K7" i="1449"/>
  <c r="K8" i="1449"/>
  <c r="K9" i="1449"/>
  <c r="K10" i="1449"/>
  <c r="K11" i="1449"/>
  <c r="K12" i="1449"/>
  <c r="K13" i="1449"/>
  <c r="K14" i="1449"/>
  <c r="K15" i="1449"/>
  <c r="K16" i="1449"/>
  <c r="K17" i="1449"/>
  <c r="K18" i="1449"/>
  <c r="K19" i="1449"/>
  <c r="K20" i="1449"/>
  <c r="K21" i="1449"/>
  <c r="K22" i="1449"/>
  <c r="K23" i="1449"/>
  <c r="K24" i="1449"/>
  <c r="K25" i="1449"/>
  <c r="K26" i="1449"/>
  <c r="K27" i="1449"/>
  <c r="K28" i="1449"/>
  <c r="K29" i="1449"/>
  <c r="K30" i="1449"/>
  <c r="K31" i="1449"/>
  <c r="K32" i="1449"/>
  <c r="K33" i="1449"/>
  <c r="K34" i="1449"/>
  <c r="K35" i="1449"/>
  <c r="K36" i="1449"/>
  <c r="K37" i="1449"/>
  <c r="K38" i="1449"/>
  <c r="K39" i="1449"/>
  <c r="K40" i="1449"/>
  <c r="K41" i="1449"/>
  <c r="K42" i="1449"/>
  <c r="K43" i="1449"/>
  <c r="K44" i="1449"/>
  <c r="K45" i="1449"/>
  <c r="K46" i="1449"/>
  <c r="K47" i="1449"/>
  <c r="K48" i="1449"/>
  <c r="K49" i="1449"/>
  <c r="J2" i="1449"/>
  <c r="J3" i="1449"/>
  <c r="J4" i="1449"/>
  <c r="J5" i="1449"/>
  <c r="J6" i="1449"/>
  <c r="J7" i="1449"/>
  <c r="J8" i="1449"/>
  <c r="J9" i="1449"/>
  <c r="J10" i="1449"/>
  <c r="J11" i="1449"/>
  <c r="J12" i="1449"/>
  <c r="J13" i="1449"/>
  <c r="J14" i="1449"/>
  <c r="J15" i="1449"/>
  <c r="J16" i="1449"/>
  <c r="J17" i="1449"/>
  <c r="J18" i="1449"/>
  <c r="J19" i="1449"/>
  <c r="J20" i="1449"/>
  <c r="J21" i="1449"/>
  <c r="J22" i="1449"/>
  <c r="J23" i="1449"/>
  <c r="J24" i="1449"/>
  <c r="J25" i="1449"/>
  <c r="J26" i="1449"/>
  <c r="J27" i="1449"/>
  <c r="J28" i="1449"/>
  <c r="J29" i="1449"/>
  <c r="J30" i="1449"/>
  <c r="J31" i="1449"/>
  <c r="J32" i="1449"/>
  <c r="J33" i="1449"/>
  <c r="J34" i="1449"/>
  <c r="J35" i="1449"/>
  <c r="J36" i="1449"/>
  <c r="J37" i="1449"/>
  <c r="J38" i="1449"/>
  <c r="J39" i="1449"/>
  <c r="J40" i="1449"/>
  <c r="J41" i="1449"/>
  <c r="J42" i="1449"/>
  <c r="J43" i="1449"/>
  <c r="J44" i="1449"/>
  <c r="J45" i="1449"/>
  <c r="J46" i="1449"/>
  <c r="J47" i="1449"/>
  <c r="J48" i="1449"/>
  <c r="J49" i="1449"/>
  <c r="I2" i="1449"/>
  <c r="I3" i="1449"/>
  <c r="I4" i="1449"/>
  <c r="I5" i="1449"/>
  <c r="I6" i="1449"/>
  <c r="I7" i="1449"/>
  <c r="I8" i="1449"/>
  <c r="I9" i="1449"/>
  <c r="I10" i="1449"/>
  <c r="I11" i="1449"/>
  <c r="I12" i="1449"/>
  <c r="I13" i="1449"/>
  <c r="I14" i="1449"/>
  <c r="I15" i="1449"/>
  <c r="I16" i="1449"/>
  <c r="I17" i="1449"/>
  <c r="I18" i="1449"/>
  <c r="I19" i="1449"/>
  <c r="I20" i="1449"/>
  <c r="I21" i="1449"/>
  <c r="I22" i="1449"/>
  <c r="I23" i="1449"/>
  <c r="I24" i="1449"/>
  <c r="I25" i="1449"/>
  <c r="I26" i="1449"/>
  <c r="I27" i="1449"/>
  <c r="I28" i="1449"/>
  <c r="I29" i="1449"/>
  <c r="I30" i="1449"/>
  <c r="I31" i="1449"/>
  <c r="I32" i="1449"/>
  <c r="I33" i="1449"/>
  <c r="I34" i="1449"/>
  <c r="I35" i="1449"/>
  <c r="I36" i="1449"/>
  <c r="I37" i="1449"/>
  <c r="I38" i="1449"/>
  <c r="I39" i="1449"/>
  <c r="I40" i="1449"/>
  <c r="I41" i="1449"/>
  <c r="I42" i="1449"/>
  <c r="I43" i="1449"/>
  <c r="I44" i="1449"/>
  <c r="I45" i="1449"/>
  <c r="I46" i="1449"/>
  <c r="I47" i="1449"/>
  <c r="I48" i="1449"/>
  <c r="I49" i="1449"/>
  <c r="H2" i="1449"/>
  <c r="H3" i="1449"/>
  <c r="H4" i="1449"/>
  <c r="H5" i="1449"/>
  <c r="H6" i="1449"/>
  <c r="H7" i="1449"/>
  <c r="H8" i="1449"/>
  <c r="H9" i="1449"/>
  <c r="H10" i="1449"/>
  <c r="H11" i="1449"/>
  <c r="H12" i="1449"/>
  <c r="H13" i="1449"/>
  <c r="H14" i="1449"/>
  <c r="H15" i="1449"/>
  <c r="H16" i="1449"/>
  <c r="H17" i="1449"/>
  <c r="H18" i="1449"/>
  <c r="H19" i="1449"/>
  <c r="H20" i="1449"/>
  <c r="H21" i="1449"/>
  <c r="H22" i="1449"/>
  <c r="H23" i="1449"/>
  <c r="H24" i="1449"/>
  <c r="H25" i="1449"/>
  <c r="H26" i="1449"/>
  <c r="H27" i="1449"/>
  <c r="H28" i="1449"/>
  <c r="H29" i="1449"/>
  <c r="H30" i="1449"/>
  <c r="H31" i="1449"/>
  <c r="H32" i="1449"/>
  <c r="H33" i="1449"/>
  <c r="H34" i="1449"/>
  <c r="H35" i="1449"/>
  <c r="H36" i="1449"/>
  <c r="H37" i="1449"/>
  <c r="H38" i="1449"/>
  <c r="H39" i="1449"/>
  <c r="H40" i="1449"/>
  <c r="H41" i="1449"/>
  <c r="H42" i="1449"/>
  <c r="H43" i="1449"/>
  <c r="H44" i="1449"/>
  <c r="H45" i="1449"/>
  <c r="H46" i="1449"/>
  <c r="H47" i="1449"/>
  <c r="H48" i="1449"/>
  <c r="H49" i="1449"/>
</calcChain>
</file>

<file path=xl/sharedStrings.xml><?xml version="1.0" encoding="utf-8"?>
<sst xmlns="http://schemas.openxmlformats.org/spreadsheetml/2006/main" count="93" uniqueCount="42">
  <si>
    <t>Year</t>
  </si>
  <si>
    <t>MonthDays</t>
  </si>
  <si>
    <t>WHSL_kWh</t>
  </si>
  <si>
    <t>N10HDD18</t>
  </si>
  <si>
    <t>N10CDD18</t>
  </si>
  <si>
    <t>Binary</t>
  </si>
  <si>
    <t>Date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</si>
  <si>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</si>
  <si>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</si>
  <si>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</si>
  <si>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</si>
  <si>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</si>
  <si>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</si>
  <si>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</si>
  <si>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</si>
  <si>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</si>
  <si>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</si>
  <si>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</si>
  <si>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</si>
  <si>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</si>
  <si>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</si>
  <si>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</si>
  <si>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</si>
  <si>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</si>
  <si>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</si>
  <si>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</si>
  <si>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</si>
  <si>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</si>
  <si>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Predicted Value</t>
  </si>
  <si>
    <t>Absolute % Error</t>
  </si>
  <si>
    <t>Sum of Predicted Value</t>
  </si>
  <si>
    <t xml:space="preserve">WHSL_kWh </t>
  </si>
  <si>
    <t xml:space="preserve">Predicted Value </t>
  </si>
  <si>
    <t xml:space="preserve">Average of Absolute % Error </t>
  </si>
  <si>
    <t>Annual Predicted vs. Actual WHSL_kWh</t>
  </si>
  <si>
    <t>Mean Absolute Percentage Error (Annual)</t>
  </si>
  <si>
    <t>Mean Absolute Percentage Error (Monthly)</t>
  </si>
  <si>
    <t>Sum of WHSL_kWh</t>
  </si>
  <si>
    <t>Normalized Value</t>
  </si>
  <si>
    <t xml:space="preserve">Normalized Value </t>
  </si>
  <si>
    <t>Annual Actual vs. Normalized WHSL_kWh</t>
  </si>
  <si>
    <t>%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</si>
</sst>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6" formatCode="0.0%"/>
    <numFmt numFmtId="167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NumberFormat="1"/>
    <xf numFmtId="0" fontId="0" fillId="0" borderId="0" xfId="0" applyFill="1" applyBorder="1" applyAlignment="1"/>
    <xf numFmtId="0" fontId="0" fillId="0" borderId="1" xfId="0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/>
    <xf numFmtId="17" fontId="0" fillId="0" borderId="0" xfId="0" applyNumberFormat="1"/>
    <xf numFmtId="166" fontId="0" fillId="0" borderId="0" xfId="4" applyNumberFormat="1" applyFont="1"/>
    <xf numFmtId="0" fontId="0" fillId="0" borderId="0" xfId="0" applyAlignment="1">
      <alignment horizontal="left"/>
    </xf>
    <xf numFmtId="167" fontId="0" fillId="0" borderId="0" xfId="0" applyNumberFormat="1"/>
    <xf numFmtId="166" fontId="0" fillId="0" borderId="0" xfId="0" applyNumberFormat="1"/>
    <xf numFmtId="166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167" fontId="0" fillId="0" borderId="0" xfId="0" applyNumberFormat="1" applyAlignment="1">
      <alignment horizontal="center"/>
    </xf>
    <xf numFmtId="166" fontId="0" fillId="0" borderId="0" xfId="4" applyNumberFormat="1" applyFont="1" applyAlignment="1">
      <alignment horizontal="center"/>
    </xf>
    <xf numFmtId="166" fontId="3" fillId="0" borderId="0" xfId="4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4" fontId="0" fillId="2" borderId="0" xfId="0" applyNumberFormat="1" applyFill="1"/>
    <xf numFmtId="0" fontId="0" fillId="2" borderId="0" xfId="0" applyFill="1"/>
  </cellXfs>
  <cellStyles count="5">
    <cellStyle name="Comma 2" xfId="3" xr:uid="{00000000-0005-0000-0000-000000000000}"/>
    <cellStyle name="Normal" xfId="0" builtinId="0"/>
    <cellStyle name="Normal 2" xfId="1" xr:uid="{00000000-0005-0000-0000-000002000000}"/>
    <cellStyle name="Percent" xfId="4" builtinId="5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'Predicted Monthly Data Summ'!$C$1</c:f>
              <c:strCache>
                <c:ptCount val="1"/>
                <c:pt idx="0">
                  <c:v>WHSL_kWh</c:v>
                </c:pt>
              </c:strCache>
            </c:strRef>
          </c:tx>
          <c:marker>
            <c:symbol val="none"/>
          </c:marker>
          <c:cat>
            <c:numRef>
              <c:f>'Predicted Monthly Data Summ'!$A$2:$A$48</c:f>
              <c:numCache>
                <c:formatCode>m/d/yyyy</c:formatCode>
                <c:ptCount val="4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</c:numCache>
            </c:numRef>
          </c:cat>
          <c:val>
            <c:numRef>
              <c:f>'Predicted Monthly Data Summ'!$C$2:$C$48</c:f>
              <c:numCache>
                <c:formatCode>General</c:formatCode>
                <c:ptCount val="47"/>
                <c:pt idx="0">
                  <c:v>277000989.10000002</c:v>
                </c:pt>
                <c:pt idx="1">
                  <c:v>242928835.30000001</c:v>
                </c:pt>
                <c:pt idx="2">
                  <c:v>268282989.5</c:v>
                </c:pt>
                <c:pt idx="3">
                  <c:v>234677447.19999999</c:v>
                </c:pt>
                <c:pt idx="4">
                  <c:v>244160124.5</c:v>
                </c:pt>
                <c:pt idx="5">
                  <c:v>275426179.89999998</c:v>
                </c:pt>
                <c:pt idx="6">
                  <c:v>302256564.30000001</c:v>
                </c:pt>
                <c:pt idx="7">
                  <c:v>284023807.19999999</c:v>
                </c:pt>
                <c:pt idx="8">
                  <c:v>268671076.80000001</c:v>
                </c:pt>
                <c:pt idx="9">
                  <c:v>249859153.69999999</c:v>
                </c:pt>
                <c:pt idx="10">
                  <c:v>253035874.40000001</c:v>
                </c:pt>
                <c:pt idx="11">
                  <c:v>278099027.30000001</c:v>
                </c:pt>
                <c:pt idx="12">
                  <c:v>289798490.89999998</c:v>
                </c:pt>
                <c:pt idx="13">
                  <c:v>251614557</c:v>
                </c:pt>
                <c:pt idx="14">
                  <c:v>268375998.5</c:v>
                </c:pt>
                <c:pt idx="15">
                  <c:v>248656909</c:v>
                </c:pt>
                <c:pt idx="16">
                  <c:v>263110475.40000001</c:v>
                </c:pt>
                <c:pt idx="17">
                  <c:v>281217537.19999999</c:v>
                </c:pt>
                <c:pt idx="18">
                  <c:v>323148008.69999999</c:v>
                </c:pt>
                <c:pt idx="19">
                  <c:v>325222346.5</c:v>
                </c:pt>
                <c:pt idx="20">
                  <c:v>281705838.60000002</c:v>
                </c:pt>
                <c:pt idx="21">
                  <c:v>252830302.90000001</c:v>
                </c:pt>
                <c:pt idx="22">
                  <c:v>259398467.19999999</c:v>
                </c:pt>
                <c:pt idx="23">
                  <c:v>265712562.69999999</c:v>
                </c:pt>
                <c:pt idx="24">
                  <c:v>287103504.5</c:v>
                </c:pt>
                <c:pt idx="25">
                  <c:v>255789708.59999999</c:v>
                </c:pt>
                <c:pt idx="26">
                  <c:v>268817713.80000001</c:v>
                </c:pt>
                <c:pt idx="27">
                  <c:v>238123760.19999999</c:v>
                </c:pt>
                <c:pt idx="28">
                  <c:v>240428351.30000001</c:v>
                </c:pt>
                <c:pt idx="29">
                  <c:v>261805911.09999999</c:v>
                </c:pt>
                <c:pt idx="30">
                  <c:v>332403791.10000002</c:v>
                </c:pt>
                <c:pt idx="31">
                  <c:v>300975559.89999998</c:v>
                </c:pt>
                <c:pt idx="32">
                  <c:v>262855031.90000001</c:v>
                </c:pt>
                <c:pt idx="33">
                  <c:v>244083278</c:v>
                </c:pt>
                <c:pt idx="34">
                  <c:v>253920207</c:v>
                </c:pt>
                <c:pt idx="35">
                  <c:v>264697011.59999999</c:v>
                </c:pt>
                <c:pt idx="36">
                  <c:v>270281846.19999999</c:v>
                </c:pt>
                <c:pt idx="37">
                  <c:v>253965396.19999999</c:v>
                </c:pt>
                <c:pt idx="38">
                  <c:v>250421458</c:v>
                </c:pt>
                <c:pt idx="39">
                  <c:v>218203458.59999999</c:v>
                </c:pt>
                <c:pt idx="40">
                  <c:v>234783952.30000001</c:v>
                </c:pt>
                <c:pt idx="41">
                  <c:v>280693732.89999998</c:v>
                </c:pt>
                <c:pt idx="42">
                  <c:v>347121684</c:v>
                </c:pt>
                <c:pt idx="43">
                  <c:v>307825491.19999999</c:v>
                </c:pt>
                <c:pt idx="44">
                  <c:v>251413926.69999999</c:v>
                </c:pt>
                <c:pt idx="45">
                  <c:v>240496299.80000001</c:v>
                </c:pt>
                <c:pt idx="46">
                  <c:v>241980400.40000001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5-42F0-B00B-311AAC8F65FA}"/>
            </c:ext>
          </c:extLst>
        </c:ser>
        <c:ser>
          <c:idx val="2"/>
          <c:order val="1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'Predicted Monthly Data Summ'!$A$2:$A$48</c:f>
              <c:numCache>
                <c:formatCode>m/d/yyyy</c:formatCode>
                <c:ptCount val="4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</c:numCache>
            </c:numRef>
          </c:cat>
          <c:val>
            <c:numRef>
              <c:f>'Predicted Monthly Data Summ'!$D$2:$D$48</c:f>
              <c:numCache>
                <c:formatCode>General</c:formatCode>
                <c:ptCount val="47"/>
                <c:pt idx="0">
                  <c:v>270742920.338952</c:v>
                </c:pt>
                <c:pt idx="1">
                  <c:v>244271948.88035432</c:v>
                </c:pt>
                <c:pt idx="2">
                  <c:v>267109785.86677384</c:v>
                </c:pt>
                <c:pt idx="3">
                  <c:v>242253163.76821822</c:v>
                </c:pt>
                <c:pt idx="4">
                  <c:v>251546091.33704114</c:v>
                </c:pt>
                <c:pt idx="5">
                  <c:v>279689464.8643961</c:v>
                </c:pt>
                <c:pt idx="6">
                  <c:v>305005707.25884283</c:v>
                </c:pt>
                <c:pt idx="7">
                  <c:v>273165633.7864635</c:v>
                </c:pt>
                <c:pt idx="8">
                  <c:v>273944501.65431666</c:v>
                </c:pt>
                <c:pt idx="9">
                  <c:v>248343276.51889575</c:v>
                </c:pt>
                <c:pt idx="10">
                  <c:v>254460733.44314754</c:v>
                </c:pt>
                <c:pt idx="11">
                  <c:v>276582098.81960499</c:v>
                </c:pt>
                <c:pt idx="12">
                  <c:v>278918959.45391929</c:v>
                </c:pt>
                <c:pt idx="13">
                  <c:v>248797014.8923471</c:v>
                </c:pt>
                <c:pt idx="14">
                  <c:v>268501199.06888461</c:v>
                </c:pt>
                <c:pt idx="15">
                  <c:v>253711510.94970325</c:v>
                </c:pt>
                <c:pt idx="16">
                  <c:v>267323700.28153655</c:v>
                </c:pt>
                <c:pt idx="17">
                  <c:v>269344602.92622244</c:v>
                </c:pt>
                <c:pt idx="18">
                  <c:v>315005780.83576393</c:v>
                </c:pt>
                <c:pt idx="19">
                  <c:v>324568670.20696223</c:v>
                </c:pt>
                <c:pt idx="20">
                  <c:v>279330493.98129982</c:v>
                </c:pt>
                <c:pt idx="21">
                  <c:v>258518344.2927573</c:v>
                </c:pt>
                <c:pt idx="22">
                  <c:v>258183061.06930715</c:v>
                </c:pt>
                <c:pt idx="23">
                  <c:v>267401150.16977996</c:v>
                </c:pt>
                <c:pt idx="24">
                  <c:v>279531419.11125863</c:v>
                </c:pt>
                <c:pt idx="25">
                  <c:v>251770120.02506247</c:v>
                </c:pt>
                <c:pt idx="26">
                  <c:v>269940181.95311886</c:v>
                </c:pt>
                <c:pt idx="27">
                  <c:v>248169642.9823218</c:v>
                </c:pt>
                <c:pt idx="28">
                  <c:v>246285244.92805946</c:v>
                </c:pt>
                <c:pt idx="29">
                  <c:v>257967201.08264321</c:v>
                </c:pt>
                <c:pt idx="30">
                  <c:v>337376273.37059128</c:v>
                </c:pt>
                <c:pt idx="31">
                  <c:v>291967481.82060772</c:v>
                </c:pt>
                <c:pt idx="32">
                  <c:v>247696345.3532888</c:v>
                </c:pt>
                <c:pt idx="33">
                  <c:v>251797841.01482606</c:v>
                </c:pt>
                <c:pt idx="34">
                  <c:v>258236576.96169603</c:v>
                </c:pt>
                <c:pt idx="35">
                  <c:v>267549805.42641571</c:v>
                </c:pt>
                <c:pt idx="36">
                  <c:v>269208798.09047091</c:v>
                </c:pt>
                <c:pt idx="37">
                  <c:v>257664277.58715951</c:v>
                </c:pt>
                <c:pt idx="38">
                  <c:v>237248173.22966257</c:v>
                </c:pt>
                <c:pt idx="39">
                  <c:v>226109458.21345568</c:v>
                </c:pt>
                <c:pt idx="40">
                  <c:v>240051237.45688191</c:v>
                </c:pt>
                <c:pt idx="41">
                  <c:v>282742344.50015992</c:v>
                </c:pt>
                <c:pt idx="42">
                  <c:v>361492483.70610607</c:v>
                </c:pt>
                <c:pt idx="43">
                  <c:v>296306665.63844764</c:v>
                </c:pt>
                <c:pt idx="44">
                  <c:v>240789948.37670732</c:v>
                </c:pt>
                <c:pt idx="45">
                  <c:v>250614998.590469</c:v>
                </c:pt>
                <c:pt idx="46">
                  <c:v>248240997.50550699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35-42F0-B00B-311AAC8F6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4116304"/>
        <c:axId val="1129903360"/>
      </c:lineChart>
      <c:dateAx>
        <c:axId val="8741163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129903360"/>
        <c:crosses val="autoZero"/>
        <c:auto val="1"/>
        <c:lblOffset val="100"/>
        <c:baseTimeUnit val="months"/>
      </c:dateAx>
      <c:valAx>
        <c:axId val="1129903360"/>
        <c:scaling>
          <c:orientation val="minMax"/>
          <c:max val="361492483.70610607"/>
          <c:min val="218203458.5999999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411630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[LF_WHSL_kWh_12-Nov-2021 12 59 PM.xlsx]PredictedAnnualDataSumm!PivotTable2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WHSL_kWh </c:v>
                </c:pt>
              </c:strCache>
            </c:strRef>
          </c:tx>
          <c:marker>
            <c:symbol val="none"/>
          </c:marker>
          <c:cat>
            <c:strRef>
              <c:f>PredictedAnnualDataSumm!$A$4:$A$7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PredictedAnnualDataSumm!$B$4:$B$7</c:f>
              <c:numCache>
                <c:formatCode>#,##0_ ;[Red]\-#,##0\ </c:formatCode>
                <c:ptCount val="4"/>
                <c:pt idx="0">
                  <c:v>3178422069.2000003</c:v>
                </c:pt>
                <c:pt idx="1">
                  <c:v>3310791494.5999994</c:v>
                </c:pt>
                <c:pt idx="2">
                  <c:v>3211003829</c:v>
                </c:pt>
                <c:pt idx="3">
                  <c:v>3163553020.4999995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6-4DE3-9746-623F95F43167}"/>
            </c:ext>
          </c:extLst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PredictedAnnualDataSumm!$C$4:$C$7</c:f>
              <c:numCache>
                <c:formatCode>#,##0_ ;[Red]\-#,##0\ </c:formatCode>
                <c:ptCount val="4"/>
                <c:pt idx="0">
                  <c:v>3187115326.5370069</c:v>
                </c:pt>
                <c:pt idx="1">
                  <c:v>3289604488.1284838</c:v>
                </c:pt>
                <c:pt idx="2">
                  <c:v>3208288134.0298901</c:v>
                </c:pt>
                <c:pt idx="3">
                  <c:v>3178762464.6046219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6-4DE3-9746-623F95F43167}"/>
            </c:ext>
          </c:extLst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Average of Absolute % Error </c:v>
                </c:pt>
              </c:strCache>
            </c:strRef>
          </c:tx>
          <c:marker>
            <c:symbol val="none"/>
          </c:marker>
          <c:cat>
            <c:strRef>
              <c:f>PredictedAnnualDataSumm!$A$4:$A$7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PredictedAnnualDataSumm!$D$4:$D$7</c:f>
              <c:numCache>
                <c:formatCode>0.0%</c:formatCode>
                <c:ptCount val="4"/>
                <c:pt idx="0">
                  <c:v>2.7350858846744153E-3</c:v>
                </c:pt>
                <c:pt idx="1">
                  <c:v>6.3993780659616596E-3</c:v>
                </c:pt>
                <c:pt idx="2">
                  <c:v>8.4574641287665049E-4</c:v>
                </c:pt>
                <c:pt idx="3">
                  <c:v>4.8077095613900953E-3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6-4DE3-9746-623F95F43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4931712"/>
        <c:axId val="1045250048"/>
      </c:lineChart>
      <c:catAx>
        <c:axId val="113493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5250048"/>
        <c:crosses val="autoZero"/>
        <c:auto val="1"/>
        <c:lblAlgn val="ctr"/>
        <c:lblOffset val="100"/>
        <c:noMultiLvlLbl val="0"/>
      </c:catAx>
      <c:valAx>
        <c:axId val="1045250048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113493171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[LF_WHSL_kWh_12-Nov-2021 12 59 PM.xlsx]PredictedAnnualDataSumm2!PivotTable2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Sum of WHSL_kWh</c:v>
                </c:pt>
              </c:strCache>
            </c:strRef>
          </c:tx>
          <c:marker>
            <c:symbol val="none"/>
          </c:marker>
          <c:cat>
            <c:strRef>
              <c:f>PredictedAnnualDataSumm2!$A$4:$A$7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PredictedAnnualDataSumm2!$B$4:$B$7</c:f>
              <c:numCache>
                <c:formatCode>#,##0_ ;[Red]\-#,##0\ </c:formatCode>
                <c:ptCount val="4"/>
                <c:pt idx="0">
                  <c:v>3178422069.2000003</c:v>
                </c:pt>
                <c:pt idx="1">
                  <c:v>3310791494.5999994</c:v>
                </c:pt>
                <c:pt idx="2">
                  <c:v>3211003829</c:v>
                </c:pt>
                <c:pt idx="3">
                  <c:v>3163553020.4999995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D-4B5A-AC4E-0475CBF0D2F2}"/>
            </c:ext>
          </c:extLst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Sum of Predicted Value</c:v>
                </c:pt>
              </c:strCache>
            </c:strRef>
          </c:tx>
          <c:marker>
            <c:symbol val="none"/>
          </c:marker>
          <c:cat>
            <c:strRef>
              <c:f>PredictedAnnualDataSumm2!$A$4:$A$7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PredictedAnnualDataSumm2!$C$4:$C$7</c:f>
              <c:numCache>
                <c:formatCode>#,##0_ ;[Red]\-#,##0\ </c:formatCode>
                <c:ptCount val="4"/>
                <c:pt idx="0">
                  <c:v>3187115326.5370069</c:v>
                </c:pt>
                <c:pt idx="1">
                  <c:v>3289604488.1284838</c:v>
                </c:pt>
                <c:pt idx="2">
                  <c:v>3208288134.0298901</c:v>
                </c:pt>
                <c:pt idx="3">
                  <c:v>3178762464.6046219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D-4B5A-AC4E-0475CBF0D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4929712"/>
        <c:axId val="1129911680"/>
      </c:lineChart>
      <c:catAx>
        <c:axId val="113492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29911680"/>
        <c:crosses val="autoZero"/>
        <c:auto val="1"/>
        <c:lblAlgn val="ctr"/>
        <c:lblOffset val="100"/>
        <c:noMultiLvlLbl val="0"/>
      </c:catAx>
      <c:valAx>
        <c:axId val="112991168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113492971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WHSL_kWh</c:v>
                </c:pt>
              </c:strCache>
            </c:strRef>
          </c:tx>
          <c:marker>
            <c:symbol val="none"/>
          </c:marker>
          <c:cat>
            <c:numRef>
              <c:f>'Normalized Monthly Data Summ'!$A$2:$A$73</c:f>
              <c:numCache>
                <c:formatCode>mmm\-yy</c:formatCode>
                <c:ptCount val="7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</c:numCache>
            </c:numRef>
          </c:cat>
          <c:val>
            <c:numRef>
              <c:f>'Normalized Monthly Data Summ'!$C$2:$C$73</c:f>
              <c:numCache>
                <c:formatCode>General</c:formatCode>
                <c:ptCount val="72"/>
                <c:pt idx="0">
                  <c:v>277000989.10000002</c:v>
                </c:pt>
                <c:pt idx="1">
                  <c:v>242928835.30000001</c:v>
                </c:pt>
                <c:pt idx="2">
                  <c:v>268282989.5</c:v>
                </c:pt>
                <c:pt idx="3">
                  <c:v>234677447.19999999</c:v>
                </c:pt>
                <c:pt idx="4">
                  <c:v>244160124.5</c:v>
                </c:pt>
                <c:pt idx="5">
                  <c:v>275426179.89999998</c:v>
                </c:pt>
                <c:pt idx="6">
                  <c:v>302256564.30000001</c:v>
                </c:pt>
                <c:pt idx="7">
                  <c:v>284023807.19999999</c:v>
                </c:pt>
                <c:pt idx="8">
                  <c:v>268671076.80000001</c:v>
                </c:pt>
                <c:pt idx="9">
                  <c:v>249859153.69999999</c:v>
                </c:pt>
                <c:pt idx="10">
                  <c:v>253035874.40000001</c:v>
                </c:pt>
                <c:pt idx="11">
                  <c:v>278099027.30000001</c:v>
                </c:pt>
                <c:pt idx="12">
                  <c:v>289798490.89999998</c:v>
                </c:pt>
                <c:pt idx="13">
                  <c:v>251614557</c:v>
                </c:pt>
                <c:pt idx="14">
                  <c:v>268375998.5</c:v>
                </c:pt>
                <c:pt idx="15">
                  <c:v>248656909</c:v>
                </c:pt>
                <c:pt idx="16">
                  <c:v>263110475.40000001</c:v>
                </c:pt>
                <c:pt idx="17">
                  <c:v>281217537.19999999</c:v>
                </c:pt>
                <c:pt idx="18">
                  <c:v>323148008.69999999</c:v>
                </c:pt>
                <c:pt idx="19">
                  <c:v>325222346.5</c:v>
                </c:pt>
                <c:pt idx="20">
                  <c:v>281705838.60000002</c:v>
                </c:pt>
                <c:pt idx="21">
                  <c:v>252830302.90000001</c:v>
                </c:pt>
                <c:pt idx="22">
                  <c:v>259398467.19999999</c:v>
                </c:pt>
                <c:pt idx="23">
                  <c:v>265712562.69999999</c:v>
                </c:pt>
                <c:pt idx="24">
                  <c:v>287103504.5</c:v>
                </c:pt>
                <c:pt idx="25">
                  <c:v>255789708.59999999</c:v>
                </c:pt>
                <c:pt idx="26">
                  <c:v>268817713.80000001</c:v>
                </c:pt>
                <c:pt idx="27">
                  <c:v>238123760.19999999</c:v>
                </c:pt>
                <c:pt idx="28">
                  <c:v>240428351.30000001</c:v>
                </c:pt>
                <c:pt idx="29">
                  <c:v>261805911.09999999</c:v>
                </c:pt>
                <c:pt idx="30">
                  <c:v>332403791.10000002</c:v>
                </c:pt>
                <c:pt idx="31">
                  <c:v>300975559.89999998</c:v>
                </c:pt>
                <c:pt idx="32">
                  <c:v>262855031.90000001</c:v>
                </c:pt>
                <c:pt idx="33">
                  <c:v>244083278</c:v>
                </c:pt>
                <c:pt idx="34">
                  <c:v>253920207</c:v>
                </c:pt>
                <c:pt idx="35">
                  <c:v>264697011.59999999</c:v>
                </c:pt>
                <c:pt idx="36">
                  <c:v>270281846.19999999</c:v>
                </c:pt>
                <c:pt idx="37">
                  <c:v>253965396.19999999</c:v>
                </c:pt>
                <c:pt idx="38">
                  <c:v>250421458</c:v>
                </c:pt>
                <c:pt idx="39">
                  <c:v>218203458.59999999</c:v>
                </c:pt>
                <c:pt idx="40">
                  <c:v>234783952.30000001</c:v>
                </c:pt>
                <c:pt idx="41">
                  <c:v>280693732.89999998</c:v>
                </c:pt>
                <c:pt idx="42">
                  <c:v>347121684</c:v>
                </c:pt>
                <c:pt idx="43">
                  <c:v>307825491.19999999</c:v>
                </c:pt>
                <c:pt idx="44">
                  <c:v>251413926.69999999</c:v>
                </c:pt>
                <c:pt idx="45">
                  <c:v>240496299.80000001</c:v>
                </c:pt>
                <c:pt idx="46">
                  <c:v>241980400.40000001</c:v>
                </c:pt>
                <c:pt idx="47">
                  <c:v>266365374.19999999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8-4AB9-A382-A6D80C04847B}"/>
            </c:ext>
          </c:extLst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Summ'!$A$2:$A$73</c:f>
              <c:numCache>
                <c:formatCode>mmm\-yy</c:formatCode>
                <c:ptCount val="7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</c:numCache>
            </c:numRef>
          </c:cat>
          <c:val>
            <c:numRef>
              <c:f>'Normalized Monthly Data Summ'!$D$2:$D$73</c:f>
              <c:numCache>
                <c:formatCode>General</c:formatCode>
                <c:ptCount val="72"/>
                <c:pt idx="0">
                  <c:v>270742920.338952</c:v>
                </c:pt>
                <c:pt idx="1">
                  <c:v>244271948.88035432</c:v>
                </c:pt>
                <c:pt idx="2">
                  <c:v>267109785.86677384</c:v>
                </c:pt>
                <c:pt idx="3">
                  <c:v>242253163.76821822</c:v>
                </c:pt>
                <c:pt idx="4">
                  <c:v>251546091.33704114</c:v>
                </c:pt>
                <c:pt idx="5">
                  <c:v>279689464.8643961</c:v>
                </c:pt>
                <c:pt idx="6">
                  <c:v>305005707.25884283</c:v>
                </c:pt>
                <c:pt idx="7">
                  <c:v>273165633.7864635</c:v>
                </c:pt>
                <c:pt idx="8">
                  <c:v>273944501.65431666</c:v>
                </c:pt>
                <c:pt idx="9">
                  <c:v>248343276.51889575</c:v>
                </c:pt>
                <c:pt idx="10">
                  <c:v>254460733.44314754</c:v>
                </c:pt>
                <c:pt idx="11">
                  <c:v>276582098.81960499</c:v>
                </c:pt>
                <c:pt idx="12">
                  <c:v>278918959.45391929</c:v>
                </c:pt>
                <c:pt idx="13">
                  <c:v>248797014.8923471</c:v>
                </c:pt>
                <c:pt idx="14">
                  <c:v>268501199.06888461</c:v>
                </c:pt>
                <c:pt idx="15">
                  <c:v>253711510.94970325</c:v>
                </c:pt>
                <c:pt idx="16">
                  <c:v>267323700.28153655</c:v>
                </c:pt>
                <c:pt idx="17">
                  <c:v>269344602.92622244</c:v>
                </c:pt>
                <c:pt idx="18">
                  <c:v>315005780.83576393</c:v>
                </c:pt>
                <c:pt idx="19">
                  <c:v>324568670.20696223</c:v>
                </c:pt>
                <c:pt idx="20">
                  <c:v>279330493.98129982</c:v>
                </c:pt>
                <c:pt idx="21">
                  <c:v>258518344.2927573</c:v>
                </c:pt>
                <c:pt idx="22">
                  <c:v>258183061.06930715</c:v>
                </c:pt>
                <c:pt idx="23">
                  <c:v>267401150.16977996</c:v>
                </c:pt>
                <c:pt idx="24">
                  <c:v>279531419.11125863</c:v>
                </c:pt>
                <c:pt idx="25">
                  <c:v>251770120.02506247</c:v>
                </c:pt>
                <c:pt idx="26">
                  <c:v>269940181.95311886</c:v>
                </c:pt>
                <c:pt idx="27">
                  <c:v>248169642.9823218</c:v>
                </c:pt>
                <c:pt idx="28">
                  <c:v>246285244.92805946</c:v>
                </c:pt>
                <c:pt idx="29">
                  <c:v>257967201.08264321</c:v>
                </c:pt>
                <c:pt idx="30">
                  <c:v>337376273.37059128</c:v>
                </c:pt>
                <c:pt idx="31">
                  <c:v>291967481.82060772</c:v>
                </c:pt>
                <c:pt idx="32">
                  <c:v>247696345.3532888</c:v>
                </c:pt>
                <c:pt idx="33">
                  <c:v>251797841.01482606</c:v>
                </c:pt>
                <c:pt idx="34">
                  <c:v>258236576.96169603</c:v>
                </c:pt>
                <c:pt idx="35">
                  <c:v>267549805.42641571</c:v>
                </c:pt>
                <c:pt idx="36">
                  <c:v>269208798.09047091</c:v>
                </c:pt>
                <c:pt idx="37">
                  <c:v>257664277.58715951</c:v>
                </c:pt>
                <c:pt idx="38">
                  <c:v>237248173.22966257</c:v>
                </c:pt>
                <c:pt idx="39">
                  <c:v>226109458.21345568</c:v>
                </c:pt>
                <c:pt idx="40">
                  <c:v>240051237.45688191</c:v>
                </c:pt>
                <c:pt idx="41">
                  <c:v>282742344.50015992</c:v>
                </c:pt>
                <c:pt idx="42">
                  <c:v>361492483.70610607</c:v>
                </c:pt>
                <c:pt idx="43">
                  <c:v>296306665.63844764</c:v>
                </c:pt>
                <c:pt idx="44">
                  <c:v>240789948.37670732</c:v>
                </c:pt>
                <c:pt idx="45">
                  <c:v>250614998.590469</c:v>
                </c:pt>
                <c:pt idx="46">
                  <c:v>248240997.50550699</c:v>
                </c:pt>
                <c:pt idx="47">
                  <c:v>268293081.70959455</c:v>
                </c:pt>
                <c:pt idx="48">
                  <c:v>276626100.7755692</c:v>
                </c:pt>
                <c:pt idx="49">
                  <c:v>253788858.41017622</c:v>
                </c:pt>
                <c:pt idx="50">
                  <c:v>266939477.45144761</c:v>
                </c:pt>
                <c:pt idx="51">
                  <c:v>248334947.62770078</c:v>
                </c:pt>
                <c:pt idx="52">
                  <c:v>258607419.8082118</c:v>
                </c:pt>
                <c:pt idx="53">
                  <c:v>271350645.35215062</c:v>
                </c:pt>
                <c:pt idx="54">
                  <c:v>323706633.29425657</c:v>
                </c:pt>
                <c:pt idx="55">
                  <c:v>295039498.95496702</c:v>
                </c:pt>
                <c:pt idx="56">
                  <c:v>258174941.34672427</c:v>
                </c:pt>
                <c:pt idx="57">
                  <c:v>250376269.28502849</c:v>
                </c:pt>
                <c:pt idx="58">
                  <c:v>253227555.50243944</c:v>
                </c:pt>
                <c:pt idx="59">
                  <c:v>268674233.78760868</c:v>
                </c:pt>
                <c:pt idx="60">
                  <c:v>276626100.7755692</c:v>
                </c:pt>
                <c:pt idx="61">
                  <c:v>253788858.41017622</c:v>
                </c:pt>
                <c:pt idx="62">
                  <c:v>266939477.45144761</c:v>
                </c:pt>
                <c:pt idx="63">
                  <c:v>248334947.62770078</c:v>
                </c:pt>
                <c:pt idx="64">
                  <c:v>258607419.8082118</c:v>
                </c:pt>
                <c:pt idx="65">
                  <c:v>271350645.35215062</c:v>
                </c:pt>
                <c:pt idx="66">
                  <c:v>323706633.29425657</c:v>
                </c:pt>
                <c:pt idx="67">
                  <c:v>295039498.95496702</c:v>
                </c:pt>
                <c:pt idx="68">
                  <c:v>258174941.34672427</c:v>
                </c:pt>
                <c:pt idx="69">
                  <c:v>250376269.28502849</c:v>
                </c:pt>
                <c:pt idx="70">
                  <c:v>253227555.50243944</c:v>
                </c:pt>
                <c:pt idx="71">
                  <c:v>268674233.78760868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28-4AB9-A382-A6D80C048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2912000"/>
        <c:axId val="1096796848"/>
      </c:lineChart>
      <c:dateAx>
        <c:axId val="11329120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096796848"/>
        <c:crosses val="autoZero"/>
        <c:auto val="1"/>
        <c:lblOffset val="100"/>
        <c:baseTimeUnit val="months"/>
      </c:dateAx>
      <c:valAx>
        <c:axId val="1096796848"/>
        <c:scaling>
          <c:orientation val="minMax"/>
          <c:max val="361492483.70610607"/>
          <c:min val="218203458.5999999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291200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[LF_WHSL_kWh_12-Nov-2021 12 59 PM.xlsx]NormalizedAnnualDataSumm!PivotTable1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Sum of WHSL_kWh</c:v>
                </c:pt>
              </c:strCache>
            </c:strRef>
          </c:tx>
          <c:marker>
            <c:symbol val="none"/>
          </c:marker>
          <c:cat>
            <c:strRef>
              <c:f>NormalizedAnnualDataSumm!$A$4:$A$9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NormalizedAnnualDataSumm!$B$4:$B$9</c:f>
              <c:numCache>
                <c:formatCode>#,##0_ ;[Red]\-#,##0\ </c:formatCode>
                <c:ptCount val="6"/>
                <c:pt idx="0">
                  <c:v>3178422069.2000003</c:v>
                </c:pt>
                <c:pt idx="1">
                  <c:v>3310791494.5999994</c:v>
                </c:pt>
                <c:pt idx="2">
                  <c:v>3211003829</c:v>
                </c:pt>
                <c:pt idx="3">
                  <c:v>3163553020.4999995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2-4C41-9D2C-A24952D78691}"/>
            </c:ext>
          </c:extLst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NormalizedAnnualDataSumm!$A$4:$A$9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NormalizedAnnualDataSumm!$C$4:$C$9</c:f>
              <c:numCache>
                <c:formatCode>#,##0_ ;[Red]\-#,##0\ </c:formatCode>
                <c:ptCount val="6"/>
                <c:pt idx="0">
                  <c:v>3187115326.5370069</c:v>
                </c:pt>
                <c:pt idx="1">
                  <c:v>3289604488.1284838</c:v>
                </c:pt>
                <c:pt idx="2">
                  <c:v>3208288134.0298901</c:v>
                </c:pt>
                <c:pt idx="3">
                  <c:v>3178762464.6046219</c:v>
                </c:pt>
                <c:pt idx="4">
                  <c:v>3224846581.5962806</c:v>
                </c:pt>
                <c:pt idx="5">
                  <c:v>3224846581.5962806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2-4C41-9D2C-A24952D78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2930400"/>
        <c:axId val="1096793104"/>
      </c:lineChart>
      <c:catAx>
        <c:axId val="11329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6793104"/>
        <c:crosses val="autoZero"/>
        <c:auto val="1"/>
        <c:lblAlgn val="ctr"/>
        <c:lblOffset val="100"/>
        <c:noMultiLvlLbl val="0"/>
      </c:catAx>
      <c:valAx>
        <c:axId val="1096793104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113293040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476250</xdr:colOff>
      <xdr:row>26</xdr:row>
      <xdr:rowOff>185737</xdr:rowOff>
    </xdr:from>
    <xdr:to>
      <xdr:col>17</xdr:col>
      <xdr:colOff>171450</xdr:colOff>
      <xdr:row>41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FDEA23-269F-4FD3-94AE-00F87A1D7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11</xdr:row>
      <xdr:rowOff>185737</xdr:rowOff>
    </xdr:from>
    <xdr:to>
      <xdr:col>15</xdr:col>
      <xdr:colOff>447675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4AAEEE-2D92-4791-A2EE-25A0051C5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561975</xdr:colOff>
      <xdr:row>11</xdr:row>
      <xdr:rowOff>185737</xdr:rowOff>
    </xdr:from>
    <xdr:to>
      <xdr:col>16</xdr:col>
      <xdr:colOff>257175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E92FBE-0ECD-4AA4-BBF1-6FD9849ED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476250</xdr:colOff>
      <xdr:row>26</xdr:row>
      <xdr:rowOff>185737</xdr:rowOff>
    </xdr:from>
    <xdr:to>
      <xdr:col>17</xdr:col>
      <xdr:colOff>171450</xdr:colOff>
      <xdr:row>41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12940A-F0B5-44AE-9ED0-F3558DF96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11</xdr:row>
      <xdr:rowOff>185737</xdr:rowOff>
    </xdr:from>
    <xdr:to>
      <xdr:col>16</xdr:col>
      <xdr:colOff>561975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D70B75-3B1A-4AC7-BE5D-A64D23FC5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um, Martin" refreshedDate="44512.540642245367" createdVersion="4" refreshedVersion="6" minRefreshableVersion="3" recordCount="48" xr:uid="{57D9E3A4-1555-4083-8AE0-0441F7BA8ED1}">
  <cacheSource type="worksheet">
    <worksheetSource ref="A1:E49" sheet="Predicted Monthly Data Summ"/>
  </cacheSource>
  <cacheFields count="6">
    <cacheField name="Date" numFmtId="14">
      <sharedItems containsSemiMixedTypes="0" containsNonDate="0" containsDate="1" containsString="0" minDate="2017-01-01T00:00:00" maxDate="2020-12-02T00:00:00" count="48"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</sharedItems>
    </cacheField>
    <cacheField name="Year" numFmtId="0">
      <sharedItems containsSemiMixedTypes="0" containsString="0" containsNumber="1" containsInteger="1" minValue="2017" maxValue="2020" count="4">
        <n v="2017"/>
        <n v="2018"/>
        <n v="2019"/>
        <n v="2020"/>
      </sharedItems>
    </cacheField>
    <cacheField name="WHSL_kWh" numFmtId="0">
      <sharedItems containsSemiMixedTypes="0" containsString="0" containsNumber="1" minValue="218203458.59999999" maxValue="347121684" count="48">
        <n v="277000989.10000002"/>
        <n v="242928835.30000001"/>
        <n v="268282989.5"/>
        <n v="234677447.19999999"/>
        <n v="244160124.5"/>
        <n v="275426179.89999998"/>
        <n v="302256564.30000001"/>
        <n v="284023807.19999999"/>
        <n v="268671076.80000001"/>
        <n v="249859153.69999999"/>
        <n v="253035874.40000001"/>
        <n v="278099027.30000001"/>
        <n v="289798490.89999998"/>
        <n v="251614557"/>
        <n v="268375998.5"/>
        <n v="248656909"/>
        <n v="263110475.40000001"/>
        <n v="281217537.19999999"/>
        <n v="323148008.69999999"/>
        <n v="325222346.5"/>
        <n v="281705838.60000002"/>
        <n v="252830302.90000001"/>
        <n v="259398467.19999999"/>
        <n v="265712562.69999999"/>
        <n v="287103504.5"/>
        <n v="255789708.59999999"/>
        <n v="268817713.80000001"/>
        <n v="238123760.19999999"/>
        <n v="240428351.30000001"/>
        <n v="261805911.09999999"/>
        <n v="332403791.10000002"/>
        <n v="300975559.89999998"/>
        <n v="262855031.90000001"/>
        <n v="244083278"/>
        <n v="253920207"/>
        <n v="264697011.59999999"/>
        <n v="270281846.19999999"/>
        <n v="253965396.19999999"/>
        <n v="250421458"/>
        <n v="218203458.59999999"/>
        <n v="234783952.30000001"/>
        <n v="280693732.89999998"/>
        <n v="347121684"/>
        <n v="307825491.19999999"/>
        <n v="251413926.69999999"/>
        <n v="240496299.80000001"/>
        <n v="241980400.40000001"/>
        <n v="266365374.19999999"/>
      </sharedItems>
    </cacheField>
    <cacheField name="Predicted Value" numFmtId="0">
      <sharedItems containsSemiMixedTypes="0" containsString="0" containsNumber="1" minValue="226109458.21345568" maxValue="361492483.70610607" count="48">
        <n v="270742920.338952"/>
        <n v="244271948.88035432"/>
        <n v="267109785.86677384"/>
        <n v="242253163.76821822"/>
        <n v="251546091.33704114"/>
        <n v="279689464.8643961"/>
        <n v="305005707.25884283"/>
        <n v="273165633.7864635"/>
        <n v="273944501.65431666"/>
        <n v="248343276.51889575"/>
        <n v="254460733.44314754"/>
        <n v="276582098.81960499"/>
        <n v="278918959.45391929"/>
        <n v="248797014.8923471"/>
        <n v="268501199.06888461"/>
        <n v="253711510.94970325"/>
        <n v="267323700.28153655"/>
        <n v="269344602.92622244"/>
        <n v="315005780.83576393"/>
        <n v="324568670.20696223"/>
        <n v="279330493.98129982"/>
        <n v="258518344.2927573"/>
        <n v="258183061.06930715"/>
        <n v="267401150.16977996"/>
        <n v="279531419.11125863"/>
        <n v="251770120.02506247"/>
        <n v="269940181.95311886"/>
        <n v="248169642.9823218"/>
        <n v="246285244.92805946"/>
        <n v="257967201.08264321"/>
        <n v="337376273.37059128"/>
        <n v="291967481.82060772"/>
        <n v="247696345.3532888"/>
        <n v="251797841.01482606"/>
        <n v="258236576.96169603"/>
        <n v="267549805.42641571"/>
        <n v="269208798.09047091"/>
        <n v="257664277.58715951"/>
        <n v="237248173.22966257"/>
        <n v="226109458.21345568"/>
        <n v="240051237.45688191"/>
        <n v="282742344.50015992"/>
        <n v="361492483.70610607"/>
        <n v="296306665.63844764"/>
        <n v="240789948.37670732"/>
        <n v="250614998.590469"/>
        <n v="248240997.50550699"/>
        <n v="268293081.70959455"/>
      </sharedItems>
    </cacheField>
    <cacheField name="Absolute % Error" numFmtId="166">
      <sharedItems containsSemiMixedTypes="0" containsString="0" containsNumber="1" minValue="4.6651179533333393E-4" maxValue="5.7669379342443573E-2" count="48">
        <n v="2.2592225325191152E-2"/>
        <n v="5.5288355484669092E-3"/>
        <n v="4.3730079026354229E-3"/>
        <n v="3.2281400103018644E-2"/>
        <n v="3.0250504058213404E-2"/>
        <n v="1.5478866119204812E-2"/>
        <n v="9.0953953811047598E-3"/>
        <n v="3.8229800243085005E-2"/>
        <n v="1.9627810023786867E-2"/>
        <n v="6.0669267411524209E-3"/>
        <n v="5.631055464076655E-3"/>
        <n v="5.4546342542889543E-3"/>
        <n v="3.7541711871214876E-2"/>
        <n v="1.1197850161160997E-2"/>
        <n v="4.6651179533333393E-4"/>
        <n v="2.0327615146632609E-2"/>
        <n v="1.6013140013263583E-2"/>
        <n v="4.2219750560341461E-2"/>
        <n v="2.5196589937198203E-2"/>
        <n v="2.0099365866846183E-3"/>
        <n v="8.4320035058733991E-3"/>
        <n v="2.2497466986807522E-2"/>
        <n v="4.6854792312852941E-3"/>
        <n v="6.3549402881882197E-3"/>
        <n v="2.6374061166297515E-2"/>
        <n v="1.5714426498774012E-2"/>
        <n v="4.1755736154871232E-3"/>
        <n v="4.2187653906877162E-2"/>
        <n v="2.4360245355388114E-2"/>
        <n v="1.4662426838370889E-2"/>
        <n v="1.4959162331260363E-2"/>
        <n v="2.9929599873110013E-2"/>
        <n v="5.7669379342443573E-2"/>
        <n v="3.1606274211156977E-2"/>
        <n v="1.6998922664299927E-2"/>
        <n v="1.0777582297478865E-2"/>
        <n v="3.9701079618016831E-3"/>
        <n v="1.4564509348535912E-2"/>
        <n v="5.2604456804725704E-2"/>
        <n v="3.6232237858101868E-2"/>
        <n v="2.2434604687766382E-2"/>
        <n v="7.2983873882563029E-3"/>
        <n v="4.1399890495190349E-2"/>
        <n v="3.7419985968830463E-2"/>
        <n v="4.2256920540323727E-2"/>
        <n v="4.2074238975334917E-2"/>
        <n v="2.5872331375425668E-2"/>
        <n v="7.2370799522431311E-3"/>
      </sharedItems>
    </cacheField>
    <cacheField name="Absolute % Error " numFmtId="0" formula=" ABS('Predicted Value'-WHSL_kWh)/WHSL_kWh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um, Martin" refreshedDate="44512.540645370369" createdVersion="4" refreshedVersion="6" minRefreshableVersion="3" recordCount="48" xr:uid="{56888B0B-45D7-44A0-BCFC-2588CCC27BE5}">
  <cacheSource type="worksheet">
    <worksheetSource ref="A1:E49" sheet="Predicted Monthly Data Summ"/>
  </cacheSource>
  <cacheFields count="5">
    <cacheField name="Date" numFmtId="14">
      <sharedItems containsSemiMixedTypes="0" containsNonDate="0" containsDate="1" containsString="0" minDate="2017-01-01T00:00:00" maxDate="2020-12-02T00:00:00" count="48"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</sharedItems>
    </cacheField>
    <cacheField name="Year" numFmtId="0">
      <sharedItems containsSemiMixedTypes="0" containsString="0" containsNumber="1" containsInteger="1" minValue="2017" maxValue="2020" count="4">
        <n v="2017"/>
        <n v="2018"/>
        <n v="2019"/>
        <n v="2020"/>
      </sharedItems>
    </cacheField>
    <cacheField name="WHSL_kWh" numFmtId="0">
      <sharedItems containsSemiMixedTypes="0" containsString="0" containsNumber="1" minValue="218203458.59999999" maxValue="347121684" count="48">
        <n v="277000989.10000002"/>
        <n v="242928835.30000001"/>
        <n v="268282989.5"/>
        <n v="234677447.19999999"/>
        <n v="244160124.5"/>
        <n v="275426179.89999998"/>
        <n v="302256564.30000001"/>
        <n v="284023807.19999999"/>
        <n v="268671076.80000001"/>
        <n v="249859153.69999999"/>
        <n v="253035874.40000001"/>
        <n v="278099027.30000001"/>
        <n v="289798490.89999998"/>
        <n v="251614557"/>
        <n v="268375998.5"/>
        <n v="248656909"/>
        <n v="263110475.40000001"/>
        <n v="281217537.19999999"/>
        <n v="323148008.69999999"/>
        <n v="325222346.5"/>
        <n v="281705838.60000002"/>
        <n v="252830302.90000001"/>
        <n v="259398467.19999999"/>
        <n v="265712562.69999999"/>
        <n v="287103504.5"/>
        <n v="255789708.59999999"/>
        <n v="268817713.80000001"/>
        <n v="238123760.19999999"/>
        <n v="240428351.30000001"/>
        <n v="261805911.09999999"/>
        <n v="332403791.10000002"/>
        <n v="300975559.89999998"/>
        <n v="262855031.90000001"/>
        <n v="244083278"/>
        <n v="253920207"/>
        <n v="264697011.59999999"/>
        <n v="270281846.19999999"/>
        <n v="253965396.19999999"/>
        <n v="250421458"/>
        <n v="218203458.59999999"/>
        <n v="234783952.30000001"/>
        <n v="280693732.89999998"/>
        <n v="347121684"/>
        <n v="307825491.19999999"/>
        <n v="251413926.69999999"/>
        <n v="240496299.80000001"/>
        <n v="241980400.40000001"/>
        <n v="266365374.19999999"/>
      </sharedItems>
    </cacheField>
    <cacheField name="Predicted Value" numFmtId="0">
      <sharedItems containsSemiMixedTypes="0" containsString="0" containsNumber="1" minValue="226109458.21345568" maxValue="361492483.70610607" count="48">
        <n v="270742920.338952"/>
        <n v="244271948.88035432"/>
        <n v="267109785.86677384"/>
        <n v="242253163.76821822"/>
        <n v="251546091.33704114"/>
        <n v="279689464.8643961"/>
        <n v="305005707.25884283"/>
        <n v="273165633.7864635"/>
        <n v="273944501.65431666"/>
        <n v="248343276.51889575"/>
        <n v="254460733.44314754"/>
        <n v="276582098.81960499"/>
        <n v="278918959.45391929"/>
        <n v="248797014.8923471"/>
        <n v="268501199.06888461"/>
        <n v="253711510.94970325"/>
        <n v="267323700.28153655"/>
        <n v="269344602.92622244"/>
        <n v="315005780.83576393"/>
        <n v="324568670.20696223"/>
        <n v="279330493.98129982"/>
        <n v="258518344.2927573"/>
        <n v="258183061.06930715"/>
        <n v="267401150.16977996"/>
        <n v="279531419.11125863"/>
        <n v="251770120.02506247"/>
        <n v="269940181.95311886"/>
        <n v="248169642.9823218"/>
        <n v="246285244.92805946"/>
        <n v="257967201.08264321"/>
        <n v="337376273.37059128"/>
        <n v="291967481.82060772"/>
        <n v="247696345.3532888"/>
        <n v="251797841.01482606"/>
        <n v="258236576.96169603"/>
        <n v="267549805.42641571"/>
        <n v="269208798.09047091"/>
        <n v="257664277.58715951"/>
        <n v="237248173.22966257"/>
        <n v="226109458.21345568"/>
        <n v="240051237.45688191"/>
        <n v="282742344.50015992"/>
        <n v="361492483.70610607"/>
        <n v="296306665.63844764"/>
        <n v="240789948.37670732"/>
        <n v="250614998.590469"/>
        <n v="248240997.50550699"/>
        <n v="268293081.70959455"/>
      </sharedItems>
    </cacheField>
    <cacheField name="Absolute % Error" numFmtId="166">
      <sharedItems containsSemiMixedTypes="0" containsString="0" containsNumber="1" minValue="4.6651179533333393E-4" maxValue="5.7669379342443573E-2" count="48">
        <n v="2.2592225325191152E-2"/>
        <n v="5.5288355484669092E-3"/>
        <n v="4.3730079026354229E-3"/>
        <n v="3.2281400103018644E-2"/>
        <n v="3.0250504058213404E-2"/>
        <n v="1.5478866119204812E-2"/>
        <n v="9.0953953811047598E-3"/>
        <n v="3.8229800243085005E-2"/>
        <n v="1.9627810023786867E-2"/>
        <n v="6.0669267411524209E-3"/>
        <n v="5.631055464076655E-3"/>
        <n v="5.4546342542889543E-3"/>
        <n v="3.7541711871214876E-2"/>
        <n v="1.1197850161160997E-2"/>
        <n v="4.6651179533333393E-4"/>
        <n v="2.0327615146632609E-2"/>
        <n v="1.6013140013263583E-2"/>
        <n v="4.2219750560341461E-2"/>
        <n v="2.5196589937198203E-2"/>
        <n v="2.0099365866846183E-3"/>
        <n v="8.4320035058733991E-3"/>
        <n v="2.2497466986807522E-2"/>
        <n v="4.6854792312852941E-3"/>
        <n v="6.3549402881882197E-3"/>
        <n v="2.6374061166297515E-2"/>
        <n v="1.5714426498774012E-2"/>
        <n v="4.1755736154871232E-3"/>
        <n v="4.2187653906877162E-2"/>
        <n v="2.4360245355388114E-2"/>
        <n v="1.4662426838370889E-2"/>
        <n v="1.4959162331260363E-2"/>
        <n v="2.9929599873110013E-2"/>
        <n v="5.7669379342443573E-2"/>
        <n v="3.1606274211156977E-2"/>
        <n v="1.6998922664299927E-2"/>
        <n v="1.0777582297478865E-2"/>
        <n v="3.9701079618016831E-3"/>
        <n v="1.4564509348535912E-2"/>
        <n v="5.2604456804725704E-2"/>
        <n v="3.6232237858101868E-2"/>
        <n v="2.2434604687766382E-2"/>
        <n v="7.2983873882563029E-3"/>
        <n v="4.1399890495190349E-2"/>
        <n v="3.7419985968830463E-2"/>
        <n v="4.2256920540323727E-2"/>
        <n v="4.2074238975334917E-2"/>
        <n v="2.5872331375425668E-2"/>
        <n v="7.2370799522431311E-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um, Martin" refreshedDate="44512.540749189815" createdVersion="4" refreshedVersion="6" minRefreshableVersion="3" recordCount="72" xr:uid="{318516C8-BB93-4DB0-AEDA-22A21FF5A5A6}">
  <cacheSource type="worksheet">
    <worksheetSource ref="A1:D73" sheet="Normalized Monthly Data Summ"/>
  </cacheSource>
  <cacheFields count="4">
    <cacheField name="Date" numFmtId="17">
      <sharedItems containsSemiMixedTypes="0" containsNonDate="0" containsDate="1" containsString="0" minDate="2017-01-01T00:00:00" maxDate="2022-12-02T00:00:00" count="72"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</sharedItems>
    </cacheField>
    <cacheField name="Year" numFmtId="0">
      <sharedItems containsSemiMixedTypes="0" containsString="0" containsNumber="1" containsInteger="1" minValue="2017" maxValue="2022" count="6">
        <n v="2017"/>
        <n v="2018"/>
        <n v="2019"/>
        <n v="2020"/>
        <n v="2021"/>
        <n v="2022"/>
      </sharedItems>
    </cacheField>
    <cacheField name="WHSL_kWh" numFmtId="0">
      <sharedItems containsString="0" containsBlank="1" containsNumber="1" minValue="218203458.59999999" maxValue="347121684" count="49">
        <n v="277000989.10000002"/>
        <n v="242928835.30000001"/>
        <n v="268282989.5"/>
        <n v="234677447.19999999"/>
        <n v="244160124.5"/>
        <n v="275426179.89999998"/>
        <n v="302256564.30000001"/>
        <n v="284023807.19999999"/>
        <n v="268671076.80000001"/>
        <n v="249859153.69999999"/>
        <n v="253035874.40000001"/>
        <n v="278099027.30000001"/>
        <n v="289798490.89999998"/>
        <n v="251614557"/>
        <n v="268375998.5"/>
        <n v="248656909"/>
        <n v="263110475.40000001"/>
        <n v="281217537.19999999"/>
        <n v="323148008.69999999"/>
        <n v="325222346.5"/>
        <n v="281705838.60000002"/>
        <n v="252830302.90000001"/>
        <n v="259398467.19999999"/>
        <n v="265712562.69999999"/>
        <n v="287103504.5"/>
        <n v="255789708.59999999"/>
        <n v="268817713.80000001"/>
        <n v="238123760.19999999"/>
        <n v="240428351.30000001"/>
        <n v="261805911.09999999"/>
        <n v="332403791.10000002"/>
        <n v="300975559.89999998"/>
        <n v="262855031.90000001"/>
        <n v="244083278"/>
        <n v="253920207"/>
        <n v="264697011.59999999"/>
        <n v="270281846.19999999"/>
        <n v="253965396.19999999"/>
        <n v="250421458"/>
        <n v="218203458.59999999"/>
        <n v="234783952.30000001"/>
        <n v="280693732.89999998"/>
        <n v="347121684"/>
        <n v="307825491.19999999"/>
        <n v="251413926.69999999"/>
        <n v="240496299.80000001"/>
        <n v="241980400.40000001"/>
        <n v="266365374.19999999"/>
        <m/>
      </sharedItems>
    </cacheField>
    <cacheField name="Normalized Value" numFmtId="0">
      <sharedItems containsSemiMixedTypes="0" containsString="0" containsNumber="1" minValue="226109458.21345568" maxValue="361492483.70610607" count="60">
        <n v="270742920.338952"/>
        <n v="244271948.88035432"/>
        <n v="267109785.86677384"/>
        <n v="242253163.76821822"/>
        <n v="251546091.33704114"/>
        <n v="279689464.8643961"/>
        <n v="305005707.25884283"/>
        <n v="273165633.7864635"/>
        <n v="273944501.65431666"/>
        <n v="248343276.51889575"/>
        <n v="254460733.44314754"/>
        <n v="276582098.81960499"/>
        <n v="278918959.45391929"/>
        <n v="248797014.8923471"/>
        <n v="268501199.06888461"/>
        <n v="253711510.94970325"/>
        <n v="267323700.28153655"/>
        <n v="269344602.92622244"/>
        <n v="315005780.83576393"/>
        <n v="324568670.20696223"/>
        <n v="279330493.98129982"/>
        <n v="258518344.2927573"/>
        <n v="258183061.06930715"/>
        <n v="267401150.16977996"/>
        <n v="279531419.11125863"/>
        <n v="251770120.02506247"/>
        <n v="269940181.95311886"/>
        <n v="248169642.9823218"/>
        <n v="246285244.92805946"/>
        <n v="257967201.08264321"/>
        <n v="337376273.37059128"/>
        <n v="291967481.82060772"/>
        <n v="247696345.3532888"/>
        <n v="251797841.01482606"/>
        <n v="258236576.96169603"/>
        <n v="267549805.42641571"/>
        <n v="269208798.09047091"/>
        <n v="257664277.58715951"/>
        <n v="237248173.22966257"/>
        <n v="226109458.21345568"/>
        <n v="240051237.45688191"/>
        <n v="282742344.50015992"/>
        <n v="361492483.70610607"/>
        <n v="296306665.63844764"/>
        <n v="240789948.37670732"/>
        <n v="250614998.590469"/>
        <n v="248240997.50550699"/>
        <n v="268293081.70959455"/>
        <n v="276626100.7755692"/>
        <n v="253788858.41017622"/>
        <n v="266939477.45144761"/>
        <n v="248334947.62770078"/>
        <n v="258607419.8082118"/>
        <n v="271350645.35215062"/>
        <n v="323706633.29425657"/>
        <n v="295039498.95496702"/>
        <n v="258174941.34672427"/>
        <n v="250376269.28502849"/>
        <n v="253227555.50243944"/>
        <n v="268674233.7876086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">
  <r>
    <x v="0"/>
    <x v="0"/>
    <x v="0"/>
    <x v="0"/>
  </r>
  <r>
    <x v="1"/>
    <x v="0"/>
    <x v="1"/>
    <x v="1"/>
  </r>
  <r>
    <x v="2"/>
    <x v="0"/>
    <x v="2"/>
    <x v="2"/>
  </r>
  <r>
    <x v="3"/>
    <x v="0"/>
    <x v="3"/>
    <x v="3"/>
  </r>
  <r>
    <x v="4"/>
    <x v="0"/>
    <x v="4"/>
    <x v="4"/>
  </r>
  <r>
    <x v="5"/>
    <x v="0"/>
    <x v="5"/>
    <x v="5"/>
  </r>
  <r>
    <x v="6"/>
    <x v="0"/>
    <x v="6"/>
    <x v="6"/>
  </r>
  <r>
    <x v="7"/>
    <x v="0"/>
    <x v="7"/>
    <x v="7"/>
  </r>
  <r>
    <x v="8"/>
    <x v="0"/>
    <x v="8"/>
    <x v="8"/>
  </r>
  <r>
    <x v="9"/>
    <x v="0"/>
    <x v="9"/>
    <x v="9"/>
  </r>
  <r>
    <x v="10"/>
    <x v="0"/>
    <x v="10"/>
    <x v="10"/>
  </r>
  <r>
    <x v="11"/>
    <x v="0"/>
    <x v="11"/>
    <x v="11"/>
  </r>
  <r>
    <x v="12"/>
    <x v="1"/>
    <x v="12"/>
    <x v="12"/>
  </r>
  <r>
    <x v="13"/>
    <x v="1"/>
    <x v="13"/>
    <x v="13"/>
  </r>
  <r>
    <x v="14"/>
    <x v="1"/>
    <x v="14"/>
    <x v="14"/>
  </r>
  <r>
    <x v="15"/>
    <x v="1"/>
    <x v="15"/>
    <x v="15"/>
  </r>
  <r>
    <x v="16"/>
    <x v="1"/>
    <x v="16"/>
    <x v="16"/>
  </r>
  <r>
    <x v="17"/>
    <x v="1"/>
    <x v="17"/>
    <x v="17"/>
  </r>
  <r>
    <x v="18"/>
    <x v="1"/>
    <x v="18"/>
    <x v="18"/>
  </r>
  <r>
    <x v="19"/>
    <x v="1"/>
    <x v="19"/>
    <x v="19"/>
  </r>
  <r>
    <x v="20"/>
    <x v="1"/>
    <x v="20"/>
    <x v="20"/>
  </r>
  <r>
    <x v="21"/>
    <x v="1"/>
    <x v="21"/>
    <x v="21"/>
  </r>
  <r>
    <x v="22"/>
    <x v="1"/>
    <x v="22"/>
    <x v="22"/>
  </r>
  <r>
    <x v="23"/>
    <x v="1"/>
    <x v="23"/>
    <x v="23"/>
  </r>
  <r>
    <x v="24"/>
    <x v="2"/>
    <x v="24"/>
    <x v="24"/>
  </r>
  <r>
    <x v="25"/>
    <x v="2"/>
    <x v="25"/>
    <x v="25"/>
  </r>
  <r>
    <x v="26"/>
    <x v="2"/>
    <x v="26"/>
    <x v="26"/>
  </r>
  <r>
    <x v="27"/>
    <x v="2"/>
    <x v="27"/>
    <x v="27"/>
  </r>
  <r>
    <x v="28"/>
    <x v="2"/>
    <x v="28"/>
    <x v="28"/>
  </r>
  <r>
    <x v="29"/>
    <x v="2"/>
    <x v="29"/>
    <x v="29"/>
  </r>
  <r>
    <x v="30"/>
    <x v="2"/>
    <x v="30"/>
    <x v="30"/>
  </r>
  <r>
    <x v="31"/>
    <x v="2"/>
    <x v="31"/>
    <x v="31"/>
  </r>
  <r>
    <x v="32"/>
    <x v="2"/>
    <x v="32"/>
    <x v="32"/>
  </r>
  <r>
    <x v="33"/>
    <x v="2"/>
    <x v="33"/>
    <x v="33"/>
  </r>
  <r>
    <x v="34"/>
    <x v="2"/>
    <x v="34"/>
    <x v="34"/>
  </r>
  <r>
    <x v="35"/>
    <x v="2"/>
    <x v="35"/>
    <x v="35"/>
  </r>
  <r>
    <x v="36"/>
    <x v="3"/>
    <x v="36"/>
    <x v="36"/>
  </r>
  <r>
    <x v="37"/>
    <x v="3"/>
    <x v="37"/>
    <x v="37"/>
  </r>
  <r>
    <x v="38"/>
    <x v="3"/>
    <x v="38"/>
    <x v="38"/>
  </r>
  <r>
    <x v="39"/>
    <x v="3"/>
    <x v="39"/>
    <x v="39"/>
  </r>
  <r>
    <x v="40"/>
    <x v="3"/>
    <x v="40"/>
    <x v="40"/>
  </r>
  <r>
    <x v="41"/>
    <x v="3"/>
    <x v="41"/>
    <x v="41"/>
  </r>
  <r>
    <x v="42"/>
    <x v="3"/>
    <x v="42"/>
    <x v="42"/>
  </r>
  <r>
    <x v="43"/>
    <x v="3"/>
    <x v="43"/>
    <x v="43"/>
  </r>
  <r>
    <x v="44"/>
    <x v="3"/>
    <x v="44"/>
    <x v="44"/>
  </r>
  <r>
    <x v="45"/>
    <x v="3"/>
    <x v="45"/>
    <x v="45"/>
  </r>
  <r>
    <x v="46"/>
    <x v="3"/>
    <x v="46"/>
    <x v="46"/>
  </r>
  <r>
    <x v="47"/>
    <x v="3"/>
    <x v="47"/>
    <x v="47"/>
  </r>
  <r>
    <x v="48"/>
    <x v="4"/>
    <x v="48"/>
    <x v="48"/>
  </r>
  <r>
    <x v="49"/>
    <x v="4"/>
    <x v="48"/>
    <x v="49"/>
  </r>
  <r>
    <x v="50"/>
    <x v="4"/>
    <x v="48"/>
    <x v="50"/>
  </r>
  <r>
    <x v="51"/>
    <x v="4"/>
    <x v="48"/>
    <x v="51"/>
  </r>
  <r>
    <x v="52"/>
    <x v="4"/>
    <x v="48"/>
    <x v="52"/>
  </r>
  <r>
    <x v="53"/>
    <x v="4"/>
    <x v="48"/>
    <x v="53"/>
  </r>
  <r>
    <x v="54"/>
    <x v="4"/>
    <x v="48"/>
    <x v="54"/>
  </r>
  <r>
    <x v="55"/>
    <x v="4"/>
    <x v="48"/>
    <x v="55"/>
  </r>
  <r>
    <x v="56"/>
    <x v="4"/>
    <x v="48"/>
    <x v="56"/>
  </r>
  <r>
    <x v="57"/>
    <x v="4"/>
    <x v="48"/>
    <x v="57"/>
  </r>
  <r>
    <x v="58"/>
    <x v="4"/>
    <x v="48"/>
    <x v="58"/>
  </r>
  <r>
    <x v="59"/>
    <x v="4"/>
    <x v="48"/>
    <x v="59"/>
  </r>
  <r>
    <x v="60"/>
    <x v="5"/>
    <x v="48"/>
    <x v="48"/>
  </r>
  <r>
    <x v="61"/>
    <x v="5"/>
    <x v="48"/>
    <x v="49"/>
  </r>
  <r>
    <x v="62"/>
    <x v="5"/>
    <x v="48"/>
    <x v="50"/>
  </r>
  <r>
    <x v="63"/>
    <x v="5"/>
    <x v="48"/>
    <x v="51"/>
  </r>
  <r>
    <x v="64"/>
    <x v="5"/>
    <x v="48"/>
    <x v="52"/>
  </r>
  <r>
    <x v="65"/>
    <x v="5"/>
    <x v="48"/>
    <x v="53"/>
  </r>
  <r>
    <x v="66"/>
    <x v="5"/>
    <x v="48"/>
    <x v="54"/>
  </r>
  <r>
    <x v="67"/>
    <x v="5"/>
    <x v="48"/>
    <x v="55"/>
  </r>
  <r>
    <x v="68"/>
    <x v="5"/>
    <x v="48"/>
    <x v="56"/>
  </r>
  <r>
    <x v="69"/>
    <x v="5"/>
    <x v="48"/>
    <x v="57"/>
  </r>
  <r>
    <x v="70"/>
    <x v="5"/>
    <x v="48"/>
    <x v="58"/>
  </r>
  <r>
    <x v="71"/>
    <x v="5"/>
    <x v="48"/>
    <x v="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0749F4-928E-4396-8F93-193A5792072B}" name="PivotTable2" cacheId="23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4" indent="0" showHeaders="0" outline="1" outlineData="1" multipleFieldFilters="0" chartFormat="1">
  <location ref="A3:D7" firstHeaderRow="0" firstDataRow="1" firstDataCol="1"/>
  <pivotFields count="6">
    <pivotField numFmtId="14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axis="axisRow" showAll="0" defaultSubtotal="0">
      <items count="4">
        <item x="0"/>
        <item x="1"/>
        <item x="2"/>
        <item x="3"/>
      </items>
    </pivotField>
    <pivotField dataField="1" showAll="0" defaultSubtotal="0">
      <items count="48">
        <item x="39"/>
        <item x="3"/>
        <item x="40"/>
        <item x="27"/>
        <item x="28"/>
        <item x="45"/>
        <item x="46"/>
        <item x="1"/>
        <item x="33"/>
        <item x="4"/>
        <item x="15"/>
        <item x="9"/>
        <item x="38"/>
        <item x="44"/>
        <item x="13"/>
        <item x="21"/>
        <item x="10"/>
        <item x="34"/>
        <item x="37"/>
        <item x="25"/>
        <item x="22"/>
        <item x="29"/>
        <item x="32"/>
        <item x="16"/>
        <item x="35"/>
        <item x="23"/>
        <item x="47"/>
        <item x="2"/>
        <item x="14"/>
        <item x="8"/>
        <item x="26"/>
        <item x="36"/>
        <item x="5"/>
        <item x="0"/>
        <item x="11"/>
        <item x="41"/>
        <item x="17"/>
        <item x="20"/>
        <item x="7"/>
        <item x="24"/>
        <item x="12"/>
        <item x="31"/>
        <item x="6"/>
        <item x="43"/>
        <item x="18"/>
        <item x="19"/>
        <item x="30"/>
        <item x="42"/>
      </items>
    </pivotField>
    <pivotField dataField="1" showAll="0" defaultSubtotal="0">
      <items count="48">
        <item x="39"/>
        <item x="38"/>
        <item x="40"/>
        <item x="44"/>
        <item x="3"/>
        <item x="1"/>
        <item x="28"/>
        <item x="32"/>
        <item x="27"/>
        <item x="46"/>
        <item x="9"/>
        <item x="13"/>
        <item x="45"/>
        <item x="4"/>
        <item x="25"/>
        <item x="33"/>
        <item x="15"/>
        <item x="10"/>
        <item x="37"/>
        <item x="29"/>
        <item x="22"/>
        <item x="34"/>
        <item x="21"/>
        <item x="2"/>
        <item x="16"/>
        <item x="23"/>
        <item x="35"/>
        <item x="47"/>
        <item x="14"/>
        <item x="36"/>
        <item x="17"/>
        <item x="26"/>
        <item x="0"/>
        <item x="7"/>
        <item x="8"/>
        <item x="11"/>
        <item x="12"/>
        <item x="20"/>
        <item x="24"/>
        <item x="5"/>
        <item x="41"/>
        <item x="31"/>
        <item x="43"/>
        <item x="6"/>
        <item x="18"/>
        <item x="19"/>
        <item x="30"/>
        <item x="42"/>
      </items>
    </pivotField>
    <pivotField numFmtId="166" showAll="0" defaultSubtotal="0">
      <items count="48">
        <item x="14"/>
        <item x="19"/>
        <item x="36"/>
        <item x="26"/>
        <item x="2"/>
        <item x="22"/>
        <item x="11"/>
        <item x="1"/>
        <item x="10"/>
        <item x="9"/>
        <item x="23"/>
        <item x="47"/>
        <item x="41"/>
        <item x="20"/>
        <item x="6"/>
        <item x="35"/>
        <item x="13"/>
        <item x="37"/>
        <item x="29"/>
        <item x="30"/>
        <item x="5"/>
        <item x="25"/>
        <item x="16"/>
        <item x="34"/>
        <item x="8"/>
        <item x="15"/>
        <item x="40"/>
        <item x="21"/>
        <item x="0"/>
        <item x="28"/>
        <item x="18"/>
        <item x="46"/>
        <item x="24"/>
        <item x="31"/>
        <item x="4"/>
        <item x="33"/>
        <item x="3"/>
        <item x="39"/>
        <item x="43"/>
        <item x="12"/>
        <item x="7"/>
        <item x="42"/>
        <item x="45"/>
        <item x="27"/>
        <item x="17"/>
        <item x="44"/>
        <item x="38"/>
        <item x="32"/>
      </items>
    </pivotField>
    <pivotField dataField="1" dragToRow="0" dragToCol="0" dragToPage="0" showAll="0" defaultSubtotal="0"/>
  </pivotFields>
  <rowFields count="1">
    <field x="1"/>
  </rowFields>
  <rowItems count="4">
    <i>
      <x/>
    </i>
    <i>
      <x v="1"/>
    </i>
    <i>
      <x v="2"/>
    </i>
    <i>
      <x v="3"/>
    </i>
  </rowItems>
  <colFields count="1">
    <field x="-2"/>
  </colFields>
  <colItems count="3">
    <i>
      <x/>
    </i>
    <i i="1">
      <x v="1"/>
    </i>
    <i i="2">
      <x v="2"/>
    </i>
  </colItems>
  <dataFields count="3">
    <dataField name="WHSL_kWh " fld="2" baseField="0" baseItem="0" numFmtId="167"/>
    <dataField name="Predicted Value " fld="3" baseField="0" baseItem="0" numFmtId="167"/>
    <dataField name="Average of Absolute % Error " fld="5" subtotal="average" baseField="0" baseItem="0" numFmtId="166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925246-3206-4422-A438-9EBAD82A1D8A}" name="PivotTable2" cacheId="30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4" indent="0" showHeaders="0" outline="1" outlineData="1" multipleFieldFilters="0" chartFormat="1">
  <location ref="A3:C7" firstHeaderRow="0" firstDataRow="1" firstDataCol="1"/>
  <pivotFields count="5">
    <pivotField numFmtId="14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axis="axisRow" showAll="0" defaultSubtotal="0">
      <items count="4">
        <item x="0"/>
        <item x="1"/>
        <item x="2"/>
        <item x="3"/>
      </items>
    </pivotField>
    <pivotField dataField="1" showAll="0" defaultSubtotal="0">
      <items count="48">
        <item x="39"/>
        <item x="3"/>
        <item x="40"/>
        <item x="27"/>
        <item x="28"/>
        <item x="45"/>
        <item x="46"/>
        <item x="1"/>
        <item x="33"/>
        <item x="4"/>
        <item x="15"/>
        <item x="9"/>
        <item x="38"/>
        <item x="44"/>
        <item x="13"/>
        <item x="21"/>
        <item x="10"/>
        <item x="34"/>
        <item x="37"/>
        <item x="25"/>
        <item x="22"/>
        <item x="29"/>
        <item x="32"/>
        <item x="16"/>
        <item x="35"/>
        <item x="23"/>
        <item x="47"/>
        <item x="2"/>
        <item x="14"/>
        <item x="8"/>
        <item x="26"/>
        <item x="36"/>
        <item x="5"/>
        <item x="0"/>
        <item x="11"/>
        <item x="41"/>
        <item x="17"/>
        <item x="20"/>
        <item x="7"/>
        <item x="24"/>
        <item x="12"/>
        <item x="31"/>
        <item x="6"/>
        <item x="43"/>
        <item x="18"/>
        <item x="19"/>
        <item x="30"/>
        <item x="42"/>
      </items>
    </pivotField>
    <pivotField dataField="1" showAll="0" defaultSubtotal="0">
      <items count="48">
        <item x="39"/>
        <item x="38"/>
        <item x="40"/>
        <item x="44"/>
        <item x="3"/>
        <item x="1"/>
        <item x="28"/>
        <item x="32"/>
        <item x="27"/>
        <item x="46"/>
        <item x="9"/>
        <item x="13"/>
        <item x="45"/>
        <item x="4"/>
        <item x="25"/>
        <item x="33"/>
        <item x="15"/>
        <item x="10"/>
        <item x="37"/>
        <item x="29"/>
        <item x="22"/>
        <item x="34"/>
        <item x="21"/>
        <item x="2"/>
        <item x="16"/>
        <item x="23"/>
        <item x="35"/>
        <item x="47"/>
        <item x="14"/>
        <item x="36"/>
        <item x="17"/>
        <item x="26"/>
        <item x="0"/>
        <item x="7"/>
        <item x="8"/>
        <item x="11"/>
        <item x="12"/>
        <item x="20"/>
        <item x="24"/>
        <item x="5"/>
        <item x="41"/>
        <item x="31"/>
        <item x="43"/>
        <item x="6"/>
        <item x="18"/>
        <item x="19"/>
        <item x="30"/>
        <item x="42"/>
      </items>
    </pivotField>
    <pivotField numFmtId="166" showAll="0" defaultSubtotal="0">
      <items count="48">
        <item x="14"/>
        <item x="19"/>
        <item x="36"/>
        <item x="26"/>
        <item x="2"/>
        <item x="22"/>
        <item x="11"/>
        <item x="1"/>
        <item x="10"/>
        <item x="9"/>
        <item x="23"/>
        <item x="47"/>
        <item x="41"/>
        <item x="20"/>
        <item x="6"/>
        <item x="35"/>
        <item x="13"/>
        <item x="37"/>
        <item x="29"/>
        <item x="30"/>
        <item x="5"/>
        <item x="25"/>
        <item x="16"/>
        <item x="34"/>
        <item x="8"/>
        <item x="15"/>
        <item x="40"/>
        <item x="21"/>
        <item x="0"/>
        <item x="28"/>
        <item x="18"/>
        <item x="46"/>
        <item x="24"/>
        <item x="31"/>
        <item x="4"/>
        <item x="33"/>
        <item x="3"/>
        <item x="39"/>
        <item x="43"/>
        <item x="12"/>
        <item x="7"/>
        <item x="42"/>
        <item x="45"/>
        <item x="27"/>
        <item x="17"/>
        <item x="44"/>
        <item x="38"/>
        <item x="32"/>
      </items>
    </pivotField>
  </pivotFields>
  <rowFields count="1">
    <field x="1"/>
  </rowFields>
  <rowItems count="4">
    <i>
      <x/>
    </i>
    <i>
      <x v="1"/>
    </i>
    <i>
      <x v="2"/>
    </i>
    <i>
      <x v="3"/>
    </i>
  </rowItems>
  <colFields count="1">
    <field x="-2"/>
  </colFields>
  <colItems count="2">
    <i>
      <x/>
    </i>
    <i i="1">
      <x v="1"/>
    </i>
  </colItems>
  <dataFields count="2">
    <dataField name="Sum of WHSL_kWh" fld="2" baseField="0" baseItem="0" numFmtId="167"/>
    <dataField name="Sum of Predicted Value" fld="3" baseField="0" baseItem="0" numFmtId="167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443238-D714-45F4-9EC1-A345096F94E1}" name="PivotTable1" cacheId="36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4" indent="0" showHeaders="0" outline="1" outlineData="1" multipleFieldFilters="0" chartFormat="1">
  <location ref="A3:C9" firstHeaderRow="0" firstDataRow="1" firstDataCol="1"/>
  <pivotFields count="4">
    <pivotField numFmtId="17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>
      <items count="49">
        <item x="39"/>
        <item x="3"/>
        <item x="40"/>
        <item x="27"/>
        <item x="28"/>
        <item x="45"/>
        <item x="46"/>
        <item x="1"/>
        <item x="33"/>
        <item x="4"/>
        <item x="15"/>
        <item x="9"/>
        <item x="38"/>
        <item x="44"/>
        <item x="13"/>
        <item x="21"/>
        <item x="10"/>
        <item x="34"/>
        <item x="37"/>
        <item x="25"/>
        <item x="22"/>
        <item x="29"/>
        <item x="32"/>
        <item x="16"/>
        <item x="35"/>
        <item x="23"/>
        <item x="47"/>
        <item x="2"/>
        <item x="14"/>
        <item x="8"/>
        <item x="26"/>
        <item x="36"/>
        <item x="5"/>
        <item x="0"/>
        <item x="11"/>
        <item x="41"/>
        <item x="17"/>
        <item x="20"/>
        <item x="7"/>
        <item x="24"/>
        <item x="12"/>
        <item x="31"/>
        <item x="6"/>
        <item x="43"/>
        <item x="18"/>
        <item x="19"/>
        <item x="30"/>
        <item x="42"/>
        <item x="48"/>
      </items>
    </pivotField>
    <pivotField dataField="1" showAll="0" defaultSubtotal="0">
      <items count="60">
        <item x="39"/>
        <item x="38"/>
        <item x="40"/>
        <item x="44"/>
        <item x="3"/>
        <item x="1"/>
        <item x="28"/>
        <item x="32"/>
        <item x="27"/>
        <item x="46"/>
        <item x="51"/>
        <item x="9"/>
        <item x="13"/>
        <item x="57"/>
        <item x="45"/>
        <item x="4"/>
        <item x="25"/>
        <item x="33"/>
        <item x="58"/>
        <item x="15"/>
        <item x="49"/>
        <item x="10"/>
        <item x="37"/>
        <item x="29"/>
        <item x="56"/>
        <item x="22"/>
        <item x="34"/>
        <item x="21"/>
        <item x="52"/>
        <item x="50"/>
        <item x="2"/>
        <item x="16"/>
        <item x="23"/>
        <item x="35"/>
        <item x="47"/>
        <item x="14"/>
        <item x="59"/>
        <item x="36"/>
        <item x="17"/>
        <item x="26"/>
        <item x="0"/>
        <item x="53"/>
        <item x="7"/>
        <item x="8"/>
        <item x="11"/>
        <item x="48"/>
        <item x="12"/>
        <item x="20"/>
        <item x="24"/>
        <item x="5"/>
        <item x="41"/>
        <item x="31"/>
        <item x="55"/>
        <item x="43"/>
        <item x="6"/>
        <item x="18"/>
        <item x="54"/>
        <item x="19"/>
        <item x="30"/>
        <item x="42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-2"/>
  </colFields>
  <colItems count="2">
    <i>
      <x/>
    </i>
    <i i="1">
      <x v="1"/>
    </i>
  </colItems>
  <dataFields count="2">
    <dataField name="Sum of WHSL_kWh" fld="2" baseField="0" baseItem="0" numFmtId="167"/>
    <dataField name="Normalized Value " fld="3" baseField="0" baseItem="0" numFmtId="167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DA2D0-DA86-4FF0-99E1-704194C33D90}">
  <dimension ref="A1:N33"/>
  <sheetViews>
    <sheetView tabSelected="1" workbookViewId="0">
      <selection activeCell="J1" sqref="J1:J1048576"/>
    </sheetView>
  </sheetViews>
  <sheetFormatPr defaultRowHeight="15" x14ac:dyDescent="0.25"/>
  <cols>
    <col min="1" max="1" width="18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7" width="12.7109375" bestFit="1" customWidth="1"/>
    <col min="10" max="10" width="15.7109375" customWidth="1"/>
    <col min="11" max="11" width="17.85546875" bestFit="1" customWidth="1"/>
    <col min="12" max="12" width="9.5703125" bestFit="1" customWidth="1"/>
    <col min="13" max="13" width="17.5703125" bestFit="1" customWidth="1"/>
    <col min="14" max="14" width="9.5703125" bestFit="1" customWidth="1"/>
  </cols>
  <sheetData>
    <row r="1" spans="1:14" x14ac:dyDescent="0.25">
      <c r="A1" t="s">
        <v>7</v>
      </c>
    </row>
    <row r="2" spans="1:14" ht="15.75" thickBot="1" x14ac:dyDescent="0.3"/>
    <row r="3" spans="1:14" x14ac:dyDescent="0.25">
      <c r="A3" s="7" t="s">
        <v>8</v>
      </c>
      <c r="B3" s="7"/>
    </row>
    <row r="4" spans="1:14" x14ac:dyDescent="0.25">
      <c r="A4" s="4" t="s">
        <v>9</v>
      </c>
      <c r="B4" s="4">
        <v>0.96662612010899351</v>
      </c>
      <c r="K4" s="1"/>
      <c r="L4" s="1"/>
      <c r="M4" s="1"/>
      <c r="N4" s="1"/>
    </row>
    <row r="5" spans="1:14" x14ac:dyDescent="0.25">
      <c r="A5" s="4" t="s">
        <v>10</v>
      </c>
      <c r="B5" s="4">
        <v>0.93436605607696632</v>
      </c>
      <c r="J5" s="15" t="s">
        <v>40</v>
      </c>
      <c r="K5" s="1"/>
      <c r="L5" s="1"/>
      <c r="M5" s="1"/>
      <c r="N5" s="1"/>
    </row>
    <row r="6" spans="1:14" x14ac:dyDescent="0.25">
      <c r="A6" s="4" t="s">
        <v>11</v>
      </c>
      <c r="B6" s="4">
        <v>0.92826057292133524</v>
      </c>
      <c r="J6" s="1"/>
      <c r="K6" s="1" t="s">
        <v>37</v>
      </c>
      <c r="L6" s="1" t="s">
        <v>41</v>
      </c>
      <c r="M6" s="1" t="s">
        <v>39</v>
      </c>
      <c r="N6" s="1" t="s">
        <v>41</v>
      </c>
    </row>
    <row r="7" spans="1:14" x14ac:dyDescent="0.25">
      <c r="A7" s="4" t="s">
        <v>12</v>
      </c>
      <c r="B7" s="4">
        <v>7279840.1665090183</v>
      </c>
      <c r="J7" s="1">
        <v>2017</v>
      </c>
      <c r="K7" s="17">
        <v>3178422069.2000003</v>
      </c>
      <c r="L7" s="17"/>
      <c r="M7" s="17">
        <v>3187115326.5370069</v>
      </c>
      <c r="N7" s="1"/>
    </row>
    <row r="8" spans="1:14" ht="15.75" thickBot="1" x14ac:dyDescent="0.3">
      <c r="A8" s="5" t="s">
        <v>13</v>
      </c>
      <c r="B8" s="5">
        <v>48</v>
      </c>
      <c r="J8" s="1">
        <v>2018</v>
      </c>
      <c r="K8" s="17">
        <v>3310791494.5999994</v>
      </c>
      <c r="L8" s="18">
        <f>K8/K7-1</f>
        <v>4.1646270544967612E-2</v>
      </c>
      <c r="M8" s="17">
        <v>3289604488.1284838</v>
      </c>
      <c r="N8" s="18">
        <f>M8/M7-1</f>
        <v>3.2157343268415017E-2</v>
      </c>
    </row>
    <row r="9" spans="1:14" x14ac:dyDescent="0.25">
      <c r="J9" s="1">
        <v>2019</v>
      </c>
      <c r="K9" s="17">
        <v>3211003829</v>
      </c>
      <c r="L9" s="18">
        <f t="shared" ref="L9:L10" si="0">K9/K8-1</f>
        <v>-3.0140123823187315E-2</v>
      </c>
      <c r="M9" s="17">
        <v>3208288134.0298901</v>
      </c>
      <c r="N9" s="18">
        <f t="shared" ref="N9:N12" si="1">M9/M8-1</f>
        <v>-2.4719188702486239E-2</v>
      </c>
    </row>
    <row r="10" spans="1:14" ht="15.75" thickBot="1" x14ac:dyDescent="0.3">
      <c r="A10" t="s">
        <v>14</v>
      </c>
      <c r="J10" s="1">
        <v>2020</v>
      </c>
      <c r="K10" s="17">
        <v>3163553020.4999995</v>
      </c>
      <c r="L10" s="18">
        <f t="shared" si="0"/>
        <v>-1.4777562104240194E-2</v>
      </c>
      <c r="M10" s="17">
        <v>3178762464.6046219</v>
      </c>
      <c r="N10" s="18">
        <f t="shared" si="1"/>
        <v>-9.2029357064576933E-3</v>
      </c>
    </row>
    <row r="11" spans="1:14" x14ac:dyDescent="0.25">
      <c r="A11" s="6"/>
      <c r="B11" s="6" t="s">
        <v>18</v>
      </c>
      <c r="C11" s="6" t="s">
        <v>19</v>
      </c>
      <c r="D11" s="6" t="s">
        <v>20</v>
      </c>
      <c r="E11" s="6" t="s">
        <v>21</v>
      </c>
      <c r="F11" s="6" t="s">
        <v>22</v>
      </c>
      <c r="J11" s="21">
        <v>2021</v>
      </c>
      <c r="K11" s="20"/>
      <c r="L11" s="19"/>
      <c r="M11" s="20">
        <v>3224846581.5962806</v>
      </c>
      <c r="N11" s="19">
        <f t="shared" si="1"/>
        <v>1.4497502567368148E-2</v>
      </c>
    </row>
    <row r="12" spans="1:14" x14ac:dyDescent="0.25">
      <c r="A12" s="4" t="s">
        <v>15</v>
      </c>
      <c r="B12" s="4">
        <v>4</v>
      </c>
      <c r="C12" s="4">
        <v>3.244148272241206E+16</v>
      </c>
      <c r="D12" s="4">
        <v>8110370680603015</v>
      </c>
      <c r="E12" s="4">
        <v>153.03720152191534</v>
      </c>
      <c r="F12" s="4">
        <v>7.8039791350778632E-25</v>
      </c>
      <c r="J12" s="21">
        <v>2022</v>
      </c>
      <c r="K12" s="20"/>
      <c r="L12" s="19"/>
      <c r="M12" s="20">
        <v>3224846581.5962806</v>
      </c>
      <c r="N12" s="19">
        <f t="shared" si="1"/>
        <v>0</v>
      </c>
    </row>
    <row r="13" spans="1:14" x14ac:dyDescent="0.25">
      <c r="A13" s="4" t="s">
        <v>16</v>
      </c>
      <c r="B13" s="4">
        <v>43</v>
      </c>
      <c r="C13" s="4">
        <v>2278831132546476.5</v>
      </c>
      <c r="D13" s="4">
        <v>52996072849918.055</v>
      </c>
      <c r="E13" s="4"/>
      <c r="F13" s="4"/>
      <c r="K13" s="1"/>
      <c r="L13" s="1"/>
      <c r="M13" s="1"/>
      <c r="N13" s="1"/>
    </row>
    <row r="14" spans="1:14" ht="15.75" thickBot="1" x14ac:dyDescent="0.3">
      <c r="A14" s="5" t="s">
        <v>17</v>
      </c>
      <c r="B14" s="5">
        <v>47</v>
      </c>
      <c r="C14" s="5">
        <v>3.4720313854958536E+16</v>
      </c>
      <c r="D14" s="5"/>
      <c r="E14" s="5"/>
      <c r="F14" s="5"/>
      <c r="K14" s="1"/>
      <c r="L14" s="1"/>
      <c r="M14" s="1"/>
      <c r="N14" s="1"/>
    </row>
    <row r="15" spans="1:14" ht="15.75" thickBot="1" x14ac:dyDescent="0.3">
      <c r="K15" s="1"/>
      <c r="L15" s="1"/>
      <c r="M15" s="1"/>
      <c r="N15" s="1"/>
    </row>
    <row r="16" spans="1:14" x14ac:dyDescent="0.25">
      <c r="A16" s="6"/>
      <c r="B16" s="6" t="s">
        <v>23</v>
      </c>
      <c r="C16" s="6" t="s">
        <v>12</v>
      </c>
      <c r="D16" s="6" t="s">
        <v>24</v>
      </c>
      <c r="E16" s="6" t="s">
        <v>25</v>
      </c>
      <c r="F16" s="6" t="s">
        <v>26</v>
      </c>
      <c r="G16" s="6" t="s">
        <v>27</v>
      </c>
      <c r="K16" s="1"/>
      <c r="L16" s="1"/>
      <c r="M16" s="1"/>
      <c r="N16" s="1"/>
    </row>
    <row r="17" spans="1:14" x14ac:dyDescent="0.25">
      <c r="A17" s="4" t="s">
        <v>2</v>
      </c>
      <c r="B17" s="4">
        <v>33628104.405783892</v>
      </c>
      <c r="C17" s="4">
        <v>40329797.633207209</v>
      </c>
      <c r="D17" s="4">
        <v>0.83382774968587492</v>
      </c>
      <c r="E17" s="4">
        <v>0.40898625017244772</v>
      </c>
      <c r="F17" s="4">
        <v>-47704683.877541885</v>
      </c>
      <c r="G17" s="4">
        <v>114960892.68910967</v>
      </c>
      <c r="K17" s="1"/>
      <c r="L17" s="1"/>
      <c r="M17" s="1"/>
      <c r="N17" s="1"/>
    </row>
    <row r="18" spans="1:14" x14ac:dyDescent="0.25">
      <c r="A18" s="4" t="s">
        <v>3</v>
      </c>
      <c r="B18" s="4">
        <v>59462.102654307317</v>
      </c>
      <c r="C18" s="4">
        <v>6162.7186276751818</v>
      </c>
      <c r="D18" s="4">
        <v>9.6486804358190774</v>
      </c>
      <c r="E18" s="4">
        <v>2.527023542582326E-12</v>
      </c>
      <c r="F18" s="4">
        <v>47033.796071838769</v>
      </c>
      <c r="G18" s="4">
        <v>71890.409236775857</v>
      </c>
      <c r="K18" s="1"/>
      <c r="L18" s="1"/>
      <c r="M18" s="1"/>
      <c r="N18" s="1"/>
    </row>
    <row r="19" spans="1:14" x14ac:dyDescent="0.25">
      <c r="A19" s="4" t="s">
        <v>4</v>
      </c>
      <c r="B19" s="4">
        <v>758371.39419857925</v>
      </c>
      <c r="C19" s="4">
        <v>37888.934983594583</v>
      </c>
      <c r="D19" s="4">
        <v>20.015642945016644</v>
      </c>
      <c r="E19" s="4">
        <v>2.0535119544064398E-23</v>
      </c>
      <c r="F19" s="4">
        <v>681961.07458011387</v>
      </c>
      <c r="G19" s="4">
        <v>834781.71381704463</v>
      </c>
      <c r="K19" s="1"/>
      <c r="L19" s="1"/>
      <c r="M19" s="1"/>
      <c r="N19" s="1"/>
    </row>
    <row r="20" spans="1:14" x14ac:dyDescent="0.25">
      <c r="A20" s="4" t="s">
        <v>1</v>
      </c>
      <c r="B20" s="4">
        <v>6459047.5373129454</v>
      </c>
      <c r="C20" s="4">
        <v>1328576.9770049723</v>
      </c>
      <c r="D20" s="4">
        <v>4.8616283806706155</v>
      </c>
      <c r="E20" s="4">
        <v>1.5905287071347319E-5</v>
      </c>
      <c r="F20" s="4">
        <v>3779716.7117133327</v>
      </c>
      <c r="G20" s="4">
        <v>9138378.362912558</v>
      </c>
      <c r="K20" s="1"/>
      <c r="L20" s="1"/>
      <c r="M20" s="1"/>
      <c r="N20" s="1"/>
    </row>
    <row r="21" spans="1:14" ht="15.75" thickBot="1" x14ac:dyDescent="0.3">
      <c r="A21" s="5" t="s">
        <v>5</v>
      </c>
      <c r="B21" s="8">
        <v>-23742962.273983032</v>
      </c>
      <c r="C21" s="5">
        <v>4409369.8008489674</v>
      </c>
      <c r="D21" s="5">
        <v>-5.3846611525782277</v>
      </c>
      <c r="E21" s="5">
        <v>2.8475233448540703E-6</v>
      </c>
      <c r="F21" s="5">
        <v>-32635303.954865891</v>
      </c>
      <c r="G21" s="5">
        <v>-14850620.593100172</v>
      </c>
      <c r="K21" s="1"/>
      <c r="L21" s="1"/>
      <c r="M21" s="1"/>
      <c r="N21" s="1"/>
    </row>
    <row r="22" spans="1:14" x14ac:dyDescent="0.25">
      <c r="K22" s="1"/>
      <c r="L22" s="1"/>
      <c r="M22" s="1"/>
      <c r="N22" s="1"/>
    </row>
    <row r="23" spans="1:14" x14ac:dyDescent="0.25">
      <c r="K23" s="1"/>
      <c r="L23" s="1"/>
      <c r="M23" s="1"/>
      <c r="N23" s="1"/>
    </row>
    <row r="24" spans="1:14" x14ac:dyDescent="0.25">
      <c r="K24" s="1"/>
      <c r="L24" s="1"/>
      <c r="M24" s="1"/>
      <c r="N24" s="1"/>
    </row>
    <row r="25" spans="1:14" x14ac:dyDescent="0.25">
      <c r="K25" s="1"/>
      <c r="L25" s="1"/>
      <c r="M25" s="1"/>
      <c r="N25" s="1"/>
    </row>
    <row r="26" spans="1:14" x14ac:dyDescent="0.25">
      <c r="K26" s="1"/>
      <c r="L26" s="1"/>
      <c r="M26" s="1"/>
      <c r="N26" s="1"/>
    </row>
    <row r="27" spans="1:14" x14ac:dyDescent="0.25">
      <c r="K27" s="1"/>
      <c r="L27" s="1"/>
      <c r="M27" s="1"/>
      <c r="N27" s="1"/>
    </row>
    <row r="28" spans="1:14" x14ac:dyDescent="0.25">
      <c r="K28" s="1"/>
      <c r="L28" s="1"/>
      <c r="M28" s="1"/>
      <c r="N28" s="1"/>
    </row>
    <row r="29" spans="1:14" x14ac:dyDescent="0.25">
      <c r="K29" s="1"/>
      <c r="L29" s="1"/>
      <c r="M29" s="1"/>
      <c r="N29" s="1"/>
    </row>
    <row r="30" spans="1:14" x14ac:dyDescent="0.25">
      <c r="K30" s="1"/>
      <c r="L30" s="1"/>
      <c r="M30" s="1"/>
      <c r="N30" s="1"/>
    </row>
    <row r="31" spans="1:14" x14ac:dyDescent="0.25">
      <c r="K31" s="1"/>
      <c r="L31" s="1"/>
      <c r="M31" s="1"/>
      <c r="N31" s="1"/>
    </row>
    <row r="32" spans="1:14" x14ac:dyDescent="0.25">
      <c r="K32" s="1"/>
      <c r="L32" s="1"/>
      <c r="M32" s="1"/>
      <c r="N32" s="1"/>
    </row>
    <row r="33" spans="11:14" x14ac:dyDescent="0.25">
      <c r="K33" s="1"/>
      <c r="L33" s="1"/>
      <c r="M33" s="1"/>
      <c r="N33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D4FF4-6CCD-41BB-B2D7-ED3A9DB46196}">
  <dimension ref="A1:F49"/>
  <sheetViews>
    <sheetView topLeftCell="A16" workbookViewId="0">
      <selection sqref="A1:A1048576"/>
    </sheetView>
  </sheetViews>
  <sheetFormatPr defaultRowHeight="15" x14ac:dyDescent="0.25"/>
  <cols>
    <col min="1" max="1" width="9.7109375" style="2" bestFit="1" customWidth="1"/>
    <col min="2" max="2" width="13.5703125" bestFit="1" customWidth="1"/>
    <col min="3" max="3" width="10.28515625" bestFit="1" customWidth="1"/>
    <col min="4" max="4" width="10.140625" bestFit="1" customWidth="1"/>
    <col min="5" max="5" width="11.140625" bestFit="1" customWidth="1"/>
    <col min="6" max="6" width="6.5703125" bestFit="1" customWidth="1"/>
    <col min="7" max="7" width="13.5703125" bestFit="1" customWidth="1"/>
  </cols>
  <sheetData>
    <row r="1" spans="1:6" x14ac:dyDescent="0.25">
      <c r="A1" s="2" t="s">
        <v>6</v>
      </c>
      <c r="B1" t="s">
        <v>2</v>
      </c>
      <c r="C1" t="s">
        <v>3</v>
      </c>
      <c r="D1" t="s">
        <v>4</v>
      </c>
      <c r="E1" t="s">
        <v>1</v>
      </c>
      <c r="F1" t="s">
        <v>5</v>
      </c>
    </row>
    <row r="2" spans="1:6" x14ac:dyDescent="0.25">
      <c r="A2" s="2">
        <v>42736</v>
      </c>
      <c r="B2">
        <v>277000989.10000002</v>
      </c>
      <c r="C2">
        <v>620.29999999999995</v>
      </c>
      <c r="D2">
        <v>0</v>
      </c>
      <c r="E2">
        <v>31</v>
      </c>
      <c r="F2">
        <v>0</v>
      </c>
    </row>
    <row r="3" spans="1:6" x14ac:dyDescent="0.25">
      <c r="A3" s="2">
        <v>42767</v>
      </c>
      <c r="B3">
        <v>242928835.30000001</v>
      </c>
      <c r="C3">
        <v>501</v>
      </c>
      <c r="D3">
        <v>0</v>
      </c>
      <c r="E3">
        <v>28</v>
      </c>
      <c r="F3">
        <v>0</v>
      </c>
    </row>
    <row r="4" spans="1:6" x14ac:dyDescent="0.25">
      <c r="A4" s="2">
        <v>42795</v>
      </c>
      <c r="B4">
        <v>268282989.5</v>
      </c>
      <c r="C4">
        <v>559.20000000000005</v>
      </c>
      <c r="D4">
        <v>0</v>
      </c>
      <c r="E4">
        <v>31</v>
      </c>
      <c r="F4">
        <v>0</v>
      </c>
    </row>
    <row r="5" spans="1:6" x14ac:dyDescent="0.25">
      <c r="A5" s="2">
        <v>42826</v>
      </c>
      <c r="B5">
        <v>234677447.19999999</v>
      </c>
      <c r="C5">
        <v>249.8</v>
      </c>
      <c r="D5">
        <v>0</v>
      </c>
      <c r="E5">
        <v>30</v>
      </c>
      <c r="F5">
        <v>0</v>
      </c>
    </row>
    <row r="6" spans="1:6" x14ac:dyDescent="0.25">
      <c r="A6" s="2">
        <v>42856</v>
      </c>
      <c r="B6">
        <v>244160124.5</v>
      </c>
      <c r="C6">
        <v>186.5</v>
      </c>
      <c r="D6">
        <v>8.6999999999999993</v>
      </c>
      <c r="E6">
        <v>31</v>
      </c>
      <c r="F6">
        <v>0</v>
      </c>
    </row>
    <row r="7" spans="1:6" x14ac:dyDescent="0.25">
      <c r="A7" s="2">
        <v>42887</v>
      </c>
      <c r="B7">
        <v>275426179.89999998</v>
      </c>
      <c r="C7">
        <v>28.7</v>
      </c>
      <c r="D7">
        <v>66.7</v>
      </c>
      <c r="E7">
        <v>30</v>
      </c>
      <c r="F7">
        <v>0</v>
      </c>
    </row>
    <row r="8" spans="1:6" x14ac:dyDescent="0.25">
      <c r="A8" s="2">
        <v>42917</v>
      </c>
      <c r="B8">
        <v>302256564.30000001</v>
      </c>
      <c r="C8">
        <v>0.2</v>
      </c>
      <c r="D8">
        <v>93.8</v>
      </c>
      <c r="E8">
        <v>31</v>
      </c>
      <c r="F8">
        <v>0</v>
      </c>
    </row>
    <row r="9" spans="1:6" x14ac:dyDescent="0.25">
      <c r="A9" s="2">
        <v>42948</v>
      </c>
      <c r="B9">
        <v>284023807.19999999</v>
      </c>
      <c r="C9">
        <v>20.8</v>
      </c>
      <c r="D9">
        <v>50.2</v>
      </c>
      <c r="E9">
        <v>31</v>
      </c>
      <c r="F9">
        <v>0</v>
      </c>
    </row>
    <row r="10" spans="1:6" x14ac:dyDescent="0.25">
      <c r="A10" s="2">
        <v>42979</v>
      </c>
      <c r="B10">
        <v>268671076.80000001</v>
      </c>
      <c r="C10">
        <v>66</v>
      </c>
      <c r="D10">
        <v>56.2</v>
      </c>
      <c r="E10">
        <v>30</v>
      </c>
      <c r="F10">
        <v>0</v>
      </c>
    </row>
    <row r="11" spans="1:6" x14ac:dyDescent="0.25">
      <c r="A11" s="2">
        <v>43009</v>
      </c>
      <c r="B11">
        <v>249859153.69999999</v>
      </c>
      <c r="C11">
        <v>176</v>
      </c>
      <c r="D11">
        <v>5.3</v>
      </c>
      <c r="E11">
        <v>31</v>
      </c>
      <c r="F11">
        <v>0</v>
      </c>
    </row>
    <row r="12" spans="1:6" x14ac:dyDescent="0.25">
      <c r="A12" s="2">
        <v>43040</v>
      </c>
      <c r="B12">
        <v>253035874.40000001</v>
      </c>
      <c r="C12">
        <v>455.1</v>
      </c>
      <c r="D12">
        <v>0</v>
      </c>
      <c r="E12">
        <v>30</v>
      </c>
      <c r="F12">
        <v>0</v>
      </c>
    </row>
    <row r="13" spans="1:6" x14ac:dyDescent="0.25">
      <c r="A13" s="2">
        <v>43070</v>
      </c>
      <c r="B13">
        <v>278099027.30000001</v>
      </c>
      <c r="C13">
        <v>718.5</v>
      </c>
      <c r="D13">
        <v>0</v>
      </c>
      <c r="E13">
        <v>31</v>
      </c>
      <c r="F13">
        <v>0</v>
      </c>
    </row>
    <row r="14" spans="1:6" x14ac:dyDescent="0.25">
      <c r="A14" s="2">
        <v>43101</v>
      </c>
      <c r="B14">
        <v>289798490.89999998</v>
      </c>
      <c r="C14">
        <v>757.8</v>
      </c>
      <c r="D14">
        <v>0</v>
      </c>
      <c r="E14">
        <v>31</v>
      </c>
      <c r="F14">
        <v>0</v>
      </c>
    </row>
    <row r="15" spans="1:6" x14ac:dyDescent="0.25">
      <c r="A15" s="2">
        <v>43132</v>
      </c>
      <c r="B15">
        <v>251614557</v>
      </c>
      <c r="C15">
        <v>577.1</v>
      </c>
      <c r="D15">
        <v>0</v>
      </c>
      <c r="E15">
        <v>28</v>
      </c>
      <c r="F15">
        <v>0</v>
      </c>
    </row>
    <row r="16" spans="1:6" x14ac:dyDescent="0.25">
      <c r="A16" s="2">
        <v>43160</v>
      </c>
      <c r="B16">
        <v>268375998.5</v>
      </c>
      <c r="C16">
        <v>582.6</v>
      </c>
      <c r="D16">
        <v>0</v>
      </c>
      <c r="E16">
        <v>31</v>
      </c>
      <c r="F16">
        <v>0</v>
      </c>
    </row>
    <row r="17" spans="1:6" x14ac:dyDescent="0.25">
      <c r="A17" s="2">
        <v>43191</v>
      </c>
      <c r="B17">
        <v>248656909</v>
      </c>
      <c r="C17">
        <v>442.5</v>
      </c>
      <c r="D17">
        <v>0</v>
      </c>
      <c r="E17">
        <v>30</v>
      </c>
      <c r="F17">
        <v>0</v>
      </c>
    </row>
    <row r="18" spans="1:6" x14ac:dyDescent="0.25">
      <c r="A18" s="2">
        <v>43221</v>
      </c>
      <c r="B18">
        <v>263110475.40000001</v>
      </c>
      <c r="C18">
        <v>75.599999999999994</v>
      </c>
      <c r="D18">
        <v>38.200000000000003</v>
      </c>
      <c r="E18">
        <v>31</v>
      </c>
      <c r="F18">
        <v>0</v>
      </c>
    </row>
    <row r="19" spans="1:6" x14ac:dyDescent="0.25">
      <c r="A19" s="2">
        <v>43252</v>
      </c>
      <c r="B19">
        <v>281217537.19999999</v>
      </c>
      <c r="C19">
        <v>16.7</v>
      </c>
      <c r="D19">
        <v>54</v>
      </c>
      <c r="E19">
        <v>30</v>
      </c>
      <c r="F19">
        <v>0</v>
      </c>
    </row>
    <row r="20" spans="1:6" x14ac:dyDescent="0.25">
      <c r="A20" s="2">
        <v>43282</v>
      </c>
      <c r="B20">
        <v>323148008.69999999</v>
      </c>
      <c r="C20">
        <v>1.3</v>
      </c>
      <c r="D20">
        <v>106.9</v>
      </c>
      <c r="E20">
        <v>31</v>
      </c>
      <c r="F20">
        <v>0</v>
      </c>
    </row>
    <row r="21" spans="1:6" x14ac:dyDescent="0.25">
      <c r="A21" s="2">
        <v>43313</v>
      </c>
      <c r="B21">
        <v>325222346.5</v>
      </c>
      <c r="C21">
        <v>2.7</v>
      </c>
      <c r="D21">
        <v>119.4</v>
      </c>
      <c r="E21">
        <v>31</v>
      </c>
      <c r="F21">
        <v>0</v>
      </c>
    </row>
    <row r="22" spans="1:6" x14ac:dyDescent="0.25">
      <c r="A22" s="2">
        <v>43344</v>
      </c>
      <c r="B22">
        <v>281705838.60000002</v>
      </c>
      <c r="C22">
        <v>62.2</v>
      </c>
      <c r="D22">
        <v>63.6</v>
      </c>
      <c r="E22">
        <v>30</v>
      </c>
      <c r="F22">
        <v>0</v>
      </c>
    </row>
    <row r="23" spans="1:6" x14ac:dyDescent="0.25">
      <c r="A23" s="2">
        <v>43374</v>
      </c>
      <c r="B23">
        <v>252830302.90000001</v>
      </c>
      <c r="C23">
        <v>285.89999999999998</v>
      </c>
      <c r="D23">
        <v>10.1</v>
      </c>
      <c r="E23">
        <v>31</v>
      </c>
      <c r="F23">
        <v>0</v>
      </c>
    </row>
    <row r="24" spans="1:6" x14ac:dyDescent="0.25">
      <c r="A24" s="2">
        <v>43405</v>
      </c>
      <c r="B24">
        <v>259398467.19999999</v>
      </c>
      <c r="C24">
        <v>517.70000000000005</v>
      </c>
      <c r="D24">
        <v>0</v>
      </c>
      <c r="E24">
        <v>30</v>
      </c>
      <c r="F24">
        <v>0</v>
      </c>
    </row>
    <row r="25" spans="1:6" x14ac:dyDescent="0.25">
      <c r="A25" s="2">
        <v>43435</v>
      </c>
      <c r="B25">
        <v>265712562.69999999</v>
      </c>
      <c r="C25">
        <v>564.1</v>
      </c>
      <c r="D25">
        <v>0</v>
      </c>
      <c r="E25">
        <v>31</v>
      </c>
      <c r="F25">
        <v>0</v>
      </c>
    </row>
    <row r="26" spans="1:6" x14ac:dyDescent="0.25">
      <c r="A26" s="2">
        <v>43466</v>
      </c>
      <c r="B26">
        <v>287103504.5</v>
      </c>
      <c r="C26">
        <v>768.1</v>
      </c>
      <c r="D26">
        <v>0</v>
      </c>
      <c r="E26">
        <v>31</v>
      </c>
      <c r="F26">
        <v>0</v>
      </c>
    </row>
    <row r="27" spans="1:6" x14ac:dyDescent="0.25">
      <c r="A27" s="2">
        <v>43497</v>
      </c>
      <c r="B27">
        <v>255789708.59999999</v>
      </c>
      <c r="C27">
        <v>627.1</v>
      </c>
      <c r="D27">
        <v>0</v>
      </c>
      <c r="E27">
        <v>28</v>
      </c>
      <c r="F27">
        <v>0</v>
      </c>
    </row>
    <row r="28" spans="1:6" x14ac:dyDescent="0.25">
      <c r="A28" s="2">
        <v>43525</v>
      </c>
      <c r="B28">
        <v>268817713.80000001</v>
      </c>
      <c r="C28">
        <v>606.79999999999995</v>
      </c>
      <c r="D28">
        <v>0</v>
      </c>
      <c r="E28">
        <v>31</v>
      </c>
      <c r="F28">
        <v>0</v>
      </c>
    </row>
    <row r="29" spans="1:6" x14ac:dyDescent="0.25">
      <c r="A29" s="2">
        <v>43556</v>
      </c>
      <c r="B29">
        <v>238123760.19999999</v>
      </c>
      <c r="C29">
        <v>349.3</v>
      </c>
      <c r="D29">
        <v>0</v>
      </c>
      <c r="E29">
        <v>30</v>
      </c>
      <c r="F29">
        <v>0</v>
      </c>
    </row>
    <row r="30" spans="1:6" x14ac:dyDescent="0.25">
      <c r="A30" s="2">
        <v>43586</v>
      </c>
      <c r="B30">
        <v>240428351.30000001</v>
      </c>
      <c r="C30">
        <v>177.1</v>
      </c>
      <c r="D30">
        <v>2.5</v>
      </c>
      <c r="E30">
        <v>31</v>
      </c>
      <c r="F30">
        <v>0</v>
      </c>
    </row>
    <row r="31" spans="1:6" x14ac:dyDescent="0.25">
      <c r="A31" s="2">
        <v>43617</v>
      </c>
      <c r="B31">
        <v>261805911.09999999</v>
      </c>
      <c r="C31">
        <v>35.799999999999997</v>
      </c>
      <c r="D31">
        <v>37.5</v>
      </c>
      <c r="E31">
        <v>30</v>
      </c>
      <c r="F31">
        <v>0</v>
      </c>
    </row>
    <row r="32" spans="1:6" x14ac:dyDescent="0.25">
      <c r="A32" s="2">
        <v>43647</v>
      </c>
      <c r="B32">
        <v>332403791.10000002</v>
      </c>
      <c r="C32">
        <v>0</v>
      </c>
      <c r="D32">
        <v>136.5</v>
      </c>
      <c r="E32">
        <v>31</v>
      </c>
      <c r="F32">
        <v>0</v>
      </c>
    </row>
    <row r="33" spans="1:6" x14ac:dyDescent="0.25">
      <c r="A33" s="2">
        <v>43678</v>
      </c>
      <c r="B33">
        <v>300975559.89999998</v>
      </c>
      <c r="C33">
        <v>10.5</v>
      </c>
      <c r="D33">
        <v>75.8</v>
      </c>
      <c r="E33">
        <v>31</v>
      </c>
      <c r="F33">
        <v>0</v>
      </c>
    </row>
    <row r="34" spans="1:6" x14ac:dyDescent="0.25">
      <c r="A34" s="2">
        <v>43709</v>
      </c>
      <c r="B34">
        <v>262855031.90000001</v>
      </c>
      <c r="C34">
        <v>42.9</v>
      </c>
      <c r="D34">
        <v>23.4</v>
      </c>
      <c r="E34">
        <v>30</v>
      </c>
      <c r="F34">
        <v>0</v>
      </c>
    </row>
    <row r="35" spans="1:6" x14ac:dyDescent="0.25">
      <c r="A35" s="2">
        <v>43739</v>
      </c>
      <c r="B35">
        <v>244083278</v>
      </c>
      <c r="C35">
        <v>244.3</v>
      </c>
      <c r="D35">
        <v>4.5</v>
      </c>
      <c r="E35">
        <v>31</v>
      </c>
      <c r="F35">
        <v>0</v>
      </c>
    </row>
    <row r="36" spans="1:6" x14ac:dyDescent="0.25">
      <c r="A36" s="2">
        <v>43770</v>
      </c>
      <c r="B36">
        <v>253920207</v>
      </c>
      <c r="C36">
        <v>518.6</v>
      </c>
      <c r="D36">
        <v>0</v>
      </c>
      <c r="E36">
        <v>30</v>
      </c>
      <c r="F36">
        <v>0</v>
      </c>
    </row>
    <row r="37" spans="1:6" x14ac:dyDescent="0.25">
      <c r="A37" s="2">
        <v>43800</v>
      </c>
      <c r="B37">
        <v>264697011.59999999</v>
      </c>
      <c r="C37">
        <v>566.6</v>
      </c>
      <c r="D37">
        <v>0</v>
      </c>
      <c r="E37">
        <v>31</v>
      </c>
      <c r="F37">
        <v>0</v>
      </c>
    </row>
    <row r="38" spans="1:6" x14ac:dyDescent="0.25">
      <c r="A38" s="2">
        <v>43831</v>
      </c>
      <c r="B38">
        <v>270281846.19999999</v>
      </c>
      <c r="C38">
        <v>594.5</v>
      </c>
      <c r="D38">
        <v>0</v>
      </c>
      <c r="E38">
        <v>31</v>
      </c>
      <c r="F38">
        <v>0</v>
      </c>
    </row>
    <row r="39" spans="1:6" x14ac:dyDescent="0.25">
      <c r="A39" s="2">
        <v>43862</v>
      </c>
      <c r="B39">
        <v>253965396.19999999</v>
      </c>
      <c r="C39">
        <v>617.6</v>
      </c>
      <c r="D39">
        <v>0</v>
      </c>
      <c r="E39">
        <v>29</v>
      </c>
      <c r="F39">
        <v>0</v>
      </c>
    </row>
    <row r="40" spans="1:6" x14ac:dyDescent="0.25">
      <c r="A40" s="2">
        <v>43891</v>
      </c>
      <c r="B40">
        <v>250421458</v>
      </c>
      <c r="C40">
        <v>456.3</v>
      </c>
      <c r="D40">
        <v>0</v>
      </c>
      <c r="E40">
        <v>31</v>
      </c>
      <c r="F40">
        <v>1</v>
      </c>
    </row>
    <row r="41" spans="1:6" x14ac:dyDescent="0.25">
      <c r="A41" s="2">
        <v>43922</v>
      </c>
      <c r="B41">
        <v>218203458.59999999</v>
      </c>
      <c r="C41">
        <v>377.6</v>
      </c>
      <c r="D41">
        <v>0</v>
      </c>
      <c r="E41">
        <v>30</v>
      </c>
      <c r="F41">
        <v>1</v>
      </c>
    </row>
    <row r="42" spans="1:6" x14ac:dyDescent="0.25">
      <c r="A42" s="2">
        <v>43952</v>
      </c>
      <c r="B42">
        <v>234783952.30000001</v>
      </c>
      <c r="C42">
        <v>205</v>
      </c>
      <c r="D42">
        <v>23.4</v>
      </c>
      <c r="E42">
        <v>31</v>
      </c>
      <c r="F42">
        <v>1</v>
      </c>
    </row>
    <row r="43" spans="1:6" x14ac:dyDescent="0.25">
      <c r="A43" s="2">
        <v>43983</v>
      </c>
      <c r="B43">
        <v>280693732.89999998</v>
      </c>
      <c r="C43">
        <v>25.2</v>
      </c>
      <c r="D43">
        <v>71</v>
      </c>
      <c r="E43">
        <v>30</v>
      </c>
      <c r="F43">
        <v>0</v>
      </c>
    </row>
    <row r="44" spans="1:6" x14ac:dyDescent="0.25">
      <c r="A44" s="2">
        <v>44013</v>
      </c>
      <c r="B44">
        <v>347121684</v>
      </c>
      <c r="C44">
        <v>0</v>
      </c>
      <c r="D44">
        <v>168.3</v>
      </c>
      <c r="E44">
        <v>31</v>
      </c>
      <c r="F44">
        <v>0</v>
      </c>
    </row>
    <row r="45" spans="1:6" x14ac:dyDescent="0.25">
      <c r="A45" s="2">
        <v>44044</v>
      </c>
      <c r="B45">
        <v>307825491.19999999</v>
      </c>
      <c r="C45">
        <v>4.4000000000000004</v>
      </c>
      <c r="D45">
        <v>82</v>
      </c>
      <c r="E45">
        <v>31</v>
      </c>
      <c r="F45">
        <v>0</v>
      </c>
    </row>
    <row r="46" spans="1:6" x14ac:dyDescent="0.25">
      <c r="A46" s="2">
        <v>44075</v>
      </c>
      <c r="B46">
        <v>251413926.69999999</v>
      </c>
      <c r="C46">
        <v>84.9</v>
      </c>
      <c r="D46">
        <v>11</v>
      </c>
      <c r="E46">
        <v>30</v>
      </c>
      <c r="F46">
        <v>0</v>
      </c>
    </row>
    <row r="47" spans="1:6" x14ac:dyDescent="0.25">
      <c r="A47" s="2">
        <v>44105</v>
      </c>
      <c r="B47">
        <v>240496299.80000001</v>
      </c>
      <c r="C47">
        <v>281.8</v>
      </c>
      <c r="D47">
        <v>0</v>
      </c>
      <c r="E47">
        <v>31</v>
      </c>
      <c r="F47">
        <v>0</v>
      </c>
    </row>
    <row r="48" spans="1:6" x14ac:dyDescent="0.25">
      <c r="A48" s="2">
        <v>44136</v>
      </c>
      <c r="B48">
        <v>241980400.40000001</v>
      </c>
      <c r="C48">
        <v>350.5</v>
      </c>
      <c r="D48">
        <v>0</v>
      </c>
      <c r="E48">
        <v>30</v>
      </c>
      <c r="F48">
        <v>0</v>
      </c>
    </row>
    <row r="49" spans="1:6" x14ac:dyDescent="0.25">
      <c r="A49" s="2">
        <v>44166</v>
      </c>
      <c r="B49">
        <v>266365374.19999999</v>
      </c>
      <c r="C49">
        <v>579.1</v>
      </c>
      <c r="D49">
        <v>0</v>
      </c>
      <c r="E49">
        <v>31</v>
      </c>
      <c r="F4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CD0AD-E1A3-495F-9D0E-25FA340D0FB5}">
  <dimension ref="A1:F25"/>
  <sheetViews>
    <sheetView workbookViewId="0"/>
  </sheetViews>
  <sheetFormatPr defaultRowHeight="15" x14ac:dyDescent="0.25"/>
  <cols>
    <col min="1" max="1" width="9.7109375" bestFit="1" customWidth="1"/>
    <col min="2" max="2" width="11.28515625" bestFit="1" customWidth="1"/>
    <col min="3" max="3" width="10.28515625" bestFit="1" customWidth="1"/>
    <col min="4" max="4" width="10.140625" bestFit="1" customWidth="1"/>
    <col min="5" max="5" width="11.140625" bestFit="1" customWidth="1"/>
    <col min="6" max="6" width="6.5703125" bestFit="1" customWidth="1"/>
    <col min="7" max="7" width="11.28515625" bestFit="1" customWidth="1"/>
  </cols>
  <sheetData>
    <row r="1" spans="1:6" x14ac:dyDescent="0.25">
      <c r="A1" t="s">
        <v>6</v>
      </c>
      <c r="B1" t="s">
        <v>2</v>
      </c>
      <c r="C1" t="s">
        <v>3</v>
      </c>
      <c r="D1" t="s">
        <v>4</v>
      </c>
      <c r="E1" t="s">
        <v>1</v>
      </c>
      <c r="F1" t="s">
        <v>5</v>
      </c>
    </row>
    <row r="2" spans="1:6" x14ac:dyDescent="0.25">
      <c r="A2">
        <v>44197</v>
      </c>
      <c r="B2">
        <v>0</v>
      </c>
      <c r="C2">
        <v>719.24</v>
      </c>
      <c r="D2">
        <v>0</v>
      </c>
      <c r="E2">
        <v>31</v>
      </c>
      <c r="F2">
        <v>0</v>
      </c>
    </row>
    <row r="3" spans="1:6" x14ac:dyDescent="0.25">
      <c r="A3">
        <v>44228</v>
      </c>
      <c r="B3">
        <v>0</v>
      </c>
      <c r="C3">
        <v>661.05</v>
      </c>
      <c r="D3">
        <v>0</v>
      </c>
      <c r="E3">
        <v>28</v>
      </c>
      <c r="F3">
        <v>0</v>
      </c>
    </row>
    <row r="4" spans="1:6" x14ac:dyDescent="0.25">
      <c r="A4">
        <v>44256</v>
      </c>
      <c r="B4">
        <v>0</v>
      </c>
      <c r="C4">
        <v>553.53</v>
      </c>
      <c r="D4">
        <v>0.22</v>
      </c>
      <c r="E4">
        <v>31</v>
      </c>
      <c r="F4">
        <v>0</v>
      </c>
    </row>
    <row r="5" spans="1:6" x14ac:dyDescent="0.25">
      <c r="A5">
        <v>44287</v>
      </c>
      <c r="B5">
        <v>0</v>
      </c>
      <c r="C5">
        <v>352.08</v>
      </c>
      <c r="D5">
        <v>0</v>
      </c>
      <c r="E5">
        <v>30</v>
      </c>
      <c r="F5">
        <v>0</v>
      </c>
    </row>
    <row r="6" spans="1:6" x14ac:dyDescent="0.25">
      <c r="A6">
        <v>44317</v>
      </c>
      <c r="B6">
        <v>0</v>
      </c>
      <c r="C6">
        <v>137.03</v>
      </c>
      <c r="D6">
        <v>21.89</v>
      </c>
      <c r="E6">
        <v>31</v>
      </c>
      <c r="F6">
        <v>0</v>
      </c>
    </row>
    <row r="7" spans="1:6" x14ac:dyDescent="0.25">
      <c r="A7">
        <v>44348</v>
      </c>
      <c r="B7">
        <v>0</v>
      </c>
      <c r="C7">
        <v>29.01</v>
      </c>
      <c r="D7">
        <v>55.68</v>
      </c>
      <c r="E7">
        <v>30</v>
      </c>
      <c r="F7">
        <v>0</v>
      </c>
    </row>
    <row r="8" spans="1:6" x14ac:dyDescent="0.25">
      <c r="A8">
        <v>44378</v>
      </c>
      <c r="B8">
        <v>0</v>
      </c>
      <c r="C8">
        <v>3.89</v>
      </c>
      <c r="D8">
        <v>118.17</v>
      </c>
      <c r="E8">
        <v>31</v>
      </c>
      <c r="F8">
        <v>0</v>
      </c>
    </row>
    <row r="9" spans="1:6" x14ac:dyDescent="0.25">
      <c r="A9">
        <v>44409</v>
      </c>
      <c r="B9">
        <v>0</v>
      </c>
      <c r="C9">
        <v>9.49</v>
      </c>
      <c r="D9">
        <v>79.930000000000007</v>
      </c>
      <c r="E9">
        <v>31</v>
      </c>
      <c r="F9">
        <v>0</v>
      </c>
    </row>
    <row r="10" spans="1:6" x14ac:dyDescent="0.25">
      <c r="A10">
        <v>44440</v>
      </c>
      <c r="B10">
        <v>0</v>
      </c>
      <c r="C10">
        <v>68.5</v>
      </c>
      <c r="D10">
        <v>35.21</v>
      </c>
      <c r="E10">
        <v>30</v>
      </c>
      <c r="F10">
        <v>0</v>
      </c>
    </row>
    <row r="11" spans="1:6" x14ac:dyDescent="0.25">
      <c r="A11">
        <v>44470</v>
      </c>
      <c r="B11">
        <v>0</v>
      </c>
      <c r="C11">
        <v>243.2222222</v>
      </c>
      <c r="D11">
        <v>2.71</v>
      </c>
      <c r="E11">
        <v>31</v>
      </c>
      <c r="F11">
        <v>0</v>
      </c>
    </row>
    <row r="12" spans="1:6" x14ac:dyDescent="0.25">
      <c r="A12">
        <v>44501</v>
      </c>
      <c r="B12">
        <v>0</v>
      </c>
      <c r="C12">
        <v>434.36111110000002</v>
      </c>
      <c r="D12">
        <v>0</v>
      </c>
      <c r="E12">
        <v>30</v>
      </c>
      <c r="F12">
        <v>0</v>
      </c>
    </row>
    <row r="13" spans="1:6" x14ac:dyDescent="0.25">
      <c r="A13">
        <v>44531</v>
      </c>
      <c r="B13">
        <v>0</v>
      </c>
      <c r="C13">
        <v>585.51</v>
      </c>
      <c r="D13">
        <v>0</v>
      </c>
      <c r="E13">
        <v>31</v>
      </c>
      <c r="F13">
        <v>0</v>
      </c>
    </row>
    <row r="14" spans="1:6" x14ac:dyDescent="0.25">
      <c r="A14">
        <v>44562</v>
      </c>
      <c r="B14">
        <v>0</v>
      </c>
      <c r="C14">
        <v>719.24</v>
      </c>
      <c r="D14">
        <v>0</v>
      </c>
      <c r="E14">
        <v>31</v>
      </c>
      <c r="F14">
        <v>0</v>
      </c>
    </row>
    <row r="15" spans="1:6" x14ac:dyDescent="0.25">
      <c r="A15">
        <v>44593</v>
      </c>
      <c r="B15">
        <v>0</v>
      </c>
      <c r="C15">
        <v>661.05</v>
      </c>
      <c r="D15">
        <v>0</v>
      </c>
      <c r="E15">
        <v>28</v>
      </c>
      <c r="F15">
        <v>0</v>
      </c>
    </row>
    <row r="16" spans="1:6" x14ac:dyDescent="0.25">
      <c r="A16">
        <v>44621</v>
      </c>
      <c r="B16">
        <v>0</v>
      </c>
      <c r="C16">
        <v>553.53</v>
      </c>
      <c r="D16">
        <v>0.22</v>
      </c>
      <c r="E16">
        <v>31</v>
      </c>
      <c r="F16">
        <v>0</v>
      </c>
    </row>
    <row r="17" spans="1:6" x14ac:dyDescent="0.25">
      <c r="A17">
        <v>44652</v>
      </c>
      <c r="B17">
        <v>0</v>
      </c>
      <c r="C17">
        <v>352.08</v>
      </c>
      <c r="D17">
        <v>0</v>
      </c>
      <c r="E17">
        <v>30</v>
      </c>
      <c r="F17">
        <v>0</v>
      </c>
    </row>
    <row r="18" spans="1:6" x14ac:dyDescent="0.25">
      <c r="A18">
        <v>44682</v>
      </c>
      <c r="B18">
        <v>0</v>
      </c>
      <c r="C18">
        <v>137.03</v>
      </c>
      <c r="D18">
        <v>21.89</v>
      </c>
      <c r="E18">
        <v>31</v>
      </c>
      <c r="F18">
        <v>0</v>
      </c>
    </row>
    <row r="19" spans="1:6" x14ac:dyDescent="0.25">
      <c r="A19">
        <v>44713</v>
      </c>
      <c r="B19">
        <v>0</v>
      </c>
      <c r="C19">
        <v>29.01</v>
      </c>
      <c r="D19">
        <v>55.68</v>
      </c>
      <c r="E19">
        <v>30</v>
      </c>
      <c r="F19">
        <v>0</v>
      </c>
    </row>
    <row r="20" spans="1:6" x14ac:dyDescent="0.25">
      <c r="A20">
        <v>44743</v>
      </c>
      <c r="B20">
        <v>0</v>
      </c>
      <c r="C20">
        <v>3.89</v>
      </c>
      <c r="D20">
        <v>118.17</v>
      </c>
      <c r="E20">
        <v>31</v>
      </c>
      <c r="F20">
        <v>0</v>
      </c>
    </row>
    <row r="21" spans="1:6" x14ac:dyDescent="0.25">
      <c r="A21">
        <v>44774</v>
      </c>
      <c r="B21">
        <v>0</v>
      </c>
      <c r="C21">
        <v>9.49</v>
      </c>
      <c r="D21">
        <v>79.930000000000007</v>
      </c>
      <c r="E21">
        <v>31</v>
      </c>
      <c r="F21">
        <v>0</v>
      </c>
    </row>
    <row r="22" spans="1:6" x14ac:dyDescent="0.25">
      <c r="A22">
        <v>44805</v>
      </c>
      <c r="B22">
        <v>0</v>
      </c>
      <c r="C22">
        <v>68.5</v>
      </c>
      <c r="D22">
        <v>35.21</v>
      </c>
      <c r="E22">
        <v>30</v>
      </c>
      <c r="F22">
        <v>0</v>
      </c>
    </row>
    <row r="23" spans="1:6" x14ac:dyDescent="0.25">
      <c r="A23">
        <v>44835</v>
      </c>
      <c r="B23">
        <v>0</v>
      </c>
      <c r="C23">
        <v>243.2222222</v>
      </c>
      <c r="D23">
        <v>2.71</v>
      </c>
      <c r="E23">
        <v>31</v>
      </c>
      <c r="F23">
        <v>0</v>
      </c>
    </row>
    <row r="24" spans="1:6" x14ac:dyDescent="0.25">
      <c r="A24">
        <v>44866</v>
      </c>
      <c r="B24">
        <v>0</v>
      </c>
      <c r="C24">
        <v>434.36111110000002</v>
      </c>
      <c r="D24">
        <v>0</v>
      </c>
      <c r="E24">
        <v>30</v>
      </c>
      <c r="F24">
        <v>0</v>
      </c>
    </row>
    <row r="25" spans="1:6" x14ac:dyDescent="0.25">
      <c r="A25">
        <v>44896</v>
      </c>
      <c r="B25">
        <v>0</v>
      </c>
      <c r="C25">
        <v>585.51</v>
      </c>
      <c r="D25">
        <v>0</v>
      </c>
      <c r="E25">
        <v>31</v>
      </c>
      <c r="F2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CA562-844F-462A-9BA9-CC9A33577AEA}">
  <dimension ref="A1:M49"/>
  <sheetViews>
    <sheetView topLeftCell="A16" workbookViewId="0">
      <selection activeCell="A40" sqref="A40:F42"/>
    </sheetView>
  </sheetViews>
  <sheetFormatPr defaultRowHeight="15" x14ac:dyDescent="0.25"/>
  <cols>
    <col min="1" max="1" width="9.7109375" style="2" bestFit="1" customWidth="1"/>
    <col min="2" max="2" width="13.5703125" bestFit="1" customWidth="1"/>
    <col min="3" max="3" width="10.28515625" bestFit="1" customWidth="1"/>
    <col min="4" max="4" width="10.140625" bestFit="1" customWidth="1"/>
    <col min="5" max="5" width="11.140625" bestFit="1" customWidth="1"/>
    <col min="6" max="6" width="6.5703125" bestFit="1" customWidth="1"/>
    <col min="7" max="7" width="13.5703125" bestFit="1" customWidth="1"/>
  </cols>
  <sheetData>
    <row r="1" spans="1:13" x14ac:dyDescent="0.25">
      <c r="A1" s="2" t="s">
        <v>6</v>
      </c>
      <c r="B1" t="s">
        <v>2</v>
      </c>
      <c r="C1" t="s">
        <v>3</v>
      </c>
      <c r="D1" t="s">
        <v>4</v>
      </c>
      <c r="E1" t="s">
        <v>1</v>
      </c>
      <c r="F1" t="s">
        <v>5</v>
      </c>
      <c r="H1" t="s">
        <v>2</v>
      </c>
      <c r="I1" t="s">
        <v>3</v>
      </c>
      <c r="J1" t="s">
        <v>4</v>
      </c>
      <c r="K1" t="s">
        <v>1</v>
      </c>
      <c r="L1" t="s">
        <v>5</v>
      </c>
      <c r="M1" t="s">
        <v>28</v>
      </c>
    </row>
    <row r="2" spans="1:13" x14ac:dyDescent="0.25">
      <c r="A2" s="2">
        <v>42736</v>
      </c>
      <c r="B2">
        <v>277000989.10000002</v>
      </c>
      <c r="C2">
        <v>620.29999999999995</v>
      </c>
      <c r="D2">
        <v>0</v>
      </c>
      <c r="E2">
        <v>31</v>
      </c>
      <c r="F2">
        <v>0</v>
      </c>
      <c r="H2">
        <f>WHSL_kWh</f>
        <v>33628104.405783892</v>
      </c>
      <c r="I2">
        <f>N10HDD18*C2</f>
        <v>36884342.276466824</v>
      </c>
      <c r="J2">
        <f>N10CDD18*D2</f>
        <v>0</v>
      </c>
      <c r="K2">
        <f>MonthDays*E2</f>
        <v>200230473.6567013</v>
      </c>
      <c r="L2">
        <f>Binary*F2</f>
        <v>0</v>
      </c>
      <c r="M2">
        <f t="shared" ref="M2:M49" si="0">SUM(H2:L2)</f>
        <v>270742920.338952</v>
      </c>
    </row>
    <row r="3" spans="1:13" x14ac:dyDescent="0.25">
      <c r="A3" s="2">
        <v>42767</v>
      </c>
      <c r="B3">
        <v>242928835.30000001</v>
      </c>
      <c r="C3">
        <v>501</v>
      </c>
      <c r="D3">
        <v>0</v>
      </c>
      <c r="E3">
        <v>28</v>
      </c>
      <c r="F3">
        <v>0</v>
      </c>
      <c r="H3">
        <f>WHSL_kWh</f>
        <v>33628104.405783892</v>
      </c>
      <c r="I3">
        <f>N10HDD18*C3</f>
        <v>29790513.429807965</v>
      </c>
      <c r="J3">
        <f>N10CDD18*D3</f>
        <v>0</v>
      </c>
      <c r="K3">
        <f>MonthDays*E3</f>
        <v>180853331.04476246</v>
      </c>
      <c r="L3">
        <f>Binary*F3</f>
        <v>0</v>
      </c>
      <c r="M3">
        <f t="shared" si="0"/>
        <v>244271948.88035432</v>
      </c>
    </row>
    <row r="4" spans="1:13" x14ac:dyDescent="0.25">
      <c r="A4" s="2">
        <v>42795</v>
      </c>
      <c r="B4">
        <v>268282989.5</v>
      </c>
      <c r="C4">
        <v>559.20000000000005</v>
      </c>
      <c r="D4">
        <v>0</v>
      </c>
      <c r="E4">
        <v>31</v>
      </c>
      <c r="F4">
        <v>0</v>
      </c>
      <c r="H4">
        <f>WHSL_kWh</f>
        <v>33628104.405783892</v>
      </c>
      <c r="I4">
        <f>N10HDD18*C4</f>
        <v>33251207.804288656</v>
      </c>
      <c r="J4">
        <f>N10CDD18*D4</f>
        <v>0</v>
      </c>
      <c r="K4">
        <f>MonthDays*E4</f>
        <v>200230473.6567013</v>
      </c>
      <c r="L4">
        <f>Binary*F4</f>
        <v>0</v>
      </c>
      <c r="M4">
        <f t="shared" si="0"/>
        <v>267109785.86677384</v>
      </c>
    </row>
    <row r="5" spans="1:13" x14ac:dyDescent="0.25">
      <c r="A5" s="2">
        <v>42826</v>
      </c>
      <c r="B5">
        <v>234677447.19999999</v>
      </c>
      <c r="C5">
        <v>249.8</v>
      </c>
      <c r="D5">
        <v>0</v>
      </c>
      <c r="E5">
        <v>30</v>
      </c>
      <c r="F5">
        <v>0</v>
      </c>
      <c r="H5">
        <f>WHSL_kWh</f>
        <v>33628104.405783892</v>
      </c>
      <c r="I5">
        <f>N10HDD18*C5</f>
        <v>14853633.243045969</v>
      </c>
      <c r="J5">
        <f>N10CDD18*D5</f>
        <v>0</v>
      </c>
      <c r="K5">
        <f>MonthDays*E5</f>
        <v>193771426.11938837</v>
      </c>
      <c r="L5">
        <f>Binary*F5</f>
        <v>0</v>
      </c>
      <c r="M5">
        <f t="shared" si="0"/>
        <v>242253163.76821822</v>
      </c>
    </row>
    <row r="6" spans="1:13" x14ac:dyDescent="0.25">
      <c r="A6" s="2">
        <v>42856</v>
      </c>
      <c r="B6">
        <v>244160124.5</v>
      </c>
      <c r="C6">
        <v>186.5</v>
      </c>
      <c r="D6">
        <v>8.6999999999999993</v>
      </c>
      <c r="E6">
        <v>31</v>
      </c>
      <c r="F6">
        <v>0</v>
      </c>
      <c r="H6">
        <f>WHSL_kWh</f>
        <v>33628104.405783892</v>
      </c>
      <c r="I6">
        <f>N10HDD18*C6</f>
        <v>11089682.145028315</v>
      </c>
      <c r="J6">
        <f>N10CDD18*D6</f>
        <v>6597831.1295276387</v>
      </c>
      <c r="K6">
        <f>MonthDays*E6</f>
        <v>200230473.6567013</v>
      </c>
      <c r="L6">
        <f>Binary*F6</f>
        <v>0</v>
      </c>
      <c r="M6">
        <f t="shared" si="0"/>
        <v>251546091.33704114</v>
      </c>
    </row>
    <row r="7" spans="1:13" x14ac:dyDescent="0.25">
      <c r="A7" s="2">
        <v>42887</v>
      </c>
      <c r="B7">
        <v>275426179.89999998</v>
      </c>
      <c r="C7">
        <v>28.7</v>
      </c>
      <c r="D7">
        <v>66.7</v>
      </c>
      <c r="E7">
        <v>30</v>
      </c>
      <c r="F7">
        <v>0</v>
      </c>
      <c r="H7">
        <f>WHSL_kWh</f>
        <v>33628104.405783892</v>
      </c>
      <c r="I7">
        <f>N10HDD18*C7</f>
        <v>1706562.3461786199</v>
      </c>
      <c r="J7">
        <f>N10CDD18*D7</f>
        <v>50583371.993045241</v>
      </c>
      <c r="K7">
        <f>MonthDays*E7</f>
        <v>193771426.11938837</v>
      </c>
      <c r="L7">
        <f>Binary*F7</f>
        <v>0</v>
      </c>
      <c r="M7">
        <f t="shared" si="0"/>
        <v>279689464.8643961</v>
      </c>
    </row>
    <row r="8" spans="1:13" x14ac:dyDescent="0.25">
      <c r="A8" s="2">
        <v>42917</v>
      </c>
      <c r="B8">
        <v>302256564.30000001</v>
      </c>
      <c r="C8">
        <v>0.2</v>
      </c>
      <c r="D8">
        <v>93.8</v>
      </c>
      <c r="E8">
        <v>31</v>
      </c>
      <c r="F8">
        <v>0</v>
      </c>
      <c r="H8">
        <f>WHSL_kWh</f>
        <v>33628104.405783892</v>
      </c>
      <c r="I8">
        <f>N10HDD18*C8</f>
        <v>11892.420530861464</v>
      </c>
      <c r="J8">
        <f>N10CDD18*D8</f>
        <v>71135236.775826737</v>
      </c>
      <c r="K8">
        <f>MonthDays*E8</f>
        <v>200230473.6567013</v>
      </c>
      <c r="L8">
        <f>Binary*F8</f>
        <v>0</v>
      </c>
      <c r="M8">
        <f t="shared" si="0"/>
        <v>305005707.25884283</v>
      </c>
    </row>
    <row r="9" spans="1:13" x14ac:dyDescent="0.25">
      <c r="A9" s="2">
        <v>42948</v>
      </c>
      <c r="B9">
        <v>284023807.19999999</v>
      </c>
      <c r="C9">
        <v>20.8</v>
      </c>
      <c r="D9">
        <v>50.2</v>
      </c>
      <c r="E9">
        <v>31</v>
      </c>
      <c r="F9">
        <v>0</v>
      </c>
      <c r="H9">
        <f>WHSL_kWh</f>
        <v>33628104.405783892</v>
      </c>
      <c r="I9">
        <f>N10HDD18*C9</f>
        <v>1236811.7352095922</v>
      </c>
      <c r="J9">
        <f>N10CDD18*D9</f>
        <v>38070243.988768682</v>
      </c>
      <c r="K9">
        <f>MonthDays*E9</f>
        <v>200230473.6567013</v>
      </c>
      <c r="L9">
        <f>Binary*F9</f>
        <v>0</v>
      </c>
      <c r="M9">
        <f t="shared" si="0"/>
        <v>273165633.7864635</v>
      </c>
    </row>
    <row r="10" spans="1:13" x14ac:dyDescent="0.25">
      <c r="A10" s="2">
        <v>42979</v>
      </c>
      <c r="B10">
        <v>268671076.80000001</v>
      </c>
      <c r="C10">
        <v>66</v>
      </c>
      <c r="D10">
        <v>56.2</v>
      </c>
      <c r="E10">
        <v>30</v>
      </c>
      <c r="F10">
        <v>0</v>
      </c>
      <c r="H10">
        <f>WHSL_kWh</f>
        <v>33628104.405783892</v>
      </c>
      <c r="I10">
        <f>N10HDD18*C10</f>
        <v>3924498.775184283</v>
      </c>
      <c r="J10">
        <f>N10CDD18*D10</f>
        <v>42620472.353960156</v>
      </c>
      <c r="K10">
        <f>MonthDays*E10</f>
        <v>193771426.11938837</v>
      </c>
      <c r="L10">
        <f>Binary*F10</f>
        <v>0</v>
      </c>
      <c r="M10">
        <f t="shared" si="0"/>
        <v>273944501.65431666</v>
      </c>
    </row>
    <row r="11" spans="1:13" x14ac:dyDescent="0.25">
      <c r="A11" s="2">
        <v>43009</v>
      </c>
      <c r="B11">
        <v>249859153.69999999</v>
      </c>
      <c r="C11">
        <v>176</v>
      </c>
      <c r="D11">
        <v>5.3</v>
      </c>
      <c r="E11">
        <v>31</v>
      </c>
      <c r="F11">
        <v>0</v>
      </c>
      <c r="H11">
        <f>WHSL_kWh</f>
        <v>33628104.405783892</v>
      </c>
      <c r="I11">
        <f>N10HDD18*C11</f>
        <v>10465330.067158088</v>
      </c>
      <c r="J11">
        <f>N10CDD18*D11</f>
        <v>4019368.3892524699</v>
      </c>
      <c r="K11">
        <f>MonthDays*E11</f>
        <v>200230473.6567013</v>
      </c>
      <c r="L11">
        <f>Binary*F11</f>
        <v>0</v>
      </c>
      <c r="M11">
        <f t="shared" si="0"/>
        <v>248343276.51889575</v>
      </c>
    </row>
    <row r="12" spans="1:13" x14ac:dyDescent="0.25">
      <c r="A12" s="2">
        <v>43040</v>
      </c>
      <c r="B12">
        <v>253035874.40000001</v>
      </c>
      <c r="C12">
        <v>455.1</v>
      </c>
      <c r="D12">
        <v>0</v>
      </c>
      <c r="E12">
        <v>30</v>
      </c>
      <c r="F12">
        <v>0</v>
      </c>
      <c r="H12">
        <f>WHSL_kWh</f>
        <v>33628104.405783892</v>
      </c>
      <c r="I12">
        <f>N10HDD18*C12</f>
        <v>27061202.917975262</v>
      </c>
      <c r="J12">
        <f>N10CDD18*D12</f>
        <v>0</v>
      </c>
      <c r="K12">
        <f>MonthDays*E12</f>
        <v>193771426.11938837</v>
      </c>
      <c r="L12">
        <f>Binary*F12</f>
        <v>0</v>
      </c>
      <c r="M12">
        <f t="shared" si="0"/>
        <v>254460733.44314754</v>
      </c>
    </row>
    <row r="13" spans="1:13" x14ac:dyDescent="0.25">
      <c r="A13" s="2">
        <v>43070</v>
      </c>
      <c r="B13">
        <v>278099027.30000001</v>
      </c>
      <c r="C13">
        <v>718.5</v>
      </c>
      <c r="D13">
        <v>0</v>
      </c>
      <c r="E13">
        <v>31</v>
      </c>
      <c r="F13">
        <v>0</v>
      </c>
      <c r="H13">
        <f>WHSL_kWh</f>
        <v>33628104.405783892</v>
      </c>
      <c r="I13">
        <f>N10HDD18*C13</f>
        <v>42723520.757119805</v>
      </c>
      <c r="J13">
        <f>N10CDD18*D13</f>
        <v>0</v>
      </c>
      <c r="K13">
        <f>MonthDays*E13</f>
        <v>200230473.6567013</v>
      </c>
      <c r="L13">
        <f>Binary*F13</f>
        <v>0</v>
      </c>
      <c r="M13">
        <f t="shared" si="0"/>
        <v>276582098.81960499</v>
      </c>
    </row>
    <row r="14" spans="1:13" x14ac:dyDescent="0.25">
      <c r="A14" s="2">
        <v>43101</v>
      </c>
      <c r="B14">
        <v>289798490.89999998</v>
      </c>
      <c r="C14">
        <v>757.8</v>
      </c>
      <c r="D14">
        <v>0</v>
      </c>
      <c r="E14">
        <v>31</v>
      </c>
      <c r="F14">
        <v>0</v>
      </c>
      <c r="H14">
        <f>WHSL_kWh</f>
        <v>33628104.405783892</v>
      </c>
      <c r="I14">
        <f>N10HDD18*C14</f>
        <v>45060381.391434081</v>
      </c>
      <c r="J14">
        <f>N10CDD18*D14</f>
        <v>0</v>
      </c>
      <c r="K14">
        <f>MonthDays*E14</f>
        <v>200230473.6567013</v>
      </c>
      <c r="L14">
        <f>Binary*F14</f>
        <v>0</v>
      </c>
      <c r="M14">
        <f t="shared" si="0"/>
        <v>278918959.45391929</v>
      </c>
    </row>
    <row r="15" spans="1:13" x14ac:dyDescent="0.25">
      <c r="A15" s="2">
        <v>43132</v>
      </c>
      <c r="B15">
        <v>251614557</v>
      </c>
      <c r="C15">
        <v>577.1</v>
      </c>
      <c r="D15">
        <v>0</v>
      </c>
      <c r="E15">
        <v>28</v>
      </c>
      <c r="F15">
        <v>0</v>
      </c>
      <c r="H15">
        <f>WHSL_kWh</f>
        <v>33628104.405783892</v>
      </c>
      <c r="I15">
        <f>N10HDD18*C15</f>
        <v>34315579.441800751</v>
      </c>
      <c r="J15">
        <f>N10CDD18*D15</f>
        <v>0</v>
      </c>
      <c r="K15">
        <f>MonthDays*E15</f>
        <v>180853331.04476246</v>
      </c>
      <c r="L15">
        <f>Binary*F15</f>
        <v>0</v>
      </c>
      <c r="M15">
        <f t="shared" si="0"/>
        <v>248797014.8923471</v>
      </c>
    </row>
    <row r="16" spans="1:13" x14ac:dyDescent="0.25">
      <c r="A16" s="2">
        <v>43160</v>
      </c>
      <c r="B16">
        <v>268375998.5</v>
      </c>
      <c r="C16">
        <v>582.6</v>
      </c>
      <c r="D16">
        <v>0</v>
      </c>
      <c r="E16">
        <v>31</v>
      </c>
      <c r="F16">
        <v>0</v>
      </c>
      <c r="H16">
        <f>WHSL_kWh</f>
        <v>33628104.405783892</v>
      </c>
      <c r="I16">
        <f>N10HDD18*C16</f>
        <v>34642621.006399445</v>
      </c>
      <c r="J16">
        <f>N10CDD18*D16</f>
        <v>0</v>
      </c>
      <c r="K16">
        <f>MonthDays*E16</f>
        <v>200230473.6567013</v>
      </c>
      <c r="L16">
        <f>Binary*F16</f>
        <v>0</v>
      </c>
      <c r="M16">
        <f t="shared" si="0"/>
        <v>268501199.06888461</v>
      </c>
    </row>
    <row r="17" spans="1:13" x14ac:dyDescent="0.25">
      <c r="A17" s="2">
        <v>43191</v>
      </c>
      <c r="B17">
        <v>248656909</v>
      </c>
      <c r="C17">
        <v>442.5</v>
      </c>
      <c r="D17">
        <v>0</v>
      </c>
      <c r="E17">
        <v>30</v>
      </c>
      <c r="F17">
        <v>0</v>
      </c>
      <c r="H17">
        <f>WHSL_kWh</f>
        <v>33628104.405783892</v>
      </c>
      <c r="I17">
        <f>N10HDD18*C17</f>
        <v>26311980.424530987</v>
      </c>
      <c r="J17">
        <f>N10CDD18*D17</f>
        <v>0</v>
      </c>
      <c r="K17">
        <f>MonthDays*E17</f>
        <v>193771426.11938837</v>
      </c>
      <c r="L17">
        <f>Binary*F17</f>
        <v>0</v>
      </c>
      <c r="M17">
        <f t="shared" si="0"/>
        <v>253711510.94970325</v>
      </c>
    </row>
    <row r="18" spans="1:13" x14ac:dyDescent="0.25">
      <c r="A18" s="2">
        <v>43221</v>
      </c>
      <c r="B18">
        <v>263110475.40000001</v>
      </c>
      <c r="C18">
        <v>75.599999999999994</v>
      </c>
      <c r="D18">
        <v>38.200000000000003</v>
      </c>
      <c r="E18">
        <v>31</v>
      </c>
      <c r="F18">
        <v>0</v>
      </c>
      <c r="H18">
        <f>WHSL_kWh</f>
        <v>33628104.405783892</v>
      </c>
      <c r="I18">
        <f>N10HDD18*C18</f>
        <v>4495334.960665633</v>
      </c>
      <c r="J18">
        <f>N10CDD18*D18</f>
        <v>28969787.258385729</v>
      </c>
      <c r="K18">
        <f>MonthDays*E18</f>
        <v>200230473.6567013</v>
      </c>
      <c r="L18">
        <f>Binary*F18</f>
        <v>0</v>
      </c>
      <c r="M18">
        <f t="shared" si="0"/>
        <v>267323700.28153655</v>
      </c>
    </row>
    <row r="19" spans="1:13" x14ac:dyDescent="0.25">
      <c r="A19" s="2">
        <v>43252</v>
      </c>
      <c r="B19">
        <v>281217537.19999999</v>
      </c>
      <c r="C19">
        <v>16.7</v>
      </c>
      <c r="D19">
        <v>54</v>
      </c>
      <c r="E19">
        <v>30</v>
      </c>
      <c r="F19">
        <v>0</v>
      </c>
      <c r="H19">
        <f>WHSL_kWh</f>
        <v>33628104.405783892</v>
      </c>
      <c r="I19">
        <f>N10HDD18*C19</f>
        <v>993017.11432693212</v>
      </c>
      <c r="J19">
        <f>N10CDD18*D19</f>
        <v>40952055.286723278</v>
      </c>
      <c r="K19">
        <f>MonthDays*E19</f>
        <v>193771426.11938837</v>
      </c>
      <c r="L19">
        <f>Binary*F19</f>
        <v>0</v>
      </c>
      <c r="M19">
        <f t="shared" si="0"/>
        <v>269344602.92622244</v>
      </c>
    </row>
    <row r="20" spans="1:13" x14ac:dyDescent="0.25">
      <c r="A20" s="2">
        <v>43282</v>
      </c>
      <c r="B20">
        <v>323148008.69999999</v>
      </c>
      <c r="C20">
        <v>1.3</v>
      </c>
      <c r="D20">
        <v>106.9</v>
      </c>
      <c r="E20">
        <v>31</v>
      </c>
      <c r="F20">
        <v>0</v>
      </c>
      <c r="H20">
        <f>WHSL_kWh</f>
        <v>33628104.405783892</v>
      </c>
      <c r="I20">
        <f>N10HDD18*C20</f>
        <v>77300.73345059951</v>
      </c>
      <c r="J20">
        <f>N10CDD18*D20</f>
        <v>81069902.039828122</v>
      </c>
      <c r="K20">
        <f>MonthDays*E20</f>
        <v>200230473.6567013</v>
      </c>
      <c r="L20">
        <f>Binary*F20</f>
        <v>0</v>
      </c>
      <c r="M20">
        <f t="shared" si="0"/>
        <v>315005780.83576393</v>
      </c>
    </row>
    <row r="21" spans="1:13" x14ac:dyDescent="0.25">
      <c r="A21" s="2">
        <v>43313</v>
      </c>
      <c r="B21">
        <v>325222346.5</v>
      </c>
      <c r="C21">
        <v>2.7</v>
      </c>
      <c r="D21">
        <v>119.4</v>
      </c>
      <c r="E21">
        <v>31</v>
      </c>
      <c r="F21">
        <v>0</v>
      </c>
      <c r="H21">
        <f>WHSL_kWh</f>
        <v>33628104.405783892</v>
      </c>
      <c r="I21">
        <f>N10HDD18*C21</f>
        <v>160547.67716662976</v>
      </c>
      <c r="J21">
        <f>N10CDD18*D21</f>
        <v>90549544.467310369</v>
      </c>
      <c r="K21">
        <f>MonthDays*E21</f>
        <v>200230473.6567013</v>
      </c>
      <c r="L21">
        <f>Binary*F21</f>
        <v>0</v>
      </c>
      <c r="M21">
        <f t="shared" si="0"/>
        <v>324568670.20696223</v>
      </c>
    </row>
    <row r="22" spans="1:13" x14ac:dyDescent="0.25">
      <c r="A22" s="2">
        <v>43344</v>
      </c>
      <c r="B22">
        <v>281705838.60000002</v>
      </c>
      <c r="C22">
        <v>62.2</v>
      </c>
      <c r="D22">
        <v>63.6</v>
      </c>
      <c r="E22">
        <v>30</v>
      </c>
      <c r="F22">
        <v>0</v>
      </c>
      <c r="H22">
        <f>WHSL_kWh</f>
        <v>33628104.405783892</v>
      </c>
      <c r="I22">
        <f>N10HDD18*C22</f>
        <v>3698542.7850979152</v>
      </c>
      <c r="J22">
        <f>N10CDD18*D22</f>
        <v>48232420.671029642</v>
      </c>
      <c r="K22">
        <f>MonthDays*E22</f>
        <v>193771426.11938837</v>
      </c>
      <c r="L22">
        <f>Binary*F22</f>
        <v>0</v>
      </c>
      <c r="M22">
        <f t="shared" si="0"/>
        <v>279330493.98129982</v>
      </c>
    </row>
    <row r="23" spans="1:13" x14ac:dyDescent="0.25">
      <c r="A23" s="2">
        <v>43374</v>
      </c>
      <c r="B23">
        <v>252830302.90000001</v>
      </c>
      <c r="C23">
        <v>285.89999999999998</v>
      </c>
      <c r="D23">
        <v>10.1</v>
      </c>
      <c r="E23">
        <v>31</v>
      </c>
      <c r="F23">
        <v>0</v>
      </c>
      <c r="H23">
        <f>WHSL_kWh</f>
        <v>33628104.405783892</v>
      </c>
      <c r="I23">
        <f>N10HDD18*C23</f>
        <v>17000215.14886646</v>
      </c>
      <c r="J23">
        <f>N10CDD18*D23</f>
        <v>7659551.0814056499</v>
      </c>
      <c r="K23">
        <f>MonthDays*E23</f>
        <v>200230473.6567013</v>
      </c>
      <c r="L23">
        <f>Binary*F23</f>
        <v>0</v>
      </c>
      <c r="M23">
        <f t="shared" si="0"/>
        <v>258518344.2927573</v>
      </c>
    </row>
    <row r="24" spans="1:13" x14ac:dyDescent="0.25">
      <c r="A24" s="2">
        <v>43405</v>
      </c>
      <c r="B24">
        <v>259398467.19999999</v>
      </c>
      <c r="C24">
        <v>517.70000000000005</v>
      </c>
      <c r="D24">
        <v>0</v>
      </c>
      <c r="E24">
        <v>30</v>
      </c>
      <c r="F24">
        <v>0</v>
      </c>
      <c r="H24">
        <f>WHSL_kWh</f>
        <v>33628104.405783892</v>
      </c>
      <c r="I24">
        <f>N10HDD18*C24</f>
        <v>30783530.5441349</v>
      </c>
      <c r="J24">
        <f>N10CDD18*D24</f>
        <v>0</v>
      </c>
      <c r="K24">
        <f>MonthDays*E24</f>
        <v>193771426.11938837</v>
      </c>
      <c r="L24">
        <f>Binary*F24</f>
        <v>0</v>
      </c>
      <c r="M24">
        <f t="shared" si="0"/>
        <v>258183061.06930715</v>
      </c>
    </row>
    <row r="25" spans="1:13" x14ac:dyDescent="0.25">
      <c r="A25" s="2">
        <v>43435</v>
      </c>
      <c r="B25">
        <v>265712562.69999999</v>
      </c>
      <c r="C25">
        <v>564.1</v>
      </c>
      <c r="D25">
        <v>0</v>
      </c>
      <c r="E25">
        <v>31</v>
      </c>
      <c r="F25">
        <v>0</v>
      </c>
      <c r="H25">
        <f>WHSL_kWh</f>
        <v>33628104.405783892</v>
      </c>
      <c r="I25">
        <f>N10HDD18*C25</f>
        <v>33542572.107294757</v>
      </c>
      <c r="J25">
        <f>N10CDD18*D25</f>
        <v>0</v>
      </c>
      <c r="K25">
        <f>MonthDays*E25</f>
        <v>200230473.6567013</v>
      </c>
      <c r="L25">
        <f>Binary*F25</f>
        <v>0</v>
      </c>
      <c r="M25">
        <f t="shared" si="0"/>
        <v>267401150.16977996</v>
      </c>
    </row>
    <row r="26" spans="1:13" x14ac:dyDescent="0.25">
      <c r="A26" s="2">
        <v>43466</v>
      </c>
      <c r="B26">
        <v>287103504.5</v>
      </c>
      <c r="C26">
        <v>768.1</v>
      </c>
      <c r="D26">
        <v>0</v>
      </c>
      <c r="E26">
        <v>31</v>
      </c>
      <c r="F26">
        <v>0</v>
      </c>
      <c r="H26">
        <f>WHSL_kWh</f>
        <v>33628104.405783892</v>
      </c>
      <c r="I26">
        <f>N10HDD18*C26</f>
        <v>45672841.048773453</v>
      </c>
      <c r="J26">
        <f>N10CDD18*D26</f>
        <v>0</v>
      </c>
      <c r="K26">
        <f>MonthDays*E26</f>
        <v>200230473.6567013</v>
      </c>
      <c r="L26">
        <f>Binary*F26</f>
        <v>0</v>
      </c>
      <c r="M26">
        <f t="shared" si="0"/>
        <v>279531419.11125863</v>
      </c>
    </row>
    <row r="27" spans="1:13" x14ac:dyDescent="0.25">
      <c r="A27" s="2">
        <v>43497</v>
      </c>
      <c r="B27">
        <v>255789708.59999999</v>
      </c>
      <c r="C27">
        <v>627.1</v>
      </c>
      <c r="D27">
        <v>0</v>
      </c>
      <c r="E27">
        <v>28</v>
      </c>
      <c r="F27">
        <v>0</v>
      </c>
      <c r="H27">
        <f>WHSL_kWh</f>
        <v>33628104.405783892</v>
      </c>
      <c r="I27">
        <f>N10HDD18*C27</f>
        <v>37288684.574516118</v>
      </c>
      <c r="J27">
        <f>N10CDD18*D27</f>
        <v>0</v>
      </c>
      <c r="K27">
        <f>MonthDays*E27</f>
        <v>180853331.04476246</v>
      </c>
      <c r="L27">
        <f>Binary*F27</f>
        <v>0</v>
      </c>
      <c r="M27">
        <f t="shared" si="0"/>
        <v>251770120.02506247</v>
      </c>
    </row>
    <row r="28" spans="1:13" x14ac:dyDescent="0.25">
      <c r="A28" s="2">
        <v>43525</v>
      </c>
      <c r="B28">
        <v>268817713.80000001</v>
      </c>
      <c r="C28">
        <v>606.79999999999995</v>
      </c>
      <c r="D28">
        <v>0</v>
      </c>
      <c r="E28">
        <v>31</v>
      </c>
      <c r="F28">
        <v>0</v>
      </c>
      <c r="H28">
        <f>WHSL_kWh</f>
        <v>33628104.405783892</v>
      </c>
      <c r="I28">
        <f>N10HDD18*C28</f>
        <v>36081603.89063368</v>
      </c>
      <c r="J28">
        <f>N10CDD18*D28</f>
        <v>0</v>
      </c>
      <c r="K28">
        <f>MonthDays*E28</f>
        <v>200230473.6567013</v>
      </c>
      <c r="L28">
        <f>Binary*F28</f>
        <v>0</v>
      </c>
      <c r="M28">
        <f t="shared" si="0"/>
        <v>269940181.95311886</v>
      </c>
    </row>
    <row r="29" spans="1:13" x14ac:dyDescent="0.25">
      <c r="A29" s="2">
        <v>43556</v>
      </c>
      <c r="B29">
        <v>238123760.19999999</v>
      </c>
      <c r="C29">
        <v>349.3</v>
      </c>
      <c r="D29">
        <v>0</v>
      </c>
      <c r="E29">
        <v>30</v>
      </c>
      <c r="F29">
        <v>0</v>
      </c>
      <c r="H29">
        <f>WHSL_kWh</f>
        <v>33628104.405783892</v>
      </c>
      <c r="I29">
        <f>N10HDD18*C29</f>
        <v>20770112.457149547</v>
      </c>
      <c r="J29">
        <f>N10CDD18*D29</f>
        <v>0</v>
      </c>
      <c r="K29">
        <f>MonthDays*E29</f>
        <v>193771426.11938837</v>
      </c>
      <c r="L29">
        <f>Binary*F29</f>
        <v>0</v>
      </c>
      <c r="M29">
        <f t="shared" si="0"/>
        <v>248169642.9823218</v>
      </c>
    </row>
    <row r="30" spans="1:13" x14ac:dyDescent="0.25">
      <c r="A30" s="2">
        <v>43586</v>
      </c>
      <c r="B30">
        <v>240428351.30000001</v>
      </c>
      <c r="C30">
        <v>177.1</v>
      </c>
      <c r="D30">
        <v>2.5</v>
      </c>
      <c r="E30">
        <v>31</v>
      </c>
      <c r="F30">
        <v>0</v>
      </c>
      <c r="H30">
        <f>WHSL_kWh</f>
        <v>33628104.405783892</v>
      </c>
      <c r="I30">
        <f>N10HDD18*C30</f>
        <v>10530738.380077826</v>
      </c>
      <c r="J30">
        <f>N10CDD18*D30</f>
        <v>1895928.4854964481</v>
      </c>
      <c r="K30">
        <f>MonthDays*E30</f>
        <v>200230473.6567013</v>
      </c>
      <c r="L30">
        <f>Binary*F30</f>
        <v>0</v>
      </c>
      <c r="M30">
        <f t="shared" si="0"/>
        <v>246285244.92805946</v>
      </c>
    </row>
    <row r="31" spans="1:13" x14ac:dyDescent="0.25">
      <c r="A31" s="2">
        <v>43617</v>
      </c>
      <c r="B31">
        <v>261805911.09999999</v>
      </c>
      <c r="C31">
        <v>35.799999999999997</v>
      </c>
      <c r="D31">
        <v>37.5</v>
      </c>
      <c r="E31">
        <v>30</v>
      </c>
      <c r="F31">
        <v>0</v>
      </c>
      <c r="H31">
        <f>WHSL_kWh</f>
        <v>33628104.405783892</v>
      </c>
      <c r="I31">
        <f>N10HDD18*C31</f>
        <v>2128743.2750242017</v>
      </c>
      <c r="J31">
        <f>N10CDD18*D31</f>
        <v>28438927.282446723</v>
      </c>
      <c r="K31">
        <f>MonthDays*E31</f>
        <v>193771426.11938837</v>
      </c>
      <c r="L31">
        <f>Binary*F31</f>
        <v>0</v>
      </c>
      <c r="M31">
        <f t="shared" si="0"/>
        <v>257967201.08264321</v>
      </c>
    </row>
    <row r="32" spans="1:13" x14ac:dyDescent="0.25">
      <c r="A32" s="2">
        <v>43647</v>
      </c>
      <c r="B32">
        <v>332403791.10000002</v>
      </c>
      <c r="C32">
        <v>0</v>
      </c>
      <c r="D32">
        <v>136.5</v>
      </c>
      <c r="E32">
        <v>31</v>
      </c>
      <c r="F32">
        <v>0</v>
      </c>
      <c r="H32">
        <f>WHSL_kWh</f>
        <v>33628104.405783892</v>
      </c>
      <c r="I32">
        <f>N10HDD18*C32</f>
        <v>0</v>
      </c>
      <c r="J32">
        <f>N10CDD18*D32</f>
        <v>103517695.30810606</v>
      </c>
      <c r="K32">
        <f>MonthDays*E32</f>
        <v>200230473.6567013</v>
      </c>
      <c r="L32">
        <f>Binary*F32</f>
        <v>0</v>
      </c>
      <c r="M32">
        <f t="shared" si="0"/>
        <v>337376273.37059128</v>
      </c>
    </row>
    <row r="33" spans="1:13" x14ac:dyDescent="0.25">
      <c r="A33" s="2">
        <v>43678</v>
      </c>
      <c r="B33">
        <v>300975559.89999998</v>
      </c>
      <c r="C33">
        <v>10.5</v>
      </c>
      <c r="D33">
        <v>75.8</v>
      </c>
      <c r="E33">
        <v>31</v>
      </c>
      <c r="F33">
        <v>0</v>
      </c>
      <c r="H33">
        <f>WHSL_kWh</f>
        <v>33628104.405783892</v>
      </c>
      <c r="I33">
        <f>N10HDD18*C33</f>
        <v>624352.07787022681</v>
      </c>
      <c r="J33">
        <f>N10CDD18*D33</f>
        <v>57484551.680252306</v>
      </c>
      <c r="K33">
        <f>MonthDays*E33</f>
        <v>200230473.6567013</v>
      </c>
      <c r="L33">
        <f>Binary*F33</f>
        <v>0</v>
      </c>
      <c r="M33">
        <f t="shared" si="0"/>
        <v>291967481.82060772</v>
      </c>
    </row>
    <row r="34" spans="1:13" x14ac:dyDescent="0.25">
      <c r="A34" s="2">
        <v>43709</v>
      </c>
      <c r="B34">
        <v>262855031.90000001</v>
      </c>
      <c r="C34">
        <v>42.9</v>
      </c>
      <c r="D34">
        <v>23.4</v>
      </c>
      <c r="E34">
        <v>30</v>
      </c>
      <c r="F34">
        <v>0</v>
      </c>
      <c r="H34">
        <f>WHSL_kWh</f>
        <v>33628104.405783892</v>
      </c>
      <c r="I34">
        <f>N10HDD18*C34</f>
        <v>2550924.2038697838</v>
      </c>
      <c r="J34">
        <f>N10CDD18*D34</f>
        <v>17745890.624246754</v>
      </c>
      <c r="K34">
        <f>MonthDays*E34</f>
        <v>193771426.11938837</v>
      </c>
      <c r="L34">
        <f>Binary*F34</f>
        <v>0</v>
      </c>
      <c r="M34">
        <f t="shared" si="0"/>
        <v>247696345.3532888</v>
      </c>
    </row>
    <row r="35" spans="1:13" x14ac:dyDescent="0.25">
      <c r="A35" s="2">
        <v>43739</v>
      </c>
      <c r="B35">
        <v>244083278</v>
      </c>
      <c r="C35">
        <v>244.3</v>
      </c>
      <c r="D35">
        <v>4.5</v>
      </c>
      <c r="E35">
        <v>31</v>
      </c>
      <c r="F35">
        <v>0</v>
      </c>
      <c r="H35">
        <f>WHSL_kWh</f>
        <v>33628104.405783892</v>
      </c>
      <c r="I35">
        <f>N10HDD18*C35</f>
        <v>14526591.678447278</v>
      </c>
      <c r="J35">
        <f>N10CDD18*D35</f>
        <v>3412671.2738936068</v>
      </c>
      <c r="K35">
        <f>MonthDays*E35</f>
        <v>200230473.6567013</v>
      </c>
      <c r="L35">
        <f>Binary*F35</f>
        <v>0</v>
      </c>
      <c r="M35">
        <f t="shared" si="0"/>
        <v>251797841.01482606</v>
      </c>
    </row>
    <row r="36" spans="1:13" x14ac:dyDescent="0.25">
      <c r="A36" s="2">
        <v>43770</v>
      </c>
      <c r="B36">
        <v>253920207</v>
      </c>
      <c r="C36">
        <v>518.6</v>
      </c>
      <c r="D36">
        <v>0</v>
      </c>
      <c r="E36">
        <v>30</v>
      </c>
      <c r="F36">
        <v>0</v>
      </c>
      <c r="H36">
        <f>WHSL_kWh</f>
        <v>33628104.405783892</v>
      </c>
      <c r="I36">
        <f>N10HDD18*C36</f>
        <v>30837046.436523777</v>
      </c>
      <c r="J36">
        <f>N10CDD18*D36</f>
        <v>0</v>
      </c>
      <c r="K36">
        <f>MonthDays*E36</f>
        <v>193771426.11938837</v>
      </c>
      <c r="L36">
        <f>Binary*F36</f>
        <v>0</v>
      </c>
      <c r="M36">
        <f t="shared" si="0"/>
        <v>258236576.96169603</v>
      </c>
    </row>
    <row r="37" spans="1:13" x14ac:dyDescent="0.25">
      <c r="A37" s="2">
        <v>43800</v>
      </c>
      <c r="B37">
        <v>264697011.59999999</v>
      </c>
      <c r="C37">
        <v>566.6</v>
      </c>
      <c r="D37">
        <v>0</v>
      </c>
      <c r="E37">
        <v>31</v>
      </c>
      <c r="F37">
        <v>0</v>
      </c>
      <c r="H37">
        <f>WHSL_kWh</f>
        <v>33628104.405783892</v>
      </c>
      <c r="I37">
        <f>N10HDD18*C37</f>
        <v>33691227.363930523</v>
      </c>
      <c r="J37">
        <f>N10CDD18*D37</f>
        <v>0</v>
      </c>
      <c r="K37">
        <f>MonthDays*E37</f>
        <v>200230473.6567013</v>
      </c>
      <c r="L37">
        <f>Binary*F37</f>
        <v>0</v>
      </c>
      <c r="M37">
        <f t="shared" si="0"/>
        <v>267549805.42641571</v>
      </c>
    </row>
    <row r="38" spans="1:13" x14ac:dyDescent="0.25">
      <c r="A38" s="2">
        <v>43831</v>
      </c>
      <c r="B38">
        <v>270281846.19999999</v>
      </c>
      <c r="C38">
        <v>594.5</v>
      </c>
      <c r="D38">
        <v>0</v>
      </c>
      <c r="E38">
        <v>31</v>
      </c>
      <c r="F38">
        <v>0</v>
      </c>
      <c r="H38">
        <f>WHSL_kWh</f>
        <v>33628104.405783892</v>
      </c>
      <c r="I38">
        <f>N10HDD18*C38</f>
        <v>35350220.027985699</v>
      </c>
      <c r="J38">
        <f>N10CDD18*D38</f>
        <v>0</v>
      </c>
      <c r="K38">
        <f>MonthDays*E38</f>
        <v>200230473.6567013</v>
      </c>
      <c r="L38">
        <f>Binary*F38</f>
        <v>0</v>
      </c>
      <c r="M38">
        <f t="shared" si="0"/>
        <v>269208798.09047091</v>
      </c>
    </row>
    <row r="39" spans="1:13" x14ac:dyDescent="0.25">
      <c r="A39" s="2">
        <v>43862</v>
      </c>
      <c r="B39">
        <v>253965396.19999999</v>
      </c>
      <c r="C39">
        <v>617.6</v>
      </c>
      <c r="D39">
        <v>0</v>
      </c>
      <c r="E39">
        <v>29</v>
      </c>
      <c r="F39">
        <v>0</v>
      </c>
      <c r="H39">
        <f>WHSL_kWh</f>
        <v>33628104.405783892</v>
      </c>
      <c r="I39">
        <f>N10HDD18*C39</f>
        <v>36723794.599300198</v>
      </c>
      <c r="J39">
        <f>N10CDD18*D39</f>
        <v>0</v>
      </c>
      <c r="K39">
        <f>MonthDays*E39</f>
        <v>187312378.58207542</v>
      </c>
      <c r="L39">
        <f>Binary*F39</f>
        <v>0</v>
      </c>
      <c r="M39">
        <f t="shared" si="0"/>
        <v>257664277.58715951</v>
      </c>
    </row>
    <row r="40" spans="1:13" x14ac:dyDescent="0.25">
      <c r="A40" s="22">
        <v>43891</v>
      </c>
      <c r="B40" s="23">
        <v>250421458</v>
      </c>
      <c r="C40" s="23">
        <v>456.3</v>
      </c>
      <c r="D40" s="23">
        <v>0</v>
      </c>
      <c r="E40" s="23">
        <v>31</v>
      </c>
      <c r="F40" s="23">
        <v>1</v>
      </c>
      <c r="H40">
        <f>WHSL_kWh</f>
        <v>33628104.405783892</v>
      </c>
      <c r="I40">
        <f>N10HDD18*C40</f>
        <v>27132557.441160429</v>
      </c>
      <c r="J40">
        <f>N10CDD18*D40</f>
        <v>0</v>
      </c>
      <c r="K40">
        <f>MonthDays*E40</f>
        <v>200230473.6567013</v>
      </c>
      <c r="L40">
        <f>Binary*F40</f>
        <v>-23742962.273983032</v>
      </c>
      <c r="M40">
        <f t="shared" si="0"/>
        <v>237248173.22966257</v>
      </c>
    </row>
    <row r="41" spans="1:13" x14ac:dyDescent="0.25">
      <c r="A41" s="22">
        <v>43922</v>
      </c>
      <c r="B41" s="23">
        <v>218203458.59999999</v>
      </c>
      <c r="C41" s="23">
        <v>377.6</v>
      </c>
      <c r="D41" s="23">
        <v>0</v>
      </c>
      <c r="E41" s="23">
        <v>30</v>
      </c>
      <c r="F41" s="23">
        <v>1</v>
      </c>
      <c r="H41">
        <f>WHSL_kWh</f>
        <v>33628104.405783892</v>
      </c>
      <c r="I41">
        <f>N10HDD18*C41</f>
        <v>22452889.962266445</v>
      </c>
      <c r="J41">
        <f>N10CDD18*D41</f>
        <v>0</v>
      </c>
      <c r="K41">
        <f>MonthDays*E41</f>
        <v>193771426.11938837</v>
      </c>
      <c r="L41">
        <f>Binary*F41</f>
        <v>-23742962.273983032</v>
      </c>
      <c r="M41">
        <f t="shared" si="0"/>
        <v>226109458.21345568</v>
      </c>
    </row>
    <row r="42" spans="1:13" x14ac:dyDescent="0.25">
      <c r="A42" s="22">
        <v>43952</v>
      </c>
      <c r="B42" s="23">
        <v>234783952.30000001</v>
      </c>
      <c r="C42" s="23">
        <v>205</v>
      </c>
      <c r="D42" s="23">
        <v>23.4</v>
      </c>
      <c r="E42" s="23">
        <v>31</v>
      </c>
      <c r="F42" s="23">
        <v>1</v>
      </c>
      <c r="H42">
        <f>WHSL_kWh</f>
        <v>33628104.405783892</v>
      </c>
      <c r="I42">
        <f>N10HDD18*C42</f>
        <v>12189731.044133</v>
      </c>
      <c r="J42">
        <f>N10CDD18*D42</f>
        <v>17745890.624246754</v>
      </c>
      <c r="K42">
        <f>MonthDays*E42</f>
        <v>200230473.6567013</v>
      </c>
      <c r="L42">
        <f>Binary*F42</f>
        <v>-23742962.273983032</v>
      </c>
      <c r="M42">
        <f t="shared" si="0"/>
        <v>240051237.45688191</v>
      </c>
    </row>
    <row r="43" spans="1:13" x14ac:dyDescent="0.25">
      <c r="A43" s="2">
        <v>43983</v>
      </c>
      <c r="B43">
        <v>280693732.89999998</v>
      </c>
      <c r="C43">
        <v>25.2</v>
      </c>
      <c r="D43">
        <v>71</v>
      </c>
      <c r="E43">
        <v>30</v>
      </c>
      <c r="F43">
        <v>0</v>
      </c>
      <c r="H43">
        <f>WHSL_kWh</f>
        <v>33628104.405783892</v>
      </c>
      <c r="I43">
        <f>N10HDD18*C43</f>
        <v>1498444.9868885444</v>
      </c>
      <c r="J43">
        <f>N10CDD18*D43</f>
        <v>53844368.988099128</v>
      </c>
      <c r="K43">
        <f>MonthDays*E43</f>
        <v>193771426.11938837</v>
      </c>
      <c r="L43">
        <f>Binary*F43</f>
        <v>0</v>
      </c>
      <c r="M43">
        <f t="shared" si="0"/>
        <v>282742344.50015992</v>
      </c>
    </row>
    <row r="44" spans="1:13" x14ac:dyDescent="0.25">
      <c r="A44" s="2">
        <v>44013</v>
      </c>
      <c r="B44">
        <v>347121684</v>
      </c>
      <c r="C44">
        <v>0</v>
      </c>
      <c r="D44">
        <v>168.3</v>
      </c>
      <c r="E44">
        <v>31</v>
      </c>
      <c r="F44">
        <v>0</v>
      </c>
      <c r="H44">
        <f>WHSL_kWh</f>
        <v>33628104.405783892</v>
      </c>
      <c r="I44">
        <f>N10HDD18*C44</f>
        <v>0</v>
      </c>
      <c r="J44">
        <f>N10CDD18*D44</f>
        <v>127633905.64362089</v>
      </c>
      <c r="K44">
        <f>MonthDays*E44</f>
        <v>200230473.6567013</v>
      </c>
      <c r="L44">
        <f>Binary*F44</f>
        <v>0</v>
      </c>
      <c r="M44">
        <f t="shared" si="0"/>
        <v>361492483.70610607</v>
      </c>
    </row>
    <row r="45" spans="1:13" x14ac:dyDescent="0.25">
      <c r="A45" s="2">
        <v>44044</v>
      </c>
      <c r="B45">
        <v>307825491.19999999</v>
      </c>
      <c r="C45">
        <v>4.4000000000000004</v>
      </c>
      <c r="D45">
        <v>82</v>
      </c>
      <c r="E45">
        <v>31</v>
      </c>
      <c r="F45">
        <v>0</v>
      </c>
      <c r="H45">
        <f>WHSL_kWh</f>
        <v>33628104.405783892</v>
      </c>
      <c r="I45">
        <f>N10HDD18*C45</f>
        <v>261633.25167895222</v>
      </c>
      <c r="J45">
        <f>N10CDD18*D45</f>
        <v>62186454.324283496</v>
      </c>
      <c r="K45">
        <f>MonthDays*E45</f>
        <v>200230473.6567013</v>
      </c>
      <c r="L45">
        <f>Binary*F45</f>
        <v>0</v>
      </c>
      <c r="M45">
        <f t="shared" si="0"/>
        <v>296306665.63844764</v>
      </c>
    </row>
    <row r="46" spans="1:13" x14ac:dyDescent="0.25">
      <c r="A46" s="2">
        <v>44075</v>
      </c>
      <c r="B46">
        <v>251413926.69999999</v>
      </c>
      <c r="C46">
        <v>84.9</v>
      </c>
      <c r="D46">
        <v>11</v>
      </c>
      <c r="E46">
        <v>30</v>
      </c>
      <c r="F46">
        <v>0</v>
      </c>
      <c r="H46">
        <f>WHSL_kWh</f>
        <v>33628104.405783892</v>
      </c>
      <c r="I46">
        <f>N10HDD18*C46</f>
        <v>5048332.515350692</v>
      </c>
      <c r="J46">
        <f>N10CDD18*D46</f>
        <v>8342085.3361843713</v>
      </c>
      <c r="K46">
        <f>MonthDays*E46</f>
        <v>193771426.11938837</v>
      </c>
      <c r="L46">
        <f>Binary*F46</f>
        <v>0</v>
      </c>
      <c r="M46">
        <f t="shared" si="0"/>
        <v>240789948.37670732</v>
      </c>
    </row>
    <row r="47" spans="1:13" x14ac:dyDescent="0.25">
      <c r="A47" s="2">
        <v>44105</v>
      </c>
      <c r="B47">
        <v>240496299.80000001</v>
      </c>
      <c r="C47">
        <v>281.8</v>
      </c>
      <c r="D47">
        <v>0</v>
      </c>
      <c r="E47">
        <v>31</v>
      </c>
      <c r="F47">
        <v>0</v>
      </c>
      <c r="H47">
        <f>WHSL_kWh</f>
        <v>33628104.405783892</v>
      </c>
      <c r="I47">
        <f>N10HDD18*C47</f>
        <v>16756420.527983803</v>
      </c>
      <c r="J47">
        <f>N10CDD18*D47</f>
        <v>0</v>
      </c>
      <c r="K47">
        <f>MonthDays*E47</f>
        <v>200230473.6567013</v>
      </c>
      <c r="L47">
        <f>Binary*F47</f>
        <v>0</v>
      </c>
      <c r="M47">
        <f t="shared" si="0"/>
        <v>250614998.590469</v>
      </c>
    </row>
    <row r="48" spans="1:13" x14ac:dyDescent="0.25">
      <c r="A48" s="2">
        <v>44136</v>
      </c>
      <c r="B48">
        <v>241980400.40000001</v>
      </c>
      <c r="C48">
        <v>350.5</v>
      </c>
      <c r="D48">
        <v>0</v>
      </c>
      <c r="E48">
        <v>30</v>
      </c>
      <c r="F48">
        <v>0</v>
      </c>
      <c r="H48">
        <f>WHSL_kWh</f>
        <v>33628104.405783892</v>
      </c>
      <c r="I48">
        <f>N10HDD18*C48</f>
        <v>20841466.980334714</v>
      </c>
      <c r="J48">
        <f>N10CDD18*D48</f>
        <v>0</v>
      </c>
      <c r="K48">
        <f>MonthDays*E48</f>
        <v>193771426.11938837</v>
      </c>
      <c r="L48">
        <f>Binary*F48</f>
        <v>0</v>
      </c>
      <c r="M48">
        <f t="shared" si="0"/>
        <v>248240997.50550699</v>
      </c>
    </row>
    <row r="49" spans="1:13" x14ac:dyDescent="0.25">
      <c r="A49" s="2">
        <v>44166</v>
      </c>
      <c r="B49">
        <v>266365374.19999999</v>
      </c>
      <c r="C49">
        <v>579.1</v>
      </c>
      <c r="D49">
        <v>0</v>
      </c>
      <c r="E49">
        <v>31</v>
      </c>
      <c r="F49">
        <v>0</v>
      </c>
      <c r="H49">
        <f>WHSL_kWh</f>
        <v>33628104.405783892</v>
      </c>
      <c r="I49">
        <f>N10HDD18*C49</f>
        <v>34434503.647109367</v>
      </c>
      <c r="J49">
        <f>N10CDD18*D49</f>
        <v>0</v>
      </c>
      <c r="K49">
        <f>MonthDays*E49</f>
        <v>200230473.6567013</v>
      </c>
      <c r="L49">
        <f>Binary*F49</f>
        <v>0</v>
      </c>
      <c r="M49">
        <f t="shared" si="0"/>
        <v>268293081.70959455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BE44B-2896-43F0-BF29-762A0319D6B3}">
  <dimension ref="A1:E50"/>
  <sheetViews>
    <sheetView topLeftCell="A16" workbookViewId="0"/>
  </sheetViews>
  <sheetFormatPr defaultRowHeight="15" x14ac:dyDescent="0.25"/>
  <cols>
    <col min="1" max="1" width="9.7109375" style="2" bestFit="1" customWidth="1"/>
    <col min="2" max="2" width="9.7109375" style="2" customWidth="1"/>
    <col min="3" max="4" width="13.5703125" bestFit="1" customWidth="1"/>
  </cols>
  <sheetData>
    <row r="1" spans="1:5" x14ac:dyDescent="0.25">
      <c r="A1" s="2" t="s">
        <v>6</v>
      </c>
      <c r="B1" s="2" t="s">
        <v>0</v>
      </c>
      <c r="C1" t="s">
        <v>2</v>
      </c>
      <c r="D1" t="s">
        <v>28</v>
      </c>
      <c r="E1" t="s">
        <v>29</v>
      </c>
    </row>
    <row r="2" spans="1:5" x14ac:dyDescent="0.25">
      <c r="A2" s="2">
        <v>42736</v>
      </c>
      <c r="B2" s="3">
        <f t="shared" ref="B2:B49" si="0">YEAR(A2)</f>
        <v>2017</v>
      </c>
      <c r="C2">
        <v>277000989.10000002</v>
      </c>
      <c r="D2">
        <v>270742920.338952</v>
      </c>
      <c r="E2" s="10">
        <f t="shared" ref="E2:E49" si="1">ABS(D2-C2)/C2</f>
        <v>2.2592225325191152E-2</v>
      </c>
    </row>
    <row r="3" spans="1:5" x14ac:dyDescent="0.25">
      <c r="A3" s="2">
        <v>42767</v>
      </c>
      <c r="B3" s="3">
        <f t="shared" si="0"/>
        <v>2017</v>
      </c>
      <c r="C3">
        <v>242928835.30000001</v>
      </c>
      <c r="D3">
        <v>244271948.88035432</v>
      </c>
      <c r="E3" s="10">
        <f t="shared" si="1"/>
        <v>5.5288355484669092E-3</v>
      </c>
    </row>
    <row r="4" spans="1:5" x14ac:dyDescent="0.25">
      <c r="A4" s="2">
        <v>42795</v>
      </c>
      <c r="B4" s="3">
        <f t="shared" si="0"/>
        <v>2017</v>
      </c>
      <c r="C4">
        <v>268282989.5</v>
      </c>
      <c r="D4">
        <v>267109785.86677384</v>
      </c>
      <c r="E4" s="10">
        <f t="shared" si="1"/>
        <v>4.3730079026354229E-3</v>
      </c>
    </row>
    <row r="5" spans="1:5" x14ac:dyDescent="0.25">
      <c r="A5" s="2">
        <v>42826</v>
      </c>
      <c r="B5" s="3">
        <f t="shared" si="0"/>
        <v>2017</v>
      </c>
      <c r="C5">
        <v>234677447.19999999</v>
      </c>
      <c r="D5">
        <v>242253163.76821822</v>
      </c>
      <c r="E5" s="10">
        <f t="shared" si="1"/>
        <v>3.2281400103018644E-2</v>
      </c>
    </row>
    <row r="6" spans="1:5" x14ac:dyDescent="0.25">
      <c r="A6" s="2">
        <v>42856</v>
      </c>
      <c r="B6" s="3">
        <f t="shared" si="0"/>
        <v>2017</v>
      </c>
      <c r="C6">
        <v>244160124.5</v>
      </c>
      <c r="D6">
        <v>251546091.33704114</v>
      </c>
      <c r="E6" s="10">
        <f t="shared" si="1"/>
        <v>3.0250504058213404E-2</v>
      </c>
    </row>
    <row r="7" spans="1:5" x14ac:dyDescent="0.25">
      <c r="A7" s="2">
        <v>42887</v>
      </c>
      <c r="B7" s="3">
        <f t="shared" si="0"/>
        <v>2017</v>
      </c>
      <c r="C7">
        <v>275426179.89999998</v>
      </c>
      <c r="D7">
        <v>279689464.8643961</v>
      </c>
      <c r="E7" s="10">
        <f t="shared" si="1"/>
        <v>1.5478866119204812E-2</v>
      </c>
    </row>
    <row r="8" spans="1:5" x14ac:dyDescent="0.25">
      <c r="A8" s="2">
        <v>42917</v>
      </c>
      <c r="B8" s="3">
        <f t="shared" si="0"/>
        <v>2017</v>
      </c>
      <c r="C8">
        <v>302256564.30000001</v>
      </c>
      <c r="D8">
        <v>305005707.25884283</v>
      </c>
      <c r="E8" s="10">
        <f t="shared" si="1"/>
        <v>9.0953953811047598E-3</v>
      </c>
    </row>
    <row r="9" spans="1:5" x14ac:dyDescent="0.25">
      <c r="A9" s="2">
        <v>42948</v>
      </c>
      <c r="B9" s="3">
        <f t="shared" si="0"/>
        <v>2017</v>
      </c>
      <c r="C9">
        <v>284023807.19999999</v>
      </c>
      <c r="D9">
        <v>273165633.7864635</v>
      </c>
      <c r="E9" s="10">
        <f t="shared" si="1"/>
        <v>3.8229800243085005E-2</v>
      </c>
    </row>
    <row r="10" spans="1:5" x14ac:dyDescent="0.25">
      <c r="A10" s="2">
        <v>42979</v>
      </c>
      <c r="B10" s="3">
        <f t="shared" si="0"/>
        <v>2017</v>
      </c>
      <c r="C10">
        <v>268671076.80000001</v>
      </c>
      <c r="D10">
        <v>273944501.65431666</v>
      </c>
      <c r="E10" s="10">
        <f t="shared" si="1"/>
        <v>1.9627810023786867E-2</v>
      </c>
    </row>
    <row r="11" spans="1:5" x14ac:dyDescent="0.25">
      <c r="A11" s="2">
        <v>43009</v>
      </c>
      <c r="B11" s="3">
        <f t="shared" si="0"/>
        <v>2017</v>
      </c>
      <c r="C11">
        <v>249859153.69999999</v>
      </c>
      <c r="D11">
        <v>248343276.51889575</v>
      </c>
      <c r="E11" s="10">
        <f t="shared" si="1"/>
        <v>6.0669267411524209E-3</v>
      </c>
    </row>
    <row r="12" spans="1:5" x14ac:dyDescent="0.25">
      <c r="A12" s="2">
        <v>43040</v>
      </c>
      <c r="B12" s="3">
        <f t="shared" si="0"/>
        <v>2017</v>
      </c>
      <c r="C12">
        <v>253035874.40000001</v>
      </c>
      <c r="D12">
        <v>254460733.44314754</v>
      </c>
      <c r="E12" s="10">
        <f t="shared" si="1"/>
        <v>5.631055464076655E-3</v>
      </c>
    </row>
    <row r="13" spans="1:5" x14ac:dyDescent="0.25">
      <c r="A13" s="2">
        <v>43070</v>
      </c>
      <c r="B13" s="3">
        <f t="shared" si="0"/>
        <v>2017</v>
      </c>
      <c r="C13">
        <v>278099027.30000001</v>
      </c>
      <c r="D13">
        <v>276582098.81960499</v>
      </c>
      <c r="E13" s="10">
        <f t="shared" si="1"/>
        <v>5.4546342542889543E-3</v>
      </c>
    </row>
    <row r="14" spans="1:5" x14ac:dyDescent="0.25">
      <c r="A14" s="2">
        <v>43101</v>
      </c>
      <c r="B14" s="3">
        <f t="shared" si="0"/>
        <v>2018</v>
      </c>
      <c r="C14">
        <v>289798490.89999998</v>
      </c>
      <c r="D14">
        <v>278918959.45391929</v>
      </c>
      <c r="E14" s="10">
        <f t="shared" si="1"/>
        <v>3.7541711871214876E-2</v>
      </c>
    </row>
    <row r="15" spans="1:5" x14ac:dyDescent="0.25">
      <c r="A15" s="2">
        <v>43132</v>
      </c>
      <c r="B15" s="3">
        <f t="shared" si="0"/>
        <v>2018</v>
      </c>
      <c r="C15">
        <v>251614557</v>
      </c>
      <c r="D15">
        <v>248797014.8923471</v>
      </c>
      <c r="E15" s="10">
        <f t="shared" si="1"/>
        <v>1.1197850161160997E-2</v>
      </c>
    </row>
    <row r="16" spans="1:5" x14ac:dyDescent="0.25">
      <c r="A16" s="2">
        <v>43160</v>
      </c>
      <c r="B16" s="3">
        <f t="shared" si="0"/>
        <v>2018</v>
      </c>
      <c r="C16">
        <v>268375998.5</v>
      </c>
      <c r="D16">
        <v>268501199.06888461</v>
      </c>
      <c r="E16" s="10">
        <f t="shared" si="1"/>
        <v>4.6651179533333393E-4</v>
      </c>
    </row>
    <row r="17" spans="1:5" x14ac:dyDescent="0.25">
      <c r="A17" s="2">
        <v>43191</v>
      </c>
      <c r="B17" s="3">
        <f t="shared" si="0"/>
        <v>2018</v>
      </c>
      <c r="C17">
        <v>248656909</v>
      </c>
      <c r="D17">
        <v>253711510.94970325</v>
      </c>
      <c r="E17" s="10">
        <f t="shared" si="1"/>
        <v>2.0327615146632609E-2</v>
      </c>
    </row>
    <row r="18" spans="1:5" x14ac:dyDescent="0.25">
      <c r="A18" s="2">
        <v>43221</v>
      </c>
      <c r="B18" s="3">
        <f t="shared" si="0"/>
        <v>2018</v>
      </c>
      <c r="C18">
        <v>263110475.40000001</v>
      </c>
      <c r="D18">
        <v>267323700.28153655</v>
      </c>
      <c r="E18" s="10">
        <f t="shared" si="1"/>
        <v>1.6013140013263583E-2</v>
      </c>
    </row>
    <row r="19" spans="1:5" x14ac:dyDescent="0.25">
      <c r="A19" s="2">
        <v>43252</v>
      </c>
      <c r="B19" s="3">
        <f t="shared" si="0"/>
        <v>2018</v>
      </c>
      <c r="C19">
        <v>281217537.19999999</v>
      </c>
      <c r="D19">
        <v>269344602.92622244</v>
      </c>
      <c r="E19" s="10">
        <f t="shared" si="1"/>
        <v>4.2219750560341461E-2</v>
      </c>
    </row>
    <row r="20" spans="1:5" x14ac:dyDescent="0.25">
      <c r="A20" s="2">
        <v>43282</v>
      </c>
      <c r="B20" s="3">
        <f t="shared" si="0"/>
        <v>2018</v>
      </c>
      <c r="C20">
        <v>323148008.69999999</v>
      </c>
      <c r="D20">
        <v>315005780.83576393</v>
      </c>
      <c r="E20" s="10">
        <f t="shared" si="1"/>
        <v>2.5196589937198203E-2</v>
      </c>
    </row>
    <row r="21" spans="1:5" x14ac:dyDescent="0.25">
      <c r="A21" s="2">
        <v>43313</v>
      </c>
      <c r="B21" s="3">
        <f t="shared" si="0"/>
        <v>2018</v>
      </c>
      <c r="C21">
        <v>325222346.5</v>
      </c>
      <c r="D21">
        <v>324568670.20696223</v>
      </c>
      <c r="E21" s="10">
        <f t="shared" si="1"/>
        <v>2.0099365866846183E-3</v>
      </c>
    </row>
    <row r="22" spans="1:5" x14ac:dyDescent="0.25">
      <c r="A22" s="2">
        <v>43344</v>
      </c>
      <c r="B22" s="3">
        <f t="shared" si="0"/>
        <v>2018</v>
      </c>
      <c r="C22">
        <v>281705838.60000002</v>
      </c>
      <c r="D22">
        <v>279330493.98129982</v>
      </c>
      <c r="E22" s="10">
        <f t="shared" si="1"/>
        <v>8.4320035058733991E-3</v>
      </c>
    </row>
    <row r="23" spans="1:5" x14ac:dyDescent="0.25">
      <c r="A23" s="2">
        <v>43374</v>
      </c>
      <c r="B23" s="3">
        <f t="shared" si="0"/>
        <v>2018</v>
      </c>
      <c r="C23">
        <v>252830302.90000001</v>
      </c>
      <c r="D23">
        <v>258518344.2927573</v>
      </c>
      <c r="E23" s="10">
        <f t="shared" si="1"/>
        <v>2.2497466986807522E-2</v>
      </c>
    </row>
    <row r="24" spans="1:5" x14ac:dyDescent="0.25">
      <c r="A24" s="2">
        <v>43405</v>
      </c>
      <c r="B24" s="3">
        <f t="shared" si="0"/>
        <v>2018</v>
      </c>
      <c r="C24">
        <v>259398467.19999999</v>
      </c>
      <c r="D24">
        <v>258183061.06930715</v>
      </c>
      <c r="E24" s="10">
        <f t="shared" si="1"/>
        <v>4.6854792312852941E-3</v>
      </c>
    </row>
    <row r="25" spans="1:5" x14ac:dyDescent="0.25">
      <c r="A25" s="2">
        <v>43435</v>
      </c>
      <c r="B25" s="3">
        <f t="shared" si="0"/>
        <v>2018</v>
      </c>
      <c r="C25">
        <v>265712562.69999999</v>
      </c>
      <c r="D25">
        <v>267401150.16977996</v>
      </c>
      <c r="E25" s="10">
        <f t="shared" si="1"/>
        <v>6.3549402881882197E-3</v>
      </c>
    </row>
    <row r="26" spans="1:5" x14ac:dyDescent="0.25">
      <c r="A26" s="2">
        <v>43466</v>
      </c>
      <c r="B26" s="3">
        <f t="shared" si="0"/>
        <v>2019</v>
      </c>
      <c r="C26">
        <v>287103504.5</v>
      </c>
      <c r="D26">
        <v>279531419.11125863</v>
      </c>
      <c r="E26" s="10">
        <f t="shared" si="1"/>
        <v>2.6374061166297515E-2</v>
      </c>
    </row>
    <row r="27" spans="1:5" x14ac:dyDescent="0.25">
      <c r="A27" s="2">
        <v>43497</v>
      </c>
      <c r="B27" s="3">
        <f t="shared" si="0"/>
        <v>2019</v>
      </c>
      <c r="C27">
        <v>255789708.59999999</v>
      </c>
      <c r="D27">
        <v>251770120.02506247</v>
      </c>
      <c r="E27" s="10">
        <f t="shared" si="1"/>
        <v>1.5714426498774012E-2</v>
      </c>
    </row>
    <row r="28" spans="1:5" x14ac:dyDescent="0.25">
      <c r="A28" s="2">
        <v>43525</v>
      </c>
      <c r="B28" s="3">
        <f t="shared" si="0"/>
        <v>2019</v>
      </c>
      <c r="C28">
        <v>268817713.80000001</v>
      </c>
      <c r="D28">
        <v>269940181.95311886</v>
      </c>
      <c r="E28" s="10">
        <f t="shared" si="1"/>
        <v>4.1755736154871232E-3</v>
      </c>
    </row>
    <row r="29" spans="1:5" x14ac:dyDescent="0.25">
      <c r="A29" s="2">
        <v>43556</v>
      </c>
      <c r="B29" s="3">
        <f t="shared" si="0"/>
        <v>2019</v>
      </c>
      <c r="C29">
        <v>238123760.19999999</v>
      </c>
      <c r="D29">
        <v>248169642.9823218</v>
      </c>
      <c r="E29" s="10">
        <f t="shared" si="1"/>
        <v>4.2187653906877162E-2</v>
      </c>
    </row>
    <row r="30" spans="1:5" x14ac:dyDescent="0.25">
      <c r="A30" s="2">
        <v>43586</v>
      </c>
      <c r="B30" s="3">
        <f t="shared" si="0"/>
        <v>2019</v>
      </c>
      <c r="C30">
        <v>240428351.30000001</v>
      </c>
      <c r="D30">
        <v>246285244.92805946</v>
      </c>
      <c r="E30" s="10">
        <f t="shared" si="1"/>
        <v>2.4360245355388114E-2</v>
      </c>
    </row>
    <row r="31" spans="1:5" x14ac:dyDescent="0.25">
      <c r="A31" s="2">
        <v>43617</v>
      </c>
      <c r="B31" s="3">
        <f t="shared" si="0"/>
        <v>2019</v>
      </c>
      <c r="C31">
        <v>261805911.09999999</v>
      </c>
      <c r="D31">
        <v>257967201.08264321</v>
      </c>
      <c r="E31" s="10">
        <f t="shared" si="1"/>
        <v>1.4662426838370889E-2</v>
      </c>
    </row>
    <row r="32" spans="1:5" x14ac:dyDescent="0.25">
      <c r="A32" s="2">
        <v>43647</v>
      </c>
      <c r="B32" s="3">
        <f t="shared" si="0"/>
        <v>2019</v>
      </c>
      <c r="C32">
        <v>332403791.10000002</v>
      </c>
      <c r="D32">
        <v>337376273.37059128</v>
      </c>
      <c r="E32" s="10">
        <f t="shared" si="1"/>
        <v>1.4959162331260363E-2</v>
      </c>
    </row>
    <row r="33" spans="1:5" x14ac:dyDescent="0.25">
      <c r="A33" s="2">
        <v>43678</v>
      </c>
      <c r="B33" s="3">
        <f t="shared" si="0"/>
        <v>2019</v>
      </c>
      <c r="C33">
        <v>300975559.89999998</v>
      </c>
      <c r="D33">
        <v>291967481.82060772</v>
      </c>
      <c r="E33" s="10">
        <f t="shared" si="1"/>
        <v>2.9929599873110013E-2</v>
      </c>
    </row>
    <row r="34" spans="1:5" x14ac:dyDescent="0.25">
      <c r="A34" s="2">
        <v>43709</v>
      </c>
      <c r="B34" s="3">
        <f t="shared" si="0"/>
        <v>2019</v>
      </c>
      <c r="C34">
        <v>262855031.90000001</v>
      </c>
      <c r="D34">
        <v>247696345.3532888</v>
      </c>
      <c r="E34" s="10">
        <f t="shared" si="1"/>
        <v>5.7669379342443573E-2</v>
      </c>
    </row>
    <row r="35" spans="1:5" x14ac:dyDescent="0.25">
      <c r="A35" s="2">
        <v>43739</v>
      </c>
      <c r="B35" s="3">
        <f t="shared" si="0"/>
        <v>2019</v>
      </c>
      <c r="C35">
        <v>244083278</v>
      </c>
      <c r="D35">
        <v>251797841.01482606</v>
      </c>
      <c r="E35" s="10">
        <f t="shared" si="1"/>
        <v>3.1606274211156977E-2</v>
      </c>
    </row>
    <row r="36" spans="1:5" x14ac:dyDescent="0.25">
      <c r="A36" s="2">
        <v>43770</v>
      </c>
      <c r="B36" s="3">
        <f t="shared" si="0"/>
        <v>2019</v>
      </c>
      <c r="C36">
        <v>253920207</v>
      </c>
      <c r="D36">
        <v>258236576.96169603</v>
      </c>
      <c r="E36" s="10">
        <f t="shared" si="1"/>
        <v>1.6998922664299927E-2</v>
      </c>
    </row>
    <row r="37" spans="1:5" x14ac:dyDescent="0.25">
      <c r="A37" s="2">
        <v>43800</v>
      </c>
      <c r="B37" s="3">
        <f t="shared" si="0"/>
        <v>2019</v>
      </c>
      <c r="C37">
        <v>264697011.59999999</v>
      </c>
      <c r="D37">
        <v>267549805.42641571</v>
      </c>
      <c r="E37" s="10">
        <f t="shared" si="1"/>
        <v>1.0777582297478865E-2</v>
      </c>
    </row>
    <row r="38" spans="1:5" x14ac:dyDescent="0.25">
      <c r="A38" s="2">
        <v>43831</v>
      </c>
      <c r="B38" s="3">
        <f t="shared" si="0"/>
        <v>2020</v>
      </c>
      <c r="C38">
        <v>270281846.19999999</v>
      </c>
      <c r="D38">
        <v>269208798.09047091</v>
      </c>
      <c r="E38" s="10">
        <f t="shared" si="1"/>
        <v>3.9701079618016831E-3</v>
      </c>
    </row>
    <row r="39" spans="1:5" x14ac:dyDescent="0.25">
      <c r="A39" s="2">
        <v>43862</v>
      </c>
      <c r="B39" s="3">
        <f t="shared" si="0"/>
        <v>2020</v>
      </c>
      <c r="C39">
        <v>253965396.19999999</v>
      </c>
      <c r="D39">
        <v>257664277.58715951</v>
      </c>
      <c r="E39" s="10">
        <f t="shared" si="1"/>
        <v>1.4564509348535912E-2</v>
      </c>
    </row>
    <row r="40" spans="1:5" x14ac:dyDescent="0.25">
      <c r="A40" s="2">
        <v>43891</v>
      </c>
      <c r="B40" s="3">
        <f t="shared" si="0"/>
        <v>2020</v>
      </c>
      <c r="C40">
        <v>250421458</v>
      </c>
      <c r="D40">
        <v>237248173.22966257</v>
      </c>
      <c r="E40" s="10">
        <f t="shared" si="1"/>
        <v>5.2604456804725704E-2</v>
      </c>
    </row>
    <row r="41" spans="1:5" x14ac:dyDescent="0.25">
      <c r="A41" s="2">
        <v>43922</v>
      </c>
      <c r="B41" s="3">
        <f t="shared" si="0"/>
        <v>2020</v>
      </c>
      <c r="C41">
        <v>218203458.59999999</v>
      </c>
      <c r="D41">
        <v>226109458.21345568</v>
      </c>
      <c r="E41" s="10">
        <f t="shared" si="1"/>
        <v>3.6232237858101868E-2</v>
      </c>
    </row>
    <row r="42" spans="1:5" x14ac:dyDescent="0.25">
      <c r="A42" s="2">
        <v>43952</v>
      </c>
      <c r="B42" s="3">
        <f t="shared" si="0"/>
        <v>2020</v>
      </c>
      <c r="C42">
        <v>234783952.30000001</v>
      </c>
      <c r="D42">
        <v>240051237.45688191</v>
      </c>
      <c r="E42" s="10">
        <f t="shared" si="1"/>
        <v>2.2434604687766382E-2</v>
      </c>
    </row>
    <row r="43" spans="1:5" x14ac:dyDescent="0.25">
      <c r="A43" s="2">
        <v>43983</v>
      </c>
      <c r="B43" s="3">
        <f t="shared" si="0"/>
        <v>2020</v>
      </c>
      <c r="C43">
        <v>280693732.89999998</v>
      </c>
      <c r="D43">
        <v>282742344.50015992</v>
      </c>
      <c r="E43" s="10">
        <f t="shared" si="1"/>
        <v>7.2983873882563029E-3</v>
      </c>
    </row>
    <row r="44" spans="1:5" x14ac:dyDescent="0.25">
      <c r="A44" s="2">
        <v>44013</v>
      </c>
      <c r="B44" s="3">
        <f t="shared" si="0"/>
        <v>2020</v>
      </c>
      <c r="C44">
        <v>347121684</v>
      </c>
      <c r="D44">
        <v>361492483.70610607</v>
      </c>
      <c r="E44" s="10">
        <f t="shared" si="1"/>
        <v>4.1399890495190349E-2</v>
      </c>
    </row>
    <row r="45" spans="1:5" x14ac:dyDescent="0.25">
      <c r="A45" s="2">
        <v>44044</v>
      </c>
      <c r="B45" s="3">
        <f t="shared" si="0"/>
        <v>2020</v>
      </c>
      <c r="C45">
        <v>307825491.19999999</v>
      </c>
      <c r="D45">
        <v>296306665.63844764</v>
      </c>
      <c r="E45" s="10">
        <f t="shared" si="1"/>
        <v>3.7419985968830463E-2</v>
      </c>
    </row>
    <row r="46" spans="1:5" x14ac:dyDescent="0.25">
      <c r="A46" s="2">
        <v>44075</v>
      </c>
      <c r="B46" s="3">
        <f t="shared" si="0"/>
        <v>2020</v>
      </c>
      <c r="C46">
        <v>251413926.69999999</v>
      </c>
      <c r="D46">
        <v>240789948.37670732</v>
      </c>
      <c r="E46" s="10">
        <f t="shared" si="1"/>
        <v>4.2256920540323727E-2</v>
      </c>
    </row>
    <row r="47" spans="1:5" x14ac:dyDescent="0.25">
      <c r="A47" s="2">
        <v>44105</v>
      </c>
      <c r="B47" s="3">
        <f t="shared" si="0"/>
        <v>2020</v>
      </c>
      <c r="C47">
        <v>240496299.80000001</v>
      </c>
      <c r="D47">
        <v>250614998.590469</v>
      </c>
      <c r="E47" s="10">
        <f t="shared" si="1"/>
        <v>4.2074238975334917E-2</v>
      </c>
    </row>
    <row r="48" spans="1:5" x14ac:dyDescent="0.25">
      <c r="A48" s="2">
        <v>44136</v>
      </c>
      <c r="B48" s="3">
        <f t="shared" si="0"/>
        <v>2020</v>
      </c>
      <c r="C48">
        <v>241980400.40000001</v>
      </c>
      <c r="D48">
        <v>248240997.50550699</v>
      </c>
      <c r="E48" s="10">
        <f t="shared" si="1"/>
        <v>2.5872331375425668E-2</v>
      </c>
    </row>
    <row r="49" spans="1:5" x14ac:dyDescent="0.25">
      <c r="A49" s="2">
        <v>44166</v>
      </c>
      <c r="B49" s="3">
        <f t="shared" si="0"/>
        <v>2020</v>
      </c>
      <c r="C49">
        <v>266365374.19999999</v>
      </c>
      <c r="D49">
        <v>268293081.70959455</v>
      </c>
      <c r="E49" s="10">
        <f t="shared" si="1"/>
        <v>7.2370799522431311E-3</v>
      </c>
    </row>
    <row r="50" spans="1:5" x14ac:dyDescent="0.25">
      <c r="E50" s="13">
        <f>AVERAGE(E2:E49)</f>
        <v>2.1131948264701873E-2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B3DCA-8446-44BD-87E4-1AB9450A9696}">
  <dimension ref="A2:D9"/>
  <sheetViews>
    <sheetView workbookViewId="0">
      <selection activeCell="A3" sqref="A3"/>
    </sheetView>
  </sheetViews>
  <sheetFormatPr defaultRowHeight="15" x14ac:dyDescent="0.25"/>
  <cols>
    <col min="1" max="1" width="5" bestFit="1" customWidth="1"/>
    <col min="2" max="2" width="13.28515625" bestFit="1" customWidth="1"/>
    <col min="3" max="3" width="15.7109375" bestFit="1" customWidth="1"/>
    <col min="4" max="4" width="26.7109375" bestFit="1" customWidth="1"/>
  </cols>
  <sheetData>
    <row r="2" spans="1:4" x14ac:dyDescent="0.25">
      <c r="A2" s="15" t="s">
        <v>34</v>
      </c>
    </row>
    <row r="3" spans="1:4" x14ac:dyDescent="0.25">
      <c r="B3" t="s">
        <v>31</v>
      </c>
      <c r="C3" t="s">
        <v>32</v>
      </c>
      <c r="D3" t="s">
        <v>33</v>
      </c>
    </row>
    <row r="4" spans="1:4" x14ac:dyDescent="0.25">
      <c r="A4" s="11">
        <v>2017</v>
      </c>
      <c r="B4" s="12">
        <v>3178422069.2000003</v>
      </c>
      <c r="C4" s="12">
        <v>3187115326.5370069</v>
      </c>
      <c r="D4" s="13">
        <v>2.7350858846744153E-3</v>
      </c>
    </row>
    <row r="5" spans="1:4" x14ac:dyDescent="0.25">
      <c r="A5" s="11">
        <v>2018</v>
      </c>
      <c r="B5" s="12">
        <v>3310791494.5999994</v>
      </c>
      <c r="C5" s="12">
        <v>3289604488.1284838</v>
      </c>
      <c r="D5" s="13">
        <v>6.3993780659616596E-3</v>
      </c>
    </row>
    <row r="6" spans="1:4" x14ac:dyDescent="0.25">
      <c r="A6" s="11">
        <v>2019</v>
      </c>
      <c r="B6" s="12">
        <v>3211003829</v>
      </c>
      <c r="C6" s="12">
        <v>3208288134.0298901</v>
      </c>
      <c r="D6" s="13">
        <v>8.4574641287665049E-4</v>
      </c>
    </row>
    <row r="7" spans="1:4" x14ac:dyDescent="0.25">
      <c r="A7" s="11">
        <v>2020</v>
      </c>
      <c r="B7" s="12">
        <v>3163553020.4999995</v>
      </c>
      <c r="C7" s="12">
        <v>3178762464.6046219</v>
      </c>
      <c r="D7" s="13">
        <v>4.8077095613900953E-3</v>
      </c>
    </row>
    <row r="8" spans="1:4" x14ac:dyDescent="0.25">
      <c r="C8" s="16" t="s">
        <v>35</v>
      </c>
      <c r="D8" s="14">
        <f>AVERAGE(D4:D7)</f>
        <v>3.6969799812257053E-3</v>
      </c>
    </row>
    <row r="9" spans="1:4" x14ac:dyDescent="0.25">
      <c r="C9" s="16" t="s">
        <v>36</v>
      </c>
      <c r="D9" s="14">
        <v>2.1131948264701873E-2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B47BD-B4A3-43D6-A9A9-A73DF2844403}">
  <dimension ref="A3:C7"/>
  <sheetViews>
    <sheetView workbookViewId="0">
      <selection activeCell="A3" sqref="A3"/>
    </sheetView>
  </sheetViews>
  <sheetFormatPr defaultRowHeight="15" x14ac:dyDescent="0.25"/>
  <cols>
    <col min="1" max="1" width="5" bestFit="1" customWidth="1"/>
    <col min="2" max="2" width="18.140625" bestFit="1" customWidth="1"/>
    <col min="3" max="3" width="22.140625" bestFit="1" customWidth="1"/>
  </cols>
  <sheetData>
    <row r="3" spans="1:3" x14ac:dyDescent="0.25">
      <c r="B3" t="s">
        <v>37</v>
      </c>
      <c r="C3" t="s">
        <v>30</v>
      </c>
    </row>
    <row r="4" spans="1:3" x14ac:dyDescent="0.25">
      <c r="A4" s="11">
        <v>2017</v>
      </c>
      <c r="B4" s="12">
        <v>3178422069.2000003</v>
      </c>
      <c r="C4" s="12">
        <v>3187115326.5370069</v>
      </c>
    </row>
    <row r="5" spans="1:3" x14ac:dyDescent="0.25">
      <c r="A5" s="11">
        <v>2018</v>
      </c>
      <c r="B5" s="12">
        <v>3310791494.5999994</v>
      </c>
      <c r="C5" s="12">
        <v>3289604488.1284838</v>
      </c>
    </row>
    <row r="6" spans="1:3" x14ac:dyDescent="0.25">
      <c r="A6" s="11">
        <v>2019</v>
      </c>
      <c r="B6" s="12">
        <v>3211003829</v>
      </c>
      <c r="C6" s="12">
        <v>3208288134.0298901</v>
      </c>
    </row>
    <row r="7" spans="1:3" x14ac:dyDescent="0.25">
      <c r="A7" s="11">
        <v>2020</v>
      </c>
      <c r="B7" s="12">
        <v>3163553020.4999995</v>
      </c>
      <c r="C7" s="12">
        <v>3178762464.6046219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B65A6-A89B-4907-BCD6-D45064C33544}">
  <dimension ref="A1:M73"/>
  <sheetViews>
    <sheetView topLeftCell="A16" workbookViewId="0">
      <selection activeCell="I1" sqref="I1:L1"/>
    </sheetView>
  </sheetViews>
  <sheetFormatPr defaultRowHeight="15" x14ac:dyDescent="0.25"/>
  <cols>
    <col min="1" max="1" width="9.7109375" style="2" bestFit="1" customWidth="1"/>
    <col min="2" max="2" width="13.5703125" bestFit="1" customWidth="1"/>
    <col min="3" max="3" width="10.28515625" bestFit="1" customWidth="1"/>
    <col min="4" max="4" width="10.140625" bestFit="1" customWidth="1"/>
    <col min="5" max="5" width="11.140625" bestFit="1" customWidth="1"/>
    <col min="6" max="6" width="6.5703125" bestFit="1" customWidth="1"/>
    <col min="7" max="7" width="13.5703125" bestFit="1" customWidth="1"/>
  </cols>
  <sheetData>
    <row r="1" spans="1:13" x14ac:dyDescent="0.25">
      <c r="A1" s="2" t="s">
        <v>6</v>
      </c>
      <c r="B1" t="s">
        <v>2</v>
      </c>
      <c r="C1" t="s">
        <v>3</v>
      </c>
      <c r="D1" t="s">
        <v>4</v>
      </c>
      <c r="E1" t="s">
        <v>1</v>
      </c>
      <c r="F1" t="s">
        <v>5</v>
      </c>
      <c r="H1" t="s">
        <v>2</v>
      </c>
      <c r="I1" t="s">
        <v>3</v>
      </c>
      <c r="J1" t="s">
        <v>4</v>
      </c>
      <c r="K1" t="s">
        <v>1</v>
      </c>
      <c r="L1" t="s">
        <v>5</v>
      </c>
      <c r="M1" t="s">
        <v>38</v>
      </c>
    </row>
    <row r="2" spans="1:13" x14ac:dyDescent="0.25">
      <c r="A2" s="2">
        <v>42736</v>
      </c>
      <c r="B2">
        <v>277000989.10000002</v>
      </c>
      <c r="C2">
        <v>620.29999999999995</v>
      </c>
      <c r="D2">
        <v>0</v>
      </c>
      <c r="E2">
        <v>31</v>
      </c>
      <c r="F2">
        <v>0</v>
      </c>
      <c r="H2">
        <f>WHSL_kWh</f>
        <v>33628104.405783892</v>
      </c>
      <c r="I2">
        <f>N10HDD18*C2</f>
        <v>36884342.276466824</v>
      </c>
      <c r="J2">
        <f>N10CDD18*D2</f>
        <v>0</v>
      </c>
      <c r="K2">
        <f>MonthDays*E2</f>
        <v>200230473.6567013</v>
      </c>
      <c r="L2">
        <f>Binary*F2</f>
        <v>0</v>
      </c>
      <c r="M2">
        <f t="shared" ref="M2:M33" si="0">SUM(H2:L2)</f>
        <v>270742920.338952</v>
      </c>
    </row>
    <row r="3" spans="1:13" x14ac:dyDescent="0.25">
      <c r="A3" s="2">
        <v>42767</v>
      </c>
      <c r="B3">
        <v>242928835.30000001</v>
      </c>
      <c r="C3">
        <v>501</v>
      </c>
      <c r="D3">
        <v>0</v>
      </c>
      <c r="E3">
        <v>28</v>
      </c>
      <c r="F3">
        <v>0</v>
      </c>
      <c r="H3">
        <f>WHSL_kWh</f>
        <v>33628104.405783892</v>
      </c>
      <c r="I3">
        <f>N10HDD18*C3</f>
        <v>29790513.429807965</v>
      </c>
      <c r="J3">
        <f>N10CDD18*D3</f>
        <v>0</v>
      </c>
      <c r="K3">
        <f>MonthDays*E3</f>
        <v>180853331.04476246</v>
      </c>
      <c r="L3">
        <f>Binary*F3</f>
        <v>0</v>
      </c>
      <c r="M3">
        <f t="shared" si="0"/>
        <v>244271948.88035432</v>
      </c>
    </row>
    <row r="4" spans="1:13" x14ac:dyDescent="0.25">
      <c r="A4" s="2">
        <v>42795</v>
      </c>
      <c r="B4">
        <v>268282989.5</v>
      </c>
      <c r="C4">
        <v>559.20000000000005</v>
      </c>
      <c r="D4">
        <v>0</v>
      </c>
      <c r="E4">
        <v>31</v>
      </c>
      <c r="F4">
        <v>0</v>
      </c>
      <c r="H4">
        <f>WHSL_kWh</f>
        <v>33628104.405783892</v>
      </c>
      <c r="I4">
        <f>N10HDD18*C4</f>
        <v>33251207.804288656</v>
      </c>
      <c r="J4">
        <f>N10CDD18*D4</f>
        <v>0</v>
      </c>
      <c r="K4">
        <f>MonthDays*E4</f>
        <v>200230473.6567013</v>
      </c>
      <c r="L4">
        <f>Binary*F4</f>
        <v>0</v>
      </c>
      <c r="M4">
        <f t="shared" si="0"/>
        <v>267109785.86677384</v>
      </c>
    </row>
    <row r="5" spans="1:13" x14ac:dyDescent="0.25">
      <c r="A5" s="2">
        <v>42826</v>
      </c>
      <c r="B5">
        <v>234677447.19999999</v>
      </c>
      <c r="C5">
        <v>249.8</v>
      </c>
      <c r="D5">
        <v>0</v>
      </c>
      <c r="E5">
        <v>30</v>
      </c>
      <c r="F5">
        <v>0</v>
      </c>
      <c r="H5">
        <f>WHSL_kWh</f>
        <v>33628104.405783892</v>
      </c>
      <c r="I5">
        <f>N10HDD18*C5</f>
        <v>14853633.243045969</v>
      </c>
      <c r="J5">
        <f>N10CDD18*D5</f>
        <v>0</v>
      </c>
      <c r="K5">
        <f>MonthDays*E5</f>
        <v>193771426.11938837</v>
      </c>
      <c r="L5">
        <f>Binary*F5</f>
        <v>0</v>
      </c>
      <c r="M5">
        <f t="shared" si="0"/>
        <v>242253163.76821822</v>
      </c>
    </row>
    <row r="6" spans="1:13" x14ac:dyDescent="0.25">
      <c r="A6" s="2">
        <v>42856</v>
      </c>
      <c r="B6">
        <v>244160124.5</v>
      </c>
      <c r="C6">
        <v>186.5</v>
      </c>
      <c r="D6">
        <v>8.6999999999999993</v>
      </c>
      <c r="E6">
        <v>31</v>
      </c>
      <c r="F6">
        <v>0</v>
      </c>
      <c r="H6">
        <f>WHSL_kWh</f>
        <v>33628104.405783892</v>
      </c>
      <c r="I6">
        <f>N10HDD18*C6</f>
        <v>11089682.145028315</v>
      </c>
      <c r="J6">
        <f>N10CDD18*D6</f>
        <v>6597831.1295276387</v>
      </c>
      <c r="K6">
        <f>MonthDays*E6</f>
        <v>200230473.6567013</v>
      </c>
      <c r="L6">
        <f>Binary*F6</f>
        <v>0</v>
      </c>
      <c r="M6">
        <f t="shared" si="0"/>
        <v>251546091.33704114</v>
      </c>
    </row>
    <row r="7" spans="1:13" x14ac:dyDescent="0.25">
      <c r="A7" s="2">
        <v>42887</v>
      </c>
      <c r="B7">
        <v>275426179.89999998</v>
      </c>
      <c r="C7">
        <v>28.7</v>
      </c>
      <c r="D7">
        <v>66.7</v>
      </c>
      <c r="E7">
        <v>30</v>
      </c>
      <c r="F7">
        <v>0</v>
      </c>
      <c r="H7">
        <f>WHSL_kWh</f>
        <v>33628104.405783892</v>
      </c>
      <c r="I7">
        <f>N10HDD18*C7</f>
        <v>1706562.3461786199</v>
      </c>
      <c r="J7">
        <f>N10CDD18*D7</f>
        <v>50583371.993045241</v>
      </c>
      <c r="K7">
        <f>MonthDays*E7</f>
        <v>193771426.11938837</v>
      </c>
      <c r="L7">
        <f>Binary*F7</f>
        <v>0</v>
      </c>
      <c r="M7">
        <f t="shared" si="0"/>
        <v>279689464.8643961</v>
      </c>
    </row>
    <row r="8" spans="1:13" x14ac:dyDescent="0.25">
      <c r="A8" s="2">
        <v>42917</v>
      </c>
      <c r="B8">
        <v>302256564.30000001</v>
      </c>
      <c r="C8">
        <v>0.2</v>
      </c>
      <c r="D8">
        <v>93.8</v>
      </c>
      <c r="E8">
        <v>31</v>
      </c>
      <c r="F8">
        <v>0</v>
      </c>
      <c r="H8">
        <f>WHSL_kWh</f>
        <v>33628104.405783892</v>
      </c>
      <c r="I8">
        <f>N10HDD18*C8</f>
        <v>11892.420530861464</v>
      </c>
      <c r="J8">
        <f>N10CDD18*D8</f>
        <v>71135236.775826737</v>
      </c>
      <c r="K8">
        <f>MonthDays*E8</f>
        <v>200230473.6567013</v>
      </c>
      <c r="L8">
        <f>Binary*F8</f>
        <v>0</v>
      </c>
      <c r="M8">
        <f t="shared" si="0"/>
        <v>305005707.25884283</v>
      </c>
    </row>
    <row r="9" spans="1:13" x14ac:dyDescent="0.25">
      <c r="A9" s="2">
        <v>42948</v>
      </c>
      <c r="B9">
        <v>284023807.19999999</v>
      </c>
      <c r="C9">
        <v>20.8</v>
      </c>
      <c r="D9">
        <v>50.2</v>
      </c>
      <c r="E9">
        <v>31</v>
      </c>
      <c r="F9">
        <v>0</v>
      </c>
      <c r="H9">
        <f>WHSL_kWh</f>
        <v>33628104.405783892</v>
      </c>
      <c r="I9">
        <f>N10HDD18*C9</f>
        <v>1236811.7352095922</v>
      </c>
      <c r="J9">
        <f>N10CDD18*D9</f>
        <v>38070243.988768682</v>
      </c>
      <c r="K9">
        <f>MonthDays*E9</f>
        <v>200230473.6567013</v>
      </c>
      <c r="L9">
        <f>Binary*F9</f>
        <v>0</v>
      </c>
      <c r="M9">
        <f t="shared" si="0"/>
        <v>273165633.7864635</v>
      </c>
    </row>
    <row r="10" spans="1:13" x14ac:dyDescent="0.25">
      <c r="A10" s="2">
        <v>42979</v>
      </c>
      <c r="B10">
        <v>268671076.80000001</v>
      </c>
      <c r="C10">
        <v>66</v>
      </c>
      <c r="D10">
        <v>56.2</v>
      </c>
      <c r="E10">
        <v>30</v>
      </c>
      <c r="F10">
        <v>0</v>
      </c>
      <c r="H10">
        <f>WHSL_kWh</f>
        <v>33628104.405783892</v>
      </c>
      <c r="I10">
        <f>N10HDD18*C10</f>
        <v>3924498.775184283</v>
      </c>
      <c r="J10">
        <f>N10CDD18*D10</f>
        <v>42620472.353960156</v>
      </c>
      <c r="K10">
        <f>MonthDays*E10</f>
        <v>193771426.11938837</v>
      </c>
      <c r="L10">
        <f>Binary*F10</f>
        <v>0</v>
      </c>
      <c r="M10">
        <f t="shared" si="0"/>
        <v>273944501.65431666</v>
      </c>
    </row>
    <row r="11" spans="1:13" x14ac:dyDescent="0.25">
      <c r="A11" s="2">
        <v>43009</v>
      </c>
      <c r="B11">
        <v>249859153.69999999</v>
      </c>
      <c r="C11">
        <v>176</v>
      </c>
      <c r="D11">
        <v>5.3</v>
      </c>
      <c r="E11">
        <v>31</v>
      </c>
      <c r="F11">
        <v>0</v>
      </c>
      <c r="H11">
        <f>WHSL_kWh</f>
        <v>33628104.405783892</v>
      </c>
      <c r="I11">
        <f>N10HDD18*C11</f>
        <v>10465330.067158088</v>
      </c>
      <c r="J11">
        <f>N10CDD18*D11</f>
        <v>4019368.3892524699</v>
      </c>
      <c r="K11">
        <f>MonthDays*E11</f>
        <v>200230473.6567013</v>
      </c>
      <c r="L11">
        <f>Binary*F11</f>
        <v>0</v>
      </c>
      <c r="M11">
        <f t="shared" si="0"/>
        <v>248343276.51889575</v>
      </c>
    </row>
    <row r="12" spans="1:13" x14ac:dyDescent="0.25">
      <c r="A12" s="2">
        <v>43040</v>
      </c>
      <c r="B12">
        <v>253035874.40000001</v>
      </c>
      <c r="C12">
        <v>455.1</v>
      </c>
      <c r="D12">
        <v>0</v>
      </c>
      <c r="E12">
        <v>30</v>
      </c>
      <c r="F12">
        <v>0</v>
      </c>
      <c r="H12">
        <f>WHSL_kWh</f>
        <v>33628104.405783892</v>
      </c>
      <c r="I12">
        <f>N10HDD18*C12</f>
        <v>27061202.917975262</v>
      </c>
      <c r="J12">
        <f>N10CDD18*D12</f>
        <v>0</v>
      </c>
      <c r="K12">
        <f>MonthDays*E12</f>
        <v>193771426.11938837</v>
      </c>
      <c r="L12">
        <f>Binary*F12</f>
        <v>0</v>
      </c>
      <c r="M12">
        <f t="shared" si="0"/>
        <v>254460733.44314754</v>
      </c>
    </row>
    <row r="13" spans="1:13" x14ac:dyDescent="0.25">
      <c r="A13" s="2">
        <v>43070</v>
      </c>
      <c r="B13">
        <v>278099027.30000001</v>
      </c>
      <c r="C13">
        <v>718.5</v>
      </c>
      <c r="D13">
        <v>0</v>
      </c>
      <c r="E13">
        <v>31</v>
      </c>
      <c r="F13">
        <v>0</v>
      </c>
      <c r="H13">
        <f>WHSL_kWh</f>
        <v>33628104.405783892</v>
      </c>
      <c r="I13">
        <f>N10HDD18*C13</f>
        <v>42723520.757119805</v>
      </c>
      <c r="J13">
        <f>N10CDD18*D13</f>
        <v>0</v>
      </c>
      <c r="K13">
        <f>MonthDays*E13</f>
        <v>200230473.6567013</v>
      </c>
      <c r="L13">
        <f>Binary*F13</f>
        <v>0</v>
      </c>
      <c r="M13">
        <f t="shared" si="0"/>
        <v>276582098.81960499</v>
      </c>
    </row>
    <row r="14" spans="1:13" x14ac:dyDescent="0.25">
      <c r="A14" s="2">
        <v>43101</v>
      </c>
      <c r="B14">
        <v>289798490.89999998</v>
      </c>
      <c r="C14">
        <v>757.8</v>
      </c>
      <c r="D14">
        <v>0</v>
      </c>
      <c r="E14">
        <v>31</v>
      </c>
      <c r="F14">
        <v>0</v>
      </c>
      <c r="H14">
        <f>WHSL_kWh</f>
        <v>33628104.405783892</v>
      </c>
      <c r="I14">
        <f>N10HDD18*C14</f>
        <v>45060381.391434081</v>
      </c>
      <c r="J14">
        <f>N10CDD18*D14</f>
        <v>0</v>
      </c>
      <c r="K14">
        <f>MonthDays*E14</f>
        <v>200230473.6567013</v>
      </c>
      <c r="L14">
        <f>Binary*F14</f>
        <v>0</v>
      </c>
      <c r="M14">
        <f t="shared" si="0"/>
        <v>278918959.45391929</v>
      </c>
    </row>
    <row r="15" spans="1:13" x14ac:dyDescent="0.25">
      <c r="A15" s="2">
        <v>43132</v>
      </c>
      <c r="B15">
        <v>251614557</v>
      </c>
      <c r="C15">
        <v>577.1</v>
      </c>
      <c r="D15">
        <v>0</v>
      </c>
      <c r="E15">
        <v>28</v>
      </c>
      <c r="F15">
        <v>0</v>
      </c>
      <c r="H15">
        <f>WHSL_kWh</f>
        <v>33628104.405783892</v>
      </c>
      <c r="I15">
        <f>N10HDD18*C15</f>
        <v>34315579.441800751</v>
      </c>
      <c r="J15">
        <f>N10CDD18*D15</f>
        <v>0</v>
      </c>
      <c r="K15">
        <f>MonthDays*E15</f>
        <v>180853331.04476246</v>
      </c>
      <c r="L15">
        <f>Binary*F15</f>
        <v>0</v>
      </c>
      <c r="M15">
        <f t="shared" si="0"/>
        <v>248797014.8923471</v>
      </c>
    </row>
    <row r="16" spans="1:13" x14ac:dyDescent="0.25">
      <c r="A16" s="2">
        <v>43160</v>
      </c>
      <c r="B16">
        <v>268375998.5</v>
      </c>
      <c r="C16">
        <v>582.6</v>
      </c>
      <c r="D16">
        <v>0</v>
      </c>
      <c r="E16">
        <v>31</v>
      </c>
      <c r="F16">
        <v>0</v>
      </c>
      <c r="H16">
        <f>WHSL_kWh</f>
        <v>33628104.405783892</v>
      </c>
      <c r="I16">
        <f>N10HDD18*C16</f>
        <v>34642621.006399445</v>
      </c>
      <c r="J16">
        <f>N10CDD18*D16</f>
        <v>0</v>
      </c>
      <c r="K16">
        <f>MonthDays*E16</f>
        <v>200230473.6567013</v>
      </c>
      <c r="L16">
        <f>Binary*F16</f>
        <v>0</v>
      </c>
      <c r="M16">
        <f t="shared" si="0"/>
        <v>268501199.06888461</v>
      </c>
    </row>
    <row r="17" spans="1:13" x14ac:dyDescent="0.25">
      <c r="A17" s="2">
        <v>43191</v>
      </c>
      <c r="B17">
        <v>248656909</v>
      </c>
      <c r="C17">
        <v>442.5</v>
      </c>
      <c r="D17">
        <v>0</v>
      </c>
      <c r="E17">
        <v>30</v>
      </c>
      <c r="F17">
        <v>0</v>
      </c>
      <c r="H17">
        <f>WHSL_kWh</f>
        <v>33628104.405783892</v>
      </c>
      <c r="I17">
        <f>N10HDD18*C17</f>
        <v>26311980.424530987</v>
      </c>
      <c r="J17">
        <f>N10CDD18*D17</f>
        <v>0</v>
      </c>
      <c r="K17">
        <f>MonthDays*E17</f>
        <v>193771426.11938837</v>
      </c>
      <c r="L17">
        <f>Binary*F17</f>
        <v>0</v>
      </c>
      <c r="M17">
        <f t="shared" si="0"/>
        <v>253711510.94970325</v>
      </c>
    </row>
    <row r="18" spans="1:13" x14ac:dyDescent="0.25">
      <c r="A18" s="2">
        <v>43221</v>
      </c>
      <c r="B18">
        <v>263110475.40000001</v>
      </c>
      <c r="C18">
        <v>75.599999999999994</v>
      </c>
      <c r="D18">
        <v>38.200000000000003</v>
      </c>
      <c r="E18">
        <v>31</v>
      </c>
      <c r="F18">
        <v>0</v>
      </c>
      <c r="H18">
        <f>WHSL_kWh</f>
        <v>33628104.405783892</v>
      </c>
      <c r="I18">
        <f>N10HDD18*C18</f>
        <v>4495334.960665633</v>
      </c>
      <c r="J18">
        <f>N10CDD18*D18</f>
        <v>28969787.258385729</v>
      </c>
      <c r="K18">
        <f>MonthDays*E18</f>
        <v>200230473.6567013</v>
      </c>
      <c r="L18">
        <f>Binary*F18</f>
        <v>0</v>
      </c>
      <c r="M18">
        <f t="shared" si="0"/>
        <v>267323700.28153655</v>
      </c>
    </row>
    <row r="19" spans="1:13" x14ac:dyDescent="0.25">
      <c r="A19" s="2">
        <v>43252</v>
      </c>
      <c r="B19">
        <v>281217537.19999999</v>
      </c>
      <c r="C19">
        <v>16.7</v>
      </c>
      <c r="D19">
        <v>54</v>
      </c>
      <c r="E19">
        <v>30</v>
      </c>
      <c r="F19">
        <v>0</v>
      </c>
      <c r="H19">
        <f>WHSL_kWh</f>
        <v>33628104.405783892</v>
      </c>
      <c r="I19">
        <f>N10HDD18*C19</f>
        <v>993017.11432693212</v>
      </c>
      <c r="J19">
        <f>N10CDD18*D19</f>
        <v>40952055.286723278</v>
      </c>
      <c r="K19">
        <f>MonthDays*E19</f>
        <v>193771426.11938837</v>
      </c>
      <c r="L19">
        <f>Binary*F19</f>
        <v>0</v>
      </c>
      <c r="M19">
        <f t="shared" si="0"/>
        <v>269344602.92622244</v>
      </c>
    </row>
    <row r="20" spans="1:13" x14ac:dyDescent="0.25">
      <c r="A20" s="2">
        <v>43282</v>
      </c>
      <c r="B20">
        <v>323148008.69999999</v>
      </c>
      <c r="C20">
        <v>1.3</v>
      </c>
      <c r="D20">
        <v>106.9</v>
      </c>
      <c r="E20">
        <v>31</v>
      </c>
      <c r="F20">
        <v>0</v>
      </c>
      <c r="H20">
        <f>WHSL_kWh</f>
        <v>33628104.405783892</v>
      </c>
      <c r="I20">
        <f>N10HDD18*C20</f>
        <v>77300.73345059951</v>
      </c>
      <c r="J20">
        <f>N10CDD18*D20</f>
        <v>81069902.039828122</v>
      </c>
      <c r="K20">
        <f>MonthDays*E20</f>
        <v>200230473.6567013</v>
      </c>
      <c r="L20">
        <f>Binary*F20</f>
        <v>0</v>
      </c>
      <c r="M20">
        <f t="shared" si="0"/>
        <v>315005780.83576393</v>
      </c>
    </row>
    <row r="21" spans="1:13" x14ac:dyDescent="0.25">
      <c r="A21" s="2">
        <v>43313</v>
      </c>
      <c r="B21">
        <v>325222346.5</v>
      </c>
      <c r="C21">
        <v>2.7</v>
      </c>
      <c r="D21">
        <v>119.4</v>
      </c>
      <c r="E21">
        <v>31</v>
      </c>
      <c r="F21">
        <v>0</v>
      </c>
      <c r="H21">
        <f>WHSL_kWh</f>
        <v>33628104.405783892</v>
      </c>
      <c r="I21">
        <f>N10HDD18*C21</f>
        <v>160547.67716662976</v>
      </c>
      <c r="J21">
        <f>N10CDD18*D21</f>
        <v>90549544.467310369</v>
      </c>
      <c r="K21">
        <f>MonthDays*E21</f>
        <v>200230473.6567013</v>
      </c>
      <c r="L21">
        <f>Binary*F21</f>
        <v>0</v>
      </c>
      <c r="M21">
        <f t="shared" si="0"/>
        <v>324568670.20696223</v>
      </c>
    </row>
    <row r="22" spans="1:13" x14ac:dyDescent="0.25">
      <c r="A22" s="2">
        <v>43344</v>
      </c>
      <c r="B22">
        <v>281705838.60000002</v>
      </c>
      <c r="C22">
        <v>62.2</v>
      </c>
      <c r="D22">
        <v>63.6</v>
      </c>
      <c r="E22">
        <v>30</v>
      </c>
      <c r="F22">
        <v>0</v>
      </c>
      <c r="H22">
        <f>WHSL_kWh</f>
        <v>33628104.405783892</v>
      </c>
      <c r="I22">
        <f>N10HDD18*C22</f>
        <v>3698542.7850979152</v>
      </c>
      <c r="J22">
        <f>N10CDD18*D22</f>
        <v>48232420.671029642</v>
      </c>
      <c r="K22">
        <f>MonthDays*E22</f>
        <v>193771426.11938837</v>
      </c>
      <c r="L22">
        <f>Binary*F22</f>
        <v>0</v>
      </c>
      <c r="M22">
        <f t="shared" si="0"/>
        <v>279330493.98129982</v>
      </c>
    </row>
    <row r="23" spans="1:13" x14ac:dyDescent="0.25">
      <c r="A23" s="2">
        <v>43374</v>
      </c>
      <c r="B23">
        <v>252830302.90000001</v>
      </c>
      <c r="C23">
        <v>285.89999999999998</v>
      </c>
      <c r="D23">
        <v>10.1</v>
      </c>
      <c r="E23">
        <v>31</v>
      </c>
      <c r="F23">
        <v>0</v>
      </c>
      <c r="H23">
        <f>WHSL_kWh</f>
        <v>33628104.405783892</v>
      </c>
      <c r="I23">
        <f>N10HDD18*C23</f>
        <v>17000215.14886646</v>
      </c>
      <c r="J23">
        <f>N10CDD18*D23</f>
        <v>7659551.0814056499</v>
      </c>
      <c r="K23">
        <f>MonthDays*E23</f>
        <v>200230473.6567013</v>
      </c>
      <c r="L23">
        <f>Binary*F23</f>
        <v>0</v>
      </c>
      <c r="M23">
        <f t="shared" si="0"/>
        <v>258518344.2927573</v>
      </c>
    </row>
    <row r="24" spans="1:13" x14ac:dyDescent="0.25">
      <c r="A24" s="2">
        <v>43405</v>
      </c>
      <c r="B24">
        <v>259398467.19999999</v>
      </c>
      <c r="C24">
        <v>517.70000000000005</v>
      </c>
      <c r="D24">
        <v>0</v>
      </c>
      <c r="E24">
        <v>30</v>
      </c>
      <c r="F24">
        <v>0</v>
      </c>
      <c r="H24">
        <f>WHSL_kWh</f>
        <v>33628104.405783892</v>
      </c>
      <c r="I24">
        <f>N10HDD18*C24</f>
        <v>30783530.5441349</v>
      </c>
      <c r="J24">
        <f>N10CDD18*D24</f>
        <v>0</v>
      </c>
      <c r="K24">
        <f>MonthDays*E24</f>
        <v>193771426.11938837</v>
      </c>
      <c r="L24">
        <f>Binary*F24</f>
        <v>0</v>
      </c>
      <c r="M24">
        <f t="shared" si="0"/>
        <v>258183061.06930715</v>
      </c>
    </row>
    <row r="25" spans="1:13" x14ac:dyDescent="0.25">
      <c r="A25" s="2">
        <v>43435</v>
      </c>
      <c r="B25">
        <v>265712562.69999999</v>
      </c>
      <c r="C25">
        <v>564.1</v>
      </c>
      <c r="D25">
        <v>0</v>
      </c>
      <c r="E25">
        <v>31</v>
      </c>
      <c r="F25">
        <v>0</v>
      </c>
      <c r="H25">
        <f>WHSL_kWh</f>
        <v>33628104.405783892</v>
      </c>
      <c r="I25">
        <f>N10HDD18*C25</f>
        <v>33542572.107294757</v>
      </c>
      <c r="J25">
        <f>N10CDD18*D25</f>
        <v>0</v>
      </c>
      <c r="K25">
        <f>MonthDays*E25</f>
        <v>200230473.6567013</v>
      </c>
      <c r="L25">
        <f>Binary*F25</f>
        <v>0</v>
      </c>
      <c r="M25">
        <f t="shared" si="0"/>
        <v>267401150.16977996</v>
      </c>
    </row>
    <row r="26" spans="1:13" x14ac:dyDescent="0.25">
      <c r="A26" s="2">
        <v>43466</v>
      </c>
      <c r="B26">
        <v>287103504.5</v>
      </c>
      <c r="C26">
        <v>768.1</v>
      </c>
      <c r="D26">
        <v>0</v>
      </c>
      <c r="E26">
        <v>31</v>
      </c>
      <c r="F26">
        <v>0</v>
      </c>
      <c r="H26">
        <f>WHSL_kWh</f>
        <v>33628104.405783892</v>
      </c>
      <c r="I26">
        <f>N10HDD18*C26</f>
        <v>45672841.048773453</v>
      </c>
      <c r="J26">
        <f>N10CDD18*D26</f>
        <v>0</v>
      </c>
      <c r="K26">
        <f>MonthDays*E26</f>
        <v>200230473.6567013</v>
      </c>
      <c r="L26">
        <f>Binary*F26</f>
        <v>0</v>
      </c>
      <c r="M26">
        <f t="shared" si="0"/>
        <v>279531419.11125863</v>
      </c>
    </row>
    <row r="27" spans="1:13" x14ac:dyDescent="0.25">
      <c r="A27" s="2">
        <v>43497</v>
      </c>
      <c r="B27">
        <v>255789708.59999999</v>
      </c>
      <c r="C27">
        <v>627.1</v>
      </c>
      <c r="D27">
        <v>0</v>
      </c>
      <c r="E27">
        <v>28</v>
      </c>
      <c r="F27">
        <v>0</v>
      </c>
      <c r="H27">
        <f>WHSL_kWh</f>
        <v>33628104.405783892</v>
      </c>
      <c r="I27">
        <f>N10HDD18*C27</f>
        <v>37288684.574516118</v>
      </c>
      <c r="J27">
        <f>N10CDD18*D27</f>
        <v>0</v>
      </c>
      <c r="K27">
        <f>MonthDays*E27</f>
        <v>180853331.04476246</v>
      </c>
      <c r="L27">
        <f>Binary*F27</f>
        <v>0</v>
      </c>
      <c r="M27">
        <f t="shared" si="0"/>
        <v>251770120.02506247</v>
      </c>
    </row>
    <row r="28" spans="1:13" x14ac:dyDescent="0.25">
      <c r="A28" s="2">
        <v>43525</v>
      </c>
      <c r="B28">
        <v>268817713.80000001</v>
      </c>
      <c r="C28">
        <v>606.79999999999995</v>
      </c>
      <c r="D28">
        <v>0</v>
      </c>
      <c r="E28">
        <v>31</v>
      </c>
      <c r="F28">
        <v>0</v>
      </c>
      <c r="H28">
        <f>WHSL_kWh</f>
        <v>33628104.405783892</v>
      </c>
      <c r="I28">
        <f>N10HDD18*C28</f>
        <v>36081603.89063368</v>
      </c>
      <c r="J28">
        <f>N10CDD18*D28</f>
        <v>0</v>
      </c>
      <c r="K28">
        <f>MonthDays*E28</f>
        <v>200230473.6567013</v>
      </c>
      <c r="L28">
        <f>Binary*F28</f>
        <v>0</v>
      </c>
      <c r="M28">
        <f t="shared" si="0"/>
        <v>269940181.95311886</v>
      </c>
    </row>
    <row r="29" spans="1:13" x14ac:dyDescent="0.25">
      <c r="A29" s="2">
        <v>43556</v>
      </c>
      <c r="B29">
        <v>238123760.19999999</v>
      </c>
      <c r="C29">
        <v>349.3</v>
      </c>
      <c r="D29">
        <v>0</v>
      </c>
      <c r="E29">
        <v>30</v>
      </c>
      <c r="F29">
        <v>0</v>
      </c>
      <c r="H29">
        <f>WHSL_kWh</f>
        <v>33628104.405783892</v>
      </c>
      <c r="I29">
        <f>N10HDD18*C29</f>
        <v>20770112.457149547</v>
      </c>
      <c r="J29">
        <f>N10CDD18*D29</f>
        <v>0</v>
      </c>
      <c r="K29">
        <f>MonthDays*E29</f>
        <v>193771426.11938837</v>
      </c>
      <c r="L29">
        <f>Binary*F29</f>
        <v>0</v>
      </c>
      <c r="M29">
        <f t="shared" si="0"/>
        <v>248169642.9823218</v>
      </c>
    </row>
    <row r="30" spans="1:13" x14ac:dyDescent="0.25">
      <c r="A30" s="2">
        <v>43586</v>
      </c>
      <c r="B30">
        <v>240428351.30000001</v>
      </c>
      <c r="C30">
        <v>177.1</v>
      </c>
      <c r="D30">
        <v>2.5</v>
      </c>
      <c r="E30">
        <v>31</v>
      </c>
      <c r="F30">
        <v>0</v>
      </c>
      <c r="H30">
        <f>WHSL_kWh</f>
        <v>33628104.405783892</v>
      </c>
      <c r="I30">
        <f>N10HDD18*C30</f>
        <v>10530738.380077826</v>
      </c>
      <c r="J30">
        <f>N10CDD18*D30</f>
        <v>1895928.4854964481</v>
      </c>
      <c r="K30">
        <f>MonthDays*E30</f>
        <v>200230473.6567013</v>
      </c>
      <c r="L30">
        <f>Binary*F30</f>
        <v>0</v>
      </c>
      <c r="M30">
        <f t="shared" si="0"/>
        <v>246285244.92805946</v>
      </c>
    </row>
    <row r="31" spans="1:13" x14ac:dyDescent="0.25">
      <c r="A31" s="2">
        <v>43617</v>
      </c>
      <c r="B31">
        <v>261805911.09999999</v>
      </c>
      <c r="C31">
        <v>35.799999999999997</v>
      </c>
      <c r="D31">
        <v>37.5</v>
      </c>
      <c r="E31">
        <v>30</v>
      </c>
      <c r="F31">
        <v>0</v>
      </c>
      <c r="H31">
        <f>WHSL_kWh</f>
        <v>33628104.405783892</v>
      </c>
      <c r="I31">
        <f>N10HDD18*C31</f>
        <v>2128743.2750242017</v>
      </c>
      <c r="J31">
        <f>N10CDD18*D31</f>
        <v>28438927.282446723</v>
      </c>
      <c r="K31">
        <f>MonthDays*E31</f>
        <v>193771426.11938837</v>
      </c>
      <c r="L31">
        <f>Binary*F31</f>
        <v>0</v>
      </c>
      <c r="M31">
        <f t="shared" si="0"/>
        <v>257967201.08264321</v>
      </c>
    </row>
    <row r="32" spans="1:13" x14ac:dyDescent="0.25">
      <c r="A32" s="2">
        <v>43647</v>
      </c>
      <c r="B32">
        <v>332403791.10000002</v>
      </c>
      <c r="C32">
        <v>0</v>
      </c>
      <c r="D32">
        <v>136.5</v>
      </c>
      <c r="E32">
        <v>31</v>
      </c>
      <c r="F32">
        <v>0</v>
      </c>
      <c r="H32">
        <f>WHSL_kWh</f>
        <v>33628104.405783892</v>
      </c>
      <c r="I32">
        <f>N10HDD18*C32</f>
        <v>0</v>
      </c>
      <c r="J32">
        <f>N10CDD18*D32</f>
        <v>103517695.30810606</v>
      </c>
      <c r="K32">
        <f>MonthDays*E32</f>
        <v>200230473.6567013</v>
      </c>
      <c r="L32">
        <f>Binary*F32</f>
        <v>0</v>
      </c>
      <c r="M32">
        <f t="shared" si="0"/>
        <v>337376273.37059128</v>
      </c>
    </row>
    <row r="33" spans="1:13" x14ac:dyDescent="0.25">
      <c r="A33" s="2">
        <v>43678</v>
      </c>
      <c r="B33">
        <v>300975559.89999998</v>
      </c>
      <c r="C33">
        <v>10.5</v>
      </c>
      <c r="D33">
        <v>75.8</v>
      </c>
      <c r="E33">
        <v>31</v>
      </c>
      <c r="F33">
        <v>0</v>
      </c>
      <c r="H33">
        <f>WHSL_kWh</f>
        <v>33628104.405783892</v>
      </c>
      <c r="I33">
        <f>N10HDD18*C33</f>
        <v>624352.07787022681</v>
      </c>
      <c r="J33">
        <f>N10CDD18*D33</f>
        <v>57484551.680252306</v>
      </c>
      <c r="K33">
        <f>MonthDays*E33</f>
        <v>200230473.6567013</v>
      </c>
      <c r="L33">
        <f>Binary*F33</f>
        <v>0</v>
      </c>
      <c r="M33">
        <f t="shared" si="0"/>
        <v>291967481.82060772</v>
      </c>
    </row>
    <row r="34" spans="1:13" x14ac:dyDescent="0.25">
      <c r="A34" s="2">
        <v>43709</v>
      </c>
      <c r="B34">
        <v>262855031.90000001</v>
      </c>
      <c r="C34">
        <v>42.9</v>
      </c>
      <c r="D34">
        <v>23.4</v>
      </c>
      <c r="E34">
        <v>30</v>
      </c>
      <c r="F34">
        <v>0</v>
      </c>
      <c r="H34">
        <f>WHSL_kWh</f>
        <v>33628104.405783892</v>
      </c>
      <c r="I34">
        <f>N10HDD18*C34</f>
        <v>2550924.2038697838</v>
      </c>
      <c r="J34">
        <f>N10CDD18*D34</f>
        <v>17745890.624246754</v>
      </c>
      <c r="K34">
        <f>MonthDays*E34</f>
        <v>193771426.11938837</v>
      </c>
      <c r="L34">
        <f>Binary*F34</f>
        <v>0</v>
      </c>
      <c r="M34">
        <f t="shared" ref="M34:M65" si="1">SUM(H34:L34)</f>
        <v>247696345.3532888</v>
      </c>
    </row>
    <row r="35" spans="1:13" x14ac:dyDescent="0.25">
      <c r="A35" s="2">
        <v>43739</v>
      </c>
      <c r="B35">
        <v>244083278</v>
      </c>
      <c r="C35">
        <v>244.3</v>
      </c>
      <c r="D35">
        <v>4.5</v>
      </c>
      <c r="E35">
        <v>31</v>
      </c>
      <c r="F35">
        <v>0</v>
      </c>
      <c r="H35">
        <f>WHSL_kWh</f>
        <v>33628104.405783892</v>
      </c>
      <c r="I35">
        <f>N10HDD18*C35</f>
        <v>14526591.678447278</v>
      </c>
      <c r="J35">
        <f>N10CDD18*D35</f>
        <v>3412671.2738936068</v>
      </c>
      <c r="K35">
        <f>MonthDays*E35</f>
        <v>200230473.6567013</v>
      </c>
      <c r="L35">
        <f>Binary*F35</f>
        <v>0</v>
      </c>
      <c r="M35">
        <f t="shared" si="1"/>
        <v>251797841.01482606</v>
      </c>
    </row>
    <row r="36" spans="1:13" x14ac:dyDescent="0.25">
      <c r="A36" s="2">
        <v>43770</v>
      </c>
      <c r="B36">
        <v>253920207</v>
      </c>
      <c r="C36">
        <v>518.6</v>
      </c>
      <c r="D36">
        <v>0</v>
      </c>
      <c r="E36">
        <v>30</v>
      </c>
      <c r="F36">
        <v>0</v>
      </c>
      <c r="H36">
        <f>WHSL_kWh</f>
        <v>33628104.405783892</v>
      </c>
      <c r="I36">
        <f>N10HDD18*C36</f>
        <v>30837046.436523777</v>
      </c>
      <c r="J36">
        <f>N10CDD18*D36</f>
        <v>0</v>
      </c>
      <c r="K36">
        <f>MonthDays*E36</f>
        <v>193771426.11938837</v>
      </c>
      <c r="L36">
        <f>Binary*F36</f>
        <v>0</v>
      </c>
      <c r="M36">
        <f t="shared" si="1"/>
        <v>258236576.96169603</v>
      </c>
    </row>
    <row r="37" spans="1:13" x14ac:dyDescent="0.25">
      <c r="A37" s="2">
        <v>43800</v>
      </c>
      <c r="B37">
        <v>264697011.59999999</v>
      </c>
      <c r="C37">
        <v>566.6</v>
      </c>
      <c r="D37">
        <v>0</v>
      </c>
      <c r="E37">
        <v>31</v>
      </c>
      <c r="F37">
        <v>0</v>
      </c>
      <c r="H37">
        <f>WHSL_kWh</f>
        <v>33628104.405783892</v>
      </c>
      <c r="I37">
        <f>N10HDD18*C37</f>
        <v>33691227.363930523</v>
      </c>
      <c r="J37">
        <f>N10CDD18*D37</f>
        <v>0</v>
      </c>
      <c r="K37">
        <f>MonthDays*E37</f>
        <v>200230473.6567013</v>
      </c>
      <c r="L37">
        <f>Binary*F37</f>
        <v>0</v>
      </c>
      <c r="M37">
        <f t="shared" si="1"/>
        <v>267549805.42641571</v>
      </c>
    </row>
    <row r="38" spans="1:13" x14ac:dyDescent="0.25">
      <c r="A38" s="2">
        <v>43831</v>
      </c>
      <c r="B38">
        <v>270281846.19999999</v>
      </c>
      <c r="C38">
        <v>594.5</v>
      </c>
      <c r="D38">
        <v>0</v>
      </c>
      <c r="E38">
        <v>31</v>
      </c>
      <c r="F38">
        <v>0</v>
      </c>
      <c r="H38">
        <f>WHSL_kWh</f>
        <v>33628104.405783892</v>
      </c>
      <c r="I38">
        <f>N10HDD18*C38</f>
        <v>35350220.027985699</v>
      </c>
      <c r="J38">
        <f>N10CDD18*D38</f>
        <v>0</v>
      </c>
      <c r="K38">
        <f>MonthDays*E38</f>
        <v>200230473.6567013</v>
      </c>
      <c r="L38">
        <f>Binary*F38</f>
        <v>0</v>
      </c>
      <c r="M38">
        <f t="shared" si="1"/>
        <v>269208798.09047091</v>
      </c>
    </row>
    <row r="39" spans="1:13" x14ac:dyDescent="0.25">
      <c r="A39" s="2">
        <v>43862</v>
      </c>
      <c r="B39">
        <v>253965396.19999999</v>
      </c>
      <c r="C39">
        <v>617.6</v>
      </c>
      <c r="D39">
        <v>0</v>
      </c>
      <c r="E39">
        <v>29</v>
      </c>
      <c r="F39">
        <v>0</v>
      </c>
      <c r="H39">
        <f>WHSL_kWh</f>
        <v>33628104.405783892</v>
      </c>
      <c r="I39">
        <f>N10HDD18*C39</f>
        <v>36723794.599300198</v>
      </c>
      <c r="J39">
        <f>N10CDD18*D39</f>
        <v>0</v>
      </c>
      <c r="K39">
        <f>MonthDays*E39</f>
        <v>187312378.58207542</v>
      </c>
      <c r="L39">
        <f>Binary*F39</f>
        <v>0</v>
      </c>
      <c r="M39">
        <f t="shared" si="1"/>
        <v>257664277.58715951</v>
      </c>
    </row>
    <row r="40" spans="1:13" x14ac:dyDescent="0.25">
      <c r="A40" s="2">
        <v>43891</v>
      </c>
      <c r="B40">
        <v>250421458</v>
      </c>
      <c r="C40">
        <v>456.3</v>
      </c>
      <c r="D40">
        <v>0</v>
      </c>
      <c r="E40">
        <v>31</v>
      </c>
      <c r="F40">
        <v>1</v>
      </c>
      <c r="H40">
        <f>WHSL_kWh</f>
        <v>33628104.405783892</v>
      </c>
      <c r="I40">
        <f>N10HDD18*C40</f>
        <v>27132557.441160429</v>
      </c>
      <c r="J40">
        <f>N10CDD18*D40</f>
        <v>0</v>
      </c>
      <c r="K40">
        <f>MonthDays*E40</f>
        <v>200230473.6567013</v>
      </c>
      <c r="L40">
        <f>Binary*F40</f>
        <v>-23742962.273983032</v>
      </c>
      <c r="M40">
        <f t="shared" si="1"/>
        <v>237248173.22966257</v>
      </c>
    </row>
    <row r="41" spans="1:13" x14ac:dyDescent="0.25">
      <c r="A41" s="2">
        <v>43922</v>
      </c>
      <c r="B41">
        <v>218203458.59999999</v>
      </c>
      <c r="C41">
        <v>377.6</v>
      </c>
      <c r="D41">
        <v>0</v>
      </c>
      <c r="E41">
        <v>30</v>
      </c>
      <c r="F41">
        <v>1</v>
      </c>
      <c r="H41">
        <f>WHSL_kWh</f>
        <v>33628104.405783892</v>
      </c>
      <c r="I41">
        <f>N10HDD18*C41</f>
        <v>22452889.962266445</v>
      </c>
      <c r="J41">
        <f>N10CDD18*D41</f>
        <v>0</v>
      </c>
      <c r="K41">
        <f>MonthDays*E41</f>
        <v>193771426.11938837</v>
      </c>
      <c r="L41">
        <f>Binary*F41</f>
        <v>-23742962.273983032</v>
      </c>
      <c r="M41">
        <f t="shared" si="1"/>
        <v>226109458.21345568</v>
      </c>
    </row>
    <row r="42" spans="1:13" x14ac:dyDescent="0.25">
      <c r="A42" s="2">
        <v>43952</v>
      </c>
      <c r="B42">
        <v>234783952.30000001</v>
      </c>
      <c r="C42">
        <v>205</v>
      </c>
      <c r="D42">
        <v>23.4</v>
      </c>
      <c r="E42">
        <v>31</v>
      </c>
      <c r="F42">
        <v>1</v>
      </c>
      <c r="H42">
        <f>WHSL_kWh</f>
        <v>33628104.405783892</v>
      </c>
      <c r="I42">
        <f>N10HDD18*C42</f>
        <v>12189731.044133</v>
      </c>
      <c r="J42">
        <f>N10CDD18*D42</f>
        <v>17745890.624246754</v>
      </c>
      <c r="K42">
        <f>MonthDays*E42</f>
        <v>200230473.6567013</v>
      </c>
      <c r="L42">
        <f>Binary*F42</f>
        <v>-23742962.273983032</v>
      </c>
      <c r="M42">
        <f t="shared" si="1"/>
        <v>240051237.45688191</v>
      </c>
    </row>
    <row r="43" spans="1:13" x14ac:dyDescent="0.25">
      <c r="A43" s="2">
        <v>43983</v>
      </c>
      <c r="B43">
        <v>280693732.89999998</v>
      </c>
      <c r="C43">
        <v>25.2</v>
      </c>
      <c r="D43">
        <v>71</v>
      </c>
      <c r="E43">
        <v>30</v>
      </c>
      <c r="F43">
        <v>0</v>
      </c>
      <c r="H43">
        <f>WHSL_kWh</f>
        <v>33628104.405783892</v>
      </c>
      <c r="I43">
        <f>N10HDD18*C43</f>
        <v>1498444.9868885444</v>
      </c>
      <c r="J43">
        <f>N10CDD18*D43</f>
        <v>53844368.988099128</v>
      </c>
      <c r="K43">
        <f>MonthDays*E43</f>
        <v>193771426.11938837</v>
      </c>
      <c r="L43">
        <f>Binary*F43</f>
        <v>0</v>
      </c>
      <c r="M43">
        <f t="shared" si="1"/>
        <v>282742344.50015992</v>
      </c>
    </row>
    <row r="44" spans="1:13" x14ac:dyDescent="0.25">
      <c r="A44" s="2">
        <v>44013</v>
      </c>
      <c r="B44">
        <v>347121684</v>
      </c>
      <c r="C44">
        <v>0</v>
      </c>
      <c r="D44">
        <v>168.3</v>
      </c>
      <c r="E44">
        <v>31</v>
      </c>
      <c r="F44">
        <v>0</v>
      </c>
      <c r="H44">
        <f>WHSL_kWh</f>
        <v>33628104.405783892</v>
      </c>
      <c r="I44">
        <f>N10HDD18*C44</f>
        <v>0</v>
      </c>
      <c r="J44">
        <f>N10CDD18*D44</f>
        <v>127633905.64362089</v>
      </c>
      <c r="K44">
        <f>MonthDays*E44</f>
        <v>200230473.6567013</v>
      </c>
      <c r="L44">
        <f>Binary*F44</f>
        <v>0</v>
      </c>
      <c r="M44">
        <f t="shared" si="1"/>
        <v>361492483.70610607</v>
      </c>
    </row>
    <row r="45" spans="1:13" x14ac:dyDescent="0.25">
      <c r="A45" s="2">
        <v>44044</v>
      </c>
      <c r="B45">
        <v>307825491.19999999</v>
      </c>
      <c r="C45">
        <v>4.4000000000000004</v>
      </c>
      <c r="D45">
        <v>82</v>
      </c>
      <c r="E45">
        <v>31</v>
      </c>
      <c r="F45">
        <v>0</v>
      </c>
      <c r="H45">
        <f>WHSL_kWh</f>
        <v>33628104.405783892</v>
      </c>
      <c r="I45">
        <f>N10HDD18*C45</f>
        <v>261633.25167895222</v>
      </c>
      <c r="J45">
        <f>N10CDD18*D45</f>
        <v>62186454.324283496</v>
      </c>
      <c r="K45">
        <f>MonthDays*E45</f>
        <v>200230473.6567013</v>
      </c>
      <c r="L45">
        <f>Binary*F45</f>
        <v>0</v>
      </c>
      <c r="M45">
        <f t="shared" si="1"/>
        <v>296306665.63844764</v>
      </c>
    </row>
    <row r="46" spans="1:13" x14ac:dyDescent="0.25">
      <c r="A46" s="2">
        <v>44075</v>
      </c>
      <c r="B46">
        <v>251413926.69999999</v>
      </c>
      <c r="C46">
        <v>84.9</v>
      </c>
      <c r="D46">
        <v>11</v>
      </c>
      <c r="E46">
        <v>30</v>
      </c>
      <c r="F46">
        <v>0</v>
      </c>
      <c r="H46">
        <f>WHSL_kWh</f>
        <v>33628104.405783892</v>
      </c>
      <c r="I46">
        <f>N10HDD18*C46</f>
        <v>5048332.515350692</v>
      </c>
      <c r="J46">
        <f>N10CDD18*D46</f>
        <v>8342085.3361843713</v>
      </c>
      <c r="K46">
        <f>MonthDays*E46</f>
        <v>193771426.11938837</v>
      </c>
      <c r="L46">
        <f>Binary*F46</f>
        <v>0</v>
      </c>
      <c r="M46">
        <f t="shared" si="1"/>
        <v>240789948.37670732</v>
      </c>
    </row>
    <row r="47" spans="1:13" x14ac:dyDescent="0.25">
      <c r="A47" s="2">
        <v>44105</v>
      </c>
      <c r="B47">
        <v>240496299.80000001</v>
      </c>
      <c r="C47">
        <v>281.8</v>
      </c>
      <c r="D47">
        <v>0</v>
      </c>
      <c r="E47">
        <v>31</v>
      </c>
      <c r="F47">
        <v>0</v>
      </c>
      <c r="H47">
        <f>WHSL_kWh</f>
        <v>33628104.405783892</v>
      </c>
      <c r="I47">
        <f>N10HDD18*C47</f>
        <v>16756420.527983803</v>
      </c>
      <c r="J47">
        <f>N10CDD18*D47</f>
        <v>0</v>
      </c>
      <c r="K47">
        <f>MonthDays*E47</f>
        <v>200230473.6567013</v>
      </c>
      <c r="L47">
        <f>Binary*F47</f>
        <v>0</v>
      </c>
      <c r="M47">
        <f t="shared" si="1"/>
        <v>250614998.590469</v>
      </c>
    </row>
    <row r="48" spans="1:13" x14ac:dyDescent="0.25">
      <c r="A48" s="2">
        <v>44136</v>
      </c>
      <c r="B48">
        <v>241980400.40000001</v>
      </c>
      <c r="C48">
        <v>350.5</v>
      </c>
      <c r="D48">
        <v>0</v>
      </c>
      <c r="E48">
        <v>30</v>
      </c>
      <c r="F48">
        <v>0</v>
      </c>
      <c r="H48">
        <f>WHSL_kWh</f>
        <v>33628104.405783892</v>
      </c>
      <c r="I48">
        <f>N10HDD18*C48</f>
        <v>20841466.980334714</v>
      </c>
      <c r="J48">
        <f>N10CDD18*D48</f>
        <v>0</v>
      </c>
      <c r="K48">
        <f>MonthDays*E48</f>
        <v>193771426.11938837</v>
      </c>
      <c r="L48">
        <f>Binary*F48</f>
        <v>0</v>
      </c>
      <c r="M48">
        <f t="shared" si="1"/>
        <v>248240997.50550699</v>
      </c>
    </row>
    <row r="49" spans="1:13" x14ac:dyDescent="0.25">
      <c r="A49" s="2">
        <v>44166</v>
      </c>
      <c r="B49">
        <v>266365374.19999999</v>
      </c>
      <c r="C49">
        <v>579.1</v>
      </c>
      <c r="D49">
        <v>0</v>
      </c>
      <c r="E49">
        <v>31</v>
      </c>
      <c r="F49">
        <v>0</v>
      </c>
      <c r="H49">
        <f>WHSL_kWh</f>
        <v>33628104.405783892</v>
      </c>
      <c r="I49">
        <f>N10HDD18*C49</f>
        <v>34434503.647109367</v>
      </c>
      <c r="J49">
        <f>N10CDD18*D49</f>
        <v>0</v>
      </c>
      <c r="K49">
        <f>MonthDays*E49</f>
        <v>200230473.6567013</v>
      </c>
      <c r="L49">
        <f>Binary*F49</f>
        <v>0</v>
      </c>
      <c r="M49">
        <f t="shared" si="1"/>
        <v>268293081.70959455</v>
      </c>
    </row>
    <row r="50" spans="1:13" x14ac:dyDescent="0.25">
      <c r="A50">
        <v>44197</v>
      </c>
      <c r="B50">
        <v>0</v>
      </c>
      <c r="C50">
        <v>719.24</v>
      </c>
      <c r="D50">
        <v>0</v>
      </c>
      <c r="E50">
        <v>31</v>
      </c>
      <c r="F50">
        <v>0</v>
      </c>
      <c r="H50">
        <f>WHSL_kWh</f>
        <v>33628104.405783892</v>
      </c>
      <c r="I50">
        <f>N10HDD18*C50</f>
        <v>42767522.713083997</v>
      </c>
      <c r="J50">
        <f>N10CDD18*D50</f>
        <v>0</v>
      </c>
      <c r="K50">
        <f>MonthDays*E50</f>
        <v>200230473.6567013</v>
      </c>
      <c r="L50">
        <f>Binary*F50</f>
        <v>0</v>
      </c>
      <c r="M50">
        <f t="shared" si="1"/>
        <v>276626100.7755692</v>
      </c>
    </row>
    <row r="51" spans="1:13" x14ac:dyDescent="0.25">
      <c r="A51">
        <v>44228</v>
      </c>
      <c r="B51">
        <v>0</v>
      </c>
      <c r="C51">
        <v>661.05</v>
      </c>
      <c r="D51">
        <v>0</v>
      </c>
      <c r="E51">
        <v>28</v>
      </c>
      <c r="F51">
        <v>0</v>
      </c>
      <c r="H51">
        <f>WHSL_kWh</f>
        <v>33628104.405783892</v>
      </c>
      <c r="I51">
        <f>N10HDD18*C51</f>
        <v>39307422.959629849</v>
      </c>
      <c r="J51">
        <f>N10CDD18*D51</f>
        <v>0</v>
      </c>
      <c r="K51">
        <f>MonthDays*E51</f>
        <v>180853331.04476246</v>
      </c>
      <c r="L51">
        <f>Binary*F51</f>
        <v>0</v>
      </c>
      <c r="M51">
        <f t="shared" si="1"/>
        <v>253788858.41017622</v>
      </c>
    </row>
    <row r="52" spans="1:13" x14ac:dyDescent="0.25">
      <c r="A52">
        <v>44256</v>
      </c>
      <c r="B52">
        <v>0</v>
      </c>
      <c r="C52">
        <v>553.53</v>
      </c>
      <c r="D52">
        <v>0.22</v>
      </c>
      <c r="E52">
        <v>31</v>
      </c>
      <c r="F52">
        <v>0</v>
      </c>
      <c r="H52">
        <f>WHSL_kWh</f>
        <v>33628104.405783892</v>
      </c>
      <c r="I52">
        <f>N10HDD18*C52</f>
        <v>32914057.682238728</v>
      </c>
      <c r="J52">
        <f>N10CDD18*D52</f>
        <v>166841.70672368744</v>
      </c>
      <c r="K52">
        <f>MonthDays*E52</f>
        <v>200230473.6567013</v>
      </c>
      <c r="L52">
        <f>Binary*F52</f>
        <v>0</v>
      </c>
      <c r="M52">
        <f t="shared" si="1"/>
        <v>266939477.45144761</v>
      </c>
    </row>
    <row r="53" spans="1:13" x14ac:dyDescent="0.25">
      <c r="A53">
        <v>44287</v>
      </c>
      <c r="B53">
        <v>0</v>
      </c>
      <c r="C53">
        <v>352.08</v>
      </c>
      <c r="D53">
        <v>0</v>
      </c>
      <c r="E53">
        <v>30</v>
      </c>
      <c r="F53">
        <v>0</v>
      </c>
      <c r="H53">
        <f>WHSL_kWh</f>
        <v>33628104.405783892</v>
      </c>
      <c r="I53">
        <f>N10HDD18*C53</f>
        <v>20935417.10252852</v>
      </c>
      <c r="J53">
        <f>N10CDD18*D53</f>
        <v>0</v>
      </c>
      <c r="K53">
        <f>MonthDays*E53</f>
        <v>193771426.11938837</v>
      </c>
      <c r="L53">
        <f>Binary*F53</f>
        <v>0</v>
      </c>
      <c r="M53">
        <f t="shared" si="1"/>
        <v>248334947.62770078</v>
      </c>
    </row>
    <row r="54" spans="1:13" x14ac:dyDescent="0.25">
      <c r="A54">
        <v>44317</v>
      </c>
      <c r="B54">
        <v>0</v>
      </c>
      <c r="C54">
        <v>137.03</v>
      </c>
      <c r="D54">
        <v>21.89</v>
      </c>
      <c r="E54">
        <v>31</v>
      </c>
      <c r="F54">
        <v>0</v>
      </c>
      <c r="H54">
        <f>WHSL_kWh</f>
        <v>33628104.405783892</v>
      </c>
      <c r="I54">
        <f>N10HDD18*C54</f>
        <v>8148091.9267197317</v>
      </c>
      <c r="J54">
        <f>N10CDD18*D54</f>
        <v>16600749.819006899</v>
      </c>
      <c r="K54">
        <f>MonthDays*E54</f>
        <v>200230473.6567013</v>
      </c>
      <c r="L54">
        <f>Binary*F54</f>
        <v>0</v>
      </c>
      <c r="M54">
        <f t="shared" si="1"/>
        <v>258607419.8082118</v>
      </c>
    </row>
    <row r="55" spans="1:13" x14ac:dyDescent="0.25">
      <c r="A55">
        <v>44348</v>
      </c>
      <c r="B55">
        <v>0</v>
      </c>
      <c r="C55">
        <v>29.01</v>
      </c>
      <c r="D55">
        <v>55.68</v>
      </c>
      <c r="E55">
        <v>30</v>
      </c>
      <c r="F55">
        <v>0</v>
      </c>
      <c r="H55">
        <f>WHSL_kWh</f>
        <v>33628104.405783892</v>
      </c>
      <c r="I55">
        <f>N10HDD18*C55</f>
        <v>1724995.5980014554</v>
      </c>
      <c r="J55">
        <f>N10CDD18*D55</f>
        <v>42226119.22897689</v>
      </c>
      <c r="K55">
        <f>MonthDays*E55</f>
        <v>193771426.11938837</v>
      </c>
      <c r="L55">
        <f>Binary*F55</f>
        <v>0</v>
      </c>
      <c r="M55">
        <f t="shared" si="1"/>
        <v>271350645.35215062</v>
      </c>
    </row>
    <row r="56" spans="1:13" x14ac:dyDescent="0.25">
      <c r="A56">
        <v>44378</v>
      </c>
      <c r="B56">
        <v>0</v>
      </c>
      <c r="C56">
        <v>3.89</v>
      </c>
      <c r="D56">
        <v>118.17</v>
      </c>
      <c r="E56">
        <v>31</v>
      </c>
      <c r="F56">
        <v>0</v>
      </c>
      <c r="H56">
        <f>WHSL_kWh</f>
        <v>33628104.405783892</v>
      </c>
      <c r="I56">
        <f>N10HDD18*C56</f>
        <v>231307.57932525547</v>
      </c>
      <c r="J56">
        <f>N10CDD18*D56</f>
        <v>89616747.652446106</v>
      </c>
      <c r="K56">
        <f>MonthDays*E56</f>
        <v>200230473.6567013</v>
      </c>
      <c r="L56">
        <f>Binary*F56</f>
        <v>0</v>
      </c>
      <c r="M56">
        <f t="shared" si="1"/>
        <v>323706633.29425657</v>
      </c>
    </row>
    <row r="57" spans="1:13" x14ac:dyDescent="0.25">
      <c r="A57">
        <v>44409</v>
      </c>
      <c r="B57">
        <v>0</v>
      </c>
      <c r="C57">
        <v>9.49</v>
      </c>
      <c r="D57">
        <v>79.930000000000007</v>
      </c>
      <c r="E57">
        <v>31</v>
      </c>
      <c r="F57">
        <v>0</v>
      </c>
      <c r="H57">
        <f>WHSL_kWh</f>
        <v>33628104.405783892</v>
      </c>
      <c r="I57">
        <f>N10HDD18*C57</f>
        <v>564295.35418937646</v>
      </c>
      <c r="J57">
        <f>N10CDD18*D57</f>
        <v>60616625.538292445</v>
      </c>
      <c r="K57">
        <f>MonthDays*E57</f>
        <v>200230473.6567013</v>
      </c>
      <c r="L57">
        <f>Binary*F57</f>
        <v>0</v>
      </c>
      <c r="M57">
        <f t="shared" si="1"/>
        <v>295039498.95496702</v>
      </c>
    </row>
    <row r="58" spans="1:13" x14ac:dyDescent="0.25">
      <c r="A58">
        <v>44440</v>
      </c>
      <c r="B58">
        <v>0</v>
      </c>
      <c r="C58">
        <v>68.5</v>
      </c>
      <c r="D58">
        <v>35.21</v>
      </c>
      <c r="E58">
        <v>30</v>
      </c>
      <c r="F58">
        <v>0</v>
      </c>
      <c r="H58">
        <f>WHSL_kWh</f>
        <v>33628104.405783892</v>
      </c>
      <c r="I58">
        <f>N10HDD18*C58</f>
        <v>4073154.0318200514</v>
      </c>
      <c r="J58">
        <f>N10CDD18*D58</f>
        <v>26702256.789731976</v>
      </c>
      <c r="K58">
        <f>MonthDays*E58</f>
        <v>193771426.11938837</v>
      </c>
      <c r="L58">
        <f>Binary*F58</f>
        <v>0</v>
      </c>
      <c r="M58">
        <f t="shared" si="1"/>
        <v>258174941.34672427</v>
      </c>
    </row>
    <row r="59" spans="1:13" x14ac:dyDescent="0.25">
      <c r="A59">
        <v>44470</v>
      </c>
      <c r="B59">
        <v>0</v>
      </c>
      <c r="C59">
        <v>243.2222222</v>
      </c>
      <c r="D59">
        <v>2.71</v>
      </c>
      <c r="E59">
        <v>31</v>
      </c>
      <c r="F59">
        <v>0</v>
      </c>
      <c r="H59">
        <f>WHSL_kWh</f>
        <v>33628104.405783892</v>
      </c>
      <c r="I59">
        <f>N10HDD18*C59</f>
        <v>14462504.744265145</v>
      </c>
      <c r="J59">
        <f>N10CDD18*D59</f>
        <v>2055186.4782781499</v>
      </c>
      <c r="K59">
        <f>MonthDays*E59</f>
        <v>200230473.6567013</v>
      </c>
      <c r="L59">
        <f>Binary*F59</f>
        <v>0</v>
      </c>
      <c r="M59">
        <f t="shared" si="1"/>
        <v>250376269.28502849</v>
      </c>
    </row>
    <row r="60" spans="1:13" x14ac:dyDescent="0.25">
      <c r="A60">
        <v>44501</v>
      </c>
      <c r="B60">
        <v>0</v>
      </c>
      <c r="C60">
        <v>434.36111110000002</v>
      </c>
      <c r="D60">
        <v>0</v>
      </c>
      <c r="E60">
        <v>30</v>
      </c>
      <c r="F60">
        <v>0</v>
      </c>
      <c r="H60">
        <f>WHSL_kWh</f>
        <v>33628104.405783892</v>
      </c>
      <c r="I60">
        <f>N10HDD18*C60</f>
        <v>25828024.977267187</v>
      </c>
      <c r="J60">
        <f>N10CDD18*D60</f>
        <v>0</v>
      </c>
      <c r="K60">
        <f>MonthDays*E60</f>
        <v>193771426.11938837</v>
      </c>
      <c r="L60">
        <f>Binary*F60</f>
        <v>0</v>
      </c>
      <c r="M60">
        <f t="shared" si="1"/>
        <v>253227555.50243944</v>
      </c>
    </row>
    <row r="61" spans="1:13" x14ac:dyDescent="0.25">
      <c r="A61">
        <v>44531</v>
      </c>
      <c r="B61">
        <v>0</v>
      </c>
      <c r="C61">
        <v>585.51</v>
      </c>
      <c r="D61">
        <v>0</v>
      </c>
      <c r="E61">
        <v>31</v>
      </c>
      <c r="F61">
        <v>0</v>
      </c>
      <c r="H61">
        <f>WHSL_kWh</f>
        <v>33628104.405783892</v>
      </c>
      <c r="I61">
        <f>N10HDD18*C61</f>
        <v>34815655.72512348</v>
      </c>
      <c r="J61">
        <f>N10CDD18*D61</f>
        <v>0</v>
      </c>
      <c r="K61">
        <f>MonthDays*E61</f>
        <v>200230473.6567013</v>
      </c>
      <c r="L61">
        <f>Binary*F61</f>
        <v>0</v>
      </c>
      <c r="M61">
        <f t="shared" si="1"/>
        <v>268674233.78760868</v>
      </c>
    </row>
    <row r="62" spans="1:13" x14ac:dyDescent="0.25">
      <c r="A62">
        <v>44562</v>
      </c>
      <c r="B62">
        <v>0</v>
      </c>
      <c r="C62">
        <v>719.24</v>
      </c>
      <c r="D62">
        <v>0</v>
      </c>
      <c r="E62">
        <v>31</v>
      </c>
      <c r="F62">
        <v>0</v>
      </c>
      <c r="H62">
        <f>WHSL_kWh</f>
        <v>33628104.405783892</v>
      </c>
      <c r="I62">
        <f>N10HDD18*C62</f>
        <v>42767522.713083997</v>
      </c>
      <c r="J62">
        <f>N10CDD18*D62</f>
        <v>0</v>
      </c>
      <c r="K62">
        <f>MonthDays*E62</f>
        <v>200230473.6567013</v>
      </c>
      <c r="L62">
        <f>Binary*F62</f>
        <v>0</v>
      </c>
      <c r="M62">
        <f t="shared" si="1"/>
        <v>276626100.7755692</v>
      </c>
    </row>
    <row r="63" spans="1:13" x14ac:dyDescent="0.25">
      <c r="A63">
        <v>44593</v>
      </c>
      <c r="B63">
        <v>0</v>
      </c>
      <c r="C63">
        <v>661.05</v>
      </c>
      <c r="D63">
        <v>0</v>
      </c>
      <c r="E63">
        <v>28</v>
      </c>
      <c r="F63">
        <v>0</v>
      </c>
      <c r="H63">
        <f>WHSL_kWh</f>
        <v>33628104.405783892</v>
      </c>
      <c r="I63">
        <f>N10HDD18*C63</f>
        <v>39307422.959629849</v>
      </c>
      <c r="J63">
        <f>N10CDD18*D63</f>
        <v>0</v>
      </c>
      <c r="K63">
        <f>MonthDays*E63</f>
        <v>180853331.04476246</v>
      </c>
      <c r="L63">
        <f>Binary*F63</f>
        <v>0</v>
      </c>
      <c r="M63">
        <f t="shared" si="1"/>
        <v>253788858.41017622</v>
      </c>
    </row>
    <row r="64" spans="1:13" x14ac:dyDescent="0.25">
      <c r="A64">
        <v>44621</v>
      </c>
      <c r="B64">
        <v>0</v>
      </c>
      <c r="C64">
        <v>553.53</v>
      </c>
      <c r="D64">
        <v>0.22</v>
      </c>
      <c r="E64">
        <v>31</v>
      </c>
      <c r="F64">
        <v>0</v>
      </c>
      <c r="H64">
        <f>WHSL_kWh</f>
        <v>33628104.405783892</v>
      </c>
      <c r="I64">
        <f>N10HDD18*C64</f>
        <v>32914057.682238728</v>
      </c>
      <c r="J64">
        <f>N10CDD18*D64</f>
        <v>166841.70672368744</v>
      </c>
      <c r="K64">
        <f>MonthDays*E64</f>
        <v>200230473.6567013</v>
      </c>
      <c r="L64">
        <f>Binary*F64</f>
        <v>0</v>
      </c>
      <c r="M64">
        <f t="shared" si="1"/>
        <v>266939477.45144761</v>
      </c>
    </row>
    <row r="65" spans="1:13" x14ac:dyDescent="0.25">
      <c r="A65">
        <v>44652</v>
      </c>
      <c r="B65">
        <v>0</v>
      </c>
      <c r="C65">
        <v>352.08</v>
      </c>
      <c r="D65">
        <v>0</v>
      </c>
      <c r="E65">
        <v>30</v>
      </c>
      <c r="F65">
        <v>0</v>
      </c>
      <c r="H65">
        <f>WHSL_kWh</f>
        <v>33628104.405783892</v>
      </c>
      <c r="I65">
        <f>N10HDD18*C65</f>
        <v>20935417.10252852</v>
      </c>
      <c r="J65">
        <f>N10CDD18*D65</f>
        <v>0</v>
      </c>
      <c r="K65">
        <f>MonthDays*E65</f>
        <v>193771426.11938837</v>
      </c>
      <c r="L65">
        <f>Binary*F65</f>
        <v>0</v>
      </c>
      <c r="M65">
        <f t="shared" si="1"/>
        <v>248334947.62770078</v>
      </c>
    </row>
    <row r="66" spans="1:13" x14ac:dyDescent="0.25">
      <c r="A66">
        <v>44682</v>
      </c>
      <c r="B66">
        <v>0</v>
      </c>
      <c r="C66">
        <v>137.03</v>
      </c>
      <c r="D66">
        <v>21.89</v>
      </c>
      <c r="E66">
        <v>31</v>
      </c>
      <c r="F66">
        <v>0</v>
      </c>
      <c r="H66">
        <f>WHSL_kWh</f>
        <v>33628104.405783892</v>
      </c>
      <c r="I66">
        <f>N10HDD18*C66</f>
        <v>8148091.9267197317</v>
      </c>
      <c r="J66">
        <f>N10CDD18*D66</f>
        <v>16600749.819006899</v>
      </c>
      <c r="K66">
        <f>MonthDays*E66</f>
        <v>200230473.6567013</v>
      </c>
      <c r="L66">
        <f>Binary*F66</f>
        <v>0</v>
      </c>
      <c r="M66">
        <f t="shared" ref="M66:M97" si="2">SUM(H66:L66)</f>
        <v>258607419.8082118</v>
      </c>
    </row>
    <row r="67" spans="1:13" x14ac:dyDescent="0.25">
      <c r="A67">
        <v>44713</v>
      </c>
      <c r="B67">
        <v>0</v>
      </c>
      <c r="C67">
        <v>29.01</v>
      </c>
      <c r="D67">
        <v>55.68</v>
      </c>
      <c r="E67">
        <v>30</v>
      </c>
      <c r="F67">
        <v>0</v>
      </c>
      <c r="H67">
        <f>WHSL_kWh</f>
        <v>33628104.405783892</v>
      </c>
      <c r="I67">
        <f>N10HDD18*C67</f>
        <v>1724995.5980014554</v>
      </c>
      <c r="J67">
        <f>N10CDD18*D67</f>
        <v>42226119.22897689</v>
      </c>
      <c r="K67">
        <f>MonthDays*E67</f>
        <v>193771426.11938837</v>
      </c>
      <c r="L67">
        <f>Binary*F67</f>
        <v>0</v>
      </c>
      <c r="M67">
        <f t="shared" si="2"/>
        <v>271350645.35215062</v>
      </c>
    </row>
    <row r="68" spans="1:13" x14ac:dyDescent="0.25">
      <c r="A68">
        <v>44743</v>
      </c>
      <c r="B68">
        <v>0</v>
      </c>
      <c r="C68">
        <v>3.89</v>
      </c>
      <c r="D68">
        <v>118.17</v>
      </c>
      <c r="E68">
        <v>31</v>
      </c>
      <c r="F68">
        <v>0</v>
      </c>
      <c r="H68">
        <f>WHSL_kWh</f>
        <v>33628104.405783892</v>
      </c>
      <c r="I68">
        <f>N10HDD18*C68</f>
        <v>231307.57932525547</v>
      </c>
      <c r="J68">
        <f>N10CDD18*D68</f>
        <v>89616747.652446106</v>
      </c>
      <c r="K68">
        <f>MonthDays*E68</f>
        <v>200230473.6567013</v>
      </c>
      <c r="L68">
        <f>Binary*F68</f>
        <v>0</v>
      </c>
      <c r="M68">
        <f t="shared" si="2"/>
        <v>323706633.29425657</v>
      </c>
    </row>
    <row r="69" spans="1:13" x14ac:dyDescent="0.25">
      <c r="A69">
        <v>44774</v>
      </c>
      <c r="B69">
        <v>0</v>
      </c>
      <c r="C69">
        <v>9.49</v>
      </c>
      <c r="D69">
        <v>79.930000000000007</v>
      </c>
      <c r="E69">
        <v>31</v>
      </c>
      <c r="F69">
        <v>0</v>
      </c>
      <c r="H69">
        <f>WHSL_kWh</f>
        <v>33628104.405783892</v>
      </c>
      <c r="I69">
        <f>N10HDD18*C69</f>
        <v>564295.35418937646</v>
      </c>
      <c r="J69">
        <f>N10CDD18*D69</f>
        <v>60616625.538292445</v>
      </c>
      <c r="K69">
        <f>MonthDays*E69</f>
        <v>200230473.6567013</v>
      </c>
      <c r="L69">
        <f>Binary*F69</f>
        <v>0</v>
      </c>
      <c r="M69">
        <f t="shared" si="2"/>
        <v>295039498.95496702</v>
      </c>
    </row>
    <row r="70" spans="1:13" x14ac:dyDescent="0.25">
      <c r="A70">
        <v>44805</v>
      </c>
      <c r="B70">
        <v>0</v>
      </c>
      <c r="C70">
        <v>68.5</v>
      </c>
      <c r="D70">
        <v>35.21</v>
      </c>
      <c r="E70">
        <v>30</v>
      </c>
      <c r="F70">
        <v>0</v>
      </c>
      <c r="H70">
        <f>WHSL_kWh</f>
        <v>33628104.405783892</v>
      </c>
      <c r="I70">
        <f>N10HDD18*C70</f>
        <v>4073154.0318200514</v>
      </c>
      <c r="J70">
        <f>N10CDD18*D70</f>
        <v>26702256.789731976</v>
      </c>
      <c r="K70">
        <f>MonthDays*E70</f>
        <v>193771426.11938837</v>
      </c>
      <c r="L70">
        <f>Binary*F70</f>
        <v>0</v>
      </c>
      <c r="M70">
        <f t="shared" si="2"/>
        <v>258174941.34672427</v>
      </c>
    </row>
    <row r="71" spans="1:13" x14ac:dyDescent="0.25">
      <c r="A71">
        <v>44835</v>
      </c>
      <c r="B71">
        <v>0</v>
      </c>
      <c r="C71">
        <v>243.2222222</v>
      </c>
      <c r="D71">
        <v>2.71</v>
      </c>
      <c r="E71">
        <v>31</v>
      </c>
      <c r="F71">
        <v>0</v>
      </c>
      <c r="H71">
        <f>WHSL_kWh</f>
        <v>33628104.405783892</v>
      </c>
      <c r="I71">
        <f>N10HDD18*C71</f>
        <v>14462504.744265145</v>
      </c>
      <c r="J71">
        <f>N10CDD18*D71</f>
        <v>2055186.4782781499</v>
      </c>
      <c r="K71">
        <f>MonthDays*E71</f>
        <v>200230473.6567013</v>
      </c>
      <c r="L71">
        <f>Binary*F71</f>
        <v>0</v>
      </c>
      <c r="M71">
        <f t="shared" si="2"/>
        <v>250376269.28502849</v>
      </c>
    </row>
    <row r="72" spans="1:13" x14ac:dyDescent="0.25">
      <c r="A72">
        <v>44866</v>
      </c>
      <c r="B72">
        <v>0</v>
      </c>
      <c r="C72">
        <v>434.36111110000002</v>
      </c>
      <c r="D72">
        <v>0</v>
      </c>
      <c r="E72">
        <v>30</v>
      </c>
      <c r="F72">
        <v>0</v>
      </c>
      <c r="H72">
        <f>WHSL_kWh</f>
        <v>33628104.405783892</v>
      </c>
      <c r="I72">
        <f>N10HDD18*C72</f>
        <v>25828024.977267187</v>
      </c>
      <c r="J72">
        <f>N10CDD18*D72</f>
        <v>0</v>
      </c>
      <c r="K72">
        <f>MonthDays*E72</f>
        <v>193771426.11938837</v>
      </c>
      <c r="L72">
        <f>Binary*F72</f>
        <v>0</v>
      </c>
      <c r="M72">
        <f t="shared" si="2"/>
        <v>253227555.50243944</v>
      </c>
    </row>
    <row r="73" spans="1:13" x14ac:dyDescent="0.25">
      <c r="A73">
        <v>44896</v>
      </c>
      <c r="B73">
        <v>0</v>
      </c>
      <c r="C73">
        <v>585.51</v>
      </c>
      <c r="D73">
        <v>0</v>
      </c>
      <c r="E73">
        <v>31</v>
      </c>
      <c r="F73">
        <v>0</v>
      </c>
      <c r="H73">
        <f>WHSL_kWh</f>
        <v>33628104.405783892</v>
      </c>
      <c r="I73">
        <f>N10HDD18*C73</f>
        <v>34815655.72512348</v>
      </c>
      <c r="J73">
        <f>N10CDD18*D73</f>
        <v>0</v>
      </c>
      <c r="K73">
        <f>MonthDays*E73</f>
        <v>200230473.6567013</v>
      </c>
      <c r="L73">
        <f>Binary*F73</f>
        <v>0</v>
      </c>
      <c r="M73">
        <f t="shared" si="2"/>
        <v>268674233.78760868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483EB-F30D-423E-AA34-854231E02AC7}">
  <dimension ref="A1:D73"/>
  <sheetViews>
    <sheetView topLeftCell="A16" workbookViewId="0"/>
  </sheetViews>
  <sheetFormatPr defaultRowHeight="15" x14ac:dyDescent="0.25"/>
  <cols>
    <col min="1" max="1" width="9.7109375" style="2" bestFit="1" customWidth="1"/>
    <col min="2" max="2" width="9.7109375" style="2" customWidth="1"/>
    <col min="3" max="4" width="13.5703125" bestFit="1" customWidth="1"/>
  </cols>
  <sheetData>
    <row r="1" spans="1:4" x14ac:dyDescent="0.25">
      <c r="A1" s="2" t="s">
        <v>6</v>
      </c>
      <c r="B1" s="2" t="s">
        <v>0</v>
      </c>
      <c r="C1" t="s">
        <v>2</v>
      </c>
      <c r="D1" t="s">
        <v>38</v>
      </c>
    </row>
    <row r="2" spans="1:4" x14ac:dyDescent="0.25">
      <c r="A2" s="9">
        <v>42736</v>
      </c>
      <c r="B2" s="3">
        <f t="shared" ref="B2:B33" si="0">YEAR(A2)</f>
        <v>2017</v>
      </c>
      <c r="C2">
        <v>277000989.10000002</v>
      </c>
      <c r="D2">
        <v>270742920.338952</v>
      </c>
    </row>
    <row r="3" spans="1:4" x14ac:dyDescent="0.25">
      <c r="A3" s="9">
        <v>42767</v>
      </c>
      <c r="B3" s="3">
        <f t="shared" si="0"/>
        <v>2017</v>
      </c>
      <c r="C3">
        <v>242928835.30000001</v>
      </c>
      <c r="D3">
        <v>244271948.88035432</v>
      </c>
    </row>
    <row r="4" spans="1:4" x14ac:dyDescent="0.25">
      <c r="A4" s="9">
        <v>42795</v>
      </c>
      <c r="B4" s="3">
        <f t="shared" si="0"/>
        <v>2017</v>
      </c>
      <c r="C4">
        <v>268282989.5</v>
      </c>
      <c r="D4">
        <v>267109785.86677384</v>
      </c>
    </row>
    <row r="5" spans="1:4" x14ac:dyDescent="0.25">
      <c r="A5" s="9">
        <v>42826</v>
      </c>
      <c r="B5" s="3">
        <f t="shared" si="0"/>
        <v>2017</v>
      </c>
      <c r="C5">
        <v>234677447.19999999</v>
      </c>
      <c r="D5">
        <v>242253163.76821822</v>
      </c>
    </row>
    <row r="6" spans="1:4" x14ac:dyDescent="0.25">
      <c r="A6" s="9">
        <v>42856</v>
      </c>
      <c r="B6" s="3">
        <f t="shared" si="0"/>
        <v>2017</v>
      </c>
      <c r="C6">
        <v>244160124.5</v>
      </c>
      <c r="D6">
        <v>251546091.33704114</v>
      </c>
    </row>
    <row r="7" spans="1:4" x14ac:dyDescent="0.25">
      <c r="A7" s="9">
        <v>42887</v>
      </c>
      <c r="B7" s="3">
        <f t="shared" si="0"/>
        <v>2017</v>
      </c>
      <c r="C7">
        <v>275426179.89999998</v>
      </c>
      <c r="D7">
        <v>279689464.8643961</v>
      </c>
    </row>
    <row r="8" spans="1:4" x14ac:dyDescent="0.25">
      <c r="A8" s="9">
        <v>42917</v>
      </c>
      <c r="B8" s="3">
        <f t="shared" si="0"/>
        <v>2017</v>
      </c>
      <c r="C8">
        <v>302256564.30000001</v>
      </c>
      <c r="D8">
        <v>305005707.25884283</v>
      </c>
    </row>
    <row r="9" spans="1:4" x14ac:dyDescent="0.25">
      <c r="A9" s="9">
        <v>42948</v>
      </c>
      <c r="B9" s="3">
        <f t="shared" si="0"/>
        <v>2017</v>
      </c>
      <c r="C9">
        <v>284023807.19999999</v>
      </c>
      <c r="D9">
        <v>273165633.7864635</v>
      </c>
    </row>
    <row r="10" spans="1:4" x14ac:dyDescent="0.25">
      <c r="A10" s="9">
        <v>42979</v>
      </c>
      <c r="B10" s="3">
        <f t="shared" si="0"/>
        <v>2017</v>
      </c>
      <c r="C10">
        <v>268671076.80000001</v>
      </c>
      <c r="D10">
        <v>273944501.65431666</v>
      </c>
    </row>
    <row r="11" spans="1:4" x14ac:dyDescent="0.25">
      <c r="A11" s="9">
        <v>43009</v>
      </c>
      <c r="B11" s="3">
        <f t="shared" si="0"/>
        <v>2017</v>
      </c>
      <c r="C11">
        <v>249859153.69999999</v>
      </c>
      <c r="D11">
        <v>248343276.51889575</v>
      </c>
    </row>
    <row r="12" spans="1:4" x14ac:dyDescent="0.25">
      <c r="A12" s="9">
        <v>43040</v>
      </c>
      <c r="B12" s="3">
        <f t="shared" si="0"/>
        <v>2017</v>
      </c>
      <c r="C12">
        <v>253035874.40000001</v>
      </c>
      <c r="D12">
        <v>254460733.44314754</v>
      </c>
    </row>
    <row r="13" spans="1:4" x14ac:dyDescent="0.25">
      <c r="A13" s="9">
        <v>43070</v>
      </c>
      <c r="B13" s="3">
        <f t="shared" si="0"/>
        <v>2017</v>
      </c>
      <c r="C13">
        <v>278099027.30000001</v>
      </c>
      <c r="D13">
        <v>276582098.81960499</v>
      </c>
    </row>
    <row r="14" spans="1:4" x14ac:dyDescent="0.25">
      <c r="A14" s="9">
        <v>43101</v>
      </c>
      <c r="B14" s="3">
        <f t="shared" si="0"/>
        <v>2018</v>
      </c>
      <c r="C14">
        <v>289798490.89999998</v>
      </c>
      <c r="D14">
        <v>278918959.45391929</v>
      </c>
    </row>
    <row r="15" spans="1:4" x14ac:dyDescent="0.25">
      <c r="A15" s="9">
        <v>43132</v>
      </c>
      <c r="B15" s="3">
        <f t="shared" si="0"/>
        <v>2018</v>
      </c>
      <c r="C15">
        <v>251614557</v>
      </c>
      <c r="D15">
        <v>248797014.8923471</v>
      </c>
    </row>
    <row r="16" spans="1:4" x14ac:dyDescent="0.25">
      <c r="A16" s="9">
        <v>43160</v>
      </c>
      <c r="B16" s="3">
        <f t="shared" si="0"/>
        <v>2018</v>
      </c>
      <c r="C16">
        <v>268375998.5</v>
      </c>
      <c r="D16">
        <v>268501199.06888461</v>
      </c>
    </row>
    <row r="17" spans="1:4" x14ac:dyDescent="0.25">
      <c r="A17" s="9">
        <v>43191</v>
      </c>
      <c r="B17" s="3">
        <f t="shared" si="0"/>
        <v>2018</v>
      </c>
      <c r="C17">
        <v>248656909</v>
      </c>
      <c r="D17">
        <v>253711510.94970325</v>
      </c>
    </row>
    <row r="18" spans="1:4" x14ac:dyDescent="0.25">
      <c r="A18" s="9">
        <v>43221</v>
      </c>
      <c r="B18" s="3">
        <f t="shared" si="0"/>
        <v>2018</v>
      </c>
      <c r="C18">
        <v>263110475.40000001</v>
      </c>
      <c r="D18">
        <v>267323700.28153655</v>
      </c>
    </row>
    <row r="19" spans="1:4" x14ac:dyDescent="0.25">
      <c r="A19" s="9">
        <v>43252</v>
      </c>
      <c r="B19" s="3">
        <f t="shared" si="0"/>
        <v>2018</v>
      </c>
      <c r="C19">
        <v>281217537.19999999</v>
      </c>
      <c r="D19">
        <v>269344602.92622244</v>
      </c>
    </row>
    <row r="20" spans="1:4" x14ac:dyDescent="0.25">
      <c r="A20" s="9">
        <v>43282</v>
      </c>
      <c r="B20" s="3">
        <f t="shared" si="0"/>
        <v>2018</v>
      </c>
      <c r="C20">
        <v>323148008.69999999</v>
      </c>
      <c r="D20">
        <v>315005780.83576393</v>
      </c>
    </row>
    <row r="21" spans="1:4" x14ac:dyDescent="0.25">
      <c r="A21" s="9">
        <v>43313</v>
      </c>
      <c r="B21" s="3">
        <f t="shared" si="0"/>
        <v>2018</v>
      </c>
      <c r="C21">
        <v>325222346.5</v>
      </c>
      <c r="D21">
        <v>324568670.20696223</v>
      </c>
    </row>
    <row r="22" spans="1:4" x14ac:dyDescent="0.25">
      <c r="A22" s="9">
        <v>43344</v>
      </c>
      <c r="B22" s="3">
        <f t="shared" si="0"/>
        <v>2018</v>
      </c>
      <c r="C22">
        <v>281705838.60000002</v>
      </c>
      <c r="D22">
        <v>279330493.98129982</v>
      </c>
    </row>
    <row r="23" spans="1:4" x14ac:dyDescent="0.25">
      <c r="A23" s="9">
        <v>43374</v>
      </c>
      <c r="B23" s="3">
        <f t="shared" si="0"/>
        <v>2018</v>
      </c>
      <c r="C23">
        <v>252830302.90000001</v>
      </c>
      <c r="D23">
        <v>258518344.2927573</v>
      </c>
    </row>
    <row r="24" spans="1:4" x14ac:dyDescent="0.25">
      <c r="A24" s="9">
        <v>43405</v>
      </c>
      <c r="B24" s="3">
        <f t="shared" si="0"/>
        <v>2018</v>
      </c>
      <c r="C24">
        <v>259398467.19999999</v>
      </c>
      <c r="D24">
        <v>258183061.06930715</v>
      </c>
    </row>
    <row r="25" spans="1:4" x14ac:dyDescent="0.25">
      <c r="A25" s="9">
        <v>43435</v>
      </c>
      <c r="B25" s="3">
        <f t="shared" si="0"/>
        <v>2018</v>
      </c>
      <c r="C25">
        <v>265712562.69999999</v>
      </c>
      <c r="D25">
        <v>267401150.16977996</v>
      </c>
    </row>
    <row r="26" spans="1:4" x14ac:dyDescent="0.25">
      <c r="A26" s="9">
        <v>43466</v>
      </c>
      <c r="B26" s="3">
        <f t="shared" si="0"/>
        <v>2019</v>
      </c>
      <c r="C26">
        <v>287103504.5</v>
      </c>
      <c r="D26">
        <v>279531419.11125863</v>
      </c>
    </row>
    <row r="27" spans="1:4" x14ac:dyDescent="0.25">
      <c r="A27" s="9">
        <v>43497</v>
      </c>
      <c r="B27" s="3">
        <f t="shared" si="0"/>
        <v>2019</v>
      </c>
      <c r="C27">
        <v>255789708.59999999</v>
      </c>
      <c r="D27">
        <v>251770120.02506247</v>
      </c>
    </row>
    <row r="28" spans="1:4" x14ac:dyDescent="0.25">
      <c r="A28" s="9">
        <v>43525</v>
      </c>
      <c r="B28" s="3">
        <f t="shared" si="0"/>
        <v>2019</v>
      </c>
      <c r="C28">
        <v>268817713.80000001</v>
      </c>
      <c r="D28">
        <v>269940181.95311886</v>
      </c>
    </row>
    <row r="29" spans="1:4" x14ac:dyDescent="0.25">
      <c r="A29" s="9">
        <v>43556</v>
      </c>
      <c r="B29" s="3">
        <f t="shared" si="0"/>
        <v>2019</v>
      </c>
      <c r="C29">
        <v>238123760.19999999</v>
      </c>
      <c r="D29">
        <v>248169642.9823218</v>
      </c>
    </row>
    <row r="30" spans="1:4" x14ac:dyDescent="0.25">
      <c r="A30" s="9">
        <v>43586</v>
      </c>
      <c r="B30" s="3">
        <f t="shared" si="0"/>
        <v>2019</v>
      </c>
      <c r="C30">
        <v>240428351.30000001</v>
      </c>
      <c r="D30">
        <v>246285244.92805946</v>
      </c>
    </row>
    <row r="31" spans="1:4" x14ac:dyDescent="0.25">
      <c r="A31" s="9">
        <v>43617</v>
      </c>
      <c r="B31" s="3">
        <f t="shared" si="0"/>
        <v>2019</v>
      </c>
      <c r="C31">
        <v>261805911.09999999</v>
      </c>
      <c r="D31">
        <v>257967201.08264321</v>
      </c>
    </row>
    <row r="32" spans="1:4" x14ac:dyDescent="0.25">
      <c r="A32" s="9">
        <v>43647</v>
      </c>
      <c r="B32" s="3">
        <f t="shared" si="0"/>
        <v>2019</v>
      </c>
      <c r="C32">
        <v>332403791.10000002</v>
      </c>
      <c r="D32">
        <v>337376273.37059128</v>
      </c>
    </row>
    <row r="33" spans="1:4" x14ac:dyDescent="0.25">
      <c r="A33" s="9">
        <v>43678</v>
      </c>
      <c r="B33" s="3">
        <f t="shared" si="0"/>
        <v>2019</v>
      </c>
      <c r="C33">
        <v>300975559.89999998</v>
      </c>
      <c r="D33">
        <v>291967481.82060772</v>
      </c>
    </row>
    <row r="34" spans="1:4" x14ac:dyDescent="0.25">
      <c r="A34" s="9">
        <v>43709</v>
      </c>
      <c r="B34" s="3">
        <f t="shared" ref="B34:B65" si="1">YEAR(A34)</f>
        <v>2019</v>
      </c>
      <c r="C34">
        <v>262855031.90000001</v>
      </c>
      <c r="D34">
        <v>247696345.3532888</v>
      </c>
    </row>
    <row r="35" spans="1:4" x14ac:dyDescent="0.25">
      <c r="A35" s="9">
        <v>43739</v>
      </c>
      <c r="B35" s="3">
        <f t="shared" si="1"/>
        <v>2019</v>
      </c>
      <c r="C35">
        <v>244083278</v>
      </c>
      <c r="D35">
        <v>251797841.01482606</v>
      </c>
    </row>
    <row r="36" spans="1:4" x14ac:dyDescent="0.25">
      <c r="A36" s="9">
        <v>43770</v>
      </c>
      <c r="B36" s="3">
        <f t="shared" si="1"/>
        <v>2019</v>
      </c>
      <c r="C36">
        <v>253920207</v>
      </c>
      <c r="D36">
        <v>258236576.96169603</v>
      </c>
    </row>
    <row r="37" spans="1:4" x14ac:dyDescent="0.25">
      <c r="A37" s="9">
        <v>43800</v>
      </c>
      <c r="B37" s="3">
        <f t="shared" si="1"/>
        <v>2019</v>
      </c>
      <c r="C37">
        <v>264697011.59999999</v>
      </c>
      <c r="D37">
        <v>267549805.42641571</v>
      </c>
    </row>
    <row r="38" spans="1:4" x14ac:dyDescent="0.25">
      <c r="A38" s="9">
        <v>43831</v>
      </c>
      <c r="B38" s="3">
        <f t="shared" si="1"/>
        <v>2020</v>
      </c>
      <c r="C38">
        <v>270281846.19999999</v>
      </c>
      <c r="D38">
        <v>269208798.09047091</v>
      </c>
    </row>
    <row r="39" spans="1:4" x14ac:dyDescent="0.25">
      <c r="A39" s="9">
        <v>43862</v>
      </c>
      <c r="B39" s="3">
        <f t="shared" si="1"/>
        <v>2020</v>
      </c>
      <c r="C39">
        <v>253965396.19999999</v>
      </c>
      <c r="D39">
        <v>257664277.58715951</v>
      </c>
    </row>
    <row r="40" spans="1:4" x14ac:dyDescent="0.25">
      <c r="A40" s="9">
        <v>43891</v>
      </c>
      <c r="B40" s="3">
        <f t="shared" si="1"/>
        <v>2020</v>
      </c>
      <c r="C40">
        <v>250421458</v>
      </c>
      <c r="D40">
        <v>237248173.22966257</v>
      </c>
    </row>
    <row r="41" spans="1:4" x14ac:dyDescent="0.25">
      <c r="A41" s="9">
        <v>43922</v>
      </c>
      <c r="B41" s="3">
        <f t="shared" si="1"/>
        <v>2020</v>
      </c>
      <c r="C41">
        <v>218203458.59999999</v>
      </c>
      <c r="D41">
        <v>226109458.21345568</v>
      </c>
    </row>
    <row r="42" spans="1:4" x14ac:dyDescent="0.25">
      <c r="A42" s="9">
        <v>43952</v>
      </c>
      <c r="B42" s="3">
        <f t="shared" si="1"/>
        <v>2020</v>
      </c>
      <c r="C42">
        <v>234783952.30000001</v>
      </c>
      <c r="D42">
        <v>240051237.45688191</v>
      </c>
    </row>
    <row r="43" spans="1:4" x14ac:dyDescent="0.25">
      <c r="A43" s="9">
        <v>43983</v>
      </c>
      <c r="B43" s="3">
        <f t="shared" si="1"/>
        <v>2020</v>
      </c>
      <c r="C43">
        <v>280693732.89999998</v>
      </c>
      <c r="D43">
        <v>282742344.50015992</v>
      </c>
    </row>
    <row r="44" spans="1:4" x14ac:dyDescent="0.25">
      <c r="A44" s="9">
        <v>44013</v>
      </c>
      <c r="B44" s="3">
        <f t="shared" si="1"/>
        <v>2020</v>
      </c>
      <c r="C44">
        <v>347121684</v>
      </c>
      <c r="D44">
        <v>361492483.70610607</v>
      </c>
    </row>
    <row r="45" spans="1:4" x14ac:dyDescent="0.25">
      <c r="A45" s="9">
        <v>44044</v>
      </c>
      <c r="B45" s="3">
        <f t="shared" si="1"/>
        <v>2020</v>
      </c>
      <c r="C45">
        <v>307825491.19999999</v>
      </c>
      <c r="D45">
        <v>296306665.63844764</v>
      </c>
    </row>
    <row r="46" spans="1:4" x14ac:dyDescent="0.25">
      <c r="A46" s="9">
        <v>44075</v>
      </c>
      <c r="B46" s="3">
        <f t="shared" si="1"/>
        <v>2020</v>
      </c>
      <c r="C46">
        <v>251413926.69999999</v>
      </c>
      <c r="D46">
        <v>240789948.37670732</v>
      </c>
    </row>
    <row r="47" spans="1:4" x14ac:dyDescent="0.25">
      <c r="A47" s="9">
        <v>44105</v>
      </c>
      <c r="B47" s="3">
        <f t="shared" si="1"/>
        <v>2020</v>
      </c>
      <c r="C47">
        <v>240496299.80000001</v>
      </c>
      <c r="D47">
        <v>250614998.590469</v>
      </c>
    </row>
    <row r="48" spans="1:4" x14ac:dyDescent="0.25">
      <c r="A48" s="9">
        <v>44136</v>
      </c>
      <c r="B48" s="3">
        <f t="shared" si="1"/>
        <v>2020</v>
      </c>
      <c r="C48">
        <v>241980400.40000001</v>
      </c>
      <c r="D48">
        <v>248240997.50550699</v>
      </c>
    </row>
    <row r="49" spans="1:4" x14ac:dyDescent="0.25">
      <c r="A49" s="9">
        <v>44166</v>
      </c>
      <c r="B49" s="3">
        <f t="shared" si="1"/>
        <v>2020</v>
      </c>
      <c r="C49">
        <v>266365374.19999999</v>
      </c>
      <c r="D49">
        <v>268293081.70959455</v>
      </c>
    </row>
    <row r="50" spans="1:4" x14ac:dyDescent="0.25">
      <c r="A50" s="9">
        <v>44197</v>
      </c>
      <c r="B50" s="3">
        <f t="shared" si="1"/>
        <v>2021</v>
      </c>
      <c r="D50">
        <v>276626100.7755692</v>
      </c>
    </row>
    <row r="51" spans="1:4" x14ac:dyDescent="0.25">
      <c r="A51" s="9">
        <v>44228</v>
      </c>
      <c r="B51" s="3">
        <f t="shared" si="1"/>
        <v>2021</v>
      </c>
      <c r="D51">
        <v>253788858.41017622</v>
      </c>
    </row>
    <row r="52" spans="1:4" x14ac:dyDescent="0.25">
      <c r="A52" s="9">
        <v>44256</v>
      </c>
      <c r="B52" s="3">
        <f t="shared" si="1"/>
        <v>2021</v>
      </c>
      <c r="D52">
        <v>266939477.45144761</v>
      </c>
    </row>
    <row r="53" spans="1:4" x14ac:dyDescent="0.25">
      <c r="A53" s="9">
        <v>44287</v>
      </c>
      <c r="B53" s="3">
        <f t="shared" si="1"/>
        <v>2021</v>
      </c>
      <c r="D53">
        <v>248334947.62770078</v>
      </c>
    </row>
    <row r="54" spans="1:4" x14ac:dyDescent="0.25">
      <c r="A54" s="9">
        <v>44317</v>
      </c>
      <c r="B54" s="3">
        <f t="shared" si="1"/>
        <v>2021</v>
      </c>
      <c r="D54">
        <v>258607419.8082118</v>
      </c>
    </row>
    <row r="55" spans="1:4" x14ac:dyDescent="0.25">
      <c r="A55" s="9">
        <v>44348</v>
      </c>
      <c r="B55" s="3">
        <f t="shared" si="1"/>
        <v>2021</v>
      </c>
      <c r="D55">
        <v>271350645.35215062</v>
      </c>
    </row>
    <row r="56" spans="1:4" x14ac:dyDescent="0.25">
      <c r="A56" s="9">
        <v>44378</v>
      </c>
      <c r="B56" s="3">
        <f t="shared" si="1"/>
        <v>2021</v>
      </c>
      <c r="D56">
        <v>323706633.29425657</v>
      </c>
    </row>
    <row r="57" spans="1:4" x14ac:dyDescent="0.25">
      <c r="A57" s="9">
        <v>44409</v>
      </c>
      <c r="B57" s="3">
        <f t="shared" si="1"/>
        <v>2021</v>
      </c>
      <c r="D57">
        <v>295039498.95496702</v>
      </c>
    </row>
    <row r="58" spans="1:4" x14ac:dyDescent="0.25">
      <c r="A58" s="9">
        <v>44440</v>
      </c>
      <c r="B58" s="3">
        <f t="shared" si="1"/>
        <v>2021</v>
      </c>
      <c r="D58">
        <v>258174941.34672427</v>
      </c>
    </row>
    <row r="59" spans="1:4" x14ac:dyDescent="0.25">
      <c r="A59" s="9">
        <v>44470</v>
      </c>
      <c r="B59" s="3">
        <f t="shared" si="1"/>
        <v>2021</v>
      </c>
      <c r="D59">
        <v>250376269.28502849</v>
      </c>
    </row>
    <row r="60" spans="1:4" x14ac:dyDescent="0.25">
      <c r="A60" s="9">
        <v>44501</v>
      </c>
      <c r="B60" s="3">
        <f t="shared" si="1"/>
        <v>2021</v>
      </c>
      <c r="D60">
        <v>253227555.50243944</v>
      </c>
    </row>
    <row r="61" spans="1:4" x14ac:dyDescent="0.25">
      <c r="A61" s="9">
        <v>44531</v>
      </c>
      <c r="B61" s="3">
        <f t="shared" si="1"/>
        <v>2021</v>
      </c>
      <c r="D61">
        <v>268674233.78760868</v>
      </c>
    </row>
    <row r="62" spans="1:4" x14ac:dyDescent="0.25">
      <c r="A62" s="9">
        <v>44562</v>
      </c>
      <c r="B62" s="3">
        <f t="shared" si="1"/>
        <v>2022</v>
      </c>
      <c r="D62">
        <v>276626100.7755692</v>
      </c>
    </row>
    <row r="63" spans="1:4" x14ac:dyDescent="0.25">
      <c r="A63" s="9">
        <v>44593</v>
      </c>
      <c r="B63" s="3">
        <f t="shared" si="1"/>
        <v>2022</v>
      </c>
      <c r="D63">
        <v>253788858.41017622</v>
      </c>
    </row>
    <row r="64" spans="1:4" x14ac:dyDescent="0.25">
      <c r="A64" s="9">
        <v>44621</v>
      </c>
      <c r="B64" s="3">
        <f t="shared" si="1"/>
        <v>2022</v>
      </c>
      <c r="D64">
        <v>266939477.45144761</v>
      </c>
    </row>
    <row r="65" spans="1:4" x14ac:dyDescent="0.25">
      <c r="A65" s="9">
        <v>44652</v>
      </c>
      <c r="B65" s="3">
        <f t="shared" si="1"/>
        <v>2022</v>
      </c>
      <c r="D65">
        <v>248334947.62770078</v>
      </c>
    </row>
    <row r="66" spans="1:4" x14ac:dyDescent="0.25">
      <c r="A66" s="9">
        <v>44682</v>
      </c>
      <c r="B66" s="3">
        <f t="shared" ref="B66:B97" si="2">YEAR(A66)</f>
        <v>2022</v>
      </c>
      <c r="D66">
        <v>258607419.8082118</v>
      </c>
    </row>
    <row r="67" spans="1:4" x14ac:dyDescent="0.25">
      <c r="A67" s="9">
        <v>44713</v>
      </c>
      <c r="B67" s="3">
        <f t="shared" si="2"/>
        <v>2022</v>
      </c>
      <c r="D67">
        <v>271350645.35215062</v>
      </c>
    </row>
    <row r="68" spans="1:4" x14ac:dyDescent="0.25">
      <c r="A68" s="9">
        <v>44743</v>
      </c>
      <c r="B68" s="3">
        <f t="shared" si="2"/>
        <v>2022</v>
      </c>
      <c r="D68">
        <v>323706633.29425657</v>
      </c>
    </row>
    <row r="69" spans="1:4" x14ac:dyDescent="0.25">
      <c r="A69" s="9">
        <v>44774</v>
      </c>
      <c r="B69" s="3">
        <f t="shared" si="2"/>
        <v>2022</v>
      </c>
      <c r="D69">
        <v>295039498.95496702</v>
      </c>
    </row>
    <row r="70" spans="1:4" x14ac:dyDescent="0.25">
      <c r="A70" s="9">
        <v>44805</v>
      </c>
      <c r="B70" s="3">
        <f t="shared" si="2"/>
        <v>2022</v>
      </c>
      <c r="D70">
        <v>258174941.34672427</v>
      </c>
    </row>
    <row r="71" spans="1:4" x14ac:dyDescent="0.25">
      <c r="A71" s="9">
        <v>44835</v>
      </c>
      <c r="B71" s="3">
        <f t="shared" si="2"/>
        <v>2022</v>
      </c>
      <c r="D71">
        <v>250376269.28502849</v>
      </c>
    </row>
    <row r="72" spans="1:4" x14ac:dyDescent="0.25">
      <c r="A72" s="9">
        <v>44866</v>
      </c>
      <c r="B72" s="3">
        <f t="shared" si="2"/>
        <v>2022</v>
      </c>
      <c r="D72">
        <v>253227555.50243944</v>
      </c>
    </row>
    <row r="73" spans="1:4" x14ac:dyDescent="0.25">
      <c r="A73" s="9">
        <v>44896</v>
      </c>
      <c r="B73" s="3">
        <f t="shared" si="2"/>
        <v>2022</v>
      </c>
      <c r="D73">
        <v>268674233.78760868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2DAD6-80EB-49FC-99E1-E2A126A7BB1B}">
  <dimension ref="A2:C9"/>
  <sheetViews>
    <sheetView workbookViewId="0">
      <selection activeCell="A2" sqref="A2:C9"/>
    </sheetView>
  </sheetViews>
  <sheetFormatPr defaultRowHeight="15" x14ac:dyDescent="0.25"/>
  <cols>
    <col min="1" max="1" width="5" bestFit="1" customWidth="1"/>
    <col min="2" max="2" width="18.140625" bestFit="1" customWidth="1"/>
    <col min="3" max="3" width="17.5703125" bestFit="1" customWidth="1"/>
  </cols>
  <sheetData>
    <row r="2" spans="1:3" x14ac:dyDescent="0.25">
      <c r="A2" s="15" t="s">
        <v>40</v>
      </c>
    </row>
    <row r="3" spans="1:3" x14ac:dyDescent="0.25">
      <c r="B3" t="s">
        <v>37</v>
      </c>
      <c r="C3" t="s">
        <v>39</v>
      </c>
    </row>
    <row r="4" spans="1:3" x14ac:dyDescent="0.25">
      <c r="A4" s="11">
        <v>2017</v>
      </c>
      <c r="B4" s="12">
        <v>3178422069.2000003</v>
      </c>
      <c r="C4" s="12">
        <v>3187115326.5370069</v>
      </c>
    </row>
    <row r="5" spans="1:3" x14ac:dyDescent="0.25">
      <c r="A5" s="11">
        <v>2018</v>
      </c>
      <c r="B5" s="12">
        <v>3310791494.5999994</v>
      </c>
      <c r="C5" s="12">
        <v>3289604488.1284838</v>
      </c>
    </row>
    <row r="6" spans="1:3" x14ac:dyDescent="0.25">
      <c r="A6" s="11">
        <v>2019</v>
      </c>
      <c r="B6" s="12">
        <v>3211003829</v>
      </c>
      <c r="C6" s="12">
        <v>3208288134.0298901</v>
      </c>
    </row>
    <row r="7" spans="1:3" x14ac:dyDescent="0.25">
      <c r="A7" s="11">
        <v>2020</v>
      </c>
      <c r="B7" s="12">
        <v>3163553020.4999995</v>
      </c>
      <c r="C7" s="12">
        <v>3178762464.6046219</v>
      </c>
    </row>
    <row r="8" spans="1:3" x14ac:dyDescent="0.25">
      <c r="A8" s="11">
        <v>2021</v>
      </c>
      <c r="B8" s="12"/>
      <c r="C8" s="12">
        <v>3224846581.5962806</v>
      </c>
    </row>
    <row r="9" spans="1:3" x14ac:dyDescent="0.25">
      <c r="A9" s="11">
        <v>2022</v>
      </c>
      <c r="B9" s="12"/>
      <c r="C9" s="12">
        <v>3224846581.5962806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93752-6FDB-4F1F-811A-FB3D5B5B81EE}">
  <dimension ref="A2:E9"/>
  <sheetViews>
    <sheetView workbookViewId="0">
      <selection sqref="A1:E30"/>
    </sheetView>
  </sheetViews>
  <sheetFormatPr defaultRowHeight="15" x14ac:dyDescent="0.25"/>
  <cols>
    <col min="1" max="1" width="9.28515625" bestFit="1" customWidth="1"/>
    <col min="2" max="2" width="17.85546875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 x14ac:dyDescent="0.25">
      <c r="A2" s="15" t="s">
        <v>40</v>
      </c>
    </row>
    <row r="3" spans="1:5" x14ac:dyDescent="0.25">
      <c r="A3" s="1"/>
      <c r="B3" s="1" t="s">
        <v>37</v>
      </c>
      <c r="C3" s="1" t="s">
        <v>41</v>
      </c>
      <c r="D3" s="1" t="s">
        <v>39</v>
      </c>
      <c r="E3" s="1" t="s">
        <v>41</v>
      </c>
    </row>
    <row r="4" spans="1:5" x14ac:dyDescent="0.25">
      <c r="A4" s="1">
        <v>2017</v>
      </c>
      <c r="B4" s="17">
        <v>3178422069.2000003</v>
      </c>
      <c r="C4" s="17"/>
      <c r="D4" s="17">
        <v>3187115326.5370069</v>
      </c>
    </row>
    <row r="5" spans="1:5" x14ac:dyDescent="0.25">
      <c r="A5" s="1">
        <v>2018</v>
      </c>
      <c r="B5" s="17">
        <v>3310791494.5999994</v>
      </c>
      <c r="C5" s="18">
        <f>B5/B4-1</f>
        <v>4.1646270544967612E-2</v>
      </c>
      <c r="D5" s="17">
        <v>3289604488.1284838</v>
      </c>
      <c r="E5" s="18">
        <f>D5/D4-1</f>
        <v>3.2157343268415017E-2</v>
      </c>
    </row>
    <row r="6" spans="1:5" x14ac:dyDescent="0.25">
      <c r="A6" s="1">
        <v>2019</v>
      </c>
      <c r="B6" s="17">
        <v>3211003829</v>
      </c>
      <c r="C6" s="18">
        <f t="shared" ref="C6:C9" si="0">B6/B5-1</f>
        <v>-3.0140123823187315E-2</v>
      </c>
      <c r="D6" s="17">
        <v>3208288134.0298901</v>
      </c>
      <c r="E6" s="18">
        <f t="shared" ref="E6:E9" si="1">D6/D5-1</f>
        <v>-2.4719188702486239E-2</v>
      </c>
    </row>
    <row r="7" spans="1:5" x14ac:dyDescent="0.25">
      <c r="A7" s="1">
        <v>2020</v>
      </c>
      <c r="B7" s="17">
        <v>3163553020.4999995</v>
      </c>
      <c r="C7" s="18">
        <f t="shared" si="0"/>
        <v>-1.4777562104240194E-2</v>
      </c>
      <c r="D7" s="17">
        <v>3178762464.6046219</v>
      </c>
      <c r="E7" s="18">
        <f t="shared" si="1"/>
        <v>-9.2029357064576933E-3</v>
      </c>
    </row>
    <row r="8" spans="1:5" x14ac:dyDescent="0.25">
      <c r="A8" s="21">
        <v>2021</v>
      </c>
      <c r="B8" s="20"/>
      <c r="C8" s="19"/>
      <c r="D8" s="20">
        <v>3224846581.5962806</v>
      </c>
      <c r="E8" s="19">
        <f t="shared" si="1"/>
        <v>1.4497502567368148E-2</v>
      </c>
    </row>
    <row r="9" spans="1:5" x14ac:dyDescent="0.25">
      <c r="A9" s="21">
        <v>2022</v>
      </c>
      <c r="B9" s="20"/>
      <c r="C9" s="19"/>
      <c r="D9" s="20">
        <v>3224846581.5962806</v>
      </c>
      <c r="E9" s="19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OLS Model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Monthly Data</vt:lpstr>
      <vt:lpstr>Forecasting Data</vt:lpstr>
      <vt:lpstr>Binary</vt:lpstr>
      <vt:lpstr>MonthDays</vt:lpstr>
      <vt:lpstr>N10CDD18</vt:lpstr>
      <vt:lpstr>N10HDD18</vt:lpstr>
      <vt:lpstr>WHSL_kWh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Benum, Martin</cp:lastModifiedBy>
  <dcterms:created xsi:type="dcterms:W3CDTF">2013-12-10T17:59:21Z</dcterms:created>
  <dcterms:modified xsi:type="dcterms:W3CDTF">2021-11-12T18:06:57Z</dcterms:modified>
</cp:coreProperties>
</file>