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15"/>
  <workbookPr/>
  <mc:AlternateContent xmlns:mc="http://schemas.openxmlformats.org/markup-compatibility/2006">
    <mc:Choice Requires="x15">
      <x15ac:absPath xmlns:x15ac="http://schemas.microsoft.com/office/spreadsheetml/2010/11/ac" url="\\2001PH1P\209827$\SynchFolder\1- RA\MISC\"/>
    </mc:Choice>
  </mc:AlternateContent>
  <xr:revisionPtr revIDLastSave="0" documentId="11_752EBDF14185700A5E456BFC2DCDB1EE0FF8C592" xr6:coauthVersionLast="47" xr6:coauthVersionMax="47" xr10:uidLastSave="{00000000-0000-0000-0000-000000000000}"/>
  <bookViews>
    <workbookView xWindow="0" yWindow="0" windowWidth="28800" windowHeight="13280" firstSheet="1" activeTab="1" xr2:uid="{00000000-000D-0000-FFFF-FFFF00000000}"/>
  </bookViews>
  <sheets>
    <sheet name="Tx Working Capital Adj" sheetId="2" r:id="rId1"/>
    <sheet name="Dx Working Capital Adj" sheetId="3" r:id="rId2"/>
  </sheets>
  <calcPr calcId="191028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E13" i="3" s="1"/>
  <c r="E14" i="3" s="1"/>
  <c r="E15" i="3" s="1"/>
  <c r="H11" i="3"/>
  <c r="F11" i="3"/>
  <c r="G11" i="3"/>
  <c r="I11" i="3"/>
  <c r="F14" i="3" l="1"/>
  <c r="G14" i="3" s="1"/>
  <c r="F12" i="3"/>
  <c r="G12" i="3" s="1"/>
  <c r="F13" i="3" l="1"/>
  <c r="F15" i="3" s="1"/>
  <c r="H12" i="3"/>
  <c r="G13" i="3"/>
  <c r="G15" i="3" s="1"/>
  <c r="H14" i="3"/>
  <c r="H13" i="3" l="1"/>
  <c r="H15" i="3" s="1"/>
  <c r="I12" i="3"/>
  <c r="I13" i="3" s="1"/>
  <c r="I14" i="3"/>
  <c r="I15" i="3" l="1"/>
  <c r="I10" i="2"/>
  <c r="I11" i="2" s="1"/>
  <c r="H10" i="2"/>
  <c r="H11" i="2" s="1"/>
  <c r="G10" i="2"/>
  <c r="G11" i="2" s="1"/>
  <c r="F10" i="2"/>
  <c r="F11" i="2" s="1"/>
  <c r="F12" i="2" s="1"/>
  <c r="G12" i="2" s="1"/>
  <c r="H12" i="2" s="1"/>
  <c r="I12" i="2" s="1"/>
  <c r="E10" i="2"/>
  <c r="E11" i="2" s="1"/>
  <c r="E13" i="2" s="1"/>
  <c r="F13" i="2" l="1"/>
  <c r="E14" i="2"/>
  <c r="F14" i="2" l="1"/>
  <c r="E15" i="2"/>
  <c r="G13" i="2"/>
  <c r="G14" i="2" l="1"/>
  <c r="F15" i="2"/>
  <c r="I13" i="2"/>
  <c r="H13" i="2"/>
  <c r="H14" i="2" l="1"/>
  <c r="G15" i="2"/>
  <c r="I14" i="2" l="1"/>
  <c r="I15" i="2" s="1"/>
  <c r="H15" i="2"/>
</calcChain>
</file>

<file path=xl/sharedStrings.xml><?xml version="1.0" encoding="utf-8"?>
<sst xmlns="http://schemas.openxmlformats.org/spreadsheetml/2006/main" count="24" uniqueCount="13">
  <si>
    <t>Transmission</t>
  </si>
  <si>
    <t xml:space="preserve">Working Capital </t>
  </si>
  <si>
    <t>Working Capital</t>
  </si>
  <si>
    <t>Long-term debt</t>
  </si>
  <si>
    <t>Short-term debt</t>
  </si>
  <si>
    <t>Common equity</t>
  </si>
  <si>
    <t>Income Tax</t>
  </si>
  <si>
    <t>Working Capital in Rate Base</t>
  </si>
  <si>
    <t>Productivity Factor applied to Working Capital</t>
  </si>
  <si>
    <t>Working Capital Already Embedded in Model</t>
  </si>
  <si>
    <t>OEB decision Working Cap Method Change</t>
  </si>
  <si>
    <t>Working Capital Factor Adjustment</t>
  </si>
  <si>
    <t>Distribution - 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</si>
</sst>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u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0" fontId="4" fillId="0" borderId="0" xfId="2" applyNumberFormat="1" applyFont="1" applyFill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4" fillId="2" borderId="0" xfId="1" applyNumberFormat="1" applyFont="1" applyFill="1"/>
    <xf numFmtId="164" fontId="4" fillId="2" borderId="0" xfId="0" applyNumberFormat="1" applyFont="1" applyFill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3" borderId="0" xfId="0" applyFont="1" applyFill="1"/>
    <xf numFmtId="0" fontId="7" fillId="3" borderId="0" xfId="0" applyFont="1" applyFill="1"/>
    <xf numFmtId="0" fontId="8" fillId="3" borderId="0" xfId="3" applyFont="1" applyFill="1" applyAlignment="1">
      <alignment horizontal="center"/>
    </xf>
  </cellXfs>
  <cellStyles count="4">
    <cellStyle name="Comma" xfId="1" builtinId="3"/>
    <cellStyle name="Normal" xfId="0" builtinId="0"/>
    <cellStyle name="Normal 10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6"/>
  <sheetViews>
    <sheetView showGridLines="0" zoomScaleNormal="100" workbookViewId="0">
      <pane xSplit="4" ySplit="4" topLeftCell="E5" activePane="bottomRight" state="frozen"/>
      <selection pane="bottomRight" activeCell="B2" sqref="B2"/>
      <selection pane="bottomLeft" activeCell="A5" sqref="A5"/>
      <selection pane="topRight" activeCell="E1" sqref="E1"/>
    </sheetView>
  </sheetViews>
  <sheetFormatPr defaultColWidth="9.33203125" defaultRowHeight="9.9499999999999993"/>
  <cols>
    <col min="1" max="1" width="2.83203125" customWidth="1"/>
    <col min="4" max="4" width="38.33203125" bestFit="1" customWidth="1"/>
    <col min="5" max="5" width="7" bestFit="1" customWidth="1"/>
    <col min="6" max="8" width="7.1640625" bestFit="1" customWidth="1"/>
    <col min="9" max="9" width="7.83203125" bestFit="1" customWidth="1"/>
  </cols>
  <sheetData>
    <row r="2" spans="2:9" ht="10.5">
      <c r="B2" s="11"/>
    </row>
    <row r="4" spans="2:9" ht="10.5">
      <c r="C4" s="14" t="s">
        <v>0</v>
      </c>
      <c r="D4" s="15"/>
      <c r="E4" s="16">
        <v>2023</v>
      </c>
      <c r="F4" s="16">
        <v>2024</v>
      </c>
      <c r="G4" s="16">
        <v>2025</v>
      </c>
      <c r="H4" s="16">
        <v>2026</v>
      </c>
      <c r="I4" s="16">
        <v>2027</v>
      </c>
    </row>
    <row r="5" spans="2:9" ht="10.5">
      <c r="C5" s="1" t="s">
        <v>1</v>
      </c>
      <c r="D5" s="2"/>
    </row>
    <row r="6" spans="2:9" ht="11.25">
      <c r="C6" s="2"/>
      <c r="D6" s="2" t="s">
        <v>2</v>
      </c>
      <c r="E6" s="7">
        <v>32.025558662675337</v>
      </c>
      <c r="F6" s="7">
        <v>33.824302645680831</v>
      </c>
      <c r="G6" s="7">
        <v>33.724683622949826</v>
      </c>
      <c r="H6" s="7">
        <v>34.989756818459966</v>
      </c>
      <c r="I6" s="7">
        <v>35.300222565216373</v>
      </c>
    </row>
    <row r="7" spans="2:9" ht="11.25">
      <c r="C7" s="2"/>
      <c r="D7" s="3" t="s">
        <v>3</v>
      </c>
      <c r="E7" s="7">
        <v>0.72884957373205861</v>
      </c>
      <c r="F7" s="7">
        <v>0.76960007012925791</v>
      </c>
      <c r="G7" s="7">
        <v>0.76752408984610321</v>
      </c>
      <c r="H7" s="7">
        <v>0.79618535614974528</v>
      </c>
      <c r="I7" s="7">
        <v>0.80328555668991952</v>
      </c>
    </row>
    <row r="8" spans="2:9" ht="11.25">
      <c r="C8" s="2"/>
      <c r="D8" s="3" t="s">
        <v>4</v>
      </c>
      <c r="E8" s="7">
        <v>2.0078841991111544E-2</v>
      </c>
      <c r="F8" s="7">
        <v>2.1201464282058401E-2</v>
      </c>
      <c r="G8" s="7">
        <v>2.114427377034734E-2</v>
      </c>
      <c r="H8" s="7">
        <v>2.1933853757928643E-2</v>
      </c>
      <c r="I8" s="7">
        <v>2.212945489414303E-2</v>
      </c>
    </row>
    <row r="9" spans="2:9" ht="11.25">
      <c r="C9" s="2"/>
      <c r="D9" s="3" t="s">
        <v>5</v>
      </c>
      <c r="E9" s="7">
        <v>1.0738106618410554</v>
      </c>
      <c r="F9" s="7">
        <v>1.1338481772402407</v>
      </c>
      <c r="G9" s="7">
        <v>1.1307896452163984</v>
      </c>
      <c r="H9" s="7">
        <v>1.1730161545647195</v>
      </c>
      <c r="I9" s="7">
        <v>1.1834768467514607</v>
      </c>
    </row>
    <row r="10" spans="2:9" ht="11.25">
      <c r="C10" s="2"/>
      <c r="D10" s="3" t="s">
        <v>6</v>
      </c>
      <c r="E10" s="7">
        <f>(E9/(1-0.265))*0.265</f>
        <v>0.38715622501752339</v>
      </c>
      <c r="F10" s="7">
        <f>(F9/(1-0.265))*0.265</f>
        <v>0.40880240403899837</v>
      </c>
      <c r="G10" s="7">
        <f>(G9/(1-0.265))*0.265</f>
        <v>0.40769966800319124</v>
      </c>
      <c r="H10" s="7">
        <f>(H9/(1-0.265))*0.265</f>
        <v>0.42292419178183766</v>
      </c>
      <c r="I10" s="7">
        <f>(I9/(1-0.265))*0.265</f>
        <v>0.42669573386277154</v>
      </c>
    </row>
    <row r="11" spans="2:9" ht="11.25">
      <c r="C11" s="2"/>
      <c r="D11" s="4" t="s">
        <v>7</v>
      </c>
      <c r="E11" s="8">
        <f>SUM(E7:E10)</f>
        <v>2.2098953025817489</v>
      </c>
      <c r="F11" s="8">
        <f>SUM(F7:F10)</f>
        <v>2.3334521156905552</v>
      </c>
      <c r="G11" s="8">
        <f>SUM(G7:G10)</f>
        <v>2.3271576768360402</v>
      </c>
      <c r="H11" s="8">
        <f>SUM(H7:H10)</f>
        <v>2.4140595562542311</v>
      </c>
      <c r="I11" s="8">
        <f>SUM(I7:I10)</f>
        <v>2.4355875921982948</v>
      </c>
    </row>
    <row r="12" spans="2:9" ht="11.25">
      <c r="C12" s="2"/>
      <c r="D12" s="2" t="s">
        <v>8</v>
      </c>
      <c r="E12" s="7"/>
      <c r="F12" s="9">
        <f>-(F11)*((0+0.15))/100</f>
        <v>-3.5001781735358329E-3</v>
      </c>
      <c r="G12" s="9">
        <f>-((G11)*((0+0.15))/100)+F12</f>
        <v>-6.9909146887898932E-3</v>
      </c>
      <c r="H12" s="9">
        <f>-((H11)*((0+0.15))/100)+G12</f>
        <v>-1.0612004023171241E-2</v>
      </c>
      <c r="I12" s="9">
        <f>-((I11)*((0+0.15))/100)+H12</f>
        <v>-1.4265385411468682E-2</v>
      </c>
    </row>
    <row r="13" spans="2:9" ht="11.25">
      <c r="C13" s="2"/>
      <c r="D13" s="4" t="s">
        <v>9</v>
      </c>
      <c r="E13" s="5">
        <f>E11+E12</f>
        <v>2.2098953025817489</v>
      </c>
      <c r="F13" s="5">
        <f>F11+F12</f>
        <v>2.3299519375170195</v>
      </c>
      <c r="G13" s="5">
        <f>G11+G12</f>
        <v>2.3201667621472502</v>
      </c>
      <c r="H13" s="5">
        <f>H11+H12</f>
        <v>2.4034475522310599</v>
      </c>
      <c r="I13" s="5">
        <f>I11+I12</f>
        <v>2.4213222067868263</v>
      </c>
    </row>
    <row r="14" spans="2:9" ht="11.25">
      <c r="C14" s="2"/>
      <c r="D14" s="2" t="s">
        <v>10</v>
      </c>
      <c r="E14" s="5">
        <f>E13</f>
        <v>2.2098953025817489</v>
      </c>
      <c r="F14" s="10">
        <f>+E14*(1+(2%-0%))</f>
        <v>2.254093208633384</v>
      </c>
      <c r="G14" s="10">
        <f>+F14*(1+(2%-0%))</f>
        <v>2.2991750728060518</v>
      </c>
      <c r="H14" s="10">
        <f>+G14*(1+(2%-0%))</f>
        <v>2.345158574262173</v>
      </c>
      <c r="I14" s="10">
        <f>+H14*(1+(2%-0%))</f>
        <v>2.3920617457474167</v>
      </c>
    </row>
    <row r="15" spans="2:9" ht="10.5">
      <c r="C15" s="2"/>
      <c r="D15" s="12" t="s">
        <v>11</v>
      </c>
      <c r="E15" s="13">
        <f>E14-E13</f>
        <v>0</v>
      </c>
      <c r="F15" s="13">
        <f>F14-F13</f>
        <v>-7.5858728883635429E-2</v>
      </c>
      <c r="G15" s="13">
        <f>G14-G13</f>
        <v>-2.0991689341198327E-2</v>
      </c>
      <c r="H15" s="13">
        <f>H14-H13</f>
        <v>-5.8288977968886879E-2</v>
      </c>
      <c r="I15" s="13">
        <f>I14-I13</f>
        <v>-2.9260461039409602E-2</v>
      </c>
    </row>
    <row r="16" spans="2:9" ht="11.25">
      <c r="C16" s="2"/>
      <c r="D16" s="2"/>
      <c r="E16" s="2"/>
      <c r="F16" s="6"/>
      <c r="G16" s="6"/>
      <c r="H16" s="6"/>
      <c r="I16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5"/>
  <sheetViews>
    <sheetView showGridLines="0" tabSelected="1" workbookViewId="0">
      <pane xSplit="4" ySplit="4" topLeftCell="E5" activePane="bottomRight" state="frozen"/>
      <selection pane="bottomRight" activeCell="B2" sqref="B2"/>
      <selection pane="bottomLeft" activeCell="A5" sqref="A5"/>
      <selection pane="topRight" activeCell="E1" sqref="E1"/>
    </sheetView>
  </sheetViews>
  <sheetFormatPr defaultRowHeight="9.9499999999999993"/>
  <cols>
    <col min="4" max="4" width="39.6640625" bestFit="1" customWidth="1"/>
  </cols>
  <sheetData>
    <row r="2" spans="2:9" ht="10.5">
      <c r="B2" s="11"/>
    </row>
    <row r="3" spans="2:9" ht="10.5">
      <c r="B3" s="11"/>
    </row>
    <row r="4" spans="2:9" ht="10.5">
      <c r="C4" s="14" t="s">
        <v>12</v>
      </c>
      <c r="D4" s="15"/>
      <c r="E4" s="16">
        <v>2023</v>
      </c>
      <c r="F4" s="16">
        <v>2024</v>
      </c>
      <c r="G4" s="16">
        <v>2025</v>
      </c>
      <c r="H4" s="16">
        <v>2026</v>
      </c>
      <c r="I4" s="16">
        <v>2027</v>
      </c>
    </row>
    <row r="5" spans="2:9" ht="10.5">
      <c r="C5" s="1" t="s">
        <v>1</v>
      </c>
      <c r="D5" s="2"/>
    </row>
    <row r="6" spans="2:9" ht="11.25">
      <c r="C6" s="2"/>
      <c r="D6" s="2" t="s">
        <v>2</v>
      </c>
      <c r="E6" s="7">
        <v>249.45488803926435</v>
      </c>
      <c r="F6" s="7">
        <v>252.41494714454549</v>
      </c>
      <c r="G6" s="7">
        <v>254.91135784836644</v>
      </c>
      <c r="H6" s="7">
        <v>258.02129153319504</v>
      </c>
      <c r="I6" s="7">
        <v>260.98482706876069</v>
      </c>
    </row>
    <row r="7" spans="2:9" ht="11.25">
      <c r="C7" s="2"/>
      <c r="D7" s="3" t="s">
        <v>3</v>
      </c>
      <c r="E7" s="7">
        <v>5.6854938978188763</v>
      </c>
      <c r="F7" s="7">
        <v>5.7529585929889704</v>
      </c>
      <c r="G7" s="7">
        <v>5.8098559660353946</v>
      </c>
      <c r="H7" s="7">
        <v>5.8807365534100979</v>
      </c>
      <c r="I7" s="7">
        <v>5.9482804822377284</v>
      </c>
    </row>
    <row r="8" spans="2:9" ht="11.25">
      <c r="C8" s="2"/>
      <c r="D8" s="3" t="s">
        <v>4</v>
      </c>
      <c r="E8" s="7">
        <v>0.15560695726628562</v>
      </c>
      <c r="F8" s="7">
        <v>0.15745340651537257</v>
      </c>
      <c r="G8" s="7">
        <v>0.15901063747108521</v>
      </c>
      <c r="H8" s="7">
        <v>0.16095057667933169</v>
      </c>
      <c r="I8" s="7">
        <v>0.16889168378079278</v>
      </c>
    </row>
    <row r="9" spans="2:9" ht="11.25">
      <c r="C9" s="2"/>
      <c r="D9" s="3" t="s">
        <v>5</v>
      </c>
      <c r="E9" s="7">
        <v>8.3218150649898615</v>
      </c>
      <c r="F9" s="7">
        <v>8.4205626367420372</v>
      </c>
      <c r="G9" s="7">
        <v>8.503842897821503</v>
      </c>
      <c r="H9" s="7">
        <v>8.6075902855473849</v>
      </c>
      <c r="I9" s="7">
        <v>8.7358526421933291</v>
      </c>
    </row>
    <row r="10" spans="2:9" ht="11.25">
      <c r="C10" s="2"/>
      <c r="D10" s="3" t="s">
        <v>6</v>
      </c>
      <c r="E10" s="7">
        <v>3.000382302343283</v>
      </c>
      <c r="F10" s="7">
        <v>3.0359851683491699</v>
      </c>
      <c r="G10" s="7">
        <v>3.0660113849288417</v>
      </c>
      <c r="H10" s="7">
        <v>3.1034169056735479</v>
      </c>
      <c r="I10" s="7">
        <v>3.1496611567091595</v>
      </c>
    </row>
    <row r="11" spans="2:9" ht="11.25">
      <c r="C11" s="2"/>
      <c r="D11" s="4" t="s">
        <v>7</v>
      </c>
      <c r="E11" s="8">
        <f>SUM(E7:E10)</f>
        <v>17.163298222418305</v>
      </c>
      <c r="F11" s="8">
        <f>SUM(F7:F10)</f>
        <v>17.366959804595552</v>
      </c>
      <c r="G11" s="8">
        <f>SUM(G7:G10)</f>
        <v>17.538720886256826</v>
      </c>
      <c r="H11" s="8">
        <f>SUM(H7:H10)</f>
        <v>17.752694321310361</v>
      </c>
      <c r="I11" s="8">
        <f>SUM(I7:I10)</f>
        <v>18.00268596492101</v>
      </c>
    </row>
    <row r="12" spans="2:9" ht="11.25">
      <c r="C12" s="2"/>
      <c r="D12" s="2" t="s">
        <v>8</v>
      </c>
      <c r="E12" s="7"/>
      <c r="F12" s="9">
        <f>-(F11)*((0.3+0.15))/100</f>
        <v>-7.8151319120679977E-2</v>
      </c>
      <c r="G12" s="9">
        <f>-(G11)*((0.3+0.15))/100+F12</f>
        <v>-0.15707556310883569</v>
      </c>
      <c r="H12" s="9">
        <f>-(H11)*((0.3+0.15))/100+G12</f>
        <v>-0.23696268755473232</v>
      </c>
      <c r="I12" s="9">
        <f>-(I11)*((0.3+0.15))/100+H12</f>
        <v>-0.31797477439687682</v>
      </c>
    </row>
    <row r="13" spans="2:9" ht="11.25">
      <c r="C13" s="2"/>
      <c r="D13" s="4" t="s">
        <v>9</v>
      </c>
      <c r="E13" s="5">
        <f>E11+E12</f>
        <v>17.163298222418305</v>
      </c>
      <c r="F13" s="5">
        <f>F11+F12</f>
        <v>17.288808485474874</v>
      </c>
      <c r="G13" s="5">
        <f>G11+G12</f>
        <v>17.381645323147989</v>
      </c>
      <c r="H13" s="5">
        <f>H11+H12</f>
        <v>17.515731633755628</v>
      </c>
      <c r="I13" s="5">
        <f>I11+I12</f>
        <v>17.684711190524133</v>
      </c>
    </row>
    <row r="14" spans="2:9" ht="11.25">
      <c r="C14" s="2"/>
      <c r="D14" s="2" t="s">
        <v>10</v>
      </c>
      <c r="E14" s="5">
        <f>E13</f>
        <v>17.163298222418305</v>
      </c>
      <c r="F14" s="10">
        <f>+E14*(1+(2.2%-0.3%))</f>
        <v>17.489400888644251</v>
      </c>
      <c r="G14" s="10">
        <f>+F14*(1+(2.2%-0.3%))</f>
        <v>17.821699505528489</v>
      </c>
      <c r="H14" s="10">
        <f>+G14*(1+(2.2%-0.3%))</f>
        <v>18.160311796133527</v>
      </c>
      <c r="I14" s="10">
        <f>+H14*(1+(2.2%-0.3%))</f>
        <v>18.505357720260061</v>
      </c>
    </row>
    <row r="15" spans="2:9" ht="10.5">
      <c r="C15" s="2"/>
      <c r="D15" s="12" t="s">
        <v>11</v>
      </c>
      <c r="E15" s="13">
        <f>E14-E13</f>
        <v>0</v>
      </c>
      <c r="F15" s="13">
        <f>F14-F13</f>
        <v>0.20059240316937732</v>
      </c>
      <c r="G15" s="13">
        <f>G14-G13</f>
        <v>0.44005418238049998</v>
      </c>
      <c r="H15" s="13">
        <f>H14-H13</f>
        <v>0.64458016237789906</v>
      </c>
      <c r="I15" s="13">
        <f>I14-I13</f>
        <v>0.820646529735928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C15FBD-F742-470F-8FA3-68ACD971DE35}"/>
</file>

<file path=customXml/itemProps2.xml><?xml version="1.0" encoding="utf-8"?>
<ds:datastoreItem xmlns:ds="http://schemas.openxmlformats.org/officeDocument/2006/customXml" ds:itemID="{4BC8548D-404C-493A-91D7-ED38385E21A6}"/>
</file>

<file path=customXml/itemProps3.xml><?xml version="1.0" encoding="utf-8"?>
<ds:datastoreItem xmlns:ds="http://schemas.openxmlformats.org/officeDocument/2006/customXml" ds:itemID="{F7C27688-79BF-415D-8F7D-9FD51EDE3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I-01-A-Staff-007-02</dc:title>
  <dc:subject/>
  <dc:creator>NGO Talisa</dc:creator>
  <cp:keywords/>
  <dc:description/>
  <cp:lastModifiedBy>VETSIS Stephen</cp:lastModifiedBy>
  <cp:revision/>
  <dcterms:created xsi:type="dcterms:W3CDTF">2021-05-04T20:53:22Z</dcterms:created>
  <dcterms:modified xsi:type="dcterms:W3CDTF">2021-11-22T21:39:02Z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155;#Stephen.Vetsis@HydroOne.com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6" name="Tab">
    <vt:lpwstr>1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Staff</vt:lpwstr>
  </property>
  <property fmtid="{D5CDD505-2E9C-101B-9397-08002B2CF9AE}" pid="10" name="IRAuthor">
    <vt:lpwstr>25;#Heloise.Apesteguy-Reux@HydroOne.com;#154;#Melanie.Torrie@HydroOne.com</vt:lpwstr>
  </property>
  <property fmtid="{D5CDD505-2E9C-101B-9397-08002B2CF9AE}" pid="11" name="Issue">
    <vt:lpwstr>;#2.0 - CUSTOM APPLICATION - Issue 5: Are all components of Hydro One’s proposed Transmission and Distribution Custom Incentive Rate Methodologies appropriate?;#</vt:lpwstr>
  </property>
  <property fmtid="{D5CDD505-2E9C-101B-9397-08002B2CF9AE}" pid="12" name="Witness">
    <vt:lpwstr>VETSIS Stephen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8" name="RDirApproved">
    <vt:bool>true</vt:bool>
  </property>
  <property fmtid="{D5CDD505-2E9C-101B-9397-08002B2CF9AE}" pid="19" name="Panel">
    <vt:lpwstr>;#Panel #1: Custom IR &amp; Rates;#</vt:lpwstr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false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>125;#Arlen.STERNBERG@HydroOne.com</vt:lpwstr>
  </property>
  <property fmtid="{D5CDD505-2E9C-101B-9397-08002B2CF9AE}" pid="27" name="RA">
    <vt:lpwstr>25;#Heloise.Apesteguy-Reux@HydroOne.com</vt:lpwstr>
  </property>
  <property fmtid="{D5CDD505-2E9C-101B-9397-08002B2CF9AE}" pid="28" name="FilingDate">
    <vt:filetime>2021-11-29T00:00:00Z</vt:filetime>
  </property>
  <property fmtid="{D5CDD505-2E9C-101B-9397-08002B2CF9AE}" pid="29" name="PDFCreationInitiated">
    <vt:bool>false</vt:bool>
  </property>
  <property fmtid="{D5CDD505-2E9C-101B-9397-08002B2CF9AE}" pid="30" name="Schedule">
    <vt:lpwstr>A-Staff-007</vt:lpwstr>
  </property>
  <property fmtid="{D5CDD505-2E9C-101B-9397-08002B2CF9AE}" pid="31" name="ExhibitReference">
    <vt:lpwstr>A-04-02, A-04-03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