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trlProps/ctrlProp195.xml" ContentType="application/vnd.ms-excel.controlproperties+xml"/>
  <Override PartName="/xl/ctrlProps/ctrlProp196.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3"/>
  <workbookPr/>
  <xr:revisionPtr revIDLastSave="0" documentId="11_29E2DD98CB0B21E2AAA3B23223ABEF820108C601" xr6:coauthVersionLast="47" xr6:coauthVersionMax="47" xr10:uidLastSave="{00000000-0000-0000-0000-000000000000}"/>
  <bookViews>
    <workbookView xWindow="0" yWindow="60" windowWidth="9708" windowHeight="7368" tabRatio="702" firstSheet="1" activeTab="1" xr2:uid="{00000000-000D-0000-FFFF-FFFF00000000}"/>
  </bookViews>
  <sheets>
    <sheet name="1.  Information Sheet" sheetId="1" r:id="rId1"/>
    <sheet name="2a. Continuity Schedule" sheetId="2" r:id="rId2"/>
    <sheet name="2b. Continuity Schedule" sheetId="3" r:id="rId3"/>
    <sheet name="3. Appendix A" sheetId="4" r:id="rId4"/>
    <sheet name="4.  Billing Determinants" sheetId="5" state="hidden" r:id="rId5"/>
    <sheet name="5.  Allocation of Balances" sheetId="7" state="hidden" r:id="rId6"/>
    <sheet name="6. Class A consumption" sheetId="6" state="hidden" r:id="rId7"/>
    <sheet name="6.1 GA Balance" sheetId="8" state="hidden" r:id="rId8"/>
  </sheets>
  <externalReferences>
    <externalReference r:id="rId9"/>
  </externalReferences>
  <definedNames>
    <definedName name="listdata" localSheetId="6">'[1]4. Billing Determinants'!$B$19:$B$21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0" i="2" l="1"/>
  <c r="Y33" i="2" l="1"/>
  <c r="AA33" i="2"/>
  <c r="AF33" i="2"/>
  <c r="AH33" i="2"/>
  <c r="AI33" i="2"/>
  <c r="T10" i="2"/>
  <c r="T33" i="2" s="1"/>
  <c r="P33" i="2"/>
  <c r="Q33" i="2"/>
  <c r="U33" i="2"/>
  <c r="V33" i="2"/>
  <c r="O10" i="2"/>
  <c r="O33" i="2" s="1"/>
  <c r="N11" i="2"/>
  <c r="L10" i="2"/>
  <c r="L33" i="2" s="1"/>
  <c r="I33" i="2"/>
  <c r="J33" i="2"/>
  <c r="K33" i="2"/>
  <c r="H10" i="2"/>
  <c r="BR23" i="3" l="1"/>
  <c r="BR25" i="3"/>
  <c r="BR24" i="3"/>
  <c r="BR31" i="3"/>
  <c r="M26" i="3" l="1"/>
  <c r="H44" i="3" l="1"/>
  <c r="L36" i="3"/>
  <c r="G36" i="3"/>
  <c r="G40" i="3" s="1"/>
  <c r="G47" i="3" s="1"/>
  <c r="M25" i="3"/>
  <c r="G35" i="2" l="1"/>
  <c r="G33" i="2"/>
  <c r="G34" i="2" s="1"/>
  <c r="E33" i="2"/>
  <c r="T35" i="2"/>
  <c r="T34" i="2" l="1"/>
  <c r="N12" i="2"/>
  <c r="R12" i="2" l="1"/>
  <c r="M12" i="2"/>
  <c r="BT52" i="3"/>
  <c r="M21" i="2" l="1"/>
  <c r="H21" i="2"/>
  <c r="BR64" i="3" l="1"/>
  <c r="M64" i="3"/>
  <c r="S64" i="3" s="1"/>
  <c r="W64" i="3" s="1"/>
  <c r="AC64" i="3" s="1"/>
  <c r="AG64" i="3" s="1"/>
  <c r="AM64" i="3" s="1"/>
  <c r="AQ64" i="3" s="1"/>
  <c r="AW64" i="3" s="1"/>
  <c r="BA64" i="3" s="1"/>
  <c r="BG64" i="3" s="1"/>
  <c r="BK64" i="3" s="1"/>
  <c r="BO64" i="3" s="1"/>
  <c r="H64" i="3"/>
  <c r="N64" i="3" s="1"/>
  <c r="R64" i="3" s="1"/>
  <c r="X64" i="3" s="1"/>
  <c r="AB64" i="3" s="1"/>
  <c r="AH64" i="3" s="1"/>
  <c r="AL64" i="3" s="1"/>
  <c r="AR64" i="3" s="1"/>
  <c r="AV64" i="3" s="1"/>
  <c r="BB64" i="3" l="1"/>
  <c r="BF64" i="3" s="1"/>
  <c r="BN64" i="3" s="1"/>
  <c r="BU64" i="3"/>
  <c r="BR49" i="3"/>
  <c r="BR50" i="3"/>
  <c r="BR51" i="3"/>
  <c r="D12" i="4" l="1"/>
  <c r="C12" i="4"/>
  <c r="D14" i="4"/>
  <c r="C14" i="4"/>
  <c r="D13" i="4"/>
  <c r="C13" i="4"/>
  <c r="C11" i="4" l="1"/>
  <c r="BR54" i="3" l="1"/>
  <c r="BR55" i="3"/>
  <c r="BR56" i="3"/>
  <c r="BR57" i="3"/>
  <c r="BR58" i="3"/>
  <c r="BR59" i="3"/>
  <c r="BR60" i="3"/>
  <c r="BR61" i="3"/>
  <c r="BR62" i="3"/>
  <c r="BR63" i="3"/>
  <c r="H63" i="3"/>
  <c r="N63" i="3" s="1"/>
  <c r="R63" i="3" s="1"/>
  <c r="X63" i="3" s="1"/>
  <c r="AB63" i="3" s="1"/>
  <c r="AH63" i="3" s="1"/>
  <c r="AL63" i="3" s="1"/>
  <c r="AR63" i="3" s="1"/>
  <c r="AV63" i="3" s="1"/>
  <c r="M63" i="3"/>
  <c r="S63" i="3" s="1"/>
  <c r="W63" i="3" s="1"/>
  <c r="AC63" i="3" s="1"/>
  <c r="AG63" i="3" s="1"/>
  <c r="AM63" i="3" s="1"/>
  <c r="AQ63" i="3" s="1"/>
  <c r="AW63" i="3" s="1"/>
  <c r="BA63" i="3" l="1"/>
  <c r="BG63" i="3" s="1"/>
  <c r="BB63" i="3"/>
  <c r="BU63" i="3" l="1"/>
  <c r="BF63" i="3"/>
  <c r="BH63" i="3" s="1"/>
  <c r="BK63" i="3" s="1"/>
  <c r="BO63" i="3" s="1"/>
  <c r="BR52" i="3"/>
  <c r="M52" i="3"/>
  <c r="H52" i="3"/>
  <c r="N52" i="3" l="1"/>
  <c r="R52" i="3" s="1"/>
  <c r="X52" i="3" s="1"/>
  <c r="S52" i="3"/>
  <c r="W52" i="3" s="1"/>
  <c r="AC52" i="3" s="1"/>
  <c r="AG52" i="3" s="1"/>
  <c r="AM52" i="3" s="1"/>
  <c r="AQ52" i="3" s="1"/>
  <c r="AW52" i="3" s="1"/>
  <c r="BN63" i="3"/>
  <c r="BP63" i="3" s="1"/>
  <c r="BQ63" i="3" s="1"/>
  <c r="M18" i="2"/>
  <c r="M19" i="2"/>
  <c r="M20" i="2"/>
  <c r="M22" i="2"/>
  <c r="M23" i="2"/>
  <c r="M17" i="2"/>
  <c r="H18" i="2"/>
  <c r="H19" i="2"/>
  <c r="H20" i="2"/>
  <c r="H22" i="2"/>
  <c r="H23" i="2"/>
  <c r="H17" i="2"/>
  <c r="BA52" i="3" l="1"/>
  <c r="BG52" i="3" s="1"/>
  <c r="AB52" i="3"/>
  <c r="AH52" i="3" s="1"/>
  <c r="AL52" i="3" s="1"/>
  <c r="AR52" i="3" s="1"/>
  <c r="AV52" i="3" s="1"/>
  <c r="O36" i="3"/>
  <c r="BU52" i="3" l="1"/>
  <c r="E15" i="4" s="1"/>
  <c r="BB52" i="3"/>
  <c r="BF52" i="3" s="1"/>
  <c r="BH52" i="3" s="1"/>
  <c r="H23" i="3"/>
  <c r="N23" i="3" s="1"/>
  <c r="R23" i="3" s="1"/>
  <c r="X23" i="3" s="1"/>
  <c r="AB23" i="3" s="1"/>
  <c r="AH23" i="3" s="1"/>
  <c r="AL23" i="3" s="1"/>
  <c r="AR23" i="3" s="1"/>
  <c r="AV23" i="3" s="1"/>
  <c r="BR53" i="3"/>
  <c r="BJ36" i="3"/>
  <c r="BJ40" i="3" s="1"/>
  <c r="BJ47" i="3" s="1"/>
  <c r="BI36" i="3"/>
  <c r="BI40" i="3" s="1"/>
  <c r="BI47" i="3" s="1"/>
  <c r="BE36" i="3"/>
  <c r="BE40" i="3" s="1"/>
  <c r="BE47" i="3" s="1"/>
  <c r="BD36" i="3"/>
  <c r="BC36" i="3"/>
  <c r="BC40" i="3" s="1"/>
  <c r="BC47" i="3" s="1"/>
  <c r="AZ36" i="3"/>
  <c r="AZ40" i="3" s="1"/>
  <c r="AZ47" i="3" s="1"/>
  <c r="AY36" i="3"/>
  <c r="AY40" i="3" s="1"/>
  <c r="AY47" i="3" s="1"/>
  <c r="AX36" i="3"/>
  <c r="AX40" i="3" s="1"/>
  <c r="AX47" i="3" s="1"/>
  <c r="AU36" i="3"/>
  <c r="AU40" i="3" s="1"/>
  <c r="AU47" i="3" s="1"/>
  <c r="AT36" i="3"/>
  <c r="AT40" i="3" s="1"/>
  <c r="AT47" i="3" s="1"/>
  <c r="AS36" i="3"/>
  <c r="AS40" i="3" s="1"/>
  <c r="AS47" i="3" s="1"/>
  <c r="AP36" i="3"/>
  <c r="AP40" i="3" s="1"/>
  <c r="AP47" i="3" s="1"/>
  <c r="AO36" i="3"/>
  <c r="AO40" i="3" s="1"/>
  <c r="AO47" i="3" s="1"/>
  <c r="AN36" i="3"/>
  <c r="AN40" i="3" s="1"/>
  <c r="AN47" i="3" s="1"/>
  <c r="AK36" i="3"/>
  <c r="AK40" i="3" s="1"/>
  <c r="AK47" i="3" s="1"/>
  <c r="AJ36" i="3"/>
  <c r="AJ40" i="3" s="1"/>
  <c r="AJ47" i="3" s="1"/>
  <c r="AI36" i="3"/>
  <c r="AI40" i="3" s="1"/>
  <c r="AI47" i="3" s="1"/>
  <c r="AF36" i="3"/>
  <c r="AF40" i="3" s="1"/>
  <c r="AF47" i="3" s="1"/>
  <c r="AE36" i="3"/>
  <c r="AE40" i="3" s="1"/>
  <c r="AE47" i="3" s="1"/>
  <c r="AD36" i="3"/>
  <c r="AD40" i="3" s="1"/>
  <c r="AD47" i="3" s="1"/>
  <c r="AA36" i="3"/>
  <c r="AA40" i="3" s="1"/>
  <c r="AA47" i="3" s="1"/>
  <c r="Z36" i="3"/>
  <c r="Z40" i="3" s="1"/>
  <c r="Z47" i="3" s="1"/>
  <c r="Y36" i="3"/>
  <c r="Y40" i="3" s="1"/>
  <c r="Y47" i="3" s="1"/>
  <c r="H53" i="3"/>
  <c r="M23" i="3"/>
  <c r="S23" i="3" s="1"/>
  <c r="W23" i="3" s="1"/>
  <c r="AC23" i="3" s="1"/>
  <c r="AG23" i="3" s="1"/>
  <c r="AM23" i="3" s="1"/>
  <c r="AQ23" i="3" s="1"/>
  <c r="AW23" i="3" s="1"/>
  <c r="BA23" i="3" s="1"/>
  <c r="M53" i="3"/>
  <c r="S53" i="3" s="1"/>
  <c r="W53" i="3" s="1"/>
  <c r="AC53" i="3" s="1"/>
  <c r="AG53" i="3" s="1"/>
  <c r="AM53" i="3" s="1"/>
  <c r="AQ53" i="3" s="1"/>
  <c r="AW53" i="3" s="1"/>
  <c r="BA53" i="3" s="1"/>
  <c r="BG53" i="3" s="1"/>
  <c r="M10" i="3"/>
  <c r="S10" i="3" s="1"/>
  <c r="W10" i="3" s="1"/>
  <c r="AC10" i="3" s="1"/>
  <c r="AG10" i="3" s="1"/>
  <c r="AM10" i="3" s="1"/>
  <c r="AQ10" i="3" s="1"/>
  <c r="AW10" i="3" s="1"/>
  <c r="BA10" i="3" s="1"/>
  <c r="BG10" i="3" s="1"/>
  <c r="BK10" i="3" s="1"/>
  <c r="M11" i="3"/>
  <c r="S11" i="3" s="1"/>
  <c r="M12" i="3"/>
  <c r="S12" i="3" s="1"/>
  <c r="W12" i="3" s="1"/>
  <c r="M13" i="3"/>
  <c r="S13" i="3" s="1"/>
  <c r="M14" i="3"/>
  <c r="S14" i="3" s="1"/>
  <c r="M15" i="3"/>
  <c r="S15" i="3" s="1"/>
  <c r="M16" i="3"/>
  <c r="S16" i="3" s="1"/>
  <c r="M17" i="3"/>
  <c r="S17" i="3" s="1"/>
  <c r="M18" i="3"/>
  <c r="S18" i="3" s="1"/>
  <c r="M19" i="3"/>
  <c r="S19" i="3" s="1"/>
  <c r="M20" i="3"/>
  <c r="S20" i="3" s="1"/>
  <c r="M21" i="3"/>
  <c r="S21" i="3" s="1"/>
  <c r="M22" i="3"/>
  <c r="S22" i="3" s="1"/>
  <c r="M24" i="3"/>
  <c r="S24" i="3" s="1"/>
  <c r="S25" i="3"/>
  <c r="S26" i="3"/>
  <c r="W26" i="3" s="1"/>
  <c r="M27" i="3"/>
  <c r="S27" i="3" s="1"/>
  <c r="M28" i="3"/>
  <c r="S28" i="3" s="1"/>
  <c r="M29" i="3"/>
  <c r="S29" i="3" s="1"/>
  <c r="M30" i="3"/>
  <c r="S30" i="3" s="1"/>
  <c r="M31" i="3"/>
  <c r="S31" i="3" s="1"/>
  <c r="M32" i="3"/>
  <c r="S32" i="3" s="1"/>
  <c r="M33" i="3"/>
  <c r="S33" i="3" s="1"/>
  <c r="M9" i="3"/>
  <c r="H10" i="3"/>
  <c r="N10" i="3" s="1"/>
  <c r="R10" i="3" s="1"/>
  <c r="H11" i="3"/>
  <c r="N11" i="3" s="1"/>
  <c r="H12" i="3"/>
  <c r="N12" i="3" s="1"/>
  <c r="H13" i="3"/>
  <c r="N13" i="3" s="1"/>
  <c r="R13" i="3" s="1"/>
  <c r="X13" i="3" s="1"/>
  <c r="AB13" i="3" s="1"/>
  <c r="AH13" i="3" s="1"/>
  <c r="AL13" i="3" s="1"/>
  <c r="AR13" i="3" s="1"/>
  <c r="AV13" i="3" s="1"/>
  <c r="BB13" i="3" s="1"/>
  <c r="H14" i="3"/>
  <c r="N14" i="3" s="1"/>
  <c r="R14" i="3" s="1"/>
  <c r="X14" i="3" s="1"/>
  <c r="AB14" i="3" s="1"/>
  <c r="AH14" i="3" s="1"/>
  <c r="AL14" i="3" s="1"/>
  <c r="H15" i="3"/>
  <c r="N15" i="3" s="1"/>
  <c r="H16" i="3"/>
  <c r="N16" i="3" s="1"/>
  <c r="R16" i="3" s="1"/>
  <c r="X16" i="3" s="1"/>
  <c r="AB16" i="3" s="1"/>
  <c r="AH16" i="3" s="1"/>
  <c r="AL16" i="3" s="1"/>
  <c r="AR16" i="3" s="1"/>
  <c r="AV16" i="3" s="1"/>
  <c r="BB16" i="3" s="1"/>
  <c r="H17" i="3"/>
  <c r="N17" i="3" s="1"/>
  <c r="R17" i="3" s="1"/>
  <c r="X17" i="3" s="1"/>
  <c r="AB17" i="3" s="1"/>
  <c r="AH17" i="3" s="1"/>
  <c r="AL17" i="3" s="1"/>
  <c r="AR17" i="3" s="1"/>
  <c r="AV17" i="3" s="1"/>
  <c r="BB17" i="3" s="1"/>
  <c r="H18" i="3"/>
  <c r="N18" i="3" s="1"/>
  <c r="R18" i="3" s="1"/>
  <c r="X18" i="3" s="1"/>
  <c r="AB18" i="3" s="1"/>
  <c r="AH18" i="3" s="1"/>
  <c r="AL18" i="3" s="1"/>
  <c r="AR18" i="3" s="1"/>
  <c r="AV18" i="3" s="1"/>
  <c r="BB18" i="3" s="1"/>
  <c r="H19" i="3"/>
  <c r="N19" i="3" s="1"/>
  <c r="H20" i="3"/>
  <c r="N20" i="3" s="1"/>
  <c r="H21" i="3"/>
  <c r="H22" i="3"/>
  <c r="N22" i="3" s="1"/>
  <c r="R22" i="3" s="1"/>
  <c r="X22" i="3" s="1"/>
  <c r="AB22" i="3" s="1"/>
  <c r="AH22" i="3" s="1"/>
  <c r="AL22" i="3" s="1"/>
  <c r="AR22" i="3" s="1"/>
  <c r="AV22" i="3" s="1"/>
  <c r="H24" i="3"/>
  <c r="N24" i="3" s="1"/>
  <c r="H25" i="3"/>
  <c r="N25" i="3" s="1"/>
  <c r="R25" i="3" s="1"/>
  <c r="X25" i="3" s="1"/>
  <c r="AB25" i="3" s="1"/>
  <c r="AH25" i="3" s="1"/>
  <c r="AL25" i="3" s="1"/>
  <c r="AR25" i="3" s="1"/>
  <c r="AV25" i="3" s="1"/>
  <c r="BB25" i="3" s="1"/>
  <c r="H26" i="3"/>
  <c r="N26" i="3" s="1"/>
  <c r="R26" i="3" s="1"/>
  <c r="X26" i="3" s="1"/>
  <c r="AB26" i="3" s="1"/>
  <c r="AH26" i="3" s="1"/>
  <c r="AL26" i="3" s="1"/>
  <c r="AR26" i="3" s="1"/>
  <c r="AV26" i="3" s="1"/>
  <c r="H27" i="3"/>
  <c r="N27" i="3" s="1"/>
  <c r="R27" i="3" s="1"/>
  <c r="X27" i="3" s="1"/>
  <c r="AB27" i="3" s="1"/>
  <c r="AH27" i="3" s="1"/>
  <c r="AL27" i="3" s="1"/>
  <c r="AR27" i="3" s="1"/>
  <c r="AV27" i="3" s="1"/>
  <c r="H28" i="3"/>
  <c r="N28" i="3" s="1"/>
  <c r="R28" i="3" s="1"/>
  <c r="X28" i="3" s="1"/>
  <c r="AB28" i="3" s="1"/>
  <c r="AH28" i="3" s="1"/>
  <c r="AL28" i="3" s="1"/>
  <c r="AR28" i="3" s="1"/>
  <c r="AV28" i="3" s="1"/>
  <c r="H29" i="3"/>
  <c r="N29" i="3" s="1"/>
  <c r="H30" i="3"/>
  <c r="N30" i="3" s="1"/>
  <c r="H31" i="3"/>
  <c r="N31" i="3" s="1"/>
  <c r="R31" i="3" s="1"/>
  <c r="X31" i="3" s="1"/>
  <c r="H32" i="3"/>
  <c r="N32" i="3" s="1"/>
  <c r="H33" i="3"/>
  <c r="N33" i="3" s="1"/>
  <c r="H9" i="3"/>
  <c r="BM36" i="3"/>
  <c r="BM40" i="3" s="1"/>
  <c r="BL36" i="3"/>
  <c r="BL40" i="3" s="1"/>
  <c r="O40" i="3"/>
  <c r="O47" i="3" s="1"/>
  <c r="V36" i="3"/>
  <c r="V40" i="3" s="1"/>
  <c r="V47" i="3" s="1"/>
  <c r="U36" i="3"/>
  <c r="U40" i="3" s="1"/>
  <c r="U47" i="3" s="1"/>
  <c r="T36" i="3"/>
  <c r="T40" i="3" s="1"/>
  <c r="T47" i="3" s="1"/>
  <c r="Q36" i="3"/>
  <c r="Q40" i="3" s="1"/>
  <c r="Q47" i="3" s="1"/>
  <c r="P36" i="3"/>
  <c r="P40" i="3" s="1"/>
  <c r="P47" i="3" s="1"/>
  <c r="E36" i="3"/>
  <c r="E40" i="3" s="1"/>
  <c r="F36" i="3"/>
  <c r="F40" i="3" s="1"/>
  <c r="I36" i="3"/>
  <c r="I40" i="3" s="1"/>
  <c r="J36" i="3"/>
  <c r="J40" i="3" s="1"/>
  <c r="K36" i="3"/>
  <c r="K40" i="3" s="1"/>
  <c r="L40" i="3"/>
  <c r="D36" i="3"/>
  <c r="D40" i="3" s="1"/>
  <c r="M62" i="3"/>
  <c r="S62" i="3" s="1"/>
  <c r="W62" i="3" s="1"/>
  <c r="AC62" i="3" s="1"/>
  <c r="AG62" i="3" s="1"/>
  <c r="AM62" i="3" s="1"/>
  <c r="AQ62" i="3" s="1"/>
  <c r="AW62" i="3" s="1"/>
  <c r="BA62" i="3" s="1"/>
  <c r="BG62" i="3" s="1"/>
  <c r="BK62" i="3" s="1"/>
  <c r="BO62" i="3" s="1"/>
  <c r="H62" i="3"/>
  <c r="N62" i="3" s="1"/>
  <c r="R62" i="3" s="1"/>
  <c r="X62" i="3" s="1"/>
  <c r="AB62" i="3" s="1"/>
  <c r="AH62" i="3" s="1"/>
  <c r="AL62" i="3" s="1"/>
  <c r="AR62" i="3" s="1"/>
  <c r="AV62" i="3" s="1"/>
  <c r="M61" i="3"/>
  <c r="S61" i="3" s="1"/>
  <c r="W61" i="3" s="1"/>
  <c r="AC61" i="3" s="1"/>
  <c r="AG61" i="3" s="1"/>
  <c r="AM61" i="3" s="1"/>
  <c r="AQ61" i="3" s="1"/>
  <c r="AW61" i="3" s="1"/>
  <c r="BA61" i="3" s="1"/>
  <c r="BG61" i="3" s="1"/>
  <c r="BK61" i="3" s="1"/>
  <c r="BO61" i="3" s="1"/>
  <c r="H61" i="3"/>
  <c r="N61" i="3" s="1"/>
  <c r="R61" i="3" s="1"/>
  <c r="X61" i="3" s="1"/>
  <c r="AB61" i="3" s="1"/>
  <c r="AH61" i="3" s="1"/>
  <c r="AL61" i="3" s="1"/>
  <c r="AR61" i="3" s="1"/>
  <c r="AV61" i="3" s="1"/>
  <c r="M60" i="3"/>
  <c r="S60" i="3" s="1"/>
  <c r="W60" i="3" s="1"/>
  <c r="AC60" i="3" s="1"/>
  <c r="AG60" i="3" s="1"/>
  <c r="AM60" i="3" s="1"/>
  <c r="AQ60" i="3" s="1"/>
  <c r="AW60" i="3" s="1"/>
  <c r="BA60" i="3" s="1"/>
  <c r="BG60" i="3" s="1"/>
  <c r="BK60" i="3" s="1"/>
  <c r="BO60" i="3" s="1"/>
  <c r="H60" i="3"/>
  <c r="N60" i="3" s="1"/>
  <c r="R60" i="3" s="1"/>
  <c r="X60" i="3" s="1"/>
  <c r="AB60" i="3" s="1"/>
  <c r="AH60" i="3" s="1"/>
  <c r="AL60" i="3" s="1"/>
  <c r="AR60" i="3" s="1"/>
  <c r="AV60" i="3" s="1"/>
  <c r="M59" i="3"/>
  <c r="S59" i="3" s="1"/>
  <c r="W59" i="3" s="1"/>
  <c r="AC59" i="3" s="1"/>
  <c r="AG59" i="3" s="1"/>
  <c r="AM59" i="3" s="1"/>
  <c r="AQ59" i="3" s="1"/>
  <c r="AW59" i="3" s="1"/>
  <c r="BA59" i="3" s="1"/>
  <c r="BG59" i="3" s="1"/>
  <c r="BK59" i="3" s="1"/>
  <c r="BO59" i="3" s="1"/>
  <c r="H59" i="3"/>
  <c r="N59" i="3" s="1"/>
  <c r="R59" i="3" s="1"/>
  <c r="X59" i="3" s="1"/>
  <c r="AB59" i="3" s="1"/>
  <c r="AH59" i="3" s="1"/>
  <c r="AL59" i="3" s="1"/>
  <c r="AR59" i="3" s="1"/>
  <c r="AV59" i="3" s="1"/>
  <c r="M58" i="3"/>
  <c r="S58" i="3" s="1"/>
  <c r="W58" i="3" s="1"/>
  <c r="AC58" i="3" s="1"/>
  <c r="AG58" i="3" s="1"/>
  <c r="AM58" i="3" s="1"/>
  <c r="AQ58" i="3" s="1"/>
  <c r="AW58" i="3" s="1"/>
  <c r="BA58" i="3" s="1"/>
  <c r="BG58" i="3" s="1"/>
  <c r="BK58" i="3" s="1"/>
  <c r="BO58" i="3" s="1"/>
  <c r="H58" i="3"/>
  <c r="N58" i="3" s="1"/>
  <c r="R58" i="3" s="1"/>
  <c r="X58" i="3" s="1"/>
  <c r="AB58" i="3" s="1"/>
  <c r="AH58" i="3" s="1"/>
  <c r="AL58" i="3" s="1"/>
  <c r="AR58" i="3" s="1"/>
  <c r="AV58" i="3" s="1"/>
  <c r="M57" i="3"/>
  <c r="S57" i="3" s="1"/>
  <c r="W57" i="3" s="1"/>
  <c r="AC57" i="3" s="1"/>
  <c r="AG57" i="3" s="1"/>
  <c r="AM57" i="3" s="1"/>
  <c r="AQ57" i="3" s="1"/>
  <c r="AW57" i="3" s="1"/>
  <c r="BA57" i="3" s="1"/>
  <c r="BG57" i="3" s="1"/>
  <c r="BK57" i="3" s="1"/>
  <c r="BO57" i="3" s="1"/>
  <c r="H57" i="3"/>
  <c r="N57" i="3" s="1"/>
  <c r="R57" i="3" s="1"/>
  <c r="X57" i="3" s="1"/>
  <c r="AB57" i="3" s="1"/>
  <c r="AH57" i="3" s="1"/>
  <c r="AL57" i="3" s="1"/>
  <c r="AR57" i="3" s="1"/>
  <c r="AV57" i="3" s="1"/>
  <c r="M56" i="3"/>
  <c r="S56" i="3" s="1"/>
  <c r="W56" i="3" s="1"/>
  <c r="AC56" i="3" s="1"/>
  <c r="AG56" i="3" s="1"/>
  <c r="AM56" i="3" s="1"/>
  <c r="AQ56" i="3" s="1"/>
  <c r="AW56" i="3" s="1"/>
  <c r="BA56" i="3" s="1"/>
  <c r="BG56" i="3" s="1"/>
  <c r="BK56" i="3" s="1"/>
  <c r="BO56" i="3" s="1"/>
  <c r="H56" i="3"/>
  <c r="N56" i="3" s="1"/>
  <c r="R56" i="3" s="1"/>
  <c r="X56" i="3" s="1"/>
  <c r="AB56" i="3" s="1"/>
  <c r="AH56" i="3" s="1"/>
  <c r="AL56" i="3" s="1"/>
  <c r="AR56" i="3" s="1"/>
  <c r="AV56" i="3" s="1"/>
  <c r="M55" i="3"/>
  <c r="S55" i="3" s="1"/>
  <c r="W55" i="3" s="1"/>
  <c r="AC55" i="3" s="1"/>
  <c r="AG55" i="3" s="1"/>
  <c r="AM55" i="3" s="1"/>
  <c r="AQ55" i="3" s="1"/>
  <c r="AW55" i="3" s="1"/>
  <c r="BA55" i="3" s="1"/>
  <c r="BG55" i="3" s="1"/>
  <c r="BK55" i="3" s="1"/>
  <c r="BO55" i="3" s="1"/>
  <c r="H55" i="3"/>
  <c r="N55" i="3" s="1"/>
  <c r="R55" i="3" s="1"/>
  <c r="X55" i="3" s="1"/>
  <c r="AB55" i="3" s="1"/>
  <c r="AH55" i="3" s="1"/>
  <c r="AL55" i="3" s="1"/>
  <c r="AR55" i="3" s="1"/>
  <c r="AV55" i="3" s="1"/>
  <c r="M54" i="3"/>
  <c r="S54" i="3" s="1"/>
  <c r="W54" i="3" s="1"/>
  <c r="AC54" i="3" s="1"/>
  <c r="AG54" i="3" s="1"/>
  <c r="AM54" i="3" s="1"/>
  <c r="AQ54" i="3" s="1"/>
  <c r="AW54" i="3" s="1"/>
  <c r="BA54" i="3" s="1"/>
  <c r="BG54" i="3" s="1"/>
  <c r="BK54" i="3" s="1"/>
  <c r="BO54" i="3" s="1"/>
  <c r="H54" i="3"/>
  <c r="N54" i="3" s="1"/>
  <c r="R54" i="3" s="1"/>
  <c r="X54" i="3" s="1"/>
  <c r="AB54" i="3" s="1"/>
  <c r="AH54" i="3" s="1"/>
  <c r="AL54" i="3" s="1"/>
  <c r="AR54" i="3" s="1"/>
  <c r="AV54" i="3" s="1"/>
  <c r="M51" i="3"/>
  <c r="S51" i="3" s="1"/>
  <c r="W51" i="3" s="1"/>
  <c r="AC51" i="3" s="1"/>
  <c r="AG51" i="3" s="1"/>
  <c r="AM51" i="3" s="1"/>
  <c r="AQ51" i="3" s="1"/>
  <c r="AW51" i="3" s="1"/>
  <c r="BA51" i="3" s="1"/>
  <c r="BG51" i="3" s="1"/>
  <c r="BK51" i="3" s="1"/>
  <c r="H51" i="3"/>
  <c r="N51" i="3" s="1"/>
  <c r="R51" i="3" s="1"/>
  <c r="X51" i="3" s="1"/>
  <c r="AB51" i="3" s="1"/>
  <c r="AH51" i="3" s="1"/>
  <c r="AL51" i="3" s="1"/>
  <c r="AR51" i="3" s="1"/>
  <c r="AV51" i="3" s="1"/>
  <c r="M50" i="3"/>
  <c r="S50" i="3" s="1"/>
  <c r="W50" i="3" s="1"/>
  <c r="AC50" i="3" s="1"/>
  <c r="AG50" i="3" s="1"/>
  <c r="AM50" i="3" s="1"/>
  <c r="AQ50" i="3" s="1"/>
  <c r="AW50" i="3" s="1"/>
  <c r="BA50" i="3" s="1"/>
  <c r="BG50" i="3" s="1"/>
  <c r="BK50" i="3" s="1"/>
  <c r="H50" i="3"/>
  <c r="N50" i="3" s="1"/>
  <c r="R50" i="3" s="1"/>
  <c r="X50" i="3" s="1"/>
  <c r="AB50" i="3" s="1"/>
  <c r="AH50" i="3" s="1"/>
  <c r="AL50" i="3" s="1"/>
  <c r="AR50" i="3" s="1"/>
  <c r="AV50" i="3" s="1"/>
  <c r="S49" i="3"/>
  <c r="H49" i="3"/>
  <c r="N49" i="3" s="1"/>
  <c r="R49" i="3" s="1"/>
  <c r="X49" i="3" s="1"/>
  <c r="AB49" i="3" s="1"/>
  <c r="AH49" i="3" s="1"/>
  <c r="AL49" i="3" s="1"/>
  <c r="AR49" i="3" s="1"/>
  <c r="AV49" i="3" s="1"/>
  <c r="M44" i="3"/>
  <c r="S44" i="3" s="1"/>
  <c r="N44" i="3"/>
  <c r="M38" i="3"/>
  <c r="S38" i="3" s="1"/>
  <c r="H38" i="3"/>
  <c r="BN52" i="3" l="1"/>
  <c r="BP52" i="3" s="1"/>
  <c r="BF25" i="3"/>
  <c r="BH25" i="3" s="1"/>
  <c r="BF18" i="3"/>
  <c r="BH18" i="3" s="1"/>
  <c r="BF17" i="3"/>
  <c r="BH17" i="3" s="1"/>
  <c r="BF13" i="3"/>
  <c r="BH13" i="3" s="1"/>
  <c r="BF16" i="3"/>
  <c r="BD40" i="3"/>
  <c r="BD47" i="3" s="1"/>
  <c r="BU23" i="3"/>
  <c r="BK52" i="3"/>
  <c r="BO52" i="3" s="1"/>
  <c r="BQ52" i="3" s="1"/>
  <c r="R29" i="3"/>
  <c r="X29" i="3" s="1"/>
  <c r="AB29" i="3" s="1"/>
  <c r="AH29" i="3" s="1"/>
  <c r="AL29" i="3" s="1"/>
  <c r="AR29" i="3" s="1"/>
  <c r="AV29" i="3" s="1"/>
  <c r="BB29" i="3" s="1"/>
  <c r="R20" i="3"/>
  <c r="X20" i="3" s="1"/>
  <c r="AB20" i="3" s="1"/>
  <c r="AH20" i="3" s="1"/>
  <c r="AL20" i="3" s="1"/>
  <c r="AR20" i="3" s="1"/>
  <c r="AV20" i="3" s="1"/>
  <c r="N38" i="3"/>
  <c r="R38" i="3" s="1"/>
  <c r="AB31" i="3"/>
  <c r="AH31" i="3" s="1"/>
  <c r="R24" i="3"/>
  <c r="X24" i="3" s="1"/>
  <c r="AB24" i="3" s="1"/>
  <c r="AH24" i="3" s="1"/>
  <c r="AL24" i="3" s="1"/>
  <c r="AR24" i="3" s="1"/>
  <c r="AV24" i="3" s="1"/>
  <c r="BB24" i="3" s="1"/>
  <c r="S9" i="3"/>
  <c r="W9" i="3" s="1"/>
  <c r="AC9" i="3" s="1"/>
  <c r="AG9" i="3" s="1"/>
  <c r="N9" i="3"/>
  <c r="R9" i="3" s="1"/>
  <c r="X9" i="3" s="1"/>
  <c r="AB9" i="3" s="1"/>
  <c r="R30" i="3"/>
  <c r="X30" i="3" s="1"/>
  <c r="AB30" i="3" s="1"/>
  <c r="AH30" i="3" s="1"/>
  <c r="AL30" i="3" s="1"/>
  <c r="AR30" i="3" s="1"/>
  <c r="AV30" i="3" s="1"/>
  <c r="BB30" i="3" s="1"/>
  <c r="BF30" i="3" s="1"/>
  <c r="BN30" i="3" s="1"/>
  <c r="R12" i="3"/>
  <c r="X12" i="3" s="1"/>
  <c r="N53" i="3"/>
  <c r="R53" i="3" s="1"/>
  <c r="X53" i="3" s="1"/>
  <c r="AB53" i="3" s="1"/>
  <c r="AH53" i="3" s="1"/>
  <c r="AL53" i="3" s="1"/>
  <c r="AR53" i="3" s="1"/>
  <c r="AV53" i="3" s="1"/>
  <c r="N21" i="3"/>
  <c r="H36" i="3"/>
  <c r="H40" i="3" s="1"/>
  <c r="H47" i="3" s="1"/>
  <c r="BG23" i="3"/>
  <c r="E12" i="4"/>
  <c r="BB23" i="3"/>
  <c r="BB22" i="3"/>
  <c r="BB28" i="3"/>
  <c r="BB27" i="3"/>
  <c r="BB26" i="3"/>
  <c r="BB58" i="3"/>
  <c r="BF58" i="3" s="1"/>
  <c r="BU58" i="3"/>
  <c r="BB62" i="3"/>
  <c r="BF62" i="3" s="1"/>
  <c r="BU62" i="3"/>
  <c r="BB61" i="3"/>
  <c r="BF61" i="3" s="1"/>
  <c r="BU61" i="3"/>
  <c r="BB55" i="3"/>
  <c r="BF55" i="3" s="1"/>
  <c r="BU55" i="3"/>
  <c r="BB59" i="3"/>
  <c r="BF59" i="3" s="1"/>
  <c r="BU59" i="3"/>
  <c r="BB57" i="3"/>
  <c r="BF57" i="3" s="1"/>
  <c r="BU57" i="3"/>
  <c r="BB54" i="3"/>
  <c r="BF54" i="3" s="1"/>
  <c r="BU54" i="3"/>
  <c r="BB56" i="3"/>
  <c r="BF56" i="3" s="1"/>
  <c r="BU56" i="3"/>
  <c r="BB60" i="3"/>
  <c r="BF60" i="3" s="1"/>
  <c r="BU60" i="3"/>
  <c r="BB49" i="3"/>
  <c r="BF49" i="3" s="1"/>
  <c r="BB51" i="3"/>
  <c r="BF51" i="3" s="1"/>
  <c r="BB50" i="3"/>
  <c r="BF50" i="3" s="1"/>
  <c r="X10" i="3"/>
  <c r="AB10" i="3" s="1"/>
  <c r="AH10" i="3" s="1"/>
  <c r="AL10" i="3" s="1"/>
  <c r="AR10" i="3" s="1"/>
  <c r="AV10" i="3" s="1"/>
  <c r="BB10" i="3" s="1"/>
  <c r="BF10" i="3" s="1"/>
  <c r="AR14" i="3"/>
  <c r="AV14" i="3" s="1"/>
  <c r="BB14" i="3" s="1"/>
  <c r="W15" i="3"/>
  <c r="AC15" i="3" s="1"/>
  <c r="AG15" i="3" s="1"/>
  <c r="AM15" i="3" s="1"/>
  <c r="AQ15" i="3" s="1"/>
  <c r="AW15" i="3" s="1"/>
  <c r="BA15" i="3" s="1"/>
  <c r="BG15" i="3" s="1"/>
  <c r="R15" i="3"/>
  <c r="X15" i="3" s="1"/>
  <c r="AB15" i="3" s="1"/>
  <c r="AH15" i="3" s="1"/>
  <c r="AL15" i="3" s="1"/>
  <c r="AR15" i="3" s="1"/>
  <c r="AV15" i="3" s="1"/>
  <c r="BB15" i="3" s="1"/>
  <c r="W19" i="3"/>
  <c r="AC19" i="3" s="1"/>
  <c r="AG19" i="3" s="1"/>
  <c r="AM19" i="3" s="1"/>
  <c r="AQ19" i="3" s="1"/>
  <c r="AW19" i="3" s="1"/>
  <c r="BA19" i="3" s="1"/>
  <c r="BG19" i="3" s="1"/>
  <c r="W44" i="3"/>
  <c r="AC44" i="3" s="1"/>
  <c r="AG44" i="3" s="1"/>
  <c r="AM44" i="3" s="1"/>
  <c r="AQ44" i="3" s="1"/>
  <c r="AW44" i="3" s="1"/>
  <c r="BA44" i="3" s="1"/>
  <c r="BG44" i="3" s="1"/>
  <c r="BK44" i="3" s="1"/>
  <c r="W33" i="3"/>
  <c r="AC33" i="3" s="1"/>
  <c r="AG33" i="3" s="1"/>
  <c r="AM33" i="3" s="1"/>
  <c r="AQ33" i="3" s="1"/>
  <c r="AW33" i="3" s="1"/>
  <c r="BA33" i="3" s="1"/>
  <c r="BG33" i="3" s="1"/>
  <c r="W32" i="3"/>
  <c r="AC32" i="3" s="1"/>
  <c r="AG32" i="3" s="1"/>
  <c r="AM32" i="3" s="1"/>
  <c r="AQ32" i="3" s="1"/>
  <c r="AW32" i="3" s="1"/>
  <c r="BA32" i="3" s="1"/>
  <c r="BG32" i="3" s="1"/>
  <c r="BK32" i="3" s="1"/>
  <c r="W11" i="3"/>
  <c r="AC11" i="3" s="1"/>
  <c r="AG11" i="3" s="1"/>
  <c r="AM11" i="3" s="1"/>
  <c r="AQ11" i="3" s="1"/>
  <c r="AW11" i="3" s="1"/>
  <c r="BA11" i="3" s="1"/>
  <c r="BG11" i="3" s="1"/>
  <c r="BK11" i="3" s="1"/>
  <c r="R33" i="3"/>
  <c r="X33" i="3" s="1"/>
  <c r="AB33" i="3" s="1"/>
  <c r="AH33" i="3" s="1"/>
  <c r="AL33" i="3" s="1"/>
  <c r="AR33" i="3" s="1"/>
  <c r="AV33" i="3" s="1"/>
  <c r="W27" i="3"/>
  <c r="AC27" i="3" s="1"/>
  <c r="AG27" i="3" s="1"/>
  <c r="AM27" i="3" s="1"/>
  <c r="AQ27" i="3" s="1"/>
  <c r="AW27" i="3" s="1"/>
  <c r="BA27" i="3" s="1"/>
  <c r="BG27" i="3" s="1"/>
  <c r="M36" i="3"/>
  <c r="R44" i="3"/>
  <c r="X44" i="3" s="1"/>
  <c r="AB44" i="3" s="1"/>
  <c r="AH44" i="3" s="1"/>
  <c r="AL44" i="3" s="1"/>
  <c r="AR44" i="3" s="1"/>
  <c r="AV44" i="3" s="1"/>
  <c r="BB44" i="3" s="1"/>
  <c r="BF44" i="3" s="1"/>
  <c r="W17" i="3"/>
  <c r="AC17" i="3" s="1"/>
  <c r="AG17" i="3" s="1"/>
  <c r="AM17" i="3" s="1"/>
  <c r="AQ17" i="3" s="1"/>
  <c r="AW17" i="3" s="1"/>
  <c r="BA17" i="3" s="1"/>
  <c r="BG17" i="3" s="1"/>
  <c r="R32" i="3"/>
  <c r="X32" i="3" s="1"/>
  <c r="AB32" i="3" s="1"/>
  <c r="AH32" i="3" s="1"/>
  <c r="AL32" i="3" s="1"/>
  <c r="AR32" i="3" s="1"/>
  <c r="AV32" i="3" s="1"/>
  <c r="R19" i="3"/>
  <c r="X19" i="3" s="1"/>
  <c r="AB19" i="3" s="1"/>
  <c r="AH19" i="3" s="1"/>
  <c r="AL19" i="3" s="1"/>
  <c r="AR19" i="3" s="1"/>
  <c r="AV19" i="3" s="1"/>
  <c r="BB19" i="3" s="1"/>
  <c r="R11" i="3"/>
  <c r="X11" i="3" s="1"/>
  <c r="AB11" i="3" s="1"/>
  <c r="AH11" i="3" s="1"/>
  <c r="AL11" i="3" s="1"/>
  <c r="AR11" i="3" s="1"/>
  <c r="AV11" i="3" s="1"/>
  <c r="BB11" i="3" s="1"/>
  <c r="BF11" i="3" s="1"/>
  <c r="AC12" i="3"/>
  <c r="W13" i="3"/>
  <c r="AC13" i="3" s="1"/>
  <c r="AG13" i="3" s="1"/>
  <c r="AM13" i="3" s="1"/>
  <c r="AQ13" i="3" s="1"/>
  <c r="AW13" i="3" s="1"/>
  <c r="BA13" i="3" s="1"/>
  <c r="W21" i="3"/>
  <c r="AC21" i="3" s="1"/>
  <c r="AG21" i="3" s="1"/>
  <c r="AM21" i="3" s="1"/>
  <c r="AQ21" i="3" s="1"/>
  <c r="AW21" i="3" s="1"/>
  <c r="BA21" i="3" s="1"/>
  <c r="BG21" i="3" s="1"/>
  <c r="W31" i="3"/>
  <c r="AC31" i="3" s="1"/>
  <c r="AG31" i="3" s="1"/>
  <c r="AM31" i="3" s="1"/>
  <c r="AQ31" i="3" s="1"/>
  <c r="AW31" i="3" s="1"/>
  <c r="BA31" i="3" s="1"/>
  <c r="W30" i="3"/>
  <c r="AC30" i="3" s="1"/>
  <c r="AG30" i="3" s="1"/>
  <c r="AM30" i="3" s="1"/>
  <c r="AQ30" i="3" s="1"/>
  <c r="AW30" i="3" s="1"/>
  <c r="BA30" i="3" s="1"/>
  <c r="BG30" i="3" s="1"/>
  <c r="BK30" i="3" s="1"/>
  <c r="BO30" i="3" s="1"/>
  <c r="BQ30" i="3" s="1"/>
  <c r="W49" i="3"/>
  <c r="AC49" i="3" s="1"/>
  <c r="AG49" i="3" s="1"/>
  <c r="AM49" i="3" s="1"/>
  <c r="AQ49" i="3" s="1"/>
  <c r="AW49" i="3" s="1"/>
  <c r="BA49" i="3" s="1"/>
  <c r="BG49" i="3" s="1"/>
  <c r="BK49" i="3" s="1"/>
  <c r="W38" i="3"/>
  <c r="AC38" i="3" s="1"/>
  <c r="AG38" i="3" s="1"/>
  <c r="AM38" i="3" s="1"/>
  <c r="AQ38" i="3" s="1"/>
  <c r="AW38" i="3" s="1"/>
  <c r="BA38" i="3" s="1"/>
  <c r="BG38" i="3" s="1"/>
  <c r="W25" i="3"/>
  <c r="AC25" i="3" s="1"/>
  <c r="AG25" i="3" s="1"/>
  <c r="AM25" i="3" s="1"/>
  <c r="AQ25" i="3" s="1"/>
  <c r="AW25" i="3" s="1"/>
  <c r="W24" i="3"/>
  <c r="AC24" i="3" s="1"/>
  <c r="AG24" i="3" s="1"/>
  <c r="AM24" i="3" s="1"/>
  <c r="AQ24" i="3" s="1"/>
  <c r="AW24" i="3" s="1"/>
  <c r="BA24" i="3" s="1"/>
  <c r="BG24" i="3" s="1"/>
  <c r="W14" i="3"/>
  <c r="AC14" i="3" s="1"/>
  <c r="AG14" i="3" s="1"/>
  <c r="AM14" i="3" s="1"/>
  <c r="AQ14" i="3" s="1"/>
  <c r="AW14" i="3" s="1"/>
  <c r="BA14" i="3" s="1"/>
  <c r="BG14" i="3" s="1"/>
  <c r="W16" i="3"/>
  <c r="AC16" i="3" s="1"/>
  <c r="AG16" i="3" s="1"/>
  <c r="AM16" i="3" s="1"/>
  <c r="AQ16" i="3" s="1"/>
  <c r="AW16" i="3" s="1"/>
  <c r="BA16" i="3" s="1"/>
  <c r="BG16" i="3" s="1"/>
  <c r="W18" i="3"/>
  <c r="AC18" i="3" s="1"/>
  <c r="AG18" i="3" s="1"/>
  <c r="AM18" i="3" s="1"/>
  <c r="AQ18" i="3" s="1"/>
  <c r="AW18" i="3" s="1"/>
  <c r="BA18" i="3" s="1"/>
  <c r="BG18" i="3" s="1"/>
  <c r="W20" i="3"/>
  <c r="AC20" i="3" s="1"/>
  <c r="AG20" i="3" s="1"/>
  <c r="AM20" i="3" s="1"/>
  <c r="AQ20" i="3" s="1"/>
  <c r="AW20" i="3" s="1"/>
  <c r="BA20" i="3" s="1"/>
  <c r="BG20" i="3" s="1"/>
  <c r="W22" i="3"/>
  <c r="AC22" i="3" s="1"/>
  <c r="AG22" i="3" s="1"/>
  <c r="AM22" i="3" s="1"/>
  <c r="AQ22" i="3" s="1"/>
  <c r="AW22" i="3" s="1"/>
  <c r="BA22" i="3" s="1"/>
  <c r="BG22" i="3" s="1"/>
  <c r="AC26" i="3"/>
  <c r="AG26" i="3" s="1"/>
  <c r="AM26" i="3" s="1"/>
  <c r="AQ26" i="3" s="1"/>
  <c r="AW26" i="3" s="1"/>
  <c r="BA26" i="3" s="1"/>
  <c r="BG26" i="3" s="1"/>
  <c r="W28" i="3"/>
  <c r="AC28" i="3" s="1"/>
  <c r="AG28" i="3" s="1"/>
  <c r="AM28" i="3" s="1"/>
  <c r="AQ28" i="3" s="1"/>
  <c r="AW28" i="3" s="1"/>
  <c r="BA28" i="3" s="1"/>
  <c r="BG28" i="3" s="1"/>
  <c r="BU49" i="3" l="1"/>
  <c r="BR30" i="3"/>
  <c r="BF28" i="3"/>
  <c r="BH28" i="3" s="1"/>
  <c r="BK28" i="3" s="1"/>
  <c r="BF26" i="3"/>
  <c r="BH26" i="3" s="1"/>
  <c r="BK26" i="3" s="1"/>
  <c r="BF27" i="3"/>
  <c r="BH27" i="3" s="1"/>
  <c r="BK27" i="3" s="1"/>
  <c r="BF22" i="3"/>
  <c r="BF24" i="3"/>
  <c r="BH24" i="3" s="1"/>
  <c r="BK24" i="3" s="1"/>
  <c r="BF23" i="3"/>
  <c r="BH23" i="3" s="1"/>
  <c r="BK23" i="3" s="1"/>
  <c r="BO23" i="3" s="1"/>
  <c r="BK17" i="3"/>
  <c r="BF14" i="3"/>
  <c r="BK18" i="3"/>
  <c r="BF19" i="3"/>
  <c r="BF15" i="3"/>
  <c r="BH15" i="3" s="1"/>
  <c r="BK15" i="3" s="1"/>
  <c r="BH16" i="3"/>
  <c r="BK16" i="3" s="1"/>
  <c r="BB20" i="3"/>
  <c r="BU20" i="3"/>
  <c r="BG13" i="3"/>
  <c r="BK13" i="3" s="1"/>
  <c r="BB53" i="3"/>
  <c r="BF53" i="3" s="1"/>
  <c r="BU53" i="3"/>
  <c r="AH9" i="3"/>
  <c r="AL9" i="3" s="1"/>
  <c r="AR9" i="3" s="1"/>
  <c r="AB12" i="3"/>
  <c r="AH12" i="3" s="1"/>
  <c r="AG12" i="3"/>
  <c r="AM12" i="3" s="1"/>
  <c r="AQ12" i="3" s="1"/>
  <c r="AW12" i="3" s="1"/>
  <c r="BA12" i="3" s="1"/>
  <c r="BG12" i="3" s="1"/>
  <c r="R21" i="3"/>
  <c r="X21" i="3" s="1"/>
  <c r="AB21" i="3" s="1"/>
  <c r="AH21" i="3" s="1"/>
  <c r="AL21" i="3" s="1"/>
  <c r="AR21" i="3" s="1"/>
  <c r="AV21" i="3" s="1"/>
  <c r="BB21" i="3" s="1"/>
  <c r="X38" i="3"/>
  <c r="AB38" i="3" s="1"/>
  <c r="AH38" i="3" s="1"/>
  <c r="AL38" i="3" s="1"/>
  <c r="AR38" i="3" s="1"/>
  <c r="AV38" i="3" s="1"/>
  <c r="BB38" i="3" s="1"/>
  <c r="BF38" i="3" s="1"/>
  <c r="BH38" i="3" s="1"/>
  <c r="BK38" i="3" s="1"/>
  <c r="AL31" i="3"/>
  <c r="AR31" i="3" s="1"/>
  <c r="AV31" i="3" s="1"/>
  <c r="N36" i="3"/>
  <c r="N40" i="3" s="1"/>
  <c r="N47" i="3" s="1"/>
  <c r="BN57" i="3"/>
  <c r="BP57" i="3" s="1"/>
  <c r="BQ57" i="3" s="1"/>
  <c r="BN61" i="3"/>
  <c r="BP61" i="3" s="1"/>
  <c r="BQ61" i="3" s="1"/>
  <c r="BN60" i="3"/>
  <c r="BP60" i="3" s="1"/>
  <c r="BQ60" i="3" s="1"/>
  <c r="BN62" i="3"/>
  <c r="BP62" i="3" s="1"/>
  <c r="BQ62" i="3" s="1"/>
  <c r="BN56" i="3"/>
  <c r="BP56" i="3" s="1"/>
  <c r="BQ56" i="3" s="1"/>
  <c r="BN55" i="3"/>
  <c r="BP55" i="3" s="1"/>
  <c r="BQ55" i="3" s="1"/>
  <c r="BN58" i="3"/>
  <c r="BP58" i="3" s="1"/>
  <c r="BQ58" i="3" s="1"/>
  <c r="BF29" i="3"/>
  <c r="BH29" i="3" s="1"/>
  <c r="BN59" i="3"/>
  <c r="BP59" i="3" s="1"/>
  <c r="BQ59" i="3" s="1"/>
  <c r="BN54" i="3"/>
  <c r="BP54" i="3" s="1"/>
  <c r="BQ54" i="3" s="1"/>
  <c r="BG31" i="3"/>
  <c r="BK31" i="3" s="1"/>
  <c r="BO31" i="3" s="1"/>
  <c r="BQ31" i="3" s="1"/>
  <c r="E14" i="4"/>
  <c r="BU27" i="3"/>
  <c r="BU22" i="3"/>
  <c r="BB33" i="3"/>
  <c r="BU33" i="3"/>
  <c r="E11" i="4"/>
  <c r="BU30" i="3"/>
  <c r="BB32" i="3"/>
  <c r="BF32" i="3" s="1"/>
  <c r="BU32" i="3"/>
  <c r="BU28" i="3"/>
  <c r="BA25" i="3"/>
  <c r="BG25" i="3" s="1"/>
  <c r="BK25" i="3" s="1"/>
  <c r="E13" i="4"/>
  <c r="BU26" i="3"/>
  <c r="AM9" i="3"/>
  <c r="S36" i="3"/>
  <c r="S40" i="3" s="1"/>
  <c r="S47" i="3" s="1"/>
  <c r="W29" i="3"/>
  <c r="AC29" i="3" s="1"/>
  <c r="AG29" i="3" s="1"/>
  <c r="AM29" i="3" s="1"/>
  <c r="AQ29" i="3" s="1"/>
  <c r="AW29" i="3" s="1"/>
  <c r="BA29" i="3" s="1"/>
  <c r="M40" i="3"/>
  <c r="M47" i="3" s="1"/>
  <c r="R36" i="3" l="1"/>
  <c r="R40" i="3" s="1"/>
  <c r="R47" i="3" s="1"/>
  <c r="BH19" i="3"/>
  <c r="BK19" i="3" s="1"/>
  <c r="BH14" i="3"/>
  <c r="BK14" i="3" s="1"/>
  <c r="BF20" i="3"/>
  <c r="BH20" i="3" s="1"/>
  <c r="BK20" i="3" s="1"/>
  <c r="BU38" i="3"/>
  <c r="BF21" i="3"/>
  <c r="BN23" i="3"/>
  <c r="BP23" i="3" s="1"/>
  <c r="BQ23" i="3" s="1"/>
  <c r="BH22" i="3"/>
  <c r="BK22" i="3" s="1"/>
  <c r="AV9" i="3"/>
  <c r="AH36" i="3"/>
  <c r="AH40" i="3" s="1"/>
  <c r="AH47" i="3" s="1"/>
  <c r="AB36" i="3"/>
  <c r="AB40" i="3" s="1"/>
  <c r="AB47" i="3" s="1"/>
  <c r="BB31" i="3"/>
  <c r="BF31" i="3" s="1"/>
  <c r="BN31" i="3" s="1"/>
  <c r="BU31" i="3"/>
  <c r="AL12" i="3"/>
  <c r="AL36" i="3" s="1"/>
  <c r="AL40" i="3" s="1"/>
  <c r="AL47" i="3" s="1"/>
  <c r="X36" i="3"/>
  <c r="X40" i="3" s="1"/>
  <c r="X47" i="3" s="1"/>
  <c r="BF33" i="3"/>
  <c r="BH33" i="3" s="1"/>
  <c r="BN29" i="3"/>
  <c r="BN53" i="3"/>
  <c r="BP53" i="3" s="1"/>
  <c r="BH53" i="3"/>
  <c r="BK53" i="3" s="1"/>
  <c r="BO53" i="3" s="1"/>
  <c r="BG29" i="3"/>
  <c r="BK29" i="3" s="1"/>
  <c r="BO29" i="3" s="1"/>
  <c r="BU29" i="3"/>
  <c r="AC36" i="3"/>
  <c r="AC40" i="3" s="1"/>
  <c r="AC47" i="3" s="1"/>
  <c r="AM36" i="3"/>
  <c r="AM40" i="3" s="1"/>
  <c r="AM47" i="3" s="1"/>
  <c r="AQ9" i="3"/>
  <c r="AG36" i="3"/>
  <c r="AG40" i="3" s="1"/>
  <c r="AG47" i="3" s="1"/>
  <c r="W36" i="3"/>
  <c r="BP29" i="3" l="1"/>
  <c r="BR29" i="3" s="1"/>
  <c r="BH21" i="3"/>
  <c r="BK21" i="3" s="1"/>
  <c r="BB9" i="3"/>
  <c r="AR12" i="3"/>
  <c r="W40" i="3"/>
  <c r="W47" i="3" s="1"/>
  <c r="BK33" i="3"/>
  <c r="BO33" i="3" s="1"/>
  <c r="BQ53" i="3"/>
  <c r="BN33" i="3"/>
  <c r="AQ36" i="3"/>
  <c r="AQ40" i="3" s="1"/>
  <c r="AQ47" i="3" s="1"/>
  <c r="AW9" i="3"/>
  <c r="BQ29" i="3" l="1"/>
  <c r="BP33" i="3"/>
  <c r="BQ33" i="3" s="1"/>
  <c r="BF9" i="3"/>
  <c r="BN9" i="3" s="1"/>
  <c r="AV12" i="3"/>
  <c r="AV36" i="3" s="1"/>
  <c r="AV40" i="3" s="1"/>
  <c r="AR36" i="3"/>
  <c r="AR40" i="3" s="1"/>
  <c r="AR47" i="3" s="1"/>
  <c r="AW36" i="3"/>
  <c r="AW40" i="3" s="1"/>
  <c r="AW47" i="3" s="1"/>
  <c r="BA9" i="3"/>
  <c r="BA36" i="3" s="1"/>
  <c r="BR33" i="3" l="1"/>
  <c r="BB12" i="3"/>
  <c r="AV47" i="3"/>
  <c r="BA40" i="3"/>
  <c r="BA47" i="3" s="1"/>
  <c r="BG9" i="3"/>
  <c r="BF12" i="3" l="1"/>
  <c r="BB36" i="3"/>
  <c r="BB40" i="3" s="1"/>
  <c r="BB47" i="3" s="1"/>
  <c r="BK9" i="3"/>
  <c r="BO9" i="3" s="1"/>
  <c r="BG36" i="3"/>
  <c r="BG40" i="3" s="1"/>
  <c r="BG47" i="3" s="1"/>
  <c r="BN12" i="3" l="1"/>
  <c r="BH12" i="3"/>
  <c r="BK12" i="3" s="1"/>
  <c r="BO12" i="3" s="1"/>
  <c r="BF36" i="3"/>
  <c r="BF40" i="3" s="1"/>
  <c r="BF47" i="3" s="1"/>
  <c r="BR9" i="3"/>
  <c r="BP12" i="3" l="1"/>
  <c r="BR12" i="3"/>
  <c r="BH36" i="3"/>
  <c r="BH40" i="3" s="1"/>
  <c r="BH47" i="3" s="1"/>
  <c r="BK36" i="3"/>
  <c r="BK40" i="3" s="1"/>
  <c r="BK47" i="3" s="1"/>
  <c r="BQ9" i="3"/>
  <c r="BQ12" i="3" l="1"/>
  <c r="BM47" i="3"/>
  <c r="BL47" i="3"/>
  <c r="F33" i="2"/>
  <c r="AL41" i="3"/>
  <c r="AQ41" i="3"/>
  <c r="D33" i="2"/>
  <c r="M25" i="2"/>
  <c r="S25" i="2" s="1"/>
  <c r="W25" i="2" s="1"/>
  <c r="M26" i="2"/>
  <c r="S26" i="2" s="1"/>
  <c r="W26" i="2" s="1"/>
  <c r="AC26" i="2" s="1"/>
  <c r="AG26" i="2" s="1"/>
  <c r="AK26" i="2" s="1"/>
  <c r="AM26" i="2" s="1"/>
  <c r="M27" i="2"/>
  <c r="S27" i="2" s="1"/>
  <c r="W27" i="2" s="1"/>
  <c r="AC27" i="2" s="1"/>
  <c r="AG27" i="2" s="1"/>
  <c r="AK27" i="2" s="1"/>
  <c r="AM27" i="2" s="1"/>
  <c r="M28" i="2"/>
  <c r="S28" i="2" s="1"/>
  <c r="W28" i="2" s="1"/>
  <c r="M29" i="2"/>
  <c r="H25" i="2"/>
  <c r="N25" i="2" s="1"/>
  <c r="R25" i="2" s="1"/>
  <c r="H26" i="2"/>
  <c r="N26" i="2" s="1"/>
  <c r="R26" i="2" s="1"/>
  <c r="H27" i="2"/>
  <c r="N27" i="2" s="1"/>
  <c r="R27" i="2" s="1"/>
  <c r="H28" i="2"/>
  <c r="N28" i="2" s="1"/>
  <c r="R28" i="2" s="1"/>
  <c r="X28" i="2" s="1"/>
  <c r="AB28" i="2" s="1"/>
  <c r="AQ25" i="2" l="1"/>
  <c r="AC25" i="2"/>
  <c r="AQ27" i="2"/>
  <c r="AJ28" i="2"/>
  <c r="X26" i="2"/>
  <c r="AB26" i="2" s="1"/>
  <c r="AJ26" i="2" s="1"/>
  <c r="AN26" i="2" s="1"/>
  <c r="AQ26" i="2"/>
  <c r="X25" i="2"/>
  <c r="AB25" i="2" s="1"/>
  <c r="AC28" i="2"/>
  <c r="AG28" i="2" s="1"/>
  <c r="AK28" i="2" s="1"/>
  <c r="AM28" i="2" s="1"/>
  <c r="AQ28" i="2"/>
  <c r="X27" i="2"/>
  <c r="AB27" i="2" s="1"/>
  <c r="AJ27" i="2" s="1"/>
  <c r="AN27" i="2" s="1"/>
  <c r="AG25" i="2" l="1"/>
  <c r="AK25" i="2" s="1"/>
  <c r="AM25" i="2" s="1"/>
  <c r="AN28" i="2"/>
  <c r="AJ25" i="2"/>
  <c r="AN25" i="2" l="1"/>
  <c r="BR32" i="3"/>
  <c r="BR22" i="3"/>
  <c r="AI35" i="2" l="1"/>
  <c r="AH35" i="2"/>
  <c r="AI34" i="2"/>
  <c r="AH34" i="2"/>
  <c r="F184" i="8"/>
  <c r="E184" i="8"/>
  <c r="E23" i="8" s="1"/>
  <c r="D184" i="8"/>
  <c r="H183" i="8" a="1"/>
  <c r="H183" i="8" s="1"/>
  <c r="G183" i="8" a="1"/>
  <c r="G183" i="8" s="1"/>
  <c r="C183" i="8"/>
  <c r="H182" i="8" a="1"/>
  <c r="H182" i="8" s="1"/>
  <c r="G182" i="8" a="1"/>
  <c r="G182" i="8" s="1"/>
  <c r="C182" i="8"/>
  <c r="H181" i="8" a="1"/>
  <c r="H181" i="8" s="1"/>
  <c r="G181" i="8" a="1"/>
  <c r="G181" i="8" s="1"/>
  <c r="C181" i="8"/>
  <c r="H180" i="8" a="1"/>
  <c r="H180" i="8" s="1"/>
  <c r="G180" i="8" a="1"/>
  <c r="G180" i="8" s="1"/>
  <c r="C180" i="8"/>
  <c r="H179" i="8" a="1"/>
  <c r="H179" i="8" s="1"/>
  <c r="G179" i="8" a="1"/>
  <c r="G179" i="8" s="1"/>
  <c r="C179" i="8"/>
  <c r="H178" i="8" a="1"/>
  <c r="H178" i="8" s="1"/>
  <c r="G178" i="8" a="1"/>
  <c r="G178" i="8" s="1"/>
  <c r="C178" i="8"/>
  <c r="H177" i="8" a="1"/>
  <c r="H177" i="8" s="1"/>
  <c r="G177" i="8" a="1"/>
  <c r="G177" i="8" s="1"/>
  <c r="C177" i="8"/>
  <c r="H176" i="8" a="1"/>
  <c r="H176" i="8" s="1"/>
  <c r="G176" i="8" a="1"/>
  <c r="G176" i="8" s="1"/>
  <c r="C176" i="8"/>
  <c r="H175" i="8" a="1"/>
  <c r="H175" i="8" s="1"/>
  <c r="G175" i="8" a="1"/>
  <c r="G175" i="8" s="1"/>
  <c r="C175" i="8"/>
  <c r="H174" i="8" a="1"/>
  <c r="H174" i="8" s="1"/>
  <c r="G174" i="8" a="1"/>
  <c r="G174" i="8" s="1"/>
  <c r="C174" i="8"/>
  <c r="H173" i="8" a="1"/>
  <c r="H173" i="8" s="1"/>
  <c r="G173" i="8" a="1"/>
  <c r="G173" i="8" s="1"/>
  <c r="C173" i="8"/>
  <c r="H172" i="8" a="1"/>
  <c r="H172" i="8" s="1"/>
  <c r="G172" i="8" a="1"/>
  <c r="G172" i="8" s="1"/>
  <c r="C172" i="8"/>
  <c r="H171" i="8" a="1"/>
  <c r="H171" i="8" s="1"/>
  <c r="G171" i="8" a="1"/>
  <c r="G171" i="8" s="1"/>
  <c r="C171" i="8"/>
  <c r="H170" i="8" a="1"/>
  <c r="H170" i="8" s="1"/>
  <c r="G170" i="8" a="1"/>
  <c r="G170" i="8" s="1"/>
  <c r="C170" i="8"/>
  <c r="H169" i="8" a="1"/>
  <c r="H169" i="8" s="1"/>
  <c r="G169" i="8" a="1"/>
  <c r="G169" i="8" s="1"/>
  <c r="C169" i="8"/>
  <c r="H168" i="8" a="1"/>
  <c r="H168" i="8" s="1"/>
  <c r="G168" i="8" a="1"/>
  <c r="G168" i="8" s="1"/>
  <c r="C168" i="8"/>
  <c r="H167" i="8" a="1"/>
  <c r="H167" i="8" s="1"/>
  <c r="G167" i="8" a="1"/>
  <c r="G167" i="8" s="1"/>
  <c r="C167" i="8"/>
  <c r="H166" i="8" a="1"/>
  <c r="H166" i="8" s="1"/>
  <c r="G166" i="8" a="1"/>
  <c r="G166" i="8" s="1"/>
  <c r="C166" i="8"/>
  <c r="H165" i="8" a="1"/>
  <c r="H165" i="8" s="1"/>
  <c r="G165" i="8" a="1"/>
  <c r="G165" i="8" s="1"/>
  <c r="C165" i="8"/>
  <c r="H164" i="8" a="1"/>
  <c r="H164" i="8" s="1"/>
  <c r="G164" i="8" a="1"/>
  <c r="G164" i="8" s="1"/>
  <c r="C164" i="8"/>
  <c r="H163" i="8" a="1"/>
  <c r="H163" i="8" s="1"/>
  <c r="G163" i="8" a="1"/>
  <c r="G163" i="8" s="1"/>
  <c r="C163" i="8"/>
  <c r="H162" i="8" a="1"/>
  <c r="H162" i="8" s="1"/>
  <c r="G162" i="8" a="1"/>
  <c r="G162" i="8" s="1"/>
  <c r="C162" i="8"/>
  <c r="H161" i="8" a="1"/>
  <c r="H161" i="8" s="1"/>
  <c r="G161" i="8" a="1"/>
  <c r="G161" i="8" s="1"/>
  <c r="C161" i="8"/>
  <c r="H160" i="8" a="1"/>
  <c r="H160" i="8" s="1"/>
  <c r="G160" i="8" a="1"/>
  <c r="G160" i="8" s="1"/>
  <c r="C160" i="8"/>
  <c r="H159" i="8" a="1"/>
  <c r="H159" i="8" s="1"/>
  <c r="G159" i="8" a="1"/>
  <c r="G159" i="8" s="1"/>
  <c r="C159" i="8"/>
  <c r="H158" i="8" a="1"/>
  <c r="H158" i="8" s="1"/>
  <c r="G158" i="8" a="1"/>
  <c r="G158" i="8" s="1"/>
  <c r="C158" i="8"/>
  <c r="H157" i="8" a="1"/>
  <c r="H157" i="8" s="1"/>
  <c r="G157" i="8" a="1"/>
  <c r="G157" i="8" s="1"/>
  <c r="C157" i="8"/>
  <c r="H156" i="8" a="1"/>
  <c r="H156" i="8" s="1"/>
  <c r="G156" i="8" a="1"/>
  <c r="G156" i="8" s="1"/>
  <c r="C156" i="8"/>
  <c r="H155" i="8" a="1"/>
  <c r="H155" i="8" s="1"/>
  <c r="G155" i="8" a="1"/>
  <c r="G155" i="8" s="1"/>
  <c r="C155" i="8"/>
  <c r="H154" i="8" a="1"/>
  <c r="H154" i="8" s="1"/>
  <c r="G154" i="8" a="1"/>
  <c r="G154" i="8" s="1"/>
  <c r="C154" i="8"/>
  <c r="H153" i="8" a="1"/>
  <c r="H153" i="8" s="1"/>
  <c r="G153" i="8" a="1"/>
  <c r="G153" i="8" s="1"/>
  <c r="C153" i="8"/>
  <c r="H152" i="8" a="1"/>
  <c r="H152" i="8" s="1"/>
  <c r="G152" i="8" a="1"/>
  <c r="G152" i="8" s="1"/>
  <c r="C152" i="8"/>
  <c r="H151" i="8" a="1"/>
  <c r="H151" i="8" s="1"/>
  <c r="G151" i="8" a="1"/>
  <c r="G151" i="8" s="1"/>
  <c r="C151" i="8"/>
  <c r="H150" i="8" a="1"/>
  <c r="H150" i="8" s="1"/>
  <c r="G150" i="8" a="1"/>
  <c r="G150" i="8" s="1"/>
  <c r="C150" i="8"/>
  <c r="H149" i="8" a="1"/>
  <c r="H149" i="8" s="1"/>
  <c r="G149" i="8" a="1"/>
  <c r="G149" i="8" s="1"/>
  <c r="C149" i="8"/>
  <c r="H148" i="8" a="1"/>
  <c r="H148" i="8" s="1"/>
  <c r="G148" i="8" a="1"/>
  <c r="G148" i="8" s="1"/>
  <c r="C148" i="8"/>
  <c r="H147" i="8" a="1"/>
  <c r="H147" i="8" s="1"/>
  <c r="G147" i="8" a="1"/>
  <c r="G147" i="8" s="1"/>
  <c r="C147" i="8"/>
  <c r="H146" i="8" a="1"/>
  <c r="H146" i="8" s="1"/>
  <c r="G146" i="8" a="1"/>
  <c r="G146" i="8" s="1"/>
  <c r="C146" i="8"/>
  <c r="H145" i="8" a="1"/>
  <c r="H145" i="8" s="1"/>
  <c r="G145" i="8" a="1"/>
  <c r="G145" i="8" s="1"/>
  <c r="C145" i="8"/>
  <c r="H144" i="8" a="1"/>
  <c r="H144" i="8" s="1"/>
  <c r="G144" i="8" a="1"/>
  <c r="G144" i="8" s="1"/>
  <c r="C144" i="8"/>
  <c r="H143" i="8" a="1"/>
  <c r="H143" i="8" s="1"/>
  <c r="G143" i="8" a="1"/>
  <c r="G143" i="8" s="1"/>
  <c r="C143" i="8"/>
  <c r="H142" i="8" a="1"/>
  <c r="H142" i="8" s="1"/>
  <c r="G142" i="8" a="1"/>
  <c r="G142" i="8" s="1"/>
  <c r="C142" i="8"/>
  <c r="H141" i="8" a="1"/>
  <c r="H141" i="8" s="1"/>
  <c r="G141" i="8" a="1"/>
  <c r="G141" i="8" s="1"/>
  <c r="C141" i="8"/>
  <c r="H140" i="8" a="1"/>
  <c r="H140" i="8" s="1"/>
  <c r="G140" i="8" a="1"/>
  <c r="G140" i="8" s="1"/>
  <c r="C140" i="8"/>
  <c r="H139" i="8" a="1"/>
  <c r="H139" i="8" s="1"/>
  <c r="G139" i="8" a="1"/>
  <c r="G139" i="8" s="1"/>
  <c r="C139" i="8"/>
  <c r="H138" i="8" a="1"/>
  <c r="H138" i="8" s="1"/>
  <c r="G138" i="8" a="1"/>
  <c r="G138" i="8" s="1"/>
  <c r="C138" i="8"/>
  <c r="H137" i="8" a="1"/>
  <c r="H137" i="8" s="1"/>
  <c r="G137" i="8" a="1"/>
  <c r="G137" i="8" s="1"/>
  <c r="C137" i="8"/>
  <c r="H136" i="8" a="1"/>
  <c r="H136" i="8" s="1"/>
  <c r="G136" i="8" a="1"/>
  <c r="G136" i="8" s="1"/>
  <c r="C136" i="8"/>
  <c r="H135" i="8" a="1"/>
  <c r="H135" i="8" s="1"/>
  <c r="G135" i="8" a="1"/>
  <c r="G135" i="8" s="1"/>
  <c r="C135" i="8"/>
  <c r="H134" i="8" a="1"/>
  <c r="H134" i="8" s="1"/>
  <c r="G134" i="8" a="1"/>
  <c r="G134" i="8" s="1"/>
  <c r="C134" i="8"/>
  <c r="H133" i="8" a="1"/>
  <c r="H133" i="8" s="1"/>
  <c r="G133" i="8" a="1"/>
  <c r="G133" i="8" s="1"/>
  <c r="C133" i="8"/>
  <c r="H132" i="8" a="1"/>
  <c r="H132" i="8" s="1"/>
  <c r="G132" i="8" a="1"/>
  <c r="G132" i="8" s="1"/>
  <c r="C132" i="8"/>
  <c r="H131" i="8" a="1"/>
  <c r="H131" i="8" s="1"/>
  <c r="G131" i="8" a="1"/>
  <c r="G131" i="8" s="1"/>
  <c r="C131" i="8"/>
  <c r="H130" i="8" a="1"/>
  <c r="H130" i="8" s="1"/>
  <c r="G130" i="8" a="1"/>
  <c r="G130" i="8" s="1"/>
  <c r="C130" i="8"/>
  <c r="H129" i="8" a="1"/>
  <c r="H129" i="8" s="1"/>
  <c r="G129" i="8" a="1"/>
  <c r="G129" i="8" s="1"/>
  <c r="C129" i="8"/>
  <c r="H128" i="8" a="1"/>
  <c r="H128" i="8" s="1"/>
  <c r="G128" i="8" a="1"/>
  <c r="G128" i="8" s="1"/>
  <c r="C128" i="8"/>
  <c r="H127" i="8" a="1"/>
  <c r="H127" i="8" s="1"/>
  <c r="G127" i="8" a="1"/>
  <c r="G127" i="8" s="1"/>
  <c r="C127" i="8"/>
  <c r="H126" i="8" a="1"/>
  <c r="H126" i="8" s="1"/>
  <c r="G126" i="8" a="1"/>
  <c r="G126" i="8" s="1"/>
  <c r="C126" i="8"/>
  <c r="H125" i="8" a="1"/>
  <c r="H125" i="8" s="1"/>
  <c r="G125" i="8" a="1"/>
  <c r="G125" i="8" s="1"/>
  <c r="C125" i="8"/>
  <c r="H124" i="8" a="1"/>
  <c r="H124" i="8" s="1"/>
  <c r="G124" i="8" a="1"/>
  <c r="G124" i="8" s="1"/>
  <c r="C124" i="8"/>
  <c r="H123" i="8" a="1"/>
  <c r="H123" i="8" s="1"/>
  <c r="G123" i="8" a="1"/>
  <c r="G123" i="8" s="1"/>
  <c r="C123" i="8"/>
  <c r="H122" i="8" a="1"/>
  <c r="H122" i="8" s="1"/>
  <c r="G122" i="8" a="1"/>
  <c r="G122" i="8" s="1"/>
  <c r="C122" i="8"/>
  <c r="H121" i="8" a="1"/>
  <c r="H121" i="8" s="1"/>
  <c r="G121" i="8" a="1"/>
  <c r="G121" i="8" s="1"/>
  <c r="C121" i="8"/>
  <c r="H120" i="8" a="1"/>
  <c r="H120" i="8" s="1"/>
  <c r="G120" i="8" a="1"/>
  <c r="G120" i="8" s="1"/>
  <c r="C120" i="8"/>
  <c r="H119" i="8" a="1"/>
  <c r="H119" i="8" s="1"/>
  <c r="G119" i="8" a="1"/>
  <c r="G119" i="8" s="1"/>
  <c r="C119" i="8"/>
  <c r="H118" i="8" a="1"/>
  <c r="H118" i="8" s="1"/>
  <c r="G118" i="8" a="1"/>
  <c r="G118" i="8" s="1"/>
  <c r="C118" i="8"/>
  <c r="H117" i="8" a="1"/>
  <c r="H117" i="8" s="1"/>
  <c r="G117" i="8" a="1"/>
  <c r="G117" i="8" s="1"/>
  <c r="C117" i="8"/>
  <c r="H116" i="8" a="1"/>
  <c r="H116" i="8" s="1"/>
  <c r="G116" i="8" a="1"/>
  <c r="G116" i="8" s="1"/>
  <c r="C116" i="8"/>
  <c r="H115" i="8" a="1"/>
  <c r="H115" i="8" s="1"/>
  <c r="G115" i="8" a="1"/>
  <c r="G115" i="8" s="1"/>
  <c r="C115" i="8"/>
  <c r="H114" i="8" a="1"/>
  <c r="H114" i="8" s="1"/>
  <c r="G114" i="8" a="1"/>
  <c r="G114" i="8" s="1"/>
  <c r="C114" i="8"/>
  <c r="H113" i="8" a="1"/>
  <c r="H113" i="8" s="1"/>
  <c r="G113" i="8" a="1"/>
  <c r="G113" i="8" s="1"/>
  <c r="C113" i="8"/>
  <c r="H112" i="8" a="1"/>
  <c r="H112" i="8" s="1"/>
  <c r="G112" i="8" a="1"/>
  <c r="G112" i="8" s="1"/>
  <c r="C112" i="8"/>
  <c r="H111" i="8" a="1"/>
  <c r="H111" i="8" s="1"/>
  <c r="G111" i="8" a="1"/>
  <c r="G111" i="8" s="1"/>
  <c r="C111" i="8"/>
  <c r="H110" i="8" a="1"/>
  <c r="H110" i="8" s="1"/>
  <c r="G110" i="8" a="1"/>
  <c r="G110" i="8" s="1"/>
  <c r="C110" i="8"/>
  <c r="H109" i="8" a="1"/>
  <c r="H109" i="8" s="1"/>
  <c r="G109" i="8" a="1"/>
  <c r="G109" i="8" s="1"/>
  <c r="C109" i="8"/>
  <c r="H108" i="8" a="1"/>
  <c r="H108" i="8" s="1"/>
  <c r="G108" i="8" a="1"/>
  <c r="G108" i="8" s="1"/>
  <c r="C108" i="8"/>
  <c r="H107" i="8" a="1"/>
  <c r="H107" i="8" s="1"/>
  <c r="G107" i="8" a="1"/>
  <c r="G107" i="8" s="1"/>
  <c r="C107" i="8"/>
  <c r="H106" i="8" a="1"/>
  <c r="H106" i="8" s="1"/>
  <c r="G106" i="8" a="1"/>
  <c r="G106" i="8" s="1"/>
  <c r="C106" i="8"/>
  <c r="H105" i="8" a="1"/>
  <c r="H105" i="8" s="1"/>
  <c r="G105" i="8" a="1"/>
  <c r="G105" i="8" s="1"/>
  <c r="C105" i="8"/>
  <c r="H104" i="8" a="1"/>
  <c r="H104" i="8" s="1"/>
  <c r="G104" i="8" a="1"/>
  <c r="G104" i="8" s="1"/>
  <c r="C104" i="8"/>
  <c r="H103" i="8" a="1"/>
  <c r="H103" i="8" s="1"/>
  <c r="G103" i="8" a="1"/>
  <c r="G103" i="8" s="1"/>
  <c r="C103" i="8"/>
  <c r="H102" i="8" a="1"/>
  <c r="H102" i="8" s="1"/>
  <c r="G102" i="8" a="1"/>
  <c r="G102" i="8" s="1"/>
  <c r="C102" i="8"/>
  <c r="H101" i="8" a="1"/>
  <c r="H101" i="8" s="1"/>
  <c r="G101" i="8" a="1"/>
  <c r="G101" i="8" s="1"/>
  <c r="C101" i="8"/>
  <c r="H100" i="8" a="1"/>
  <c r="H100" i="8" s="1"/>
  <c r="G100" i="8" a="1"/>
  <c r="G100" i="8" s="1"/>
  <c r="C100" i="8"/>
  <c r="H99" i="8" a="1"/>
  <c r="H99" i="8" s="1"/>
  <c r="G99" i="8" a="1"/>
  <c r="G99" i="8" s="1"/>
  <c r="C99" i="8"/>
  <c r="H98" i="8" a="1"/>
  <c r="H98" i="8" s="1"/>
  <c r="G98" i="8" a="1"/>
  <c r="G98" i="8" s="1"/>
  <c r="C98" i="8"/>
  <c r="H97" i="8" a="1"/>
  <c r="H97" i="8" s="1"/>
  <c r="G97" i="8" a="1"/>
  <c r="G97" i="8" s="1"/>
  <c r="C97" i="8"/>
  <c r="H96" i="8" a="1"/>
  <c r="H96" i="8" s="1"/>
  <c r="G96" i="8" a="1"/>
  <c r="G96" i="8" s="1"/>
  <c r="C96" i="8"/>
  <c r="H95" i="8" a="1"/>
  <c r="H95" i="8" s="1"/>
  <c r="G95" i="8" a="1"/>
  <c r="G95" i="8" s="1"/>
  <c r="C95" i="8"/>
  <c r="H94" i="8" a="1"/>
  <c r="H94" i="8" s="1"/>
  <c r="G94" i="8" a="1"/>
  <c r="G94" i="8" s="1"/>
  <c r="C94" i="8"/>
  <c r="H93" i="8" a="1"/>
  <c r="H93" i="8" s="1"/>
  <c r="G93" i="8" a="1"/>
  <c r="G93" i="8" s="1"/>
  <c r="C93" i="8"/>
  <c r="H92" i="8" a="1"/>
  <c r="H92" i="8" s="1"/>
  <c r="G92" i="8" a="1"/>
  <c r="G92" i="8" s="1"/>
  <c r="C92" i="8"/>
  <c r="H91" i="8" a="1"/>
  <c r="H91" i="8" s="1"/>
  <c r="G91" i="8" a="1"/>
  <c r="G91" i="8" s="1"/>
  <c r="C91" i="8"/>
  <c r="H90" i="8" a="1"/>
  <c r="H90" i="8" s="1"/>
  <c r="G90" i="8" a="1"/>
  <c r="G90" i="8" s="1"/>
  <c r="C90" i="8"/>
  <c r="H89" i="8" a="1"/>
  <c r="H89" i="8" s="1"/>
  <c r="G89" i="8" a="1"/>
  <c r="G89" i="8" s="1"/>
  <c r="C89" i="8"/>
  <c r="H88" i="8" a="1"/>
  <c r="H88" i="8" s="1"/>
  <c r="G88" i="8" a="1"/>
  <c r="G88" i="8" s="1"/>
  <c r="C88" i="8"/>
  <c r="H87" i="8" a="1"/>
  <c r="H87" i="8" s="1"/>
  <c r="G87" i="8" a="1"/>
  <c r="G87" i="8" s="1"/>
  <c r="C87" i="8"/>
  <c r="H86" i="8" a="1"/>
  <c r="H86" i="8" s="1"/>
  <c r="G86" i="8" a="1"/>
  <c r="G86" i="8" s="1"/>
  <c r="C86" i="8"/>
  <c r="H85" i="8" a="1"/>
  <c r="H85" i="8" s="1"/>
  <c r="G85" i="8" a="1"/>
  <c r="G85" i="8" s="1"/>
  <c r="C85" i="8"/>
  <c r="H84" i="8" a="1"/>
  <c r="H84" i="8" s="1"/>
  <c r="G84" i="8" a="1"/>
  <c r="G84" i="8" s="1"/>
  <c r="C84" i="8"/>
  <c r="H83" i="8" a="1"/>
  <c r="H83" i="8" s="1"/>
  <c r="G83" i="8" a="1"/>
  <c r="G83" i="8" s="1"/>
  <c r="C83" i="8"/>
  <c r="H82" i="8" a="1"/>
  <c r="H82" i="8" s="1"/>
  <c r="G82" i="8" a="1"/>
  <c r="G82" i="8" s="1"/>
  <c r="C82" i="8"/>
  <c r="H81" i="8" a="1"/>
  <c r="H81" i="8" s="1"/>
  <c r="G81" i="8" a="1"/>
  <c r="G81" i="8" s="1"/>
  <c r="C81" i="8"/>
  <c r="H80" i="8" a="1"/>
  <c r="H80" i="8" s="1"/>
  <c r="G80" i="8" a="1"/>
  <c r="G80" i="8" s="1"/>
  <c r="C80" i="8"/>
  <c r="H79" i="8" a="1"/>
  <c r="H79" i="8" s="1"/>
  <c r="G79" i="8" a="1"/>
  <c r="G79" i="8" s="1"/>
  <c r="C79" i="8"/>
  <c r="H78" i="8" a="1"/>
  <c r="H78" i="8" s="1"/>
  <c r="G78" i="8" a="1"/>
  <c r="G78" i="8" s="1"/>
  <c r="C78" i="8"/>
  <c r="H77" i="8" a="1"/>
  <c r="H77" i="8" s="1"/>
  <c r="G77" i="8" a="1"/>
  <c r="G77" i="8" s="1"/>
  <c r="C77" i="8"/>
  <c r="H76" i="8" a="1"/>
  <c r="H76" i="8" s="1"/>
  <c r="G76" i="8" a="1"/>
  <c r="G76" i="8" s="1"/>
  <c r="C76" i="8"/>
  <c r="H75" i="8" a="1"/>
  <c r="H75" i="8" s="1"/>
  <c r="G75" i="8" a="1"/>
  <c r="G75" i="8" s="1"/>
  <c r="C75" i="8"/>
  <c r="H74" i="8" a="1"/>
  <c r="H74" i="8" s="1"/>
  <c r="G74" i="8" a="1"/>
  <c r="G74" i="8" s="1"/>
  <c r="C74" i="8"/>
  <c r="H73" i="8" a="1"/>
  <c r="H73" i="8" s="1"/>
  <c r="G73" i="8" a="1"/>
  <c r="G73" i="8" s="1"/>
  <c r="C73" i="8"/>
  <c r="H72" i="8" a="1"/>
  <c r="H72" i="8" s="1"/>
  <c r="G72" i="8" a="1"/>
  <c r="G72" i="8" s="1"/>
  <c r="C72" i="8"/>
  <c r="H71" i="8" a="1"/>
  <c r="H71" i="8" s="1"/>
  <c r="G71" i="8" a="1"/>
  <c r="G71" i="8" s="1"/>
  <c r="C71" i="8"/>
  <c r="H70" i="8" a="1"/>
  <c r="H70" i="8" s="1"/>
  <c r="G70" i="8" a="1"/>
  <c r="G70" i="8" s="1"/>
  <c r="C70" i="8"/>
  <c r="H69" i="8" a="1"/>
  <c r="H69" i="8" s="1"/>
  <c r="G69" i="8" a="1"/>
  <c r="G69" i="8" s="1"/>
  <c r="C69" i="8"/>
  <c r="H68" i="8" a="1"/>
  <c r="H68" i="8" s="1"/>
  <c r="G68" i="8" a="1"/>
  <c r="G68" i="8" s="1"/>
  <c r="C68" i="8"/>
  <c r="H67" i="8" a="1"/>
  <c r="H67" i="8" s="1"/>
  <c r="G67" i="8" a="1"/>
  <c r="G67" i="8" s="1"/>
  <c r="C67" i="8"/>
  <c r="H66" i="8" a="1"/>
  <c r="H66" i="8" s="1"/>
  <c r="G66" i="8" a="1"/>
  <c r="G66" i="8" s="1"/>
  <c r="C66" i="8"/>
  <c r="H65" i="8" a="1"/>
  <c r="H65" i="8" s="1"/>
  <c r="G65" i="8" a="1"/>
  <c r="G65" i="8" s="1"/>
  <c r="C65" i="8"/>
  <c r="H64" i="8" a="1"/>
  <c r="H64" i="8" s="1"/>
  <c r="G64" i="8" a="1"/>
  <c r="G64" i="8" s="1"/>
  <c r="C64" i="8"/>
  <c r="H63" i="8" a="1"/>
  <c r="H63" i="8" s="1"/>
  <c r="G63" i="8" a="1"/>
  <c r="G63" i="8" s="1"/>
  <c r="C63" i="8"/>
  <c r="H62" i="8" a="1"/>
  <c r="H62" i="8" s="1"/>
  <c r="G62" i="8" a="1"/>
  <c r="G62" i="8" s="1"/>
  <c r="C62" i="8"/>
  <c r="H61" i="8" a="1"/>
  <c r="H61" i="8" s="1"/>
  <c r="G61" i="8" a="1"/>
  <c r="G61" i="8" s="1"/>
  <c r="C61" i="8"/>
  <c r="H60" i="8" a="1"/>
  <c r="H60" i="8" s="1"/>
  <c r="G60" i="8" a="1"/>
  <c r="G60" i="8" s="1"/>
  <c r="C60" i="8"/>
  <c r="H59" i="8" a="1"/>
  <c r="H59" i="8" s="1"/>
  <c r="G59" i="8" a="1"/>
  <c r="G59" i="8" s="1"/>
  <c r="C59" i="8"/>
  <c r="H58" i="8" a="1"/>
  <c r="H58" i="8" s="1"/>
  <c r="G58" i="8" a="1"/>
  <c r="G58" i="8" s="1"/>
  <c r="C58" i="8"/>
  <c r="H57" i="8" a="1"/>
  <c r="H57" i="8" s="1"/>
  <c r="G57" i="8" a="1"/>
  <c r="G57" i="8" s="1"/>
  <c r="C57" i="8"/>
  <c r="H56" i="8" a="1"/>
  <c r="H56" i="8" s="1"/>
  <c r="G56" i="8" a="1"/>
  <c r="G56" i="8" s="1"/>
  <c r="C56" i="8"/>
  <c r="H55" i="8" a="1"/>
  <c r="H55" i="8" s="1"/>
  <c r="G55" i="8" a="1"/>
  <c r="G55" i="8" s="1"/>
  <c r="C55" i="8"/>
  <c r="H54" i="8" a="1"/>
  <c r="H54" i="8" s="1"/>
  <c r="G54" i="8" a="1"/>
  <c r="G54" i="8" s="1"/>
  <c r="C54" i="8"/>
  <c r="H53" i="8" a="1"/>
  <c r="H53" i="8" s="1"/>
  <c r="G53" i="8" a="1"/>
  <c r="G53" i="8" s="1"/>
  <c r="C53" i="8"/>
  <c r="H52" i="8" a="1"/>
  <c r="H52" i="8" s="1"/>
  <c r="G52" i="8" a="1"/>
  <c r="G52" i="8" s="1"/>
  <c r="C52" i="8"/>
  <c r="H51" i="8" a="1"/>
  <c r="H51" i="8" s="1"/>
  <c r="G51" i="8" a="1"/>
  <c r="G51" i="8" s="1"/>
  <c r="C51" i="8"/>
  <c r="H50" i="8" a="1"/>
  <c r="H50" i="8" s="1"/>
  <c r="G50" i="8" a="1"/>
  <c r="G50" i="8" s="1"/>
  <c r="C50" i="8"/>
  <c r="H49" i="8" a="1"/>
  <c r="H49" i="8" s="1"/>
  <c r="G49" i="8" a="1"/>
  <c r="G49" i="8" s="1"/>
  <c r="C49" i="8"/>
  <c r="H48" i="8" a="1"/>
  <c r="H48" i="8" s="1"/>
  <c r="G48" i="8" a="1"/>
  <c r="G48" i="8" s="1"/>
  <c r="C48" i="8"/>
  <c r="H47" i="8" a="1"/>
  <c r="H47" i="8" s="1"/>
  <c r="G47" i="8" a="1"/>
  <c r="G47" i="8" s="1"/>
  <c r="C47" i="8"/>
  <c r="H46" i="8" a="1"/>
  <c r="H46" i="8" s="1"/>
  <c r="G46" i="8" a="1"/>
  <c r="G46" i="8" s="1"/>
  <c r="C46" i="8"/>
  <c r="H45" i="8" a="1"/>
  <c r="H45" i="8" s="1"/>
  <c r="G45" i="8" a="1"/>
  <c r="G45" i="8" s="1"/>
  <c r="C45" i="8"/>
  <c r="H44" i="8" a="1"/>
  <c r="H44" i="8" s="1"/>
  <c r="G44" i="8" a="1"/>
  <c r="G44" i="8" s="1"/>
  <c r="C44" i="8"/>
  <c r="H43" i="8" a="1"/>
  <c r="H43" i="8" s="1"/>
  <c r="G43" i="8" a="1"/>
  <c r="G43" i="8" s="1"/>
  <c r="C43" i="8"/>
  <c r="H42" i="8" a="1"/>
  <c r="H42" i="8" s="1"/>
  <c r="G42" i="8" a="1"/>
  <c r="G42" i="8" s="1"/>
  <c r="C42" i="8"/>
  <c r="H41" i="8" a="1"/>
  <c r="H41" i="8" s="1"/>
  <c r="G41" i="8" a="1"/>
  <c r="G41" i="8" s="1"/>
  <c r="C41" i="8"/>
  <c r="H40" i="8" a="1"/>
  <c r="H40" i="8" s="1"/>
  <c r="G40" i="8" a="1"/>
  <c r="G40" i="8" s="1"/>
  <c r="C40" i="8"/>
  <c r="H39" i="8" a="1"/>
  <c r="H39" i="8" s="1"/>
  <c r="G39" i="8" a="1"/>
  <c r="G39" i="8" s="1"/>
  <c r="C39" i="8"/>
  <c r="H38" i="8" a="1"/>
  <c r="H38" i="8" s="1"/>
  <c r="G38" i="8" a="1"/>
  <c r="G38" i="8" s="1"/>
  <c r="C38" i="8"/>
  <c r="H37" i="8" a="1"/>
  <c r="H37" i="8" s="1"/>
  <c r="G37" i="8" a="1"/>
  <c r="G37" i="8" s="1"/>
  <c r="C37" i="8"/>
  <c r="H36" i="8" a="1"/>
  <c r="H36" i="8" s="1"/>
  <c r="G36" i="8" a="1"/>
  <c r="G36" i="8" s="1"/>
  <c r="C36" i="8"/>
  <c r="H35" i="8" a="1"/>
  <c r="H35" i="8" s="1"/>
  <c r="G35" i="8" a="1"/>
  <c r="G35" i="8" s="1"/>
  <c r="C35" i="8"/>
  <c r="H34" i="8" a="1"/>
  <c r="H34" i="8" s="1"/>
  <c r="G34" i="8" a="1"/>
  <c r="G34" i="8" s="1"/>
  <c r="C34" i="8"/>
  <c r="C27" i="8"/>
  <c r="F23" i="8"/>
  <c r="D23" i="8"/>
  <c r="H21" i="8" a="1"/>
  <c r="H21" i="8" s="1"/>
  <c r="H22" i="8" s="1"/>
  <c r="G21" i="8" a="1"/>
  <c r="G21" i="8" s="1"/>
  <c r="G22" i="8" s="1"/>
  <c r="F21" i="8" a="1"/>
  <c r="F21" i="8" s="1"/>
  <c r="F22" i="8" s="1"/>
  <c r="E21" i="8" a="1"/>
  <c r="E21" i="8" s="1"/>
  <c r="E22" i="8" s="1"/>
  <c r="D21" i="8" a="1"/>
  <c r="D21" i="8" s="1"/>
  <c r="C20" i="8"/>
  <c r="C19" i="8"/>
  <c r="G18" i="8"/>
  <c r="F18" i="8" s="1"/>
  <c r="E18" i="8" s="1"/>
  <c r="D18" i="8" s="1"/>
  <c r="F6" i="7"/>
  <c r="G6" i="7"/>
  <c r="D53" i="7"/>
  <c r="D20" i="7"/>
  <c r="C81" i="7"/>
  <c r="C80" i="7"/>
  <c r="D77" i="7"/>
  <c r="Y71" i="7"/>
  <c r="X71" i="7"/>
  <c r="W71" i="7"/>
  <c r="V71" i="7"/>
  <c r="U71" i="7"/>
  <c r="T71" i="7"/>
  <c r="S71" i="7"/>
  <c r="R71" i="7"/>
  <c r="Q71" i="7"/>
  <c r="P71" i="7"/>
  <c r="O71" i="7"/>
  <c r="N71" i="7"/>
  <c r="M71" i="7"/>
  <c r="L71" i="7"/>
  <c r="K71" i="7"/>
  <c r="J71" i="7"/>
  <c r="I71" i="7"/>
  <c r="H71" i="7"/>
  <c r="G71" i="7"/>
  <c r="F71" i="7"/>
  <c r="D65" i="7"/>
  <c r="Y59" i="7"/>
  <c r="X59" i="7"/>
  <c r="W59" i="7"/>
  <c r="V59" i="7"/>
  <c r="U59" i="7"/>
  <c r="T59" i="7"/>
  <c r="S59" i="7"/>
  <c r="R59" i="7"/>
  <c r="Q59" i="7"/>
  <c r="P59" i="7"/>
  <c r="O59" i="7"/>
  <c r="N59" i="7"/>
  <c r="M59" i="7"/>
  <c r="L59" i="7"/>
  <c r="K59" i="7"/>
  <c r="J59" i="7"/>
  <c r="I59" i="7"/>
  <c r="H59" i="7"/>
  <c r="G59" i="7"/>
  <c r="F59" i="7"/>
  <c r="D59" i="7"/>
  <c r="D57" i="7"/>
  <c r="B44" i="7"/>
  <c r="B43" i="7"/>
  <c r="B42" i="7"/>
  <c r="B41" i="7"/>
  <c r="B40" i="7"/>
  <c r="B39" i="7"/>
  <c r="B38" i="7"/>
  <c r="B37" i="7"/>
  <c r="B36" i="7"/>
  <c r="B35" i="7"/>
  <c r="B34" i="7"/>
  <c r="B33" i="7"/>
  <c r="B32" i="7"/>
  <c r="B31" i="7"/>
  <c r="B30" i="7"/>
  <c r="B29" i="7"/>
  <c r="B28" i="7"/>
  <c r="B27" i="7"/>
  <c r="B26" i="7"/>
  <c r="B25" i="7"/>
  <c r="Y4" i="7"/>
  <c r="Y7" i="7" s="1"/>
  <c r="X4" i="7"/>
  <c r="X16" i="7" s="1"/>
  <c r="W4" i="7"/>
  <c r="W12" i="7" s="1"/>
  <c r="V4" i="7"/>
  <c r="V28" i="7" s="1"/>
  <c r="U4" i="7"/>
  <c r="U15" i="7" s="1"/>
  <c r="T4" i="7"/>
  <c r="T43" i="7" s="1"/>
  <c r="S4" i="7"/>
  <c r="S8" i="7" s="1"/>
  <c r="R4" i="7"/>
  <c r="R8" i="7" s="1"/>
  <c r="Q4" i="7"/>
  <c r="Q19" i="7" s="1"/>
  <c r="P4" i="7"/>
  <c r="P12" i="7" s="1"/>
  <c r="O4" i="7"/>
  <c r="O12" i="7" s="1"/>
  <c r="N4" i="7"/>
  <c r="N14" i="7" s="1"/>
  <c r="M4" i="7"/>
  <c r="M9" i="7" s="1"/>
  <c r="L4" i="7"/>
  <c r="L5" i="7" s="1"/>
  <c r="K4" i="7"/>
  <c r="K32" i="7" s="1"/>
  <c r="J4" i="7"/>
  <c r="J8" i="7" s="1"/>
  <c r="I4" i="7"/>
  <c r="I64" i="7" s="1"/>
  <c r="H4" i="7"/>
  <c r="H14" i="7" s="1"/>
  <c r="G4" i="7"/>
  <c r="G8" i="7" s="1"/>
  <c r="F4" i="7"/>
  <c r="F18" i="7" s="1"/>
  <c r="B791" i="6"/>
  <c r="B789" i="6"/>
  <c r="B787" i="6"/>
  <c r="B785" i="6"/>
  <c r="B783" i="6"/>
  <c r="B781" i="6"/>
  <c r="B779" i="6"/>
  <c r="B777" i="6"/>
  <c r="B775" i="6"/>
  <c r="B773" i="6"/>
  <c r="B771" i="6"/>
  <c r="B769" i="6"/>
  <c r="B767" i="6"/>
  <c r="B765" i="6"/>
  <c r="B763" i="6"/>
  <c r="B761" i="6"/>
  <c r="B759" i="6"/>
  <c r="B757" i="6"/>
  <c r="B755" i="6"/>
  <c r="B753" i="6"/>
  <c r="B751" i="6"/>
  <c r="B749" i="6"/>
  <c r="B747" i="6"/>
  <c r="B745" i="6"/>
  <c r="B743" i="6"/>
  <c r="B741" i="6"/>
  <c r="B739" i="6"/>
  <c r="B737" i="6"/>
  <c r="B735" i="6"/>
  <c r="B733" i="6"/>
  <c r="B731" i="6"/>
  <c r="B729" i="6"/>
  <c r="B727" i="6"/>
  <c r="B725" i="6"/>
  <c r="B723" i="6"/>
  <c r="B721" i="6"/>
  <c r="B719" i="6"/>
  <c r="B717" i="6"/>
  <c r="B715" i="6"/>
  <c r="B713" i="6"/>
  <c r="B711" i="6"/>
  <c r="B709" i="6"/>
  <c r="B707" i="6"/>
  <c r="B705" i="6"/>
  <c r="B703" i="6"/>
  <c r="B701" i="6"/>
  <c r="B699" i="6"/>
  <c r="B697" i="6"/>
  <c r="B695" i="6"/>
  <c r="B693" i="6"/>
  <c r="B691" i="6"/>
  <c r="B689" i="6"/>
  <c r="B687" i="6"/>
  <c r="B685" i="6"/>
  <c r="B683" i="6"/>
  <c r="B681" i="6"/>
  <c r="B679" i="6"/>
  <c r="B677" i="6"/>
  <c r="B675" i="6"/>
  <c r="B673" i="6"/>
  <c r="B671" i="6"/>
  <c r="B669" i="6"/>
  <c r="B667" i="6"/>
  <c r="B665" i="6"/>
  <c r="B663" i="6"/>
  <c r="B661" i="6"/>
  <c r="B659" i="6"/>
  <c r="B657" i="6"/>
  <c r="B655" i="6"/>
  <c r="B653" i="6"/>
  <c r="B651" i="6"/>
  <c r="B649" i="6"/>
  <c r="B647" i="6"/>
  <c r="B645" i="6"/>
  <c r="B643" i="6"/>
  <c r="B641" i="6"/>
  <c r="B639" i="6"/>
  <c r="B637" i="6"/>
  <c r="B635" i="6"/>
  <c r="B633" i="6"/>
  <c r="B631" i="6"/>
  <c r="B629" i="6"/>
  <c r="B627" i="6"/>
  <c r="B625" i="6"/>
  <c r="B623" i="6"/>
  <c r="B621" i="6"/>
  <c r="B619" i="6"/>
  <c r="B617" i="6"/>
  <c r="B615" i="6"/>
  <c r="B613" i="6"/>
  <c r="B611" i="6"/>
  <c r="B609" i="6"/>
  <c r="B607" i="6"/>
  <c r="B605" i="6"/>
  <c r="B603" i="6"/>
  <c r="B601" i="6"/>
  <c r="B599" i="6"/>
  <c r="B597" i="6"/>
  <c r="B595" i="6"/>
  <c r="B593" i="6"/>
  <c r="B591" i="6"/>
  <c r="B589" i="6"/>
  <c r="B587" i="6"/>
  <c r="B585" i="6"/>
  <c r="B583" i="6"/>
  <c r="B581" i="6"/>
  <c r="B579" i="6"/>
  <c r="B577" i="6"/>
  <c r="B575" i="6"/>
  <c r="B573" i="6"/>
  <c r="B571" i="6"/>
  <c r="B569" i="6"/>
  <c r="B567" i="6"/>
  <c r="B565" i="6"/>
  <c r="B563" i="6"/>
  <c r="B561" i="6"/>
  <c r="B559" i="6"/>
  <c r="B557" i="6"/>
  <c r="B555" i="6"/>
  <c r="B553" i="6"/>
  <c r="B551" i="6"/>
  <c r="B549" i="6"/>
  <c r="B547" i="6"/>
  <c r="B545" i="6"/>
  <c r="B543" i="6"/>
  <c r="B541" i="6"/>
  <c r="B539" i="6"/>
  <c r="B537" i="6"/>
  <c r="B535" i="6"/>
  <c r="B533" i="6"/>
  <c r="B531" i="6"/>
  <c r="B529" i="6"/>
  <c r="B527" i="6"/>
  <c r="B525" i="6"/>
  <c r="B523" i="6"/>
  <c r="B521" i="6"/>
  <c r="B519" i="6"/>
  <c r="B517" i="6"/>
  <c r="B515" i="6"/>
  <c r="B513" i="6"/>
  <c r="B511" i="6"/>
  <c r="B509" i="6"/>
  <c r="B507" i="6"/>
  <c r="B505" i="6"/>
  <c r="B503" i="6"/>
  <c r="B501" i="6"/>
  <c r="B499" i="6"/>
  <c r="B497" i="6"/>
  <c r="B495" i="6"/>
  <c r="B493" i="6"/>
  <c r="L491" i="6"/>
  <c r="J491" i="6" s="1"/>
  <c r="H491" i="6" s="1"/>
  <c r="F491" i="6" s="1"/>
  <c r="AA478" i="6"/>
  <c r="D478" i="6"/>
  <c r="B478" i="6"/>
  <c r="AB478" i="6" s="1"/>
  <c r="A478" i="6"/>
  <c r="AA477" i="6"/>
  <c r="B477" i="6"/>
  <c r="AB477" i="6" s="1"/>
  <c r="A477" i="6"/>
  <c r="AA475" i="6"/>
  <c r="D475" i="6"/>
  <c r="B475" i="6"/>
  <c r="AB475" i="6" s="1"/>
  <c r="A475" i="6"/>
  <c r="AA474" i="6"/>
  <c r="B474" i="6"/>
  <c r="AB474" i="6" s="1"/>
  <c r="A474" i="6"/>
  <c r="AA472" i="6"/>
  <c r="D472" i="6"/>
  <c r="B472" i="6"/>
  <c r="AB472" i="6" s="1"/>
  <c r="A472" i="6"/>
  <c r="AA471" i="6"/>
  <c r="B471" i="6"/>
  <c r="AB471" i="6" s="1"/>
  <c r="A471" i="6"/>
  <c r="AA469" i="6"/>
  <c r="D469" i="6"/>
  <c r="B469" i="6"/>
  <c r="AB469" i="6" s="1"/>
  <c r="A469" i="6"/>
  <c r="AA468" i="6"/>
  <c r="B468" i="6"/>
  <c r="AB468" i="6" s="1"/>
  <c r="A468" i="6"/>
  <c r="AA466" i="6"/>
  <c r="D466" i="6"/>
  <c r="B466" i="6"/>
  <c r="AB466" i="6" s="1"/>
  <c r="A466" i="6"/>
  <c r="AA465" i="6"/>
  <c r="B465" i="6"/>
  <c r="AB465" i="6" s="1"/>
  <c r="A465" i="6"/>
  <c r="AA463" i="6"/>
  <c r="D463" i="6"/>
  <c r="B463" i="6"/>
  <c r="AB463" i="6" s="1"/>
  <c r="A463" i="6"/>
  <c r="AA462" i="6"/>
  <c r="B462" i="6"/>
  <c r="AB462" i="6" s="1"/>
  <c r="A462" i="6"/>
  <c r="AA460" i="6"/>
  <c r="D460" i="6"/>
  <c r="B460" i="6"/>
  <c r="AB460" i="6" s="1"/>
  <c r="A460" i="6"/>
  <c r="AA459" i="6"/>
  <c r="B459" i="6"/>
  <c r="AB459" i="6" s="1"/>
  <c r="A459" i="6"/>
  <c r="AA457" i="6"/>
  <c r="D457" i="6"/>
  <c r="B457" i="6"/>
  <c r="AB457" i="6" s="1"/>
  <c r="A457" i="6"/>
  <c r="AA456" i="6"/>
  <c r="B456" i="6"/>
  <c r="AB456" i="6" s="1"/>
  <c r="A456" i="6"/>
  <c r="AA454" i="6"/>
  <c r="D454" i="6"/>
  <c r="B454" i="6"/>
  <c r="AB454" i="6" s="1"/>
  <c r="A454" i="6"/>
  <c r="AA453" i="6"/>
  <c r="B453" i="6"/>
  <c r="AB453" i="6" s="1"/>
  <c r="A453" i="6"/>
  <c r="AA451" i="6"/>
  <c r="D451" i="6"/>
  <c r="B451" i="6"/>
  <c r="AB451" i="6" s="1"/>
  <c r="A451" i="6"/>
  <c r="AA450" i="6"/>
  <c r="B450" i="6"/>
  <c r="AB450" i="6" s="1"/>
  <c r="A450" i="6"/>
  <c r="AA448" i="6"/>
  <c r="D448" i="6"/>
  <c r="B448" i="6"/>
  <c r="AB448" i="6" s="1"/>
  <c r="A448" i="6"/>
  <c r="AA447" i="6"/>
  <c r="B447" i="6"/>
  <c r="AB447" i="6" s="1"/>
  <c r="A447" i="6"/>
  <c r="AA445" i="6"/>
  <c r="D445" i="6"/>
  <c r="B445" i="6"/>
  <c r="AB445" i="6" s="1"/>
  <c r="A445" i="6"/>
  <c r="AA444" i="6"/>
  <c r="B444" i="6"/>
  <c r="AB444" i="6" s="1"/>
  <c r="A444" i="6"/>
  <c r="AA442" i="6"/>
  <c r="D442" i="6"/>
  <c r="B442" i="6"/>
  <c r="AB442" i="6" s="1"/>
  <c r="A442" i="6"/>
  <c r="AA441" i="6"/>
  <c r="B441" i="6"/>
  <c r="AB441" i="6" s="1"/>
  <c r="A441" i="6"/>
  <c r="AA439" i="6"/>
  <c r="D439" i="6"/>
  <c r="B439" i="6"/>
  <c r="AB439" i="6" s="1"/>
  <c r="A439" i="6"/>
  <c r="AA438" i="6"/>
  <c r="B438" i="6"/>
  <c r="AB438" i="6" s="1"/>
  <c r="A438" i="6"/>
  <c r="AA436" i="6"/>
  <c r="D436" i="6"/>
  <c r="B436" i="6"/>
  <c r="AB436" i="6" s="1"/>
  <c r="A436" i="6"/>
  <c r="AA435" i="6"/>
  <c r="B435" i="6"/>
  <c r="AB435" i="6" s="1"/>
  <c r="A435" i="6"/>
  <c r="AA433" i="6"/>
  <c r="D433" i="6"/>
  <c r="B433" i="6"/>
  <c r="AB433" i="6" s="1"/>
  <c r="A433" i="6"/>
  <c r="AA432" i="6"/>
  <c r="B432" i="6"/>
  <c r="AB432" i="6" s="1"/>
  <c r="A432" i="6"/>
  <c r="AA430" i="6"/>
  <c r="D430" i="6"/>
  <c r="B430" i="6"/>
  <c r="AB430" i="6" s="1"/>
  <c r="A430" i="6"/>
  <c r="AA429" i="6"/>
  <c r="B429" i="6"/>
  <c r="AB429" i="6" s="1"/>
  <c r="A429" i="6"/>
  <c r="AA427" i="6"/>
  <c r="D427" i="6"/>
  <c r="B427" i="6"/>
  <c r="AB427" i="6" s="1"/>
  <c r="A427" i="6"/>
  <c r="AA426" i="6"/>
  <c r="B426" i="6"/>
  <c r="AB426" i="6" s="1"/>
  <c r="A426" i="6"/>
  <c r="AA424" i="6"/>
  <c r="D424" i="6"/>
  <c r="B424" i="6"/>
  <c r="AB424" i="6" s="1"/>
  <c r="A424" i="6"/>
  <c r="AA423" i="6"/>
  <c r="B423" i="6"/>
  <c r="AB423" i="6" s="1"/>
  <c r="A423" i="6"/>
  <c r="AA421" i="6"/>
  <c r="D421" i="6"/>
  <c r="B421" i="6"/>
  <c r="AB421" i="6" s="1"/>
  <c r="A421" i="6"/>
  <c r="AA420" i="6"/>
  <c r="B420" i="6"/>
  <c r="AB420" i="6" s="1"/>
  <c r="A420" i="6"/>
  <c r="AA418" i="6"/>
  <c r="D418" i="6"/>
  <c r="B418" i="6"/>
  <c r="AB418" i="6" s="1"/>
  <c r="A418" i="6"/>
  <c r="AA417" i="6"/>
  <c r="B417" i="6"/>
  <c r="AB417" i="6" s="1"/>
  <c r="A417" i="6"/>
  <c r="AA415" i="6"/>
  <c r="D415" i="6"/>
  <c r="B415" i="6"/>
  <c r="AB415" i="6" s="1"/>
  <c r="A415" i="6"/>
  <c r="AA414" i="6"/>
  <c r="B414" i="6"/>
  <c r="AB414" i="6" s="1"/>
  <c r="A414" i="6"/>
  <c r="AA412" i="6"/>
  <c r="D412" i="6"/>
  <c r="B412" i="6"/>
  <c r="AB412" i="6" s="1"/>
  <c r="A412" i="6"/>
  <c r="AA411" i="6"/>
  <c r="B411" i="6"/>
  <c r="AB411" i="6" s="1"/>
  <c r="A411" i="6"/>
  <c r="AA409" i="6"/>
  <c r="D409" i="6"/>
  <c r="B409" i="6"/>
  <c r="AB409" i="6" s="1"/>
  <c r="A409" i="6"/>
  <c r="AA408" i="6"/>
  <c r="B408" i="6"/>
  <c r="AB408" i="6" s="1"/>
  <c r="A408" i="6"/>
  <c r="AA406" i="6"/>
  <c r="D406" i="6"/>
  <c r="B406" i="6"/>
  <c r="AB406" i="6" s="1"/>
  <c r="A406" i="6"/>
  <c r="AA405" i="6"/>
  <c r="B405" i="6"/>
  <c r="AB405" i="6" s="1"/>
  <c r="A405" i="6"/>
  <c r="AA403" i="6"/>
  <c r="D403" i="6"/>
  <c r="B403" i="6"/>
  <c r="AB403" i="6" s="1"/>
  <c r="A403" i="6"/>
  <c r="AA402" i="6"/>
  <c r="B402" i="6"/>
  <c r="AB402" i="6" s="1"/>
  <c r="A402" i="6"/>
  <c r="AA400" i="6"/>
  <c r="D400" i="6"/>
  <c r="B400" i="6"/>
  <c r="AB400" i="6" s="1"/>
  <c r="A400" i="6"/>
  <c r="AA399" i="6"/>
  <c r="B399" i="6"/>
  <c r="AB399" i="6" s="1"/>
  <c r="A399" i="6"/>
  <c r="AA397" i="6"/>
  <c r="D397" i="6"/>
  <c r="B397" i="6"/>
  <c r="AB397" i="6" s="1"/>
  <c r="A397" i="6"/>
  <c r="AA396" i="6"/>
  <c r="B396" i="6"/>
  <c r="AB396" i="6" s="1"/>
  <c r="A396" i="6"/>
  <c r="AA394" i="6"/>
  <c r="D394" i="6"/>
  <c r="B394" i="6"/>
  <c r="AB394" i="6" s="1"/>
  <c r="A394" i="6"/>
  <c r="AA393" i="6"/>
  <c r="B393" i="6"/>
  <c r="AB393" i="6" s="1"/>
  <c r="A393" i="6"/>
  <c r="AA391" i="6"/>
  <c r="D391" i="6"/>
  <c r="B391" i="6"/>
  <c r="AB391" i="6" s="1"/>
  <c r="A391" i="6"/>
  <c r="AA390" i="6"/>
  <c r="B390" i="6"/>
  <c r="AB390" i="6" s="1"/>
  <c r="A390" i="6"/>
  <c r="AA388" i="6"/>
  <c r="D388" i="6"/>
  <c r="B388" i="6"/>
  <c r="AB388" i="6" s="1"/>
  <c r="A388" i="6"/>
  <c r="AA387" i="6"/>
  <c r="B387" i="6"/>
  <c r="AB387" i="6" s="1"/>
  <c r="A387" i="6"/>
  <c r="AA385" i="6"/>
  <c r="D385" i="6"/>
  <c r="B385" i="6"/>
  <c r="AB385" i="6" s="1"/>
  <c r="A385" i="6"/>
  <c r="AA384" i="6"/>
  <c r="B384" i="6"/>
  <c r="AB384" i="6" s="1"/>
  <c r="A384" i="6"/>
  <c r="AA382" i="6"/>
  <c r="D382" i="6"/>
  <c r="B382" i="6"/>
  <c r="AB382" i="6" s="1"/>
  <c r="A382" i="6"/>
  <c r="AA381" i="6"/>
  <c r="B381" i="6"/>
  <c r="AB381" i="6" s="1"/>
  <c r="A381" i="6"/>
  <c r="AA379" i="6"/>
  <c r="D379" i="6"/>
  <c r="B379" i="6"/>
  <c r="AB379" i="6" s="1"/>
  <c r="A379" i="6"/>
  <c r="AA378" i="6"/>
  <c r="B378" i="6"/>
  <c r="AB378" i="6" s="1"/>
  <c r="A378" i="6"/>
  <c r="AA376" i="6"/>
  <c r="D376" i="6"/>
  <c r="B376" i="6"/>
  <c r="AB376" i="6" s="1"/>
  <c r="A376" i="6"/>
  <c r="AA375" i="6"/>
  <c r="B375" i="6"/>
  <c r="AB375" i="6" s="1"/>
  <c r="A375" i="6"/>
  <c r="AA373" i="6"/>
  <c r="D373" i="6"/>
  <c r="B373" i="6"/>
  <c r="AB373" i="6" s="1"/>
  <c r="A373" i="6"/>
  <c r="AA372" i="6"/>
  <c r="B372" i="6"/>
  <c r="AB372" i="6" s="1"/>
  <c r="A372" i="6"/>
  <c r="AA370" i="6"/>
  <c r="D370" i="6"/>
  <c r="B370" i="6"/>
  <c r="AB370" i="6" s="1"/>
  <c r="A370" i="6"/>
  <c r="AA369" i="6"/>
  <c r="B369" i="6"/>
  <c r="AB369" i="6" s="1"/>
  <c r="A369" i="6"/>
  <c r="AA367" i="6"/>
  <c r="D367" i="6"/>
  <c r="B367" i="6"/>
  <c r="AB367" i="6" s="1"/>
  <c r="A367" i="6"/>
  <c r="AA366" i="6"/>
  <c r="B366" i="6"/>
  <c r="AB366" i="6" s="1"/>
  <c r="A366" i="6"/>
  <c r="AA364" i="6"/>
  <c r="D364" i="6"/>
  <c r="B364" i="6"/>
  <c r="AB364" i="6" s="1"/>
  <c r="A364" i="6"/>
  <c r="AA363" i="6"/>
  <c r="B363" i="6"/>
  <c r="AB363" i="6" s="1"/>
  <c r="A363" i="6"/>
  <c r="AA361" i="6"/>
  <c r="D361" i="6"/>
  <c r="B361" i="6"/>
  <c r="AB361" i="6" s="1"/>
  <c r="A361" i="6"/>
  <c r="AA360" i="6"/>
  <c r="B360" i="6"/>
  <c r="AB360" i="6" s="1"/>
  <c r="A360" i="6"/>
  <c r="AA358" i="6"/>
  <c r="D358" i="6"/>
  <c r="B358" i="6"/>
  <c r="AB358" i="6" s="1"/>
  <c r="A358" i="6"/>
  <c r="AA357" i="6"/>
  <c r="B357" i="6"/>
  <c r="AB357" i="6" s="1"/>
  <c r="A357" i="6"/>
  <c r="AA355" i="6"/>
  <c r="D355" i="6"/>
  <c r="B355" i="6"/>
  <c r="AB355" i="6" s="1"/>
  <c r="A355" i="6"/>
  <c r="AA354" i="6"/>
  <c r="B354" i="6"/>
  <c r="AB354" i="6" s="1"/>
  <c r="A354" i="6"/>
  <c r="AA352" i="6"/>
  <c r="D352" i="6"/>
  <c r="B352" i="6"/>
  <c r="AB352" i="6" s="1"/>
  <c r="A352" i="6"/>
  <c r="AA351" i="6"/>
  <c r="B351" i="6"/>
  <c r="AB351" i="6" s="1"/>
  <c r="A351" i="6"/>
  <c r="AA349" i="6"/>
  <c r="D349" i="6"/>
  <c r="B349" i="6"/>
  <c r="AB349" i="6" s="1"/>
  <c r="A349" i="6"/>
  <c r="AA348" i="6"/>
  <c r="B348" i="6"/>
  <c r="AB348" i="6" s="1"/>
  <c r="A348" i="6"/>
  <c r="AA346" i="6"/>
  <c r="D346" i="6"/>
  <c r="B346" i="6"/>
  <c r="AB346" i="6" s="1"/>
  <c r="A346" i="6"/>
  <c r="AA345" i="6"/>
  <c r="B345" i="6"/>
  <c r="AB345" i="6" s="1"/>
  <c r="A345" i="6"/>
  <c r="AA343" i="6"/>
  <c r="D343" i="6"/>
  <c r="B343" i="6"/>
  <c r="AB343" i="6" s="1"/>
  <c r="A343" i="6"/>
  <c r="AA342" i="6"/>
  <c r="B342" i="6"/>
  <c r="AB342" i="6" s="1"/>
  <c r="A342" i="6"/>
  <c r="AA340" i="6"/>
  <c r="D340" i="6"/>
  <c r="B340" i="6"/>
  <c r="AB340" i="6" s="1"/>
  <c r="A340" i="6"/>
  <c r="AA339" i="6"/>
  <c r="B339" i="6"/>
  <c r="AB339" i="6" s="1"/>
  <c r="A339" i="6"/>
  <c r="AA337" i="6"/>
  <c r="D337" i="6"/>
  <c r="B337" i="6"/>
  <c r="AB337" i="6" s="1"/>
  <c r="A337" i="6"/>
  <c r="AA336" i="6"/>
  <c r="B336" i="6"/>
  <c r="AB336" i="6" s="1"/>
  <c r="A336" i="6"/>
  <c r="AA334" i="6"/>
  <c r="D334" i="6"/>
  <c r="B334" i="6"/>
  <c r="AB334" i="6" s="1"/>
  <c r="A334" i="6"/>
  <c r="AA333" i="6"/>
  <c r="B333" i="6"/>
  <c r="AB333" i="6" s="1"/>
  <c r="A333" i="6"/>
  <c r="AA331" i="6"/>
  <c r="D331" i="6"/>
  <c r="B331" i="6"/>
  <c r="AB331" i="6" s="1"/>
  <c r="A331" i="6"/>
  <c r="AA330" i="6"/>
  <c r="B330" i="6"/>
  <c r="AB330" i="6" s="1"/>
  <c r="A330" i="6"/>
  <c r="AA328" i="6"/>
  <c r="D328" i="6"/>
  <c r="B328" i="6"/>
  <c r="AB328" i="6" s="1"/>
  <c r="A328" i="6"/>
  <c r="AA327" i="6"/>
  <c r="B327" i="6"/>
  <c r="AB327" i="6" s="1"/>
  <c r="A327" i="6"/>
  <c r="AA325" i="6"/>
  <c r="D325" i="6"/>
  <c r="B325" i="6"/>
  <c r="AB325" i="6" s="1"/>
  <c r="A325" i="6"/>
  <c r="AA324" i="6"/>
  <c r="B324" i="6"/>
  <c r="AB324" i="6" s="1"/>
  <c r="A324" i="6"/>
  <c r="AA322" i="6"/>
  <c r="D322" i="6"/>
  <c r="B322" i="6"/>
  <c r="AB322" i="6" s="1"/>
  <c r="A322" i="6"/>
  <c r="AA321" i="6"/>
  <c r="B321" i="6"/>
  <c r="AB321" i="6" s="1"/>
  <c r="A321" i="6"/>
  <c r="AA319" i="6"/>
  <c r="D319" i="6"/>
  <c r="B319" i="6"/>
  <c r="AB319" i="6" s="1"/>
  <c r="A319" i="6"/>
  <c r="AA318" i="6"/>
  <c r="B318" i="6"/>
  <c r="AB318" i="6" s="1"/>
  <c r="A318" i="6"/>
  <c r="AA316" i="6"/>
  <c r="D316" i="6"/>
  <c r="B316" i="6"/>
  <c r="AB316" i="6" s="1"/>
  <c r="A316" i="6"/>
  <c r="AA315" i="6"/>
  <c r="B315" i="6"/>
  <c r="AB315" i="6" s="1"/>
  <c r="A315" i="6"/>
  <c r="AA313" i="6"/>
  <c r="D313" i="6"/>
  <c r="B313" i="6"/>
  <c r="AB313" i="6" s="1"/>
  <c r="A313" i="6"/>
  <c r="AA312" i="6"/>
  <c r="B312" i="6"/>
  <c r="AB312" i="6" s="1"/>
  <c r="A312" i="6"/>
  <c r="AA310" i="6"/>
  <c r="D310" i="6"/>
  <c r="B310" i="6"/>
  <c r="AB310" i="6" s="1"/>
  <c r="A310" i="6"/>
  <c r="AA309" i="6"/>
  <c r="B309" i="6"/>
  <c r="AB309" i="6" s="1"/>
  <c r="A309" i="6"/>
  <c r="AA307" i="6"/>
  <c r="D307" i="6"/>
  <c r="B307" i="6"/>
  <c r="AB307" i="6" s="1"/>
  <c r="A307" i="6"/>
  <c r="AA306" i="6"/>
  <c r="B306" i="6"/>
  <c r="AB306" i="6" s="1"/>
  <c r="A306" i="6"/>
  <c r="AA304" i="6"/>
  <c r="D304" i="6"/>
  <c r="B304" i="6"/>
  <c r="AB304" i="6" s="1"/>
  <c r="A304" i="6"/>
  <c r="AA303" i="6"/>
  <c r="B303" i="6"/>
  <c r="AB303" i="6" s="1"/>
  <c r="A303" i="6"/>
  <c r="AA301" i="6"/>
  <c r="D301" i="6"/>
  <c r="B301" i="6"/>
  <c r="AB301" i="6" s="1"/>
  <c r="A301" i="6"/>
  <c r="AA300" i="6"/>
  <c r="B300" i="6"/>
  <c r="AB300" i="6" s="1"/>
  <c r="A300" i="6"/>
  <c r="AA298" i="6"/>
  <c r="D298" i="6"/>
  <c r="B298" i="6"/>
  <c r="AB298" i="6" s="1"/>
  <c r="A298" i="6"/>
  <c r="AA297" i="6"/>
  <c r="B297" i="6"/>
  <c r="AB297" i="6" s="1"/>
  <c r="A297" i="6"/>
  <c r="AA295" i="6"/>
  <c r="D295" i="6"/>
  <c r="B295" i="6"/>
  <c r="AB295" i="6" s="1"/>
  <c r="A295" i="6"/>
  <c r="AA294" i="6"/>
  <c r="B294" i="6"/>
  <c r="AB294" i="6" s="1"/>
  <c r="A294" i="6"/>
  <c r="AA292" i="6"/>
  <c r="D292" i="6"/>
  <c r="B292" i="6"/>
  <c r="AB292" i="6" s="1"/>
  <c r="A292" i="6"/>
  <c r="AA291" i="6"/>
  <c r="B291" i="6"/>
  <c r="AB291" i="6" s="1"/>
  <c r="A291" i="6"/>
  <c r="AA289" i="6"/>
  <c r="D289" i="6"/>
  <c r="B289" i="6"/>
  <c r="AB289" i="6" s="1"/>
  <c r="A289" i="6"/>
  <c r="AA288" i="6"/>
  <c r="B288" i="6"/>
  <c r="AB288" i="6" s="1"/>
  <c r="A288" i="6"/>
  <c r="AA286" i="6"/>
  <c r="D286" i="6"/>
  <c r="B286" i="6"/>
  <c r="AB286" i="6" s="1"/>
  <c r="A286" i="6"/>
  <c r="AA285" i="6"/>
  <c r="B285" i="6"/>
  <c r="AB285" i="6" s="1"/>
  <c r="A285" i="6"/>
  <c r="AA283" i="6"/>
  <c r="D283" i="6"/>
  <c r="B283" i="6"/>
  <c r="AB283" i="6" s="1"/>
  <c r="A283" i="6"/>
  <c r="AA282" i="6"/>
  <c r="B282" i="6"/>
  <c r="AB282" i="6" s="1"/>
  <c r="A282" i="6"/>
  <c r="AA280" i="6"/>
  <c r="D280" i="6"/>
  <c r="B280" i="6"/>
  <c r="AB280" i="6" s="1"/>
  <c r="A280" i="6"/>
  <c r="AA279" i="6"/>
  <c r="B279" i="6"/>
  <c r="AB279" i="6" s="1"/>
  <c r="A279" i="6"/>
  <c r="AA277" i="6"/>
  <c r="D277" i="6"/>
  <c r="B277" i="6"/>
  <c r="AB277" i="6" s="1"/>
  <c r="A277" i="6"/>
  <c r="AA276" i="6"/>
  <c r="B276" i="6"/>
  <c r="AB276" i="6" s="1"/>
  <c r="A276" i="6"/>
  <c r="AA274" i="6"/>
  <c r="D274" i="6"/>
  <c r="B274" i="6"/>
  <c r="AB274" i="6" s="1"/>
  <c r="A274" i="6"/>
  <c r="AA273" i="6"/>
  <c r="B273" i="6"/>
  <c r="AB273" i="6" s="1"/>
  <c r="A273" i="6"/>
  <c r="AA271" i="6"/>
  <c r="D271" i="6"/>
  <c r="B271" i="6"/>
  <c r="AB271" i="6" s="1"/>
  <c r="A271" i="6"/>
  <c r="AA270" i="6"/>
  <c r="B270" i="6"/>
  <c r="AB270" i="6" s="1"/>
  <c r="A270" i="6"/>
  <c r="AA268" i="6"/>
  <c r="D268" i="6"/>
  <c r="B268" i="6"/>
  <c r="AB268" i="6" s="1"/>
  <c r="A268" i="6"/>
  <c r="AA267" i="6"/>
  <c r="B267" i="6"/>
  <c r="AB267" i="6" s="1"/>
  <c r="A267" i="6"/>
  <c r="AA265" i="6"/>
  <c r="D265" i="6"/>
  <c r="B265" i="6"/>
  <c r="AB265" i="6" s="1"/>
  <c r="A265" i="6"/>
  <c r="AA264" i="6"/>
  <c r="B264" i="6"/>
  <c r="AB264" i="6" s="1"/>
  <c r="A264" i="6"/>
  <c r="AA262" i="6"/>
  <c r="D262" i="6"/>
  <c r="B262" i="6"/>
  <c r="AB262" i="6" s="1"/>
  <c r="A262" i="6"/>
  <c r="AA261" i="6"/>
  <c r="B261" i="6"/>
  <c r="AB261" i="6" s="1"/>
  <c r="A261" i="6"/>
  <c r="AA259" i="6"/>
  <c r="D259" i="6"/>
  <c r="B259" i="6"/>
  <c r="AB259" i="6" s="1"/>
  <c r="A259" i="6"/>
  <c r="AA258" i="6"/>
  <c r="B258" i="6"/>
  <c r="AB258" i="6" s="1"/>
  <c r="A258" i="6"/>
  <c r="AA256" i="6"/>
  <c r="D256" i="6"/>
  <c r="B256" i="6"/>
  <c r="AB256" i="6" s="1"/>
  <c r="A256" i="6"/>
  <c r="AA255" i="6"/>
  <c r="B255" i="6"/>
  <c r="AB255" i="6" s="1"/>
  <c r="A255" i="6"/>
  <c r="AA253" i="6"/>
  <c r="D253" i="6"/>
  <c r="B253" i="6"/>
  <c r="AB253" i="6" s="1"/>
  <c r="A253" i="6"/>
  <c r="AA252" i="6"/>
  <c r="B252" i="6"/>
  <c r="AB252" i="6" s="1"/>
  <c r="A252" i="6"/>
  <c r="AA250" i="6"/>
  <c r="D250" i="6"/>
  <c r="B250" i="6"/>
  <c r="AB250" i="6" s="1"/>
  <c r="A250" i="6"/>
  <c r="AA249" i="6"/>
  <c r="B249" i="6"/>
  <c r="AB249" i="6" s="1"/>
  <c r="A249" i="6"/>
  <c r="AA247" i="6"/>
  <c r="D247" i="6"/>
  <c r="B247" i="6"/>
  <c r="AB247" i="6" s="1"/>
  <c r="A247" i="6"/>
  <c r="AA246" i="6"/>
  <c r="B246" i="6"/>
  <c r="AB246" i="6" s="1"/>
  <c r="A246" i="6"/>
  <c r="AA244" i="6"/>
  <c r="D244" i="6"/>
  <c r="B244" i="6"/>
  <c r="AB244" i="6" s="1"/>
  <c r="A244" i="6"/>
  <c r="AA243" i="6"/>
  <c r="B243" i="6"/>
  <c r="AB243" i="6" s="1"/>
  <c r="A243" i="6"/>
  <c r="AA241" i="6"/>
  <c r="D241" i="6"/>
  <c r="B241" i="6"/>
  <c r="AB241" i="6" s="1"/>
  <c r="A241" i="6"/>
  <c r="AA240" i="6"/>
  <c r="B240" i="6"/>
  <c r="AB240" i="6" s="1"/>
  <c r="A240" i="6"/>
  <c r="AA238" i="6"/>
  <c r="D238" i="6"/>
  <c r="B238" i="6"/>
  <c r="AB238" i="6" s="1"/>
  <c r="A238" i="6"/>
  <c r="AA237" i="6"/>
  <c r="B237" i="6"/>
  <c r="AB237" i="6" s="1"/>
  <c r="A237" i="6"/>
  <c r="AA235" i="6"/>
  <c r="D235" i="6"/>
  <c r="B235" i="6"/>
  <c r="AB235" i="6" s="1"/>
  <c r="A235" i="6"/>
  <c r="AA234" i="6"/>
  <c r="B234" i="6"/>
  <c r="AB234" i="6" s="1"/>
  <c r="A234" i="6"/>
  <c r="AA232" i="6"/>
  <c r="D232" i="6"/>
  <c r="B232" i="6"/>
  <c r="AB232" i="6" s="1"/>
  <c r="A232" i="6"/>
  <c r="AA231" i="6"/>
  <c r="B231" i="6"/>
  <c r="AB231" i="6" s="1"/>
  <c r="A231" i="6"/>
  <c r="AA229" i="6"/>
  <c r="D229" i="6"/>
  <c r="B229" i="6"/>
  <c r="AB229" i="6" s="1"/>
  <c r="A229" i="6"/>
  <c r="AA228" i="6"/>
  <c r="B228" i="6"/>
  <c r="AB228" i="6" s="1"/>
  <c r="A228" i="6"/>
  <c r="AA226" i="6"/>
  <c r="D226" i="6"/>
  <c r="B226" i="6"/>
  <c r="AB226" i="6" s="1"/>
  <c r="A226" i="6"/>
  <c r="AA225" i="6"/>
  <c r="B225" i="6"/>
  <c r="AB225" i="6" s="1"/>
  <c r="A225" i="6"/>
  <c r="AA223" i="6"/>
  <c r="D223" i="6"/>
  <c r="B223" i="6"/>
  <c r="AB223" i="6" s="1"/>
  <c r="A223" i="6"/>
  <c r="AA222" i="6"/>
  <c r="B222" i="6"/>
  <c r="AB222" i="6" s="1"/>
  <c r="A222" i="6"/>
  <c r="AA220" i="6"/>
  <c r="D220" i="6"/>
  <c r="B220" i="6"/>
  <c r="AB220" i="6" s="1"/>
  <c r="A220" i="6"/>
  <c r="AA219" i="6"/>
  <c r="B219" i="6"/>
  <c r="AB219" i="6" s="1"/>
  <c r="A219" i="6"/>
  <c r="AA217" i="6"/>
  <c r="D217" i="6"/>
  <c r="B217" i="6"/>
  <c r="AB217" i="6" s="1"/>
  <c r="A217" i="6"/>
  <c r="AA216" i="6"/>
  <c r="B216" i="6"/>
  <c r="AB216" i="6" s="1"/>
  <c r="A216" i="6"/>
  <c r="AA214" i="6"/>
  <c r="D214" i="6"/>
  <c r="B214" i="6"/>
  <c r="AB214" i="6" s="1"/>
  <c r="A214" i="6"/>
  <c r="AA213" i="6"/>
  <c r="B213" i="6"/>
  <c r="AB213" i="6" s="1"/>
  <c r="A213" i="6"/>
  <c r="AA211" i="6"/>
  <c r="D211" i="6"/>
  <c r="B211" i="6"/>
  <c r="AB211" i="6" s="1"/>
  <c r="A211" i="6"/>
  <c r="AA210" i="6"/>
  <c r="B210" i="6"/>
  <c r="AB210" i="6" s="1"/>
  <c r="A210" i="6"/>
  <c r="AA208" i="6"/>
  <c r="D208" i="6"/>
  <c r="B208" i="6"/>
  <c r="AB208" i="6" s="1"/>
  <c r="A208" i="6"/>
  <c r="AA207" i="6"/>
  <c r="B207" i="6"/>
  <c r="AB207" i="6" s="1"/>
  <c r="A207" i="6"/>
  <c r="AA205" i="6"/>
  <c r="D205" i="6"/>
  <c r="B205" i="6"/>
  <c r="AB205" i="6" s="1"/>
  <c r="A205" i="6"/>
  <c r="AA204" i="6"/>
  <c r="B204" i="6"/>
  <c r="AB204" i="6" s="1"/>
  <c r="A204" i="6"/>
  <c r="AA202" i="6"/>
  <c r="D202" i="6"/>
  <c r="B202" i="6"/>
  <c r="AB202" i="6" s="1"/>
  <c r="A202" i="6"/>
  <c r="AA201" i="6"/>
  <c r="B201" i="6"/>
  <c r="AB201" i="6" s="1"/>
  <c r="A201" i="6"/>
  <c r="AA199" i="6"/>
  <c r="D199" i="6"/>
  <c r="B199" i="6"/>
  <c r="AB199" i="6" s="1"/>
  <c r="A199" i="6"/>
  <c r="AA198" i="6"/>
  <c r="B198" i="6"/>
  <c r="AB198" i="6" s="1"/>
  <c r="A198" i="6"/>
  <c r="AA196" i="6"/>
  <c r="D196" i="6"/>
  <c r="B196" i="6"/>
  <c r="AB196" i="6" s="1"/>
  <c r="A196" i="6"/>
  <c r="AA195" i="6"/>
  <c r="B195" i="6"/>
  <c r="AB195" i="6" s="1"/>
  <c r="A195" i="6"/>
  <c r="AA193" i="6"/>
  <c r="D193" i="6"/>
  <c r="B193" i="6"/>
  <c r="AB193" i="6" s="1"/>
  <c r="A193" i="6"/>
  <c r="AA192" i="6"/>
  <c r="B192" i="6"/>
  <c r="AB192" i="6" s="1"/>
  <c r="A192" i="6"/>
  <c r="AA190" i="6"/>
  <c r="D190" i="6"/>
  <c r="B190" i="6"/>
  <c r="AB190" i="6" s="1"/>
  <c r="A190" i="6"/>
  <c r="AA189" i="6"/>
  <c r="B189" i="6"/>
  <c r="AB189" i="6" s="1"/>
  <c r="A189" i="6"/>
  <c r="AA187" i="6"/>
  <c r="D187" i="6"/>
  <c r="B187" i="6"/>
  <c r="AB187" i="6" s="1"/>
  <c r="A187" i="6"/>
  <c r="AA186" i="6"/>
  <c r="B186" i="6"/>
  <c r="AB186" i="6" s="1"/>
  <c r="A186" i="6"/>
  <c r="AA184" i="6"/>
  <c r="D184" i="6"/>
  <c r="B184" i="6"/>
  <c r="AB184" i="6" s="1"/>
  <c r="A184" i="6"/>
  <c r="AA183" i="6"/>
  <c r="B183" i="6"/>
  <c r="AB183" i="6" s="1"/>
  <c r="A183" i="6"/>
  <c r="AA181" i="6"/>
  <c r="D181" i="6"/>
  <c r="B181" i="6"/>
  <c r="AB181" i="6" s="1"/>
  <c r="A181" i="6"/>
  <c r="AA180" i="6"/>
  <c r="B180" i="6"/>
  <c r="AB180" i="6" s="1"/>
  <c r="A180" i="6"/>
  <c r="AA178" i="6"/>
  <c r="D178" i="6"/>
  <c r="B178" i="6"/>
  <c r="AB178" i="6" s="1"/>
  <c r="A178" i="6"/>
  <c r="AA177" i="6"/>
  <c r="B177" i="6"/>
  <c r="AB177" i="6" s="1"/>
  <c r="A177" i="6"/>
  <c r="AA175" i="6"/>
  <c r="D175" i="6"/>
  <c r="B175" i="6"/>
  <c r="AB175" i="6" s="1"/>
  <c r="A175" i="6"/>
  <c r="AA174" i="6"/>
  <c r="B174" i="6"/>
  <c r="AB174" i="6" s="1"/>
  <c r="A174" i="6"/>
  <c r="AA172" i="6"/>
  <c r="D172" i="6"/>
  <c r="B172" i="6"/>
  <c r="AB172" i="6" s="1"/>
  <c r="A172" i="6"/>
  <c r="AA171" i="6"/>
  <c r="B171" i="6"/>
  <c r="AB171" i="6" s="1"/>
  <c r="A171" i="6"/>
  <c r="AA169" i="6"/>
  <c r="D169" i="6"/>
  <c r="B169" i="6"/>
  <c r="AB169" i="6" s="1"/>
  <c r="A169" i="6"/>
  <c r="AA168" i="6"/>
  <c r="B168" i="6"/>
  <c r="AB168" i="6" s="1"/>
  <c r="A168" i="6"/>
  <c r="AA166" i="6"/>
  <c r="D166" i="6"/>
  <c r="B166" i="6"/>
  <c r="AB166" i="6" s="1"/>
  <c r="A166" i="6"/>
  <c r="AA165" i="6"/>
  <c r="B165" i="6"/>
  <c r="AB165" i="6" s="1"/>
  <c r="A165" i="6"/>
  <c r="AA163" i="6"/>
  <c r="D163" i="6"/>
  <c r="B163" i="6"/>
  <c r="AB163" i="6" s="1"/>
  <c r="A163" i="6"/>
  <c r="AA162" i="6"/>
  <c r="B162" i="6"/>
  <c r="AB162" i="6" s="1"/>
  <c r="A162" i="6"/>
  <c r="AA160" i="6"/>
  <c r="D160" i="6"/>
  <c r="B160" i="6"/>
  <c r="AB160" i="6" s="1"/>
  <c r="A160" i="6"/>
  <c r="AA159" i="6"/>
  <c r="B159" i="6"/>
  <c r="AB159" i="6" s="1"/>
  <c r="A159" i="6"/>
  <c r="AA157" i="6"/>
  <c r="D157" i="6"/>
  <c r="B157" i="6"/>
  <c r="AB157" i="6" s="1"/>
  <c r="A157" i="6"/>
  <c r="AA156" i="6"/>
  <c r="B156" i="6"/>
  <c r="AB156" i="6" s="1"/>
  <c r="A156" i="6"/>
  <c r="AA154" i="6"/>
  <c r="D154" i="6"/>
  <c r="B154" i="6"/>
  <c r="AB154" i="6" s="1"/>
  <c r="A154" i="6"/>
  <c r="AA153" i="6"/>
  <c r="B153" i="6"/>
  <c r="AB153" i="6" s="1"/>
  <c r="A153" i="6"/>
  <c r="AA151" i="6"/>
  <c r="D151" i="6"/>
  <c r="B151" i="6"/>
  <c r="AB151" i="6" s="1"/>
  <c r="A151" i="6"/>
  <c r="AA150" i="6"/>
  <c r="B150" i="6"/>
  <c r="AB150" i="6" s="1"/>
  <c r="A150" i="6"/>
  <c r="AA148" i="6"/>
  <c r="D148" i="6"/>
  <c r="B148" i="6"/>
  <c r="AB148" i="6" s="1"/>
  <c r="A148" i="6"/>
  <c r="AA147" i="6"/>
  <c r="B147" i="6"/>
  <c r="AB147" i="6" s="1"/>
  <c r="A147" i="6"/>
  <c r="AA145" i="6"/>
  <c r="D145" i="6"/>
  <c r="B145" i="6"/>
  <c r="AB145" i="6" s="1"/>
  <c r="A145" i="6"/>
  <c r="AA144" i="6"/>
  <c r="B144" i="6"/>
  <c r="AB144" i="6" s="1"/>
  <c r="A144" i="6"/>
  <c r="AA142" i="6"/>
  <c r="D142" i="6"/>
  <c r="B142" i="6"/>
  <c r="AB142" i="6" s="1"/>
  <c r="A142" i="6"/>
  <c r="AA141" i="6"/>
  <c r="B141" i="6"/>
  <c r="AB141" i="6" s="1"/>
  <c r="A141" i="6"/>
  <c r="AA139" i="6"/>
  <c r="D139" i="6"/>
  <c r="B139" i="6"/>
  <c r="AB139" i="6" s="1"/>
  <c r="A139" i="6"/>
  <c r="AA138" i="6"/>
  <c r="B138" i="6"/>
  <c r="AB138" i="6" s="1"/>
  <c r="A138" i="6"/>
  <c r="AA136" i="6"/>
  <c r="D136" i="6"/>
  <c r="B136" i="6"/>
  <c r="AB136" i="6" s="1"/>
  <c r="A136" i="6"/>
  <c r="AA135" i="6"/>
  <c r="B135" i="6"/>
  <c r="AB135" i="6" s="1"/>
  <c r="A135" i="6"/>
  <c r="AA133" i="6"/>
  <c r="D133" i="6"/>
  <c r="B133" i="6"/>
  <c r="AB133" i="6" s="1"/>
  <c r="A133" i="6"/>
  <c r="AA132" i="6"/>
  <c r="B132" i="6"/>
  <c r="AB132" i="6" s="1"/>
  <c r="A132" i="6"/>
  <c r="AA130" i="6"/>
  <c r="D130" i="6"/>
  <c r="B130" i="6"/>
  <c r="AB130" i="6" s="1"/>
  <c r="A130" i="6"/>
  <c r="AA129" i="6"/>
  <c r="B129" i="6"/>
  <c r="AB129" i="6" s="1"/>
  <c r="A129" i="6"/>
  <c r="AA127" i="6"/>
  <c r="D127" i="6"/>
  <c r="B127" i="6"/>
  <c r="AB127" i="6" s="1"/>
  <c r="A127" i="6"/>
  <c r="AA126" i="6"/>
  <c r="B126" i="6"/>
  <c r="AB126" i="6" s="1"/>
  <c r="A126" i="6"/>
  <c r="AA124" i="6"/>
  <c r="D124" i="6"/>
  <c r="B124" i="6"/>
  <c r="AB124" i="6" s="1"/>
  <c r="A124" i="6"/>
  <c r="AA123" i="6"/>
  <c r="B123" i="6"/>
  <c r="AB123" i="6" s="1"/>
  <c r="A123" i="6"/>
  <c r="AA121" i="6"/>
  <c r="D121" i="6"/>
  <c r="B121" i="6"/>
  <c r="AB121" i="6" s="1"/>
  <c r="A121" i="6"/>
  <c r="AA120" i="6"/>
  <c r="B120" i="6"/>
  <c r="AB120" i="6" s="1"/>
  <c r="A120" i="6"/>
  <c r="AA118" i="6"/>
  <c r="D118" i="6"/>
  <c r="B118" i="6"/>
  <c r="AB118" i="6" s="1"/>
  <c r="A118" i="6"/>
  <c r="AA117" i="6"/>
  <c r="B117" i="6"/>
  <c r="AB117" i="6" s="1"/>
  <c r="A117" i="6"/>
  <c r="AA115" i="6"/>
  <c r="D115" i="6"/>
  <c r="B115" i="6"/>
  <c r="AB115" i="6" s="1"/>
  <c r="A115" i="6"/>
  <c r="AA114" i="6"/>
  <c r="B114" i="6"/>
  <c r="AB114" i="6" s="1"/>
  <c r="A114" i="6"/>
  <c r="AA112" i="6"/>
  <c r="D112" i="6"/>
  <c r="B112" i="6"/>
  <c r="AB112" i="6" s="1"/>
  <c r="A112" i="6"/>
  <c r="AA111" i="6"/>
  <c r="B111" i="6"/>
  <c r="AB111" i="6" s="1"/>
  <c r="A111" i="6"/>
  <c r="AA109" i="6"/>
  <c r="D109" i="6"/>
  <c r="B109" i="6"/>
  <c r="AB109" i="6" s="1"/>
  <c r="A109" i="6"/>
  <c r="AA108" i="6"/>
  <c r="B108" i="6"/>
  <c r="AB108" i="6" s="1"/>
  <c r="A108" i="6"/>
  <c r="AA106" i="6"/>
  <c r="D106" i="6"/>
  <c r="B106" i="6"/>
  <c r="AB106" i="6" s="1"/>
  <c r="A106" i="6"/>
  <c r="AA105" i="6"/>
  <c r="B105" i="6"/>
  <c r="AB105" i="6" s="1"/>
  <c r="A105" i="6"/>
  <c r="AA103" i="6"/>
  <c r="D103" i="6"/>
  <c r="B103" i="6"/>
  <c r="AB103" i="6" s="1"/>
  <c r="A103" i="6"/>
  <c r="AA102" i="6"/>
  <c r="B102" i="6"/>
  <c r="AB102" i="6" s="1"/>
  <c r="A102" i="6"/>
  <c r="AA100" i="6"/>
  <c r="D100" i="6"/>
  <c r="B100" i="6"/>
  <c r="AB100" i="6" s="1"/>
  <c r="A100" i="6"/>
  <c r="AA99" i="6"/>
  <c r="B99" i="6"/>
  <c r="AB99" i="6" s="1"/>
  <c r="A99" i="6"/>
  <c r="AA97" i="6"/>
  <c r="D97" i="6"/>
  <c r="B97" i="6"/>
  <c r="AB97" i="6" s="1"/>
  <c r="A97" i="6"/>
  <c r="AA96" i="6"/>
  <c r="B96" i="6"/>
  <c r="AB96" i="6" s="1"/>
  <c r="A96" i="6"/>
  <c r="AA94" i="6"/>
  <c r="D94" i="6"/>
  <c r="B94" i="6"/>
  <c r="AB94" i="6" s="1"/>
  <c r="A94" i="6"/>
  <c r="AA93" i="6"/>
  <c r="B93" i="6"/>
  <c r="AB93" i="6" s="1"/>
  <c r="A93" i="6"/>
  <c r="AA91" i="6"/>
  <c r="D91" i="6"/>
  <c r="B91" i="6"/>
  <c r="AB91" i="6" s="1"/>
  <c r="A91" i="6"/>
  <c r="AA90" i="6"/>
  <c r="B90" i="6"/>
  <c r="AB90" i="6" s="1"/>
  <c r="A90" i="6"/>
  <c r="AA88" i="6"/>
  <c r="D88" i="6"/>
  <c r="B88" i="6"/>
  <c r="AB88" i="6" s="1"/>
  <c r="A88" i="6"/>
  <c r="AA87" i="6"/>
  <c r="B87" i="6"/>
  <c r="AB87" i="6" s="1"/>
  <c r="A87" i="6"/>
  <c r="AA85" i="6"/>
  <c r="D85" i="6"/>
  <c r="B85" i="6"/>
  <c r="AB85" i="6" s="1"/>
  <c r="A85" i="6"/>
  <c r="AA84" i="6"/>
  <c r="B84" i="6"/>
  <c r="AB84" i="6" s="1"/>
  <c r="A84" i="6"/>
  <c r="AA82" i="6"/>
  <c r="D82" i="6"/>
  <c r="B82" i="6"/>
  <c r="AB82" i="6" s="1"/>
  <c r="A82" i="6"/>
  <c r="AA81" i="6"/>
  <c r="B81" i="6"/>
  <c r="AB81" i="6" s="1"/>
  <c r="A81" i="6"/>
  <c r="AA79" i="6"/>
  <c r="D79" i="6"/>
  <c r="B79" i="6"/>
  <c r="AB79" i="6" s="1"/>
  <c r="A79" i="6"/>
  <c r="AA78" i="6"/>
  <c r="B78" i="6"/>
  <c r="AB78" i="6" s="1"/>
  <c r="A78" i="6"/>
  <c r="AA76" i="6"/>
  <c r="D76" i="6"/>
  <c r="B76" i="6"/>
  <c r="AB76" i="6" s="1"/>
  <c r="A76" i="6"/>
  <c r="AA75" i="6"/>
  <c r="B75" i="6"/>
  <c r="AB75" i="6" s="1"/>
  <c r="A75" i="6"/>
  <c r="AA73" i="6"/>
  <c r="D73" i="6"/>
  <c r="B73" i="6"/>
  <c r="AB73" i="6" s="1"/>
  <c r="A73" i="6"/>
  <c r="AA72" i="6"/>
  <c r="B72" i="6"/>
  <c r="AB72" i="6" s="1"/>
  <c r="A72" i="6"/>
  <c r="AA70" i="6"/>
  <c r="D70" i="6"/>
  <c r="B70" i="6"/>
  <c r="AB70" i="6" s="1"/>
  <c r="A70" i="6"/>
  <c r="AA69" i="6"/>
  <c r="B69" i="6"/>
  <c r="AB69" i="6" s="1"/>
  <c r="A69" i="6"/>
  <c r="AA67" i="6"/>
  <c r="D67" i="6"/>
  <c r="B67" i="6"/>
  <c r="AB67" i="6" s="1"/>
  <c r="A67" i="6"/>
  <c r="AA66" i="6"/>
  <c r="B66" i="6"/>
  <c r="AB66" i="6" s="1"/>
  <c r="A66" i="6"/>
  <c r="AA64" i="6"/>
  <c r="D64" i="6"/>
  <c r="B64" i="6"/>
  <c r="AB64" i="6" s="1"/>
  <c r="A64" i="6"/>
  <c r="AA63" i="6"/>
  <c r="B63" i="6"/>
  <c r="AB63" i="6" s="1"/>
  <c r="A63" i="6"/>
  <c r="AA61" i="6"/>
  <c r="D61" i="6"/>
  <c r="B61" i="6"/>
  <c r="AB61" i="6" s="1"/>
  <c r="A61" i="6"/>
  <c r="AA60" i="6"/>
  <c r="B60" i="6"/>
  <c r="AB60" i="6" s="1"/>
  <c r="A60" i="6"/>
  <c r="AA58" i="6"/>
  <c r="D58" i="6"/>
  <c r="B58" i="6"/>
  <c r="AB58" i="6" s="1"/>
  <c r="A58" i="6"/>
  <c r="AA57" i="6"/>
  <c r="B57" i="6"/>
  <c r="AB57" i="6" s="1"/>
  <c r="A57" i="6"/>
  <c r="AA55" i="6"/>
  <c r="D55" i="6"/>
  <c r="B55" i="6"/>
  <c r="AB55" i="6" s="1"/>
  <c r="A55" i="6"/>
  <c r="AA54" i="6"/>
  <c r="B54" i="6"/>
  <c r="AB54" i="6" s="1"/>
  <c r="A54" i="6"/>
  <c r="AA52" i="6"/>
  <c r="D52" i="6"/>
  <c r="B52" i="6"/>
  <c r="AB52" i="6" s="1"/>
  <c r="A52" i="6"/>
  <c r="AA51" i="6"/>
  <c r="B51" i="6"/>
  <c r="AB51" i="6" s="1"/>
  <c r="A51" i="6"/>
  <c r="AA49" i="6"/>
  <c r="D49" i="6"/>
  <c r="B49" i="6"/>
  <c r="AB49" i="6" s="1"/>
  <c r="A49" i="6"/>
  <c r="AA48" i="6"/>
  <c r="B48" i="6"/>
  <c r="AB48" i="6" s="1"/>
  <c r="A48" i="6"/>
  <c r="AA46" i="6"/>
  <c r="D46" i="6"/>
  <c r="B46" i="6"/>
  <c r="AB46" i="6" s="1"/>
  <c r="A46" i="6"/>
  <c r="AA45" i="6"/>
  <c r="B45" i="6"/>
  <c r="AB45" i="6" s="1"/>
  <c r="A45" i="6"/>
  <c r="AA43" i="6"/>
  <c r="D43" i="6"/>
  <c r="B43" i="6"/>
  <c r="AB43" i="6" s="1"/>
  <c r="A43" i="6"/>
  <c r="AA42" i="6"/>
  <c r="B42" i="6"/>
  <c r="AB42" i="6" s="1"/>
  <c r="A42" i="6"/>
  <c r="AA40" i="6"/>
  <c r="D40" i="6"/>
  <c r="B40" i="6"/>
  <c r="AB40" i="6" s="1"/>
  <c r="A40" i="6"/>
  <c r="AA39" i="6"/>
  <c r="B39" i="6"/>
  <c r="AB39" i="6" s="1"/>
  <c r="A39" i="6"/>
  <c r="AA37" i="6"/>
  <c r="D37" i="6"/>
  <c r="B37" i="6"/>
  <c r="AB37" i="6" s="1"/>
  <c r="A37" i="6"/>
  <c r="AA36" i="6"/>
  <c r="B36" i="6"/>
  <c r="AB36" i="6" s="1"/>
  <c r="A36" i="6"/>
  <c r="AA34" i="6"/>
  <c r="D34" i="6"/>
  <c r="B34" i="6"/>
  <c r="AB34" i="6" s="1"/>
  <c r="A34" i="6"/>
  <c r="AA33" i="6"/>
  <c r="B33" i="6"/>
  <c r="AB33" i="6" s="1"/>
  <c r="A33" i="6"/>
  <c r="AA31" i="6"/>
  <c r="D31" i="6"/>
  <c r="B31" i="6"/>
  <c r="AB31" i="6" s="1"/>
  <c r="A31" i="6"/>
  <c r="AA30" i="6"/>
  <c r="B30" i="6"/>
  <c r="AB30" i="6" s="1"/>
  <c r="A30" i="6"/>
  <c r="L28" i="6"/>
  <c r="J28" i="6" s="1"/>
  <c r="H28" i="6" s="1"/>
  <c r="F28" i="6" s="1"/>
  <c r="C23" i="8" l="1"/>
  <c r="S15" i="7"/>
  <c r="V14" i="7"/>
  <c r="J19" i="7"/>
  <c r="R30" i="7"/>
  <c r="J7" i="7"/>
  <c r="Y18" i="7"/>
  <c r="R15" i="7"/>
  <c r="I12" i="7"/>
  <c r="I18" i="7"/>
  <c r="K11" i="7"/>
  <c r="R17" i="7"/>
  <c r="J11" i="7"/>
  <c r="Q14" i="7"/>
  <c r="I14" i="7"/>
  <c r="Y10" i="7"/>
  <c r="S13" i="7"/>
  <c r="J5" i="7"/>
  <c r="U29" i="7"/>
  <c r="V16" i="7"/>
  <c r="R13" i="7"/>
  <c r="Q8" i="7"/>
  <c r="R5" i="7"/>
  <c r="Y16" i="7"/>
  <c r="Q5" i="7"/>
  <c r="R9" i="7"/>
  <c r="J52" i="7"/>
  <c r="Q16" i="7"/>
  <c r="Q12" i="7"/>
  <c r="I8" i="7"/>
  <c r="U19" i="7"/>
  <c r="V18" i="7"/>
  <c r="T16" i="7"/>
  <c r="L13" i="7"/>
  <c r="L7" i="7"/>
  <c r="S17" i="7"/>
  <c r="L8" i="7"/>
  <c r="M15" i="7"/>
  <c r="T19" i="7"/>
  <c r="T18" i="7"/>
  <c r="M17" i="7"/>
  <c r="L15" i="7"/>
  <c r="K13" i="7"/>
  <c r="T11" i="7"/>
  <c r="T10" i="7"/>
  <c r="L9" i="7"/>
  <c r="U7" i="7"/>
  <c r="I5" i="7"/>
  <c r="L36" i="7"/>
  <c r="S19" i="7"/>
  <c r="Q18" i="7"/>
  <c r="L17" i="7"/>
  <c r="L16" i="7"/>
  <c r="K15" i="7"/>
  <c r="J13" i="7"/>
  <c r="S11" i="7"/>
  <c r="Q10" i="7"/>
  <c r="K9" i="7"/>
  <c r="T7" i="7"/>
  <c r="F32" i="7"/>
  <c r="T44" i="7"/>
  <c r="R19" i="7"/>
  <c r="N18" i="7"/>
  <c r="K17" i="7"/>
  <c r="I16" i="7"/>
  <c r="J15" i="7"/>
  <c r="F14" i="7"/>
  <c r="Y12" i="7"/>
  <c r="R11" i="7"/>
  <c r="L10" i="7"/>
  <c r="J9" i="7"/>
  <c r="S7" i="7"/>
  <c r="Y5" i="7"/>
  <c r="T33" i="7"/>
  <c r="T17" i="7"/>
  <c r="T14" i="7"/>
  <c r="K7" i="7"/>
  <c r="L14" i="7"/>
  <c r="L31" i="7"/>
  <c r="R24" i="7"/>
  <c r="J32" i="7"/>
  <c r="S47" i="7"/>
  <c r="L19" i="7"/>
  <c r="L18" i="7"/>
  <c r="J17" i="7"/>
  <c r="F16" i="7"/>
  <c r="Y14" i="7"/>
  <c r="U13" i="7"/>
  <c r="T12" i="7"/>
  <c r="M11" i="7"/>
  <c r="I10" i="7"/>
  <c r="Y8" i="7"/>
  <c r="R7" i="7"/>
  <c r="S5" i="7"/>
  <c r="S24" i="7"/>
  <c r="L50" i="7"/>
  <c r="L63" i="7"/>
  <c r="K19" i="7"/>
  <c r="T15" i="7"/>
  <c r="T13" i="7"/>
  <c r="L11" i="7"/>
  <c r="U9" i="7"/>
  <c r="T8" i="7"/>
  <c r="M7" i="7"/>
  <c r="T9" i="7"/>
  <c r="T25" i="7"/>
  <c r="L12" i="7"/>
  <c r="S9" i="7"/>
  <c r="K5" i="7"/>
  <c r="W10" i="7"/>
  <c r="G10" i="7"/>
  <c r="H7" i="7"/>
  <c r="H9" i="7"/>
  <c r="H11" i="7"/>
  <c r="H13" i="7"/>
  <c r="H15" i="7"/>
  <c r="H17" i="7"/>
  <c r="H19" i="7"/>
  <c r="H5" i="7"/>
  <c r="X7" i="7"/>
  <c r="X9" i="7"/>
  <c r="X11" i="7"/>
  <c r="X13" i="7"/>
  <c r="X15" i="7"/>
  <c r="X17" i="7"/>
  <c r="X19" i="7"/>
  <c r="X5" i="7"/>
  <c r="W16" i="7"/>
  <c r="G14" i="7"/>
  <c r="O23" i="7"/>
  <c r="O47" i="7"/>
  <c r="O7" i="7"/>
  <c r="O9" i="7"/>
  <c r="O11" i="7"/>
  <c r="O13" i="7"/>
  <c r="O15" i="7"/>
  <c r="O17" i="7"/>
  <c r="O19" i="7"/>
  <c r="O5" i="7"/>
  <c r="O30" i="7"/>
  <c r="P29" i="7"/>
  <c r="P5" i="7"/>
  <c r="P7" i="7"/>
  <c r="P9" i="7"/>
  <c r="P11" i="7"/>
  <c r="P13" i="7"/>
  <c r="P15" i="7"/>
  <c r="P17" i="7"/>
  <c r="P19" i="7"/>
  <c r="X18" i="7"/>
  <c r="H16" i="7"/>
  <c r="X8" i="7"/>
  <c r="H8" i="7"/>
  <c r="O18" i="7"/>
  <c r="W18" i="7"/>
  <c r="G16" i="7"/>
  <c r="P14" i="7"/>
  <c r="P10" i="7"/>
  <c r="W8" i="7"/>
  <c r="O14" i="7"/>
  <c r="O10" i="7"/>
  <c r="G56" i="7"/>
  <c r="G7" i="7"/>
  <c r="G9" i="7"/>
  <c r="G11" i="7"/>
  <c r="G69" i="7" s="1"/>
  <c r="G13" i="7"/>
  <c r="G15" i="7"/>
  <c r="G17" i="7"/>
  <c r="G19" i="7"/>
  <c r="G5" i="7"/>
  <c r="H18" i="7"/>
  <c r="X12" i="7"/>
  <c r="H12" i="7"/>
  <c r="M19" i="7"/>
  <c r="G18" i="7"/>
  <c r="P16" i="7"/>
  <c r="G12" i="7"/>
  <c r="W23" i="7"/>
  <c r="W7" i="7"/>
  <c r="W9" i="7"/>
  <c r="W11" i="7"/>
  <c r="W69" i="7" s="1"/>
  <c r="W13" i="7"/>
  <c r="W15" i="7"/>
  <c r="W17" i="7"/>
  <c r="W19" i="7"/>
  <c r="W5" i="7"/>
  <c r="M5" i="7"/>
  <c r="M33" i="7"/>
  <c r="M8" i="7"/>
  <c r="M10" i="7"/>
  <c r="M12" i="7"/>
  <c r="M14" i="7"/>
  <c r="M16" i="7"/>
  <c r="M18" i="7"/>
  <c r="U5" i="7"/>
  <c r="U22" i="7"/>
  <c r="U8" i="7"/>
  <c r="U10" i="7"/>
  <c r="U12" i="7"/>
  <c r="U14" i="7"/>
  <c r="U16" i="7"/>
  <c r="U18" i="7"/>
  <c r="O16" i="7"/>
  <c r="X14" i="7"/>
  <c r="U11" i="7"/>
  <c r="P8" i="7"/>
  <c r="F34" i="7"/>
  <c r="F7" i="7"/>
  <c r="F9" i="7"/>
  <c r="F11" i="7"/>
  <c r="F13" i="7"/>
  <c r="F15" i="7"/>
  <c r="F17" i="7"/>
  <c r="F19" i="7"/>
  <c r="F5" i="7"/>
  <c r="F8" i="7"/>
  <c r="F10" i="7"/>
  <c r="F12" i="7"/>
  <c r="N28" i="7"/>
  <c r="N7" i="7"/>
  <c r="N9" i="7"/>
  <c r="N11" i="7"/>
  <c r="N13" i="7"/>
  <c r="N15" i="7"/>
  <c r="N17" i="7"/>
  <c r="N19" i="7"/>
  <c r="N26" i="7"/>
  <c r="N5" i="7"/>
  <c r="N8" i="7"/>
  <c r="N10" i="7"/>
  <c r="N12" i="7"/>
  <c r="V7" i="7"/>
  <c r="V9" i="7"/>
  <c r="V11" i="7"/>
  <c r="V13" i="7"/>
  <c r="V15" i="7"/>
  <c r="V17" i="7"/>
  <c r="V19" i="7"/>
  <c r="V38" i="7"/>
  <c r="V12" i="7"/>
  <c r="V5" i="7"/>
  <c r="V8" i="7"/>
  <c r="V10" i="7"/>
  <c r="O34" i="7"/>
  <c r="N40" i="7"/>
  <c r="P18" i="7"/>
  <c r="U17" i="7"/>
  <c r="N16" i="7"/>
  <c r="W14" i="7"/>
  <c r="M13" i="7"/>
  <c r="X10" i="7"/>
  <c r="H10" i="7"/>
  <c r="O8" i="7"/>
  <c r="G184" i="8"/>
  <c r="G23" i="8" s="1"/>
  <c r="Y19" i="7"/>
  <c r="I19" i="7"/>
  <c r="Y17" i="7"/>
  <c r="Q17" i="7"/>
  <c r="I17" i="7"/>
  <c r="Y15" i="7"/>
  <c r="Q15" i="7"/>
  <c r="I15" i="7"/>
  <c r="Y13" i="7"/>
  <c r="Q13" i="7"/>
  <c r="I13" i="7"/>
  <c r="Y11" i="7"/>
  <c r="Q11" i="7"/>
  <c r="I11" i="7"/>
  <c r="Y9" i="7"/>
  <c r="Q9" i="7"/>
  <c r="I9" i="7"/>
  <c r="Q7" i="7"/>
  <c r="Q68" i="7" s="1"/>
  <c r="I7" i="7"/>
  <c r="J26" i="7"/>
  <c r="S23" i="7"/>
  <c r="S18" i="7"/>
  <c r="K18" i="7"/>
  <c r="S16" i="7"/>
  <c r="K16" i="7"/>
  <c r="S14" i="7"/>
  <c r="K14" i="7"/>
  <c r="S12" i="7"/>
  <c r="K12" i="7"/>
  <c r="S10" i="7"/>
  <c r="K10" i="7"/>
  <c r="K68" i="7" s="1"/>
  <c r="K8" i="7"/>
  <c r="R18" i="7"/>
  <c r="J18" i="7"/>
  <c r="R16" i="7"/>
  <c r="J16" i="7"/>
  <c r="R14" i="7"/>
  <c r="J14" i="7"/>
  <c r="R12" i="7"/>
  <c r="J12" i="7"/>
  <c r="R10" i="7"/>
  <c r="J10" i="7"/>
  <c r="T5" i="7"/>
  <c r="D22" i="8"/>
  <c r="C22" i="8" s="1"/>
  <c r="C24" i="8" s="1"/>
  <c r="C28" i="8" s="1"/>
  <c r="C29" i="8" s="1"/>
  <c r="C21" i="8"/>
  <c r="C32" i="8"/>
  <c r="C184" i="8"/>
  <c r="I61" i="8" s="1"/>
  <c r="H184" i="8"/>
  <c r="H23" i="8" s="1"/>
  <c r="H76" i="7"/>
  <c r="H64" i="7"/>
  <c r="H45" i="7"/>
  <c r="H51" i="7"/>
  <c r="H49" i="7"/>
  <c r="H75" i="7"/>
  <c r="H77" i="7" s="1"/>
  <c r="H63" i="7"/>
  <c r="H52" i="7"/>
  <c r="H44" i="7"/>
  <c r="H40" i="7"/>
  <c r="H56" i="7"/>
  <c r="H47" i="7"/>
  <c r="H50" i="7"/>
  <c r="H36" i="7"/>
  <c r="H48" i="7"/>
  <c r="H32" i="7"/>
  <c r="H28" i="7"/>
  <c r="H24" i="7"/>
  <c r="H46" i="7"/>
  <c r="H39" i="7"/>
  <c r="H38" i="7"/>
  <c r="H33" i="7"/>
  <c r="H43" i="7"/>
  <c r="H35" i="7"/>
  <c r="H42" i="7"/>
  <c r="H37" i="7"/>
  <c r="H34" i="7"/>
  <c r="H30" i="7"/>
  <c r="H26" i="7"/>
  <c r="O69" i="7"/>
  <c r="X42" i="7"/>
  <c r="J51" i="7"/>
  <c r="J49" i="7"/>
  <c r="J75" i="7"/>
  <c r="J56" i="7"/>
  <c r="J47" i="7"/>
  <c r="J50" i="7"/>
  <c r="J41" i="7"/>
  <c r="J37" i="7"/>
  <c r="J76" i="7"/>
  <c r="J64" i="7"/>
  <c r="J45" i="7"/>
  <c r="J48" i="7"/>
  <c r="J40" i="7"/>
  <c r="J46" i="7"/>
  <c r="J39" i="7"/>
  <c r="J33" i="7"/>
  <c r="J29" i="7"/>
  <c r="J25" i="7"/>
  <c r="J22" i="7"/>
  <c r="J44" i="7"/>
  <c r="J38" i="7"/>
  <c r="J43" i="7"/>
  <c r="J35" i="7"/>
  <c r="J34" i="7"/>
  <c r="J42" i="7"/>
  <c r="J23" i="7"/>
  <c r="J55" i="7"/>
  <c r="J31" i="7"/>
  <c r="J27" i="7"/>
  <c r="R51" i="7"/>
  <c r="R49" i="7"/>
  <c r="R75" i="7"/>
  <c r="R56" i="7"/>
  <c r="R47" i="7"/>
  <c r="R50" i="7"/>
  <c r="R41" i="7"/>
  <c r="R37" i="7"/>
  <c r="R76" i="7"/>
  <c r="R64" i="7"/>
  <c r="R45" i="7"/>
  <c r="R43" i="7"/>
  <c r="R42" i="7"/>
  <c r="R33" i="7"/>
  <c r="R29" i="7"/>
  <c r="R25" i="7"/>
  <c r="R22" i="7"/>
  <c r="R55" i="7"/>
  <c r="R57" i="7" s="1"/>
  <c r="R65" i="7"/>
  <c r="R52" i="7"/>
  <c r="R36" i="7"/>
  <c r="R63" i="7"/>
  <c r="R34" i="7"/>
  <c r="R23" i="7"/>
  <c r="R48" i="7"/>
  <c r="R40" i="7"/>
  <c r="R31" i="7"/>
  <c r="R27" i="7"/>
  <c r="U68" i="7"/>
  <c r="X23" i="7"/>
  <c r="V24" i="7"/>
  <c r="U25" i="7"/>
  <c r="O26" i="7"/>
  <c r="L27" i="7"/>
  <c r="F28" i="7"/>
  <c r="V30" i="7"/>
  <c r="Q31" i="7"/>
  <c r="U33" i="7"/>
  <c r="Q45" i="7"/>
  <c r="N50" i="7"/>
  <c r="D60" i="7"/>
  <c r="D61" i="7" s="1"/>
  <c r="I48" i="7"/>
  <c r="I42" i="7"/>
  <c r="I38" i="7"/>
  <c r="I65" i="7"/>
  <c r="I55" i="7"/>
  <c r="I46" i="7"/>
  <c r="I43" i="7"/>
  <c r="I39" i="7"/>
  <c r="I35" i="7"/>
  <c r="I75" i="7"/>
  <c r="I63" i="7"/>
  <c r="I52" i="7"/>
  <c r="I44" i="7"/>
  <c r="I40" i="7"/>
  <c r="I36" i="7"/>
  <c r="I56" i="7"/>
  <c r="I47" i="7"/>
  <c r="I50" i="7"/>
  <c r="I41" i="7"/>
  <c r="I37" i="7"/>
  <c r="I32" i="7"/>
  <c r="I28" i="7"/>
  <c r="I24" i="7"/>
  <c r="I49" i="7"/>
  <c r="I45" i="7"/>
  <c r="I33" i="7"/>
  <c r="I29" i="7"/>
  <c r="I25" i="7"/>
  <c r="I22" i="7"/>
  <c r="I34" i="7"/>
  <c r="I30" i="7"/>
  <c r="I26" i="7"/>
  <c r="I23" i="7"/>
  <c r="K65" i="7"/>
  <c r="K55" i="7"/>
  <c r="K46" i="7"/>
  <c r="K43" i="7"/>
  <c r="K39" i="7"/>
  <c r="K35" i="7"/>
  <c r="K75" i="7"/>
  <c r="K63" i="7"/>
  <c r="K52" i="7"/>
  <c r="K44" i="7"/>
  <c r="K40" i="7"/>
  <c r="K36" i="7"/>
  <c r="K50" i="7"/>
  <c r="K41" i="7"/>
  <c r="K37" i="7"/>
  <c r="K76" i="7"/>
  <c r="K64" i="7"/>
  <c r="K45" i="7"/>
  <c r="K48" i="7"/>
  <c r="K42" i="7"/>
  <c r="K38" i="7"/>
  <c r="K49" i="7"/>
  <c r="K33" i="7"/>
  <c r="K29" i="7"/>
  <c r="K25" i="7"/>
  <c r="K22" i="7"/>
  <c r="K47" i="7"/>
  <c r="K34" i="7"/>
  <c r="K30" i="7"/>
  <c r="K26" i="7"/>
  <c r="K31" i="7"/>
  <c r="K27" i="7"/>
  <c r="K56" i="7"/>
  <c r="S65" i="7"/>
  <c r="S55" i="7"/>
  <c r="S46" i="7"/>
  <c r="S43" i="7"/>
  <c r="S39" i="7"/>
  <c r="S35" i="7"/>
  <c r="S75" i="7"/>
  <c r="S63" i="7"/>
  <c r="S52" i="7"/>
  <c r="S44" i="7"/>
  <c r="S40" i="7"/>
  <c r="S36" i="7"/>
  <c r="S50" i="7"/>
  <c r="S41" i="7"/>
  <c r="S37" i="7"/>
  <c r="S76" i="7"/>
  <c r="S64" i="7"/>
  <c r="S45" i="7"/>
  <c r="S48" i="7"/>
  <c r="S42" i="7"/>
  <c r="S38" i="7"/>
  <c r="S33" i="7"/>
  <c r="S29" i="7"/>
  <c r="S25" i="7"/>
  <c r="S22" i="7"/>
  <c r="S56" i="7"/>
  <c r="S30" i="7"/>
  <c r="S26" i="7"/>
  <c r="S51" i="7"/>
  <c r="S34" i="7"/>
  <c r="S31" i="7"/>
  <c r="S27" i="7"/>
  <c r="S49" i="7"/>
  <c r="H22" i="7"/>
  <c r="G23" i="7"/>
  <c r="X25" i="7"/>
  <c r="R26" i="7"/>
  <c r="P27" i="7"/>
  <c r="J28" i="7"/>
  <c r="H29" i="7"/>
  <c r="W30" i="7"/>
  <c r="T31" i="7"/>
  <c r="R32" i="7"/>
  <c r="R35" i="7"/>
  <c r="F37" i="7"/>
  <c r="P39" i="7"/>
  <c r="H41" i="7"/>
  <c r="U45" i="7"/>
  <c r="N48" i="7"/>
  <c r="M64" i="7"/>
  <c r="X22" i="7"/>
  <c r="I27" i="7"/>
  <c r="L49" i="7"/>
  <c r="L56" i="7"/>
  <c r="L47" i="7"/>
  <c r="L76" i="7"/>
  <c r="L64" i="7"/>
  <c r="L45" i="7"/>
  <c r="L48" i="7"/>
  <c r="L42" i="7"/>
  <c r="L38" i="7"/>
  <c r="L51" i="7"/>
  <c r="L46" i="7"/>
  <c r="L39" i="7"/>
  <c r="L44" i="7"/>
  <c r="L34" i="7"/>
  <c r="L30" i="7"/>
  <c r="L26" i="7"/>
  <c r="L43" i="7"/>
  <c r="L35" i="7"/>
  <c r="L23" i="7"/>
  <c r="L75" i="7"/>
  <c r="L55" i="7"/>
  <c r="L37" i="7"/>
  <c r="L65" i="7"/>
  <c r="L52" i="7"/>
  <c r="L32" i="7"/>
  <c r="L28" i="7"/>
  <c r="L24" i="7"/>
  <c r="T49" i="7"/>
  <c r="T56" i="7"/>
  <c r="T47" i="7"/>
  <c r="T76" i="7"/>
  <c r="T64" i="7"/>
  <c r="T45" i="7"/>
  <c r="T48" i="7"/>
  <c r="T42" i="7"/>
  <c r="T38" i="7"/>
  <c r="T51" i="7"/>
  <c r="T75" i="7"/>
  <c r="T55" i="7"/>
  <c r="T37" i="7"/>
  <c r="T30" i="7"/>
  <c r="T26" i="7"/>
  <c r="T65" i="7"/>
  <c r="T52" i="7"/>
  <c r="T36" i="7"/>
  <c r="T34" i="7"/>
  <c r="T23" i="7"/>
  <c r="T63" i="7"/>
  <c r="T41" i="7"/>
  <c r="T50" i="7"/>
  <c r="T40" i="7"/>
  <c r="T46" i="7"/>
  <c r="T39" i="7"/>
  <c r="T32" i="7"/>
  <c r="T28" i="7"/>
  <c r="T24" i="7"/>
  <c r="L22" i="7"/>
  <c r="H23" i="7"/>
  <c r="F24" i="7"/>
  <c r="V26" i="7"/>
  <c r="Q27" i="7"/>
  <c r="K28" i="7"/>
  <c r="L29" i="7"/>
  <c r="F30" i="7"/>
  <c r="X31" i="7"/>
  <c r="S32" i="7"/>
  <c r="T35" i="7"/>
  <c r="X37" i="7"/>
  <c r="R39" i="7"/>
  <c r="L41" i="7"/>
  <c r="X43" i="7"/>
  <c r="P48" i="7"/>
  <c r="I51" i="7"/>
  <c r="H55" i="7"/>
  <c r="Y48" i="7"/>
  <c r="Y42" i="7"/>
  <c r="Y38" i="7"/>
  <c r="Y34" i="7"/>
  <c r="Y65" i="7"/>
  <c r="Y55" i="7"/>
  <c r="Y46" i="7"/>
  <c r="Y43" i="7"/>
  <c r="Y39" i="7"/>
  <c r="Y35" i="7"/>
  <c r="Y75" i="7"/>
  <c r="Y63" i="7"/>
  <c r="Y52" i="7"/>
  <c r="Y44" i="7"/>
  <c r="Y40" i="7"/>
  <c r="Y36" i="7"/>
  <c r="Y56" i="7"/>
  <c r="Y47" i="7"/>
  <c r="Y50" i="7"/>
  <c r="Y41" i="7"/>
  <c r="Y37" i="7"/>
  <c r="Y32" i="7"/>
  <c r="Y28" i="7"/>
  <c r="Y24" i="7"/>
  <c r="Y64" i="7"/>
  <c r="Y51" i="7"/>
  <c r="Y33" i="7"/>
  <c r="Y29" i="7"/>
  <c r="Y25" i="7"/>
  <c r="Y22" i="7"/>
  <c r="Y49" i="7"/>
  <c r="Y76" i="7"/>
  <c r="Y45" i="7"/>
  <c r="Y30" i="7"/>
  <c r="Y26" i="7"/>
  <c r="Y23" i="7"/>
  <c r="M75" i="7"/>
  <c r="M63" i="7"/>
  <c r="M52" i="7"/>
  <c r="M44" i="7"/>
  <c r="M40" i="7"/>
  <c r="M36" i="7"/>
  <c r="M50" i="7"/>
  <c r="M41" i="7"/>
  <c r="M37" i="7"/>
  <c r="M76" i="7"/>
  <c r="M48" i="7"/>
  <c r="M42" i="7"/>
  <c r="M38" i="7"/>
  <c r="M51" i="7"/>
  <c r="M65" i="7"/>
  <c r="M55" i="7"/>
  <c r="M46" i="7"/>
  <c r="M43" i="7"/>
  <c r="M39" i="7"/>
  <c r="M35" i="7"/>
  <c r="M47" i="7"/>
  <c r="M34" i="7"/>
  <c r="M30" i="7"/>
  <c r="M26" i="7"/>
  <c r="M45" i="7"/>
  <c r="M23" i="7"/>
  <c r="M31" i="7"/>
  <c r="M27" i="7"/>
  <c r="M56" i="7"/>
  <c r="M32" i="7"/>
  <c r="M28" i="7"/>
  <c r="M24" i="7"/>
  <c r="U75" i="7"/>
  <c r="U63" i="7"/>
  <c r="U52" i="7"/>
  <c r="U44" i="7"/>
  <c r="U40" i="7"/>
  <c r="U36" i="7"/>
  <c r="U50" i="7"/>
  <c r="U41" i="7"/>
  <c r="U37" i="7"/>
  <c r="U76" i="7"/>
  <c r="U48" i="7"/>
  <c r="U42" i="7"/>
  <c r="U38" i="7"/>
  <c r="U34" i="7"/>
  <c r="U51" i="7"/>
  <c r="U65" i="7"/>
  <c r="U55" i="7"/>
  <c r="U46" i="7"/>
  <c r="U43" i="7"/>
  <c r="U39" i="7"/>
  <c r="U35" i="7"/>
  <c r="U30" i="7"/>
  <c r="U26" i="7"/>
  <c r="U56" i="7"/>
  <c r="U23" i="7"/>
  <c r="U31" i="7"/>
  <c r="U27" i="7"/>
  <c r="U64" i="7"/>
  <c r="U49" i="7"/>
  <c r="U32" i="7"/>
  <c r="U28" i="7"/>
  <c r="U24" i="7"/>
  <c r="U47" i="7"/>
  <c r="M22" i="7"/>
  <c r="K23" i="7"/>
  <c r="J24" i="7"/>
  <c r="H25" i="7"/>
  <c r="W26" i="7"/>
  <c r="T27" i="7"/>
  <c r="M29" i="7"/>
  <c r="G30" i="7"/>
  <c r="Y31" i="7"/>
  <c r="P46" i="7"/>
  <c r="K51" i="7"/>
  <c r="H65" i="7"/>
  <c r="I76" i="7"/>
  <c r="X76" i="7"/>
  <c r="X64" i="7"/>
  <c r="X45" i="7"/>
  <c r="X51" i="7"/>
  <c r="X49" i="7"/>
  <c r="X75" i="7"/>
  <c r="X63" i="7"/>
  <c r="X52" i="7"/>
  <c r="X44" i="7"/>
  <c r="X40" i="7"/>
  <c r="X36" i="7"/>
  <c r="X56" i="7"/>
  <c r="X47" i="7"/>
  <c r="X55" i="7"/>
  <c r="X34" i="7"/>
  <c r="X65" i="7"/>
  <c r="X41" i="7"/>
  <c r="X32" i="7"/>
  <c r="X28" i="7"/>
  <c r="X24" i="7"/>
  <c r="X50" i="7"/>
  <c r="X48" i="7"/>
  <c r="X33" i="7"/>
  <c r="X46" i="7"/>
  <c r="X39" i="7"/>
  <c r="X35" i="7"/>
  <c r="X38" i="7"/>
  <c r="X30" i="7"/>
  <c r="X26" i="7"/>
  <c r="H27" i="7"/>
  <c r="P31" i="7"/>
  <c r="F56" i="7"/>
  <c r="F47" i="7"/>
  <c r="F76" i="7"/>
  <c r="F64" i="7"/>
  <c r="F45" i="7"/>
  <c r="F51" i="7"/>
  <c r="F65" i="7"/>
  <c r="F55" i="7"/>
  <c r="F46" i="7"/>
  <c r="F43" i="7"/>
  <c r="F39" i="7"/>
  <c r="F49" i="7"/>
  <c r="F63" i="7"/>
  <c r="F41" i="7"/>
  <c r="F23" i="7"/>
  <c r="F50" i="7"/>
  <c r="F40" i="7"/>
  <c r="F36" i="7"/>
  <c r="F31" i="7"/>
  <c r="F27" i="7"/>
  <c r="F48" i="7"/>
  <c r="F44" i="7"/>
  <c r="F75" i="7"/>
  <c r="F38" i="7"/>
  <c r="F35" i="7"/>
  <c r="F33" i="7"/>
  <c r="F29" i="7"/>
  <c r="F25" i="7"/>
  <c r="F22" i="7"/>
  <c r="N56" i="7"/>
  <c r="N47" i="7"/>
  <c r="N76" i="7"/>
  <c r="N64" i="7"/>
  <c r="N45" i="7"/>
  <c r="N51" i="7"/>
  <c r="N65" i="7"/>
  <c r="N55" i="7"/>
  <c r="N46" i="7"/>
  <c r="N43" i="7"/>
  <c r="N39" i="7"/>
  <c r="N49" i="7"/>
  <c r="N44" i="7"/>
  <c r="N23" i="7"/>
  <c r="N38" i="7"/>
  <c r="N35" i="7"/>
  <c r="N31" i="7"/>
  <c r="N27" i="7"/>
  <c r="N75" i="7"/>
  <c r="N42" i="7"/>
  <c r="N37" i="7"/>
  <c r="N32" i="7"/>
  <c r="N52" i="7"/>
  <c r="N63" i="7"/>
  <c r="N41" i="7"/>
  <c r="N36" i="7"/>
  <c r="N33" i="7"/>
  <c r="N29" i="7"/>
  <c r="N25" i="7"/>
  <c r="N22" i="7"/>
  <c r="V56" i="7"/>
  <c r="V47" i="7"/>
  <c r="V76" i="7"/>
  <c r="V64" i="7"/>
  <c r="V45" i="7"/>
  <c r="V51" i="7"/>
  <c r="V65" i="7"/>
  <c r="V55" i="7"/>
  <c r="V46" i="7"/>
  <c r="V43" i="7"/>
  <c r="V39" i="7"/>
  <c r="V49" i="7"/>
  <c r="V75" i="7"/>
  <c r="V42" i="7"/>
  <c r="V37" i="7"/>
  <c r="V23" i="7"/>
  <c r="V52" i="7"/>
  <c r="V36" i="7"/>
  <c r="V34" i="7"/>
  <c r="V31" i="7"/>
  <c r="V27" i="7"/>
  <c r="V63" i="7"/>
  <c r="V41" i="7"/>
  <c r="V50" i="7"/>
  <c r="V40" i="7"/>
  <c r="V32" i="7"/>
  <c r="V48" i="7"/>
  <c r="V44" i="7"/>
  <c r="V35" i="7"/>
  <c r="V33" i="7"/>
  <c r="V29" i="7"/>
  <c r="V25" i="7"/>
  <c r="V22" i="7"/>
  <c r="P22" i="7"/>
  <c r="K24" i="7"/>
  <c r="L25" i="7"/>
  <c r="F26" i="7"/>
  <c r="X27" i="7"/>
  <c r="R28" i="7"/>
  <c r="J30" i="7"/>
  <c r="H31" i="7"/>
  <c r="G34" i="7"/>
  <c r="R46" i="7"/>
  <c r="M49" i="7"/>
  <c r="J65" i="7"/>
  <c r="P76" i="7"/>
  <c r="P64" i="7"/>
  <c r="P45" i="7"/>
  <c r="P51" i="7"/>
  <c r="P49" i="7"/>
  <c r="P75" i="7"/>
  <c r="P63" i="7"/>
  <c r="P52" i="7"/>
  <c r="P44" i="7"/>
  <c r="P40" i="7"/>
  <c r="P56" i="7"/>
  <c r="P47" i="7"/>
  <c r="P38" i="7"/>
  <c r="P35" i="7"/>
  <c r="P43" i="7"/>
  <c r="P32" i="7"/>
  <c r="P28" i="7"/>
  <c r="P24" i="7"/>
  <c r="P42" i="7"/>
  <c r="P37" i="7"/>
  <c r="P55" i="7"/>
  <c r="P33" i="7"/>
  <c r="P65" i="7"/>
  <c r="P41" i="7"/>
  <c r="P36" i="7"/>
  <c r="P50" i="7"/>
  <c r="P34" i="7"/>
  <c r="P30" i="7"/>
  <c r="P26" i="7"/>
  <c r="P25" i="7"/>
  <c r="Q48" i="7"/>
  <c r="Q42" i="7"/>
  <c r="Q38" i="7"/>
  <c r="Q34" i="7"/>
  <c r="Q65" i="7"/>
  <c r="Q55" i="7"/>
  <c r="Q46" i="7"/>
  <c r="Q43" i="7"/>
  <c r="Q39" i="7"/>
  <c r="Q35" i="7"/>
  <c r="Q75" i="7"/>
  <c r="Q63" i="7"/>
  <c r="Q52" i="7"/>
  <c r="Q44" i="7"/>
  <c r="Q40" i="7"/>
  <c r="Q36" i="7"/>
  <c r="Q56" i="7"/>
  <c r="Q47" i="7"/>
  <c r="Q50" i="7"/>
  <c r="Q41" i="7"/>
  <c r="Q37" i="7"/>
  <c r="Q32" i="7"/>
  <c r="Q28" i="7"/>
  <c r="Q24" i="7"/>
  <c r="Q33" i="7"/>
  <c r="Q29" i="7"/>
  <c r="Q25" i="7"/>
  <c r="Q22" i="7"/>
  <c r="Q64" i="7"/>
  <c r="Q51" i="7"/>
  <c r="Q30" i="7"/>
  <c r="Q26" i="7"/>
  <c r="Q76" i="7"/>
  <c r="Q23" i="7"/>
  <c r="X29" i="7"/>
  <c r="G50" i="7"/>
  <c r="G41" i="7"/>
  <c r="G37" i="7"/>
  <c r="G76" i="7"/>
  <c r="G48" i="7"/>
  <c r="G42" i="7"/>
  <c r="G38" i="7"/>
  <c r="G65" i="7"/>
  <c r="G55" i="7"/>
  <c r="G46" i="7"/>
  <c r="G43" i="7"/>
  <c r="G39" i="7"/>
  <c r="G35" i="7"/>
  <c r="G49" i="7"/>
  <c r="G75" i="7"/>
  <c r="G63" i="7"/>
  <c r="G52" i="7"/>
  <c r="G44" i="7"/>
  <c r="G40" i="7"/>
  <c r="G36" i="7"/>
  <c r="G64" i="7"/>
  <c r="G51" i="7"/>
  <c r="G31" i="7"/>
  <c r="G27" i="7"/>
  <c r="G47" i="7"/>
  <c r="G32" i="7"/>
  <c r="G28" i="7"/>
  <c r="G24" i="7"/>
  <c r="G45" i="7"/>
  <c r="G33" i="7"/>
  <c r="G29" i="7"/>
  <c r="G25" i="7"/>
  <c r="G22" i="7"/>
  <c r="O50" i="7"/>
  <c r="O41" i="7"/>
  <c r="O37" i="7"/>
  <c r="O76" i="7"/>
  <c r="O48" i="7"/>
  <c r="O42" i="7"/>
  <c r="O38" i="7"/>
  <c r="O65" i="7"/>
  <c r="O55" i="7"/>
  <c r="O46" i="7"/>
  <c r="O43" i="7"/>
  <c r="O39" i="7"/>
  <c r="O35" i="7"/>
  <c r="O49" i="7"/>
  <c r="O75" i="7"/>
  <c r="O63" i="7"/>
  <c r="O52" i="7"/>
  <c r="O44" i="7"/>
  <c r="O40" i="7"/>
  <c r="O36" i="7"/>
  <c r="O45" i="7"/>
  <c r="O31" i="7"/>
  <c r="O27" i="7"/>
  <c r="O32" i="7"/>
  <c r="O28" i="7"/>
  <c r="O24" i="7"/>
  <c r="O56" i="7"/>
  <c r="O33" i="7"/>
  <c r="O29" i="7"/>
  <c r="O25" i="7"/>
  <c r="O22" i="7"/>
  <c r="O64" i="7"/>
  <c r="O51" i="7"/>
  <c r="W50" i="7"/>
  <c r="W41" i="7"/>
  <c r="W37" i="7"/>
  <c r="W76" i="7"/>
  <c r="W48" i="7"/>
  <c r="W42" i="7"/>
  <c r="W38" i="7"/>
  <c r="W34" i="7"/>
  <c r="W65" i="7"/>
  <c r="W55" i="7"/>
  <c r="W46" i="7"/>
  <c r="W43" i="7"/>
  <c r="W39" i="7"/>
  <c r="W35" i="7"/>
  <c r="W49" i="7"/>
  <c r="W75" i="7"/>
  <c r="W63" i="7"/>
  <c r="W52" i="7"/>
  <c r="W44" i="7"/>
  <c r="W40" i="7"/>
  <c r="W36" i="7"/>
  <c r="W56" i="7"/>
  <c r="W31" i="7"/>
  <c r="W27" i="7"/>
  <c r="W64" i="7"/>
  <c r="W51" i="7"/>
  <c r="W32" i="7"/>
  <c r="W28" i="7"/>
  <c r="W24" i="7"/>
  <c r="W47" i="7"/>
  <c r="W33" i="7"/>
  <c r="W29" i="7"/>
  <c r="W25" i="7"/>
  <c r="W22" i="7"/>
  <c r="W45" i="7"/>
  <c r="T22" i="7"/>
  <c r="P23" i="7"/>
  <c r="N24" i="7"/>
  <c r="M25" i="7"/>
  <c r="G26" i="7"/>
  <c r="Y27" i="7"/>
  <c r="S28" i="7"/>
  <c r="T29" i="7"/>
  <c r="N30" i="7"/>
  <c r="I31" i="7"/>
  <c r="L33" i="7"/>
  <c r="N34" i="7"/>
  <c r="J36" i="7"/>
  <c r="R38" i="7"/>
  <c r="L40" i="7"/>
  <c r="F42" i="7"/>
  <c r="R44" i="7"/>
  <c r="Q49" i="7"/>
  <c r="F52" i="7"/>
  <c r="J63" i="7"/>
  <c r="D71" i="7"/>
  <c r="AC42" i="5"/>
  <c r="AC41" i="5"/>
  <c r="AB41" i="5"/>
  <c r="AA41" i="5"/>
  <c r="Z41" i="5"/>
  <c r="Y41" i="5"/>
  <c r="X41" i="5"/>
  <c r="W41" i="5"/>
  <c r="V41" i="5"/>
  <c r="U41" i="5"/>
  <c r="N41" i="5"/>
  <c r="K41" i="5"/>
  <c r="J41" i="5"/>
  <c r="I41" i="5"/>
  <c r="H41" i="5"/>
  <c r="G41" i="5"/>
  <c r="S41" i="5" s="1"/>
  <c r="F41" i="5"/>
  <c r="E41" i="5"/>
  <c r="D41" i="5"/>
  <c r="T40" i="5"/>
  <c r="S40" i="5"/>
  <c r="P40" i="5" a="1"/>
  <c r="P40" i="5" s="1"/>
  <c r="O40" i="5" a="1"/>
  <c r="O40" i="5" s="1"/>
  <c r="M40" i="5"/>
  <c r="L40" i="5"/>
  <c r="T39" i="5"/>
  <c r="S39" i="5"/>
  <c r="P39" i="5" a="1"/>
  <c r="P39" i="5" s="1"/>
  <c r="O39" i="5" a="1"/>
  <c r="O39" i="5" s="1"/>
  <c r="M39" i="5"/>
  <c r="L39" i="5"/>
  <c r="T38" i="5"/>
  <c r="S38" i="5"/>
  <c r="P38" i="5" a="1"/>
  <c r="P38" i="5" s="1"/>
  <c r="O38" i="5" a="1"/>
  <c r="O38" i="5" s="1"/>
  <c r="M38" i="5"/>
  <c r="L38" i="5"/>
  <c r="T37" i="5"/>
  <c r="S37" i="5"/>
  <c r="P37" i="5" a="1"/>
  <c r="P37" i="5" s="1"/>
  <c r="O37" i="5" a="1"/>
  <c r="O37" i="5" s="1"/>
  <c r="M37" i="5"/>
  <c r="L37" i="5"/>
  <c r="T36" i="5"/>
  <c r="S36" i="5"/>
  <c r="P36" i="5" a="1"/>
  <c r="P36" i="5" s="1"/>
  <c r="O36" i="5" a="1"/>
  <c r="O36" i="5" s="1"/>
  <c r="M36" i="5"/>
  <c r="L36" i="5"/>
  <c r="T35" i="5"/>
  <c r="S35" i="5"/>
  <c r="P35" i="5" a="1"/>
  <c r="P35" i="5" s="1"/>
  <c r="O35" i="5" a="1"/>
  <c r="O35" i="5" s="1"/>
  <c r="M35" i="5"/>
  <c r="L35" i="5"/>
  <c r="T34" i="5"/>
  <c r="S34" i="5"/>
  <c r="P34" i="5" a="1"/>
  <c r="P34" i="5" s="1"/>
  <c r="O34" i="5" a="1"/>
  <c r="O34" i="5" s="1"/>
  <c r="M34" i="5"/>
  <c r="L34" i="5"/>
  <c r="T33" i="5"/>
  <c r="S33" i="5"/>
  <c r="P33" i="5" a="1"/>
  <c r="P33" i="5" s="1"/>
  <c r="O33" i="5" a="1"/>
  <c r="O33" i="5" s="1"/>
  <c r="M33" i="5"/>
  <c r="L33" i="5"/>
  <c r="T32" i="5"/>
  <c r="S32" i="5"/>
  <c r="P32" i="5" a="1"/>
  <c r="P32" i="5" s="1"/>
  <c r="O32" i="5" a="1"/>
  <c r="O32" i="5" s="1"/>
  <c r="M32" i="5"/>
  <c r="L32" i="5"/>
  <c r="T31" i="5"/>
  <c r="S31" i="5"/>
  <c r="P31" i="5" a="1"/>
  <c r="P31" i="5" s="1"/>
  <c r="O31" i="5" a="1"/>
  <c r="O31" i="5" s="1"/>
  <c r="M31" i="5"/>
  <c r="L31" i="5"/>
  <c r="T30" i="5"/>
  <c r="S30" i="5"/>
  <c r="P30" i="5" a="1"/>
  <c r="P30" i="5" s="1"/>
  <c r="O30" i="5" a="1"/>
  <c r="O30" i="5" s="1"/>
  <c r="M30" i="5"/>
  <c r="L30" i="5"/>
  <c r="T29" i="5"/>
  <c r="S29" i="5"/>
  <c r="P29" i="5" a="1"/>
  <c r="P29" i="5" s="1"/>
  <c r="O29" i="5" a="1"/>
  <c r="O29" i="5" s="1"/>
  <c r="M29" i="5"/>
  <c r="L29" i="5"/>
  <c r="T28" i="5"/>
  <c r="S28" i="5"/>
  <c r="P28" i="5" a="1"/>
  <c r="P28" i="5" s="1"/>
  <c r="O28" i="5" a="1"/>
  <c r="O28" i="5" s="1"/>
  <c r="M28" i="5"/>
  <c r="L28" i="5"/>
  <c r="T27" i="5"/>
  <c r="S27" i="5"/>
  <c r="P27" i="5" a="1"/>
  <c r="P27" i="5" s="1"/>
  <c r="O27" i="5" a="1"/>
  <c r="O27" i="5" s="1"/>
  <c r="M27" i="5"/>
  <c r="L27" i="5"/>
  <c r="T26" i="5"/>
  <c r="S26" i="5"/>
  <c r="P26" i="5" a="1"/>
  <c r="P26" i="5" s="1"/>
  <c r="O26" i="5" a="1"/>
  <c r="O26" i="5" s="1"/>
  <c r="M26" i="5"/>
  <c r="L26" i="5"/>
  <c r="T25" i="5"/>
  <c r="S25" i="5"/>
  <c r="P25" i="5" a="1"/>
  <c r="P25" i="5" s="1"/>
  <c r="O25" i="5" a="1"/>
  <c r="O25" i="5" s="1"/>
  <c r="M25" i="5"/>
  <c r="L25" i="5"/>
  <c r="T24" i="5"/>
  <c r="S24" i="5"/>
  <c r="P24" i="5" a="1"/>
  <c r="P24" i="5" s="1"/>
  <c r="O24" i="5" a="1"/>
  <c r="O24" i="5" s="1"/>
  <c r="M24" i="5"/>
  <c r="L24" i="5"/>
  <c r="T23" i="5"/>
  <c r="S23" i="5"/>
  <c r="P23" i="5" a="1"/>
  <c r="P23" i="5" s="1"/>
  <c r="O23" i="5" a="1"/>
  <c r="O23" i="5" s="1"/>
  <c r="M23" i="5"/>
  <c r="L23" i="5"/>
  <c r="AD22" i="5"/>
  <c r="T22" i="5"/>
  <c r="S22" i="5"/>
  <c r="P22" i="5" a="1"/>
  <c r="P22" i="5" s="1"/>
  <c r="O22" i="5" a="1"/>
  <c r="O22" i="5" s="1"/>
  <c r="M22" i="5"/>
  <c r="L22" i="5"/>
  <c r="AD21" i="5"/>
  <c r="T21" i="5"/>
  <c r="S21" i="5"/>
  <c r="P21" i="5" a="1"/>
  <c r="P21" i="5" s="1"/>
  <c r="O21" i="5" a="1"/>
  <c r="O21" i="5" s="1"/>
  <c r="M21" i="5"/>
  <c r="L21" i="5"/>
  <c r="AF35" i="2"/>
  <c r="AE35" i="2"/>
  <c r="AA35" i="2"/>
  <c r="Z35" i="2"/>
  <c r="Y35" i="2"/>
  <c r="AF34" i="2"/>
  <c r="AA34" i="2"/>
  <c r="Y34" i="2"/>
  <c r="V35" i="2"/>
  <c r="U35" i="2"/>
  <c r="Q35" i="2"/>
  <c r="P35" i="2"/>
  <c r="O35" i="2"/>
  <c r="V34" i="2"/>
  <c r="U34" i="2"/>
  <c r="Q34" i="2"/>
  <c r="P34" i="2"/>
  <c r="O34" i="2"/>
  <c r="L35" i="2"/>
  <c r="K35" i="2"/>
  <c r="J35" i="2"/>
  <c r="I35" i="2"/>
  <c r="F35" i="2"/>
  <c r="E35" i="2"/>
  <c r="D35" i="2"/>
  <c r="S29" i="2"/>
  <c r="W29" i="2" s="1"/>
  <c r="AC29" i="2" s="1"/>
  <c r="AG29" i="2" s="1"/>
  <c r="AK29" i="2" s="1"/>
  <c r="AM29" i="2" s="1"/>
  <c r="H29" i="2"/>
  <c r="N29" i="2" s="1"/>
  <c r="R29" i="2" s="1"/>
  <c r="M24" i="2"/>
  <c r="S24" i="2" s="1"/>
  <c r="W24" i="2" s="1"/>
  <c r="AC24" i="2" s="1"/>
  <c r="H24" i="2"/>
  <c r="N24" i="2" s="1"/>
  <c r="R24" i="2" s="1"/>
  <c r="X24" i="2" s="1"/>
  <c r="S23" i="2"/>
  <c r="W23" i="2" s="1"/>
  <c r="N23" i="2"/>
  <c r="R23" i="2" s="1"/>
  <c r="S22" i="2"/>
  <c r="W22" i="2" s="1"/>
  <c r="AC22" i="2" s="1"/>
  <c r="N22" i="2"/>
  <c r="R22" i="2" s="1"/>
  <c r="S21" i="2"/>
  <c r="W21" i="2" s="1"/>
  <c r="AC21" i="2" s="1"/>
  <c r="N21" i="2"/>
  <c r="S20" i="2"/>
  <c r="W20" i="2" s="1"/>
  <c r="AC20" i="2" s="1"/>
  <c r="N20" i="2"/>
  <c r="R20" i="2" s="1"/>
  <c r="S19" i="2"/>
  <c r="W19" i="2" s="1"/>
  <c r="AC19" i="2" s="1"/>
  <c r="N19" i="2"/>
  <c r="R19" i="2" s="1"/>
  <c r="X19" i="2" s="1"/>
  <c r="S18" i="2"/>
  <c r="W18" i="2" s="1"/>
  <c r="AC18" i="2" s="1"/>
  <c r="N18" i="2"/>
  <c r="R18" i="2" s="1"/>
  <c r="S17" i="2"/>
  <c r="W17" i="2" s="1"/>
  <c r="AC17" i="2" s="1"/>
  <c r="M16" i="2"/>
  <c r="H16" i="2"/>
  <c r="H35" i="2" s="1"/>
  <c r="M15" i="2"/>
  <c r="S15" i="2" s="1"/>
  <c r="W15" i="2" s="1"/>
  <c r="AC15" i="2" s="1"/>
  <c r="H15" i="2"/>
  <c r="N15" i="2" s="1"/>
  <c r="R15" i="2" s="1"/>
  <c r="M14" i="2"/>
  <c r="S14" i="2" s="1"/>
  <c r="W14" i="2" s="1"/>
  <c r="AC14" i="2" s="1"/>
  <c r="H14" i="2"/>
  <c r="N14" i="2" s="1"/>
  <c r="R14" i="2" s="1"/>
  <c r="M13" i="2"/>
  <c r="S13" i="2" s="1"/>
  <c r="W13" i="2" s="1"/>
  <c r="AC13" i="2" s="1"/>
  <c r="H13" i="2"/>
  <c r="N13" i="2" s="1"/>
  <c r="R13" i="2" s="1"/>
  <c r="S12" i="2"/>
  <c r="M11" i="2"/>
  <c r="R11" i="2"/>
  <c r="M10" i="2"/>
  <c r="N10" i="2"/>
  <c r="M9" i="2"/>
  <c r="S9" i="2" s="1"/>
  <c r="W9" i="2" s="1"/>
  <c r="AC9" i="2" s="1"/>
  <c r="H9" i="2"/>
  <c r="N9" i="2" s="1"/>
  <c r="R9" i="2" s="1"/>
  <c r="M8" i="2"/>
  <c r="H8" i="2"/>
  <c r="G57" i="7" l="1"/>
  <c r="X68" i="7"/>
  <c r="M68" i="7"/>
  <c r="H33" i="2"/>
  <c r="R10" i="2"/>
  <c r="S10" i="2"/>
  <c r="M33" i="2"/>
  <c r="P68" i="7"/>
  <c r="AQ13" i="2"/>
  <c r="AQ15" i="2"/>
  <c r="S68" i="7"/>
  <c r="L68" i="7"/>
  <c r="AQ14" i="2"/>
  <c r="X77" i="7"/>
  <c r="N8" i="2"/>
  <c r="S16" i="2"/>
  <c r="W16" i="2" s="1"/>
  <c r="AC16" i="2" s="1"/>
  <c r="M35" i="2"/>
  <c r="T68" i="7"/>
  <c r="L41" i="5"/>
  <c r="S11" i="2"/>
  <c r="W11" i="2" s="1"/>
  <c r="AP11" i="2" s="1"/>
  <c r="AQ11" i="2" s="1"/>
  <c r="W12" i="2"/>
  <c r="AP12" i="2" s="1"/>
  <c r="AQ12" i="2" s="1"/>
  <c r="M41" i="5"/>
  <c r="I181" i="8"/>
  <c r="J181" i="8" s="1"/>
  <c r="K181" i="8" s="1"/>
  <c r="AE19" i="2"/>
  <c r="AE33" i="2" s="1"/>
  <c r="Q35" i="5"/>
  <c r="AC23" i="2"/>
  <c r="Q27" i="5"/>
  <c r="T41" i="5"/>
  <c r="AQ29" i="2"/>
  <c r="N17" i="2"/>
  <c r="R17" i="2" s="1"/>
  <c r="AQ17" i="2" s="1"/>
  <c r="R21" i="2"/>
  <c r="AQ21" i="2" s="1"/>
  <c r="T77" i="7"/>
  <c r="E34" i="2"/>
  <c r="D34" i="2"/>
  <c r="F34" i="2"/>
  <c r="I34" i="2"/>
  <c r="J34" i="2"/>
  <c r="K34" i="2"/>
  <c r="L34" i="2"/>
  <c r="X13" i="2"/>
  <c r="X15" i="2"/>
  <c r="X9" i="2"/>
  <c r="AQ9" i="2"/>
  <c r="X20" i="2"/>
  <c r="AQ20" i="2"/>
  <c r="X10" i="2"/>
  <c r="AB10" i="2" s="1"/>
  <c r="AJ10" i="2" s="1"/>
  <c r="AQ19" i="2"/>
  <c r="AB24" i="2"/>
  <c r="AD24" i="2" s="1"/>
  <c r="AQ24" i="2"/>
  <c r="X14" i="2"/>
  <c r="X18" i="2"/>
  <c r="AQ18" i="2"/>
  <c r="X22" i="2"/>
  <c r="AQ22" i="2"/>
  <c r="X29" i="2"/>
  <c r="AB29" i="2" s="1"/>
  <c r="AJ29" i="2" s="1"/>
  <c r="AN29" i="2" s="1"/>
  <c r="X23" i="2"/>
  <c r="AQ23" i="2"/>
  <c r="X11" i="2"/>
  <c r="AB11" i="2" s="1"/>
  <c r="Q34" i="5"/>
  <c r="Q77" i="7"/>
  <c r="Q29" i="5"/>
  <c r="AC43" i="5"/>
  <c r="Q36" i="5"/>
  <c r="X57" i="7"/>
  <c r="X73" i="7" s="1"/>
  <c r="Q28" i="5"/>
  <c r="L57" i="7"/>
  <c r="L73" i="7" s="1"/>
  <c r="Q38" i="5"/>
  <c r="Q24" i="5"/>
  <c r="Q32" i="5"/>
  <c r="J61" i="8"/>
  <c r="K61" i="8" s="1"/>
  <c r="F57" i="7"/>
  <c r="F73" i="7" s="1"/>
  <c r="U77" i="7"/>
  <c r="Q23" i="5"/>
  <c r="Q33" i="5"/>
  <c r="Q40" i="5"/>
  <c r="T57" i="7"/>
  <c r="T73" i="7" s="1"/>
  <c r="I149" i="8"/>
  <c r="J149" i="8" s="1"/>
  <c r="K149" i="8" s="1"/>
  <c r="I133" i="8"/>
  <c r="J133" i="8" s="1"/>
  <c r="K133" i="8" s="1"/>
  <c r="I178" i="8"/>
  <c r="J178" i="8" s="1"/>
  <c r="K178" i="8" s="1"/>
  <c r="I162" i="8"/>
  <c r="J162" i="8" s="1"/>
  <c r="K162" i="8" s="1"/>
  <c r="I146" i="8"/>
  <c r="J146" i="8" s="1"/>
  <c r="K146" i="8" s="1"/>
  <c r="I130" i="8"/>
  <c r="J130" i="8" s="1"/>
  <c r="K130" i="8" s="1"/>
  <c r="I70" i="8"/>
  <c r="J70" i="8" s="1"/>
  <c r="K70" i="8" s="1"/>
  <c r="I103" i="8"/>
  <c r="J103" i="8" s="1"/>
  <c r="K103" i="8" s="1"/>
  <c r="I88" i="8"/>
  <c r="J88" i="8" s="1"/>
  <c r="K88" i="8" s="1"/>
  <c r="I81" i="8"/>
  <c r="J81" i="8" s="1"/>
  <c r="K81" i="8" s="1"/>
  <c r="I82" i="8"/>
  <c r="J82" i="8" s="1"/>
  <c r="K82" i="8" s="1"/>
  <c r="I112" i="8"/>
  <c r="J112" i="8" s="1"/>
  <c r="K112" i="8" s="1"/>
  <c r="I179" i="8"/>
  <c r="J179" i="8" s="1"/>
  <c r="K179" i="8" s="1"/>
  <c r="I163" i="8"/>
  <c r="J163" i="8" s="1"/>
  <c r="K163" i="8" s="1"/>
  <c r="I147" i="8"/>
  <c r="J147" i="8" s="1"/>
  <c r="K147" i="8" s="1"/>
  <c r="I131" i="8"/>
  <c r="J131" i="8" s="1"/>
  <c r="K131" i="8" s="1"/>
  <c r="I176" i="8"/>
  <c r="J176" i="8" s="1"/>
  <c r="K176" i="8" s="1"/>
  <c r="I160" i="8"/>
  <c r="J160" i="8" s="1"/>
  <c r="K160" i="8" s="1"/>
  <c r="I144" i="8"/>
  <c r="J144" i="8" s="1"/>
  <c r="K144" i="8" s="1"/>
  <c r="I128" i="8"/>
  <c r="J128" i="8" s="1"/>
  <c r="K128" i="8" s="1"/>
  <c r="I62" i="8"/>
  <c r="J62" i="8" s="1"/>
  <c r="K62" i="8" s="1"/>
  <c r="I93" i="8"/>
  <c r="J93" i="8" s="1"/>
  <c r="K93" i="8" s="1"/>
  <c r="I80" i="8"/>
  <c r="J80" i="8" s="1"/>
  <c r="K80" i="8" s="1"/>
  <c r="I73" i="8"/>
  <c r="J73" i="8" s="1"/>
  <c r="K73" i="8" s="1"/>
  <c r="I74" i="8"/>
  <c r="J74" i="8" s="1"/>
  <c r="K74" i="8" s="1"/>
  <c r="I91" i="8"/>
  <c r="J91" i="8" s="1"/>
  <c r="K91" i="8" s="1"/>
  <c r="I76" i="8"/>
  <c r="J76" i="8" s="1"/>
  <c r="K76" i="8" s="1"/>
  <c r="I99" i="8"/>
  <c r="J99" i="8" s="1"/>
  <c r="K99" i="8" s="1"/>
  <c r="I177" i="8"/>
  <c r="J177" i="8" s="1"/>
  <c r="K177" i="8" s="1"/>
  <c r="I161" i="8"/>
  <c r="J161" i="8" s="1"/>
  <c r="K161" i="8" s="1"/>
  <c r="I145" i="8"/>
  <c r="J145" i="8" s="1"/>
  <c r="K145" i="8" s="1"/>
  <c r="I129" i="8"/>
  <c r="J129" i="8" s="1"/>
  <c r="K129" i="8" s="1"/>
  <c r="I174" i="8"/>
  <c r="J174" i="8" s="1"/>
  <c r="K174" i="8" s="1"/>
  <c r="I158" i="8"/>
  <c r="J158" i="8" s="1"/>
  <c r="K158" i="8" s="1"/>
  <c r="I142" i="8"/>
  <c r="J142" i="8" s="1"/>
  <c r="K142" i="8" s="1"/>
  <c r="I126" i="8"/>
  <c r="J126" i="8" s="1"/>
  <c r="K126" i="8" s="1"/>
  <c r="I101" i="8"/>
  <c r="J101" i="8" s="1"/>
  <c r="K101" i="8" s="1"/>
  <c r="I85" i="8"/>
  <c r="J85" i="8" s="1"/>
  <c r="K85" i="8" s="1"/>
  <c r="I72" i="8"/>
  <c r="J72" i="8" s="1"/>
  <c r="K72" i="8" s="1"/>
  <c r="I65" i="8"/>
  <c r="J65" i="8" s="1"/>
  <c r="K65" i="8" s="1"/>
  <c r="I66" i="8"/>
  <c r="J66" i="8" s="1"/>
  <c r="K66" i="8" s="1"/>
  <c r="I83" i="8"/>
  <c r="J83" i="8" s="1"/>
  <c r="K83" i="8" s="1"/>
  <c r="I68" i="8"/>
  <c r="J68" i="8" s="1"/>
  <c r="K68" i="8" s="1"/>
  <c r="I165" i="8"/>
  <c r="J165" i="8" s="1"/>
  <c r="K165" i="8" s="1"/>
  <c r="I84" i="8"/>
  <c r="J84" i="8" s="1"/>
  <c r="K84" i="8" s="1"/>
  <c r="I175" i="8"/>
  <c r="J175" i="8" s="1"/>
  <c r="K175" i="8" s="1"/>
  <c r="I159" i="8"/>
  <c r="J159" i="8" s="1"/>
  <c r="K159" i="8" s="1"/>
  <c r="I143" i="8"/>
  <c r="J143" i="8" s="1"/>
  <c r="K143" i="8" s="1"/>
  <c r="I127" i="8"/>
  <c r="J127" i="8" s="1"/>
  <c r="K127" i="8" s="1"/>
  <c r="I172" i="8"/>
  <c r="J172" i="8" s="1"/>
  <c r="K172" i="8" s="1"/>
  <c r="I156" i="8"/>
  <c r="J156" i="8" s="1"/>
  <c r="K156" i="8" s="1"/>
  <c r="I140" i="8"/>
  <c r="J140" i="8" s="1"/>
  <c r="K140" i="8" s="1"/>
  <c r="I124" i="8"/>
  <c r="J124" i="8" s="1"/>
  <c r="K124" i="8" s="1"/>
  <c r="I95" i="8"/>
  <c r="J95" i="8" s="1"/>
  <c r="K95" i="8" s="1"/>
  <c r="I77" i="8"/>
  <c r="J77" i="8" s="1"/>
  <c r="K77" i="8" s="1"/>
  <c r="I64" i="8"/>
  <c r="J64" i="8" s="1"/>
  <c r="K64" i="8" s="1"/>
  <c r="I57" i="8"/>
  <c r="J57" i="8" s="1"/>
  <c r="K57" i="8" s="1"/>
  <c r="I58" i="8"/>
  <c r="J58" i="8" s="1"/>
  <c r="K58" i="8" s="1"/>
  <c r="I75" i="8"/>
  <c r="J75" i="8" s="1"/>
  <c r="K75" i="8" s="1"/>
  <c r="I60" i="8"/>
  <c r="J60" i="8" s="1"/>
  <c r="K60" i="8" s="1"/>
  <c r="I173" i="8"/>
  <c r="J173" i="8" s="1"/>
  <c r="K173" i="8" s="1"/>
  <c r="I157" i="8"/>
  <c r="J157" i="8" s="1"/>
  <c r="K157" i="8" s="1"/>
  <c r="I141" i="8"/>
  <c r="J141" i="8" s="1"/>
  <c r="K141" i="8" s="1"/>
  <c r="I125" i="8"/>
  <c r="J125" i="8" s="1"/>
  <c r="K125" i="8" s="1"/>
  <c r="I170" i="8"/>
  <c r="J170" i="8" s="1"/>
  <c r="K170" i="8" s="1"/>
  <c r="I154" i="8"/>
  <c r="J154" i="8" s="1"/>
  <c r="K154" i="8" s="1"/>
  <c r="I138" i="8"/>
  <c r="J138" i="8" s="1"/>
  <c r="K138" i="8" s="1"/>
  <c r="I111" i="8"/>
  <c r="J111" i="8" s="1"/>
  <c r="K111" i="8" s="1"/>
  <c r="I119" i="8"/>
  <c r="J119" i="8" s="1"/>
  <c r="K119" i="8" s="1"/>
  <c r="I67" i="8"/>
  <c r="J67" i="8" s="1"/>
  <c r="K67" i="8" s="1"/>
  <c r="I114" i="8"/>
  <c r="J114" i="8" s="1"/>
  <c r="K114" i="8" s="1"/>
  <c r="I104" i="8"/>
  <c r="J104" i="8" s="1"/>
  <c r="K104" i="8" s="1"/>
  <c r="I118" i="8"/>
  <c r="J118" i="8" s="1"/>
  <c r="K118" i="8" s="1"/>
  <c r="I106" i="8"/>
  <c r="J106" i="8" s="1"/>
  <c r="K106" i="8" s="1"/>
  <c r="I116" i="8"/>
  <c r="J116" i="8" s="1"/>
  <c r="K116" i="8" s="1"/>
  <c r="I56" i="8"/>
  <c r="J56" i="8" s="1"/>
  <c r="K56" i="8" s="1"/>
  <c r="I55" i="8"/>
  <c r="J55" i="8" s="1"/>
  <c r="K55" i="8" s="1"/>
  <c r="I54" i="8"/>
  <c r="J54" i="8" s="1"/>
  <c r="K54" i="8" s="1"/>
  <c r="I53" i="8"/>
  <c r="J53" i="8" s="1"/>
  <c r="K53" i="8" s="1"/>
  <c r="I52" i="8"/>
  <c r="J52" i="8" s="1"/>
  <c r="K52" i="8" s="1"/>
  <c r="I51" i="8"/>
  <c r="J51" i="8" s="1"/>
  <c r="K51" i="8" s="1"/>
  <c r="I50" i="8"/>
  <c r="J50" i="8" s="1"/>
  <c r="K50" i="8" s="1"/>
  <c r="I49" i="8"/>
  <c r="J49" i="8" s="1"/>
  <c r="K49" i="8" s="1"/>
  <c r="I48" i="8"/>
  <c r="J48" i="8" s="1"/>
  <c r="K48" i="8" s="1"/>
  <c r="I47" i="8"/>
  <c r="J47" i="8" s="1"/>
  <c r="K47" i="8" s="1"/>
  <c r="I46" i="8"/>
  <c r="J46" i="8" s="1"/>
  <c r="K46" i="8" s="1"/>
  <c r="I45" i="8"/>
  <c r="J45" i="8" s="1"/>
  <c r="K45" i="8" s="1"/>
  <c r="I44" i="8"/>
  <c r="J44" i="8" s="1"/>
  <c r="K44" i="8" s="1"/>
  <c r="I43" i="8"/>
  <c r="J43" i="8" s="1"/>
  <c r="K43" i="8" s="1"/>
  <c r="I42" i="8"/>
  <c r="J42" i="8" s="1"/>
  <c r="K42" i="8" s="1"/>
  <c r="I41" i="8"/>
  <c r="J41" i="8" s="1"/>
  <c r="K41" i="8" s="1"/>
  <c r="I40" i="8"/>
  <c r="J40" i="8" s="1"/>
  <c r="K40" i="8" s="1"/>
  <c r="I39" i="8"/>
  <c r="J39" i="8" s="1"/>
  <c r="K39" i="8" s="1"/>
  <c r="I38" i="8"/>
  <c r="J38" i="8" s="1"/>
  <c r="K38" i="8" s="1"/>
  <c r="I37" i="8"/>
  <c r="J37" i="8" s="1"/>
  <c r="K37" i="8" s="1"/>
  <c r="I36" i="8"/>
  <c r="J36" i="8" s="1"/>
  <c r="K36" i="8" s="1"/>
  <c r="I35" i="8"/>
  <c r="J35" i="8" s="1"/>
  <c r="K35" i="8" s="1"/>
  <c r="I34" i="8"/>
  <c r="I171" i="8"/>
  <c r="J171" i="8" s="1"/>
  <c r="K171" i="8" s="1"/>
  <c r="I155" i="8"/>
  <c r="J155" i="8" s="1"/>
  <c r="K155" i="8" s="1"/>
  <c r="I139" i="8"/>
  <c r="J139" i="8" s="1"/>
  <c r="K139" i="8" s="1"/>
  <c r="I123" i="8"/>
  <c r="J123" i="8" s="1"/>
  <c r="K123" i="8" s="1"/>
  <c r="I168" i="8"/>
  <c r="J168" i="8" s="1"/>
  <c r="K168" i="8" s="1"/>
  <c r="I152" i="8"/>
  <c r="J152" i="8" s="1"/>
  <c r="K152" i="8" s="1"/>
  <c r="I136" i="8"/>
  <c r="J136" i="8" s="1"/>
  <c r="K136" i="8" s="1"/>
  <c r="I94" i="8"/>
  <c r="J94" i="8" s="1"/>
  <c r="K94" i="8" s="1"/>
  <c r="I79" i="8"/>
  <c r="J79" i="8" s="1"/>
  <c r="K79" i="8" s="1"/>
  <c r="I121" i="8"/>
  <c r="J121" i="8" s="1"/>
  <c r="K121" i="8" s="1"/>
  <c r="I107" i="8"/>
  <c r="J107" i="8" s="1"/>
  <c r="K107" i="8" s="1"/>
  <c r="I117" i="8"/>
  <c r="J117" i="8" s="1"/>
  <c r="K117" i="8" s="1"/>
  <c r="I113" i="8"/>
  <c r="J113" i="8" s="1"/>
  <c r="K113" i="8" s="1"/>
  <c r="I59" i="8"/>
  <c r="J59" i="8" s="1"/>
  <c r="K59" i="8" s="1"/>
  <c r="I110" i="8"/>
  <c r="J110" i="8" s="1"/>
  <c r="K110" i="8" s="1"/>
  <c r="I122" i="8"/>
  <c r="J122" i="8" s="1"/>
  <c r="K122" i="8" s="1"/>
  <c r="I87" i="8"/>
  <c r="J87" i="8" s="1"/>
  <c r="K87" i="8" s="1"/>
  <c r="I169" i="8"/>
  <c r="J169" i="8" s="1"/>
  <c r="K169" i="8" s="1"/>
  <c r="I153" i="8"/>
  <c r="J153" i="8" s="1"/>
  <c r="K153" i="8" s="1"/>
  <c r="I137" i="8"/>
  <c r="J137" i="8" s="1"/>
  <c r="K137" i="8" s="1"/>
  <c r="I182" i="8"/>
  <c r="J182" i="8" s="1"/>
  <c r="K182" i="8" s="1"/>
  <c r="I166" i="8"/>
  <c r="J166" i="8" s="1"/>
  <c r="K166" i="8" s="1"/>
  <c r="I150" i="8"/>
  <c r="J150" i="8" s="1"/>
  <c r="K150" i="8" s="1"/>
  <c r="I134" i="8"/>
  <c r="J134" i="8" s="1"/>
  <c r="K134" i="8" s="1"/>
  <c r="I86" i="8"/>
  <c r="J86" i="8" s="1"/>
  <c r="K86" i="8" s="1"/>
  <c r="I71" i="8"/>
  <c r="J71" i="8" s="1"/>
  <c r="K71" i="8" s="1"/>
  <c r="I109" i="8"/>
  <c r="J109" i="8" s="1"/>
  <c r="K109" i="8" s="1"/>
  <c r="I97" i="8"/>
  <c r="J97" i="8" s="1"/>
  <c r="K97" i="8" s="1"/>
  <c r="I98" i="8"/>
  <c r="J98" i="8" s="1"/>
  <c r="K98" i="8" s="1"/>
  <c r="I115" i="8"/>
  <c r="J115" i="8" s="1"/>
  <c r="K115" i="8" s="1"/>
  <c r="I69" i="8"/>
  <c r="J69" i="8" s="1"/>
  <c r="K69" i="8" s="1"/>
  <c r="I102" i="8"/>
  <c r="J102" i="8" s="1"/>
  <c r="K102" i="8" s="1"/>
  <c r="I108" i="8"/>
  <c r="J108" i="8" s="1"/>
  <c r="K108" i="8" s="1"/>
  <c r="I183" i="8"/>
  <c r="J183" i="8" s="1"/>
  <c r="K183" i="8" s="1"/>
  <c r="I167" i="8"/>
  <c r="J167" i="8" s="1"/>
  <c r="K167" i="8" s="1"/>
  <c r="I151" i="8"/>
  <c r="J151" i="8" s="1"/>
  <c r="K151" i="8" s="1"/>
  <c r="I135" i="8"/>
  <c r="J135" i="8" s="1"/>
  <c r="K135" i="8" s="1"/>
  <c r="I180" i="8"/>
  <c r="J180" i="8" s="1"/>
  <c r="K180" i="8" s="1"/>
  <c r="I164" i="8"/>
  <c r="J164" i="8" s="1"/>
  <c r="K164" i="8" s="1"/>
  <c r="I148" i="8"/>
  <c r="J148" i="8" s="1"/>
  <c r="K148" i="8" s="1"/>
  <c r="I132" i="8"/>
  <c r="J132" i="8" s="1"/>
  <c r="K132" i="8" s="1"/>
  <c r="I78" i="8"/>
  <c r="J78" i="8" s="1"/>
  <c r="K78" i="8" s="1"/>
  <c r="I63" i="8"/>
  <c r="J63" i="8" s="1"/>
  <c r="K63" i="8" s="1"/>
  <c r="I96" i="8"/>
  <c r="J96" i="8" s="1"/>
  <c r="K96" i="8" s="1"/>
  <c r="I89" i="8"/>
  <c r="J89" i="8" s="1"/>
  <c r="K89" i="8" s="1"/>
  <c r="I90" i="8"/>
  <c r="J90" i="8" s="1"/>
  <c r="K90" i="8" s="1"/>
  <c r="I105" i="8"/>
  <c r="J105" i="8" s="1"/>
  <c r="K105" i="8" s="1"/>
  <c r="I92" i="8"/>
  <c r="J92" i="8" s="1"/>
  <c r="K92" i="8" s="1"/>
  <c r="I120" i="8"/>
  <c r="J120" i="8" s="1"/>
  <c r="K120" i="8" s="1"/>
  <c r="I100" i="8"/>
  <c r="J100" i="8" s="1"/>
  <c r="K100" i="8" s="1"/>
  <c r="F77" i="7"/>
  <c r="G77" i="7"/>
  <c r="N77" i="7"/>
  <c r="L77" i="7"/>
  <c r="O77" i="7"/>
  <c r="R77" i="7"/>
  <c r="Q57" i="7"/>
  <c r="Q73" i="7" s="1"/>
  <c r="H57" i="7"/>
  <c r="H73" i="7" s="1"/>
  <c r="K57" i="7"/>
  <c r="O57" i="7"/>
  <c r="O73" i="7" s="1"/>
  <c r="J57" i="7"/>
  <c r="J73" i="7" s="1"/>
  <c r="M67" i="7"/>
  <c r="H68" i="7"/>
  <c r="V68" i="7"/>
  <c r="R68" i="7"/>
  <c r="S67" i="7"/>
  <c r="J68" i="7"/>
  <c r="U67" i="7"/>
  <c r="U53" i="7"/>
  <c r="F68" i="7"/>
  <c r="L67" i="7"/>
  <c r="H67" i="7"/>
  <c r="O68" i="7"/>
  <c r="T67" i="7"/>
  <c r="J67" i="7"/>
  <c r="K67" i="7"/>
  <c r="W20" i="7"/>
  <c r="O20" i="7"/>
  <c r="G20" i="7"/>
  <c r="K53" i="7"/>
  <c r="K73" i="7"/>
  <c r="W77" i="7"/>
  <c r="G53" i="7"/>
  <c r="U69" i="7"/>
  <c r="U20" i="7"/>
  <c r="Y68" i="7"/>
  <c r="L53" i="7"/>
  <c r="S69" i="7"/>
  <c r="S20" i="7"/>
  <c r="W68" i="7"/>
  <c r="N68" i="7"/>
  <c r="I53" i="7"/>
  <c r="R53" i="7"/>
  <c r="J53" i="7"/>
  <c r="M69" i="7"/>
  <c r="M20" i="7"/>
  <c r="I68" i="7"/>
  <c r="M53" i="7"/>
  <c r="T69" i="7"/>
  <c r="T20" i="7"/>
  <c r="Y77" i="7"/>
  <c r="K20" i="7"/>
  <c r="K69" i="7"/>
  <c r="X53" i="7"/>
  <c r="S57" i="7"/>
  <c r="S73" i="7" s="1"/>
  <c r="J77" i="7"/>
  <c r="Q53" i="7"/>
  <c r="T53" i="7"/>
  <c r="V69" i="7"/>
  <c r="V20" i="7"/>
  <c r="Y67" i="7"/>
  <c r="V57" i="7"/>
  <c r="V73" i="7" s="1"/>
  <c r="X69" i="7"/>
  <c r="X20" i="7"/>
  <c r="L69" i="7"/>
  <c r="L20" i="7"/>
  <c r="M77" i="7"/>
  <c r="G68" i="7"/>
  <c r="V67" i="7"/>
  <c r="S53" i="7"/>
  <c r="K77" i="7"/>
  <c r="I57" i="7"/>
  <c r="I73" i="7" s="1"/>
  <c r="N69" i="7"/>
  <c r="N20" i="7"/>
  <c r="G73" i="7"/>
  <c r="Q67" i="7"/>
  <c r="M57" i="7"/>
  <c r="M73" i="7" s="1"/>
  <c r="W67" i="7"/>
  <c r="N67" i="7"/>
  <c r="P53" i="7"/>
  <c r="W53" i="7"/>
  <c r="N53" i="7"/>
  <c r="F69" i="7"/>
  <c r="F20" i="7"/>
  <c r="O53" i="7"/>
  <c r="P57" i="7"/>
  <c r="P73" i="7" s="1"/>
  <c r="I67" i="7"/>
  <c r="N57" i="7"/>
  <c r="N73" i="7" s="1"/>
  <c r="Y53" i="7"/>
  <c r="O67" i="7"/>
  <c r="H53" i="7"/>
  <c r="F67" i="7"/>
  <c r="S77" i="7"/>
  <c r="Q69" i="7"/>
  <c r="Q20" i="7"/>
  <c r="H69" i="7"/>
  <c r="H20" i="7"/>
  <c r="Y69" i="7"/>
  <c r="Y20" i="7"/>
  <c r="F53" i="7"/>
  <c r="U57" i="7"/>
  <c r="U73" i="7" s="1"/>
  <c r="G67" i="7"/>
  <c r="R69" i="7"/>
  <c r="R20" i="7"/>
  <c r="I77" i="7"/>
  <c r="I69" i="7"/>
  <c r="I20" i="7"/>
  <c r="V77" i="7"/>
  <c r="X67" i="7"/>
  <c r="R67" i="7"/>
  <c r="W57" i="7"/>
  <c r="W73" i="7" s="1"/>
  <c r="P69" i="7"/>
  <c r="P20" i="7"/>
  <c r="P77" i="7"/>
  <c r="V53" i="7"/>
  <c r="P67" i="7"/>
  <c r="Y57" i="7"/>
  <c r="Y73" i="7" s="1"/>
  <c r="J69" i="7"/>
  <c r="J20" i="7"/>
  <c r="R73" i="7"/>
  <c r="Q39" i="5"/>
  <c r="Q22" i="5"/>
  <c r="O41" i="5"/>
  <c r="P41" i="5"/>
  <c r="Q25" i="5"/>
  <c r="Q31" i="5"/>
  <c r="Q26" i="5"/>
  <c r="Q30" i="5"/>
  <c r="Q37" i="5"/>
  <c r="Q21" i="5"/>
  <c r="N16" i="2"/>
  <c r="S8" i="2"/>
  <c r="N33" i="2" l="1"/>
  <c r="W10" i="2"/>
  <c r="AP10" i="2" s="1"/>
  <c r="AQ10" i="2" s="1"/>
  <c r="S33" i="2"/>
  <c r="S34" i="2" s="1"/>
  <c r="AG24" i="2"/>
  <c r="AK24" i="2" s="1"/>
  <c r="S35" i="2"/>
  <c r="W35" i="2"/>
  <c r="AB18" i="2"/>
  <c r="AD18" i="2" s="1"/>
  <c r="AG18" i="2" s="1"/>
  <c r="AK18" i="2" s="1"/>
  <c r="AB20" i="2"/>
  <c r="AD20" i="2" s="1"/>
  <c r="AG20" i="2" s="1"/>
  <c r="AK20" i="2" s="1"/>
  <c r="AB9" i="2"/>
  <c r="R8" i="2"/>
  <c r="AB22" i="2"/>
  <c r="AD22" i="2" s="1"/>
  <c r="AJ11" i="2"/>
  <c r="AL11" i="2" s="1"/>
  <c r="AB14" i="2"/>
  <c r="AD14" i="2" s="1"/>
  <c r="AG14" i="2" s="1"/>
  <c r="AK14" i="2" s="1"/>
  <c r="AB13" i="2"/>
  <c r="AD13" i="2" s="1"/>
  <c r="AG13" i="2" s="1"/>
  <c r="AK13" i="2" s="1"/>
  <c r="AE34" i="2"/>
  <c r="AB15" i="2"/>
  <c r="AD15" i="2" s="1"/>
  <c r="AG15" i="2" s="1"/>
  <c r="AK15" i="2" s="1"/>
  <c r="AB23" i="2"/>
  <c r="AD23" i="2" s="1"/>
  <c r="AG23" i="2" s="1"/>
  <c r="AK23" i="2" s="1"/>
  <c r="AJ24" i="2"/>
  <c r="AL24" i="2" s="1"/>
  <c r="AC35" i="2"/>
  <c r="X12" i="2"/>
  <c r="AB12" i="2" s="1"/>
  <c r="AJ12" i="2" s="1"/>
  <c r="AC11" i="2"/>
  <c r="AG11" i="2" s="1"/>
  <c r="AK11" i="2" s="1"/>
  <c r="AC12" i="2"/>
  <c r="X21" i="2"/>
  <c r="X17" i="2"/>
  <c r="AG19" i="2"/>
  <c r="AK19" i="2" s="1"/>
  <c r="Z19" i="2"/>
  <c r="Z33" i="2" s="1"/>
  <c r="H34" i="2"/>
  <c r="BO19" i="3"/>
  <c r="BU17" i="3"/>
  <c r="BO32" i="3"/>
  <c r="BQ32" i="3" s="1"/>
  <c r="BO13" i="3"/>
  <c r="BU13" i="3"/>
  <c r="BO15" i="3"/>
  <c r="BU15" i="3"/>
  <c r="BN27" i="3"/>
  <c r="BP27" i="3" s="1"/>
  <c r="BO44" i="3"/>
  <c r="BQ44" i="3" s="1"/>
  <c r="BN21" i="3"/>
  <c r="BU21" i="3"/>
  <c r="BN11" i="3"/>
  <c r="BU11" i="3"/>
  <c r="M34" i="2"/>
  <c r="R16" i="2"/>
  <c r="AQ16" i="2" s="1"/>
  <c r="N35" i="2"/>
  <c r="W8" i="2"/>
  <c r="Q41" i="5"/>
  <c r="BO21" i="3"/>
  <c r="I184" i="8"/>
  <c r="J34" i="8"/>
  <c r="D68" i="7"/>
  <c r="D73" i="7"/>
  <c r="D69" i="7"/>
  <c r="D67" i="7"/>
  <c r="W33" i="2" l="1"/>
  <c r="AC10" i="2"/>
  <c r="R33" i="2"/>
  <c r="AV41" i="3" s="1"/>
  <c r="AD10" i="2"/>
  <c r="BP21" i="3"/>
  <c r="BR21" i="3" s="1"/>
  <c r="AJ18" i="2"/>
  <c r="AQ8" i="2"/>
  <c r="AC8" i="2"/>
  <c r="AJ20" i="2"/>
  <c r="AL20" i="2" s="1"/>
  <c r="AM20" i="2" s="1"/>
  <c r="AM24" i="2"/>
  <c r="AN24" i="2" s="1"/>
  <c r="AG22" i="2"/>
  <c r="AK22" i="2" s="1"/>
  <c r="Z34" i="2"/>
  <c r="AJ14" i="2"/>
  <c r="AL14" i="2" s="1"/>
  <c r="AM14" i="2" s="1"/>
  <c r="X8" i="2"/>
  <c r="AJ23" i="2"/>
  <c r="AB17" i="2"/>
  <c r="AJ15" i="2"/>
  <c r="AL15" i="2" s="1"/>
  <c r="AM15" i="2" s="1"/>
  <c r="AB21" i="2"/>
  <c r="AJ22" i="2"/>
  <c r="BA41" i="3"/>
  <c r="AM11" i="2"/>
  <c r="AN11" i="2" s="1"/>
  <c r="AJ9" i="2"/>
  <c r="AL9" i="2" s="1"/>
  <c r="AJ13" i="2"/>
  <c r="AL13" i="2" s="1"/>
  <c r="AM13" i="2" s="1"/>
  <c r="AD9" i="2"/>
  <c r="AG9" i="2" s="1"/>
  <c r="AK9" i="2" s="1"/>
  <c r="AB19" i="2"/>
  <c r="BN15" i="3"/>
  <c r="BU19" i="3"/>
  <c r="BO27" i="3"/>
  <c r="BQ27" i="3" s="1"/>
  <c r="BN32" i="3"/>
  <c r="BO17" i="3"/>
  <c r="BN44" i="3"/>
  <c r="BR44" i="3" s="1"/>
  <c r="BO11" i="3"/>
  <c r="BQ11" i="3" s="1"/>
  <c r="BN19" i="3"/>
  <c r="BN17" i="3"/>
  <c r="BN13" i="3"/>
  <c r="BN20" i="3"/>
  <c r="BN51" i="3"/>
  <c r="BO24" i="3"/>
  <c r="BU24" i="3"/>
  <c r="BN10" i="3"/>
  <c r="BN26" i="3"/>
  <c r="BP26" i="3" s="1"/>
  <c r="BN14" i="3"/>
  <c r="BU14" i="3"/>
  <c r="BN25" i="3"/>
  <c r="BP25" i="3" s="1"/>
  <c r="BU25" i="3"/>
  <c r="BO16" i="3"/>
  <c r="BU16" i="3"/>
  <c r="BO28" i="3"/>
  <c r="BO49" i="3"/>
  <c r="BN50" i="3"/>
  <c r="BO22" i="3"/>
  <c r="BN18" i="3"/>
  <c r="BP18" i="3" s="1"/>
  <c r="BU18" i="3"/>
  <c r="N34" i="2"/>
  <c r="W34" i="2"/>
  <c r="X16" i="2"/>
  <c r="R35" i="2"/>
  <c r="BO50" i="3"/>
  <c r="BQ50" i="3" s="1"/>
  <c r="BU10" i="3"/>
  <c r="BO20" i="3"/>
  <c r="J184" i="8"/>
  <c r="K34" i="8"/>
  <c r="AL23" i="2" l="1"/>
  <c r="BQ49" i="3"/>
  <c r="X33" i="2"/>
  <c r="X34" i="2" s="1"/>
  <c r="BQ21" i="3"/>
  <c r="AC33" i="2"/>
  <c r="AC34" i="2" s="1"/>
  <c r="AL10" i="2"/>
  <c r="BP20" i="3"/>
  <c r="BR20" i="3" s="1"/>
  <c r="AD17" i="2"/>
  <c r="AG17" i="2" s="1"/>
  <c r="AK17" i="2" s="1"/>
  <c r="AK38" i="2" s="1"/>
  <c r="AJ17" i="2"/>
  <c r="BR15" i="3"/>
  <c r="BP15" i="3"/>
  <c r="BP14" i="3"/>
  <c r="AL18" i="2"/>
  <c r="AM18" i="2" s="1"/>
  <c r="AN18" i="2" s="1"/>
  <c r="AM9" i="2"/>
  <c r="AG10" i="2"/>
  <c r="AD21" i="2"/>
  <c r="AG21" i="2" s="1"/>
  <c r="AK21" i="2" s="1"/>
  <c r="R34" i="2"/>
  <c r="AN20" i="2"/>
  <c r="AN14" i="2"/>
  <c r="BP17" i="3"/>
  <c r="BR17" i="3" s="1"/>
  <c r="AL22" i="2"/>
  <c r="AM22" i="2" s="1"/>
  <c r="AN22" i="2" s="1"/>
  <c r="AB8" i="2"/>
  <c r="AJ21" i="2"/>
  <c r="BP19" i="3"/>
  <c r="BQ19" i="3" s="1"/>
  <c r="AN13" i="2"/>
  <c r="AN15" i="2"/>
  <c r="AD12" i="2"/>
  <c r="X35" i="2"/>
  <c r="BP13" i="3"/>
  <c r="AJ19" i="2"/>
  <c r="AL12" i="2"/>
  <c r="AN9" i="2"/>
  <c r="BO25" i="3"/>
  <c r="BQ25" i="3" s="1"/>
  <c r="BR11" i="3"/>
  <c r="BR27" i="3"/>
  <c r="BO18" i="3"/>
  <c r="BQ18" i="3" s="1"/>
  <c r="BN28" i="3"/>
  <c r="BO51" i="3"/>
  <c r="BQ51" i="3" s="1"/>
  <c r="BN49" i="3"/>
  <c r="BN66" i="3" s="1"/>
  <c r="BN16" i="3"/>
  <c r="BO26" i="3"/>
  <c r="BQ26" i="3" s="1"/>
  <c r="BO10" i="3"/>
  <c r="BO14" i="3"/>
  <c r="BN24" i="3"/>
  <c r="BN22" i="3"/>
  <c r="BP22" i="3" s="1"/>
  <c r="BQ22" i="3" s="1"/>
  <c r="AB16" i="2"/>
  <c r="BO38" i="3"/>
  <c r="BN38" i="3"/>
  <c r="BN36" i="3" l="1"/>
  <c r="AL17" i="2"/>
  <c r="AJ38" i="2"/>
  <c r="BO47" i="3"/>
  <c r="BQ15" i="3"/>
  <c r="AL38" i="2"/>
  <c r="BO66" i="3"/>
  <c r="BN69" i="3"/>
  <c r="AM23" i="2"/>
  <c r="BQ13" i="3"/>
  <c r="AB33" i="2"/>
  <c r="BF41" i="3" s="1"/>
  <c r="BQ20" i="3"/>
  <c r="AK10" i="2"/>
  <c r="AM17" i="2"/>
  <c r="AJ8" i="2"/>
  <c r="BP38" i="3"/>
  <c r="BP47" i="3" s="1"/>
  <c r="BQ47" i="3" s="1"/>
  <c r="BQ14" i="3"/>
  <c r="BP28" i="3"/>
  <c r="BQ28" i="3" s="1"/>
  <c r="BP24" i="3"/>
  <c r="BQ24" i="3" s="1"/>
  <c r="BR16" i="3"/>
  <c r="BP16" i="3"/>
  <c r="BQ16" i="3" s="1"/>
  <c r="BR14" i="3"/>
  <c r="BQ17" i="3"/>
  <c r="BR19" i="3"/>
  <c r="BR13" i="3"/>
  <c r="AD8" i="2"/>
  <c r="AL19" i="2"/>
  <c r="AM19" i="2" s="1"/>
  <c r="AN19" i="2" s="1"/>
  <c r="AG12" i="2"/>
  <c r="AL21" i="2"/>
  <c r="AM21" i="2" s="1"/>
  <c r="AN21" i="2" s="1"/>
  <c r="AD16" i="2"/>
  <c r="BR18" i="3"/>
  <c r="BQ10" i="3"/>
  <c r="BU9" i="3"/>
  <c r="BR26" i="3"/>
  <c r="BR10" i="3"/>
  <c r="AJ16" i="2"/>
  <c r="AJ35" i="2" s="1"/>
  <c r="AB35" i="2"/>
  <c r="AN38" i="2" l="1"/>
  <c r="BP66" i="3"/>
  <c r="BR66" i="3" s="1"/>
  <c r="AM38" i="2"/>
  <c r="BQ38" i="3"/>
  <c r="AJ33" i="2"/>
  <c r="AJ34" i="2" s="1"/>
  <c r="AJ37" i="2"/>
  <c r="BO69" i="3"/>
  <c r="BP36" i="3"/>
  <c r="AL8" i="2"/>
  <c r="AG8" i="2"/>
  <c r="AK8" i="2" s="1"/>
  <c r="AD33" i="2"/>
  <c r="AD34" i="2" s="1"/>
  <c r="AM10" i="2"/>
  <c r="BR38" i="3"/>
  <c r="BR28" i="3"/>
  <c r="BR36" i="3" s="1"/>
  <c r="AB34" i="2"/>
  <c r="AL16" i="2"/>
  <c r="AL35" i="2" s="1"/>
  <c r="AK12" i="2"/>
  <c r="AM12" i="2" s="1"/>
  <c r="AN12" i="2" s="1"/>
  <c r="AD35" i="2"/>
  <c r="AG16" i="2"/>
  <c r="BQ66" i="3" l="1"/>
  <c r="BP69" i="3"/>
  <c r="BQ69" i="3" s="1"/>
  <c r="BR69" i="3" s="1"/>
  <c r="AL33" i="2"/>
  <c r="AL34" i="2" s="1"/>
  <c r="AL37" i="2"/>
  <c r="BR40" i="3"/>
  <c r="AM8" i="2"/>
  <c r="AN8" i="2" s="1"/>
  <c r="AG33" i="2"/>
  <c r="AN10" i="2"/>
  <c r="AG35" i="2"/>
  <c r="AK16" i="2"/>
  <c r="AK37" i="2" s="1"/>
  <c r="BU12" i="3"/>
  <c r="AM37" i="2" l="1"/>
  <c r="BO68" i="3"/>
  <c r="BO71" i="3" s="1"/>
  <c r="AN37" i="2"/>
  <c r="AK33" i="2"/>
  <c r="AK34" i="2" s="1"/>
  <c r="AG34" i="2"/>
  <c r="BK41" i="3"/>
  <c r="AM16" i="2"/>
  <c r="AM33" i="2" s="1"/>
  <c r="AK35" i="2"/>
  <c r="BP40" i="3"/>
  <c r="BP68" i="3" s="1"/>
  <c r="BP71" i="3" s="1"/>
  <c r="BQ71" i="3" l="1"/>
  <c r="BQ68" i="3"/>
  <c r="AM35" i="2"/>
  <c r="AN16" i="2"/>
  <c r="AN33" i="2" s="1"/>
  <c r="AM34" i="2"/>
  <c r="BN40" i="3"/>
  <c r="BO36" i="3"/>
  <c r="BQ36" i="3" s="1"/>
  <c r="BQ40" i="3" s="1"/>
  <c r="BN47" i="3" l="1"/>
  <c r="BN41" i="3"/>
  <c r="AN34" i="2"/>
  <c r="AN35" i="2"/>
  <c r="BO40" i="3"/>
  <c r="BO41" i="3" s="1"/>
  <c r="BR47" i="3" l="1"/>
  <c r="BN68" i="3"/>
  <c r="BN71" i="3" s="1"/>
  <c r="BR71" i="3" s="1"/>
  <c r="BR68" i="3" l="1"/>
  <c r="BR4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5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5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<sst xmlns="http://schemas.openxmlformats.org/spreadsheetml/2006/main" count="1808" uniqueCount="721">
  <si>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</si>
  <si>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</si>
  <si>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</si>
  <si>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</si>
  <si>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</si>
  <si>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</si>
  <si>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</si>
  <si>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</si>
  <si>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</si>
  <si>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</si>
  <si>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</si>
  <si>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</si>
  <si>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</si>
  <si>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 xml:space="preserve">Utility Name   </t>
  </si>
  <si>
    <t>Hydro One Networks Inc.</t>
  </si>
  <si>
    <t>Cooperative Hydro Embrun Inc.</t>
  </si>
  <si>
    <t>E.L.K. Energy Inc.</t>
  </si>
  <si>
    <t>Service Territory</t>
  </si>
  <si>
    <t>Consolidated Balances</t>
  </si>
  <si>
    <t>Elexicon Energy Inc.-Whitby Rate Zone</t>
  </si>
  <si>
    <t>Elexicon Energy Inc.-Veridian Rate Zone</t>
  </si>
  <si>
    <t>Assigned EB Number</t>
  </si>
  <si>
    <t>EB-2021-0110</t>
  </si>
  <si>
    <t>Energy+ Inc.</t>
  </si>
  <si>
    <t>Entegrus Powerlines Inc.-For Entegrus-Main Rate Zone</t>
  </si>
  <si>
    <t>Name of Contact and Title</t>
  </si>
  <si>
    <t>Entegrus Powerlines Inc.-For Former St. Thomas Energy Rate Zone</t>
  </si>
  <si>
    <t>ENWIN Utilities Ltd.</t>
  </si>
  <si>
    <t xml:space="preserve">Phone Number   </t>
  </si>
  <si>
    <t>EPCOR Electricity Distribution Ontario Inc.</t>
  </si>
  <si>
    <t>ERTH Power Corporation - ERTH Power Main Rate Zone</t>
  </si>
  <si>
    <t xml:space="preserve">Email Address   </t>
  </si>
  <si>
    <t>ERTH POWER CORPORATION – GODERICH RATE ZONE</t>
  </si>
  <si>
    <t>Essex Powerlines Corporation</t>
  </si>
  <si>
    <t>Questions</t>
  </si>
  <si>
    <t>Festival Hydro Inc.</t>
  </si>
  <si>
    <t>Fort Frances Power Corporation</t>
  </si>
  <si>
    <t>To determine the first year the continuity schedules in tabs 2a and 2b will be generated for input, answer the following questions:</t>
  </si>
  <si>
    <t>Greater Sudbury Hydro Inc.</t>
  </si>
  <si>
    <t>Question 1</t>
  </si>
  <si>
    <t>Grimsby Power Incorporated</t>
  </si>
  <si>
    <t>For Accounts 1588 and 1589,</t>
  </si>
  <si>
    <t>Halton Hills Hydro Inc.</t>
  </si>
  <si>
    <t>Please indicate the year the accounts were last disposed on a final basis</t>
  </si>
  <si>
    <t>Hearst Power Distribution Co. Ltd.</t>
  </si>
  <si>
    <t>Hydro 2000 Inc.</t>
  </si>
  <si>
    <t xml:space="preserve">a) If the accounts were last approved on a final basis, select the year that the balance was last approved on a final basis. </t>
  </si>
  <si>
    <t>Hydro Hawkesbury Inc.</t>
  </si>
  <si>
    <t xml:space="preserve">b) If the accounts were last approved on an interim basis, and </t>
  </si>
  <si>
    <t>i) there are no changes to the previously approved interim balances, select the year that the balances were last approved for diposition on an interim basis.</t>
  </si>
  <si>
    <t>Hydro One Networks Inc.-Former Haldimand County Hydro Inc. Service Area</t>
  </si>
  <si>
    <t>ii) there are changes to the previously approved interim balaces, select the year that the balances were last approved for disposition on a final basis.</t>
  </si>
  <si>
    <t>Hydro One Networks Inc.-Former Norfolk Power Distribution Inc. Service Area</t>
  </si>
  <si>
    <t>(e.g. If 2017 balances reviewed in the 2019 rate application were to be selected, select 2017)</t>
  </si>
  <si>
    <t>Hydro One Networks Inc.-Former Woodstock Hydro Services Inc. Service Area</t>
  </si>
  <si>
    <t>Hydro One Remote Communites Inc.</t>
  </si>
  <si>
    <t>Question 2</t>
  </si>
  <si>
    <t>Hydro Ottawa Limited</t>
  </si>
  <si>
    <t>For the remaining Group 1 DVAs,</t>
  </si>
  <si>
    <t>InnPower Corporation</t>
  </si>
  <si>
    <t>Kingston Hydro Corporation</t>
  </si>
  <si>
    <t>Kitchener-Wilmot Hydro Inc.</t>
  </si>
  <si>
    <t>Lakefront Utilities Inc.</t>
  </si>
  <si>
    <t>Lakeland Power Distribution Ltd.</t>
  </si>
  <si>
    <t>Lakeland Power Distribution Ltd.-Parry Sound Service Area</t>
  </si>
  <si>
    <t>London Hydro Inc.</t>
  </si>
  <si>
    <t>Milton Hydro Distribution Inc.</t>
  </si>
  <si>
    <t>Question 3</t>
  </si>
  <si>
    <t>Newmarket-Tay Power Distribution Ltd.-For Former Midland Power Utility Rate Zone</t>
  </si>
  <si>
    <t>Select the earliest vintage year in which there is a balance in Account 1595</t>
  </si>
  <si>
    <t>Newmarket-Tay Power Distribution Ltd.-For Newmarket-Tay Power Main Rate Zone</t>
  </si>
  <si>
    <t>(e.g. If 2016 is the earliest vintage year in which there is a balance in a 1595 sub-account, select 2016)</t>
  </si>
  <si>
    <t>Niagara Peninsula Energy Inc.</t>
  </si>
  <si>
    <t>Niagara-on-the-Lake Hydro Inc.</t>
  </si>
  <si>
    <t>Question 4</t>
  </si>
  <si>
    <t>North Bay Hydro Distribution Limited - Espanola service territory</t>
  </si>
  <si>
    <t>Select the earlier of i) the year in which Group 2 DVAs were last disposed and ii) the earliest year in which Group 2 DVAs started to accumulate</t>
  </si>
  <si>
    <t>North Bay Hydro Distribution Limited - North Bay service territory</t>
  </si>
  <si>
    <t>Northern Ontario Wires Inc.</t>
  </si>
  <si>
    <t>To determine whether tabs 6 and 6.2 will be generated, answer the following questions</t>
  </si>
  <si>
    <t>Oakville Hydro Electricity Distribution Inc.</t>
  </si>
  <si>
    <t>Orangeville Hydro Limited</t>
  </si>
  <si>
    <t>Question 5</t>
  </si>
  <si>
    <t>Orillia Power Distribution Corporation</t>
  </si>
  <si>
    <t>Did you have any Class A customers at any point during the period that the Account 1589 balance accumulated (i.e. from the year the balance selected in #1 above to the year requested for disposition) or the test year?</t>
  </si>
  <si>
    <t>Oshawa PUC Networks Inc.</t>
  </si>
  <si>
    <t>Ottawa River Power Corporation</t>
  </si>
  <si>
    <t>Question 6</t>
  </si>
  <si>
    <t>Peterborough Distribution Incorporated</t>
  </si>
  <si>
    <t>Did you have any Class A customers at any point during the period where the balance in Account 1580, Sub-account CBR Class B accumulated (i.e. from the year selected in #2 above to the year requested for disposition) or the test year?</t>
  </si>
  <si>
    <t>PUC Distribution Inc.</t>
  </si>
  <si>
    <t>Renfrew Hydro Inc.</t>
  </si>
  <si>
    <t>Rideau St. Lawrence Distribution Inc.</t>
  </si>
  <si>
    <t>Sioux Lookout Hydro Inc.</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</si>
  <si>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</si>
  <si>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Synergy North Corporation-Kenora Rate Zone</t>
  </si>
  <si>
    <t xml:space="preserve">Synergy North Corporation-Thunder Bay Rate Zone </t>
  </si>
  <si>
    <t>Notes</t>
  </si>
  <si>
    <t>Tillsonburg Hydro Inc.</t>
  </si>
  <si>
    <t>Toronto Hydro-Electric System Limited</t>
  </si>
  <si>
    <t>Pale green cells represent input cells.</t>
  </si>
  <si>
    <t>Wasaga Distribution Inc.</t>
  </si>
  <si>
    <t>Waterloo North Hydro Inc.</t>
  </si>
  <si>
    <t>Pale blue cells represent drop-down lists.  The applicant should select the appropriate item from the drop-down list.</t>
  </si>
  <si>
    <t>Welland Hydro-Electric System Corp.</t>
  </si>
  <si>
    <t>Wellington North Power Inc.</t>
  </si>
  <si>
    <t xml:space="preserve">White cells contain fixed values, automatically generated values or formulae. </t>
  </si>
  <si>
    <t>Westario Power Inc.</t>
  </si>
  <si>
    <t>Pale grey cell represent auto-populated RRR data</t>
  </si>
  <si>
    <t>Projected Interest on Dec-31-20 Balances</t>
  </si>
  <si>
    <t>2.1.7 RRR</t>
  </si>
  <si>
    <t>Account Descriptions</t>
  </si>
  <si>
    <t>Account Number</t>
  </si>
  <si>
    <t>Opening Principal Amounts as of Jan-1-19</t>
  </si>
  <si>
    <t>Transactions(1) Debit / (Credit) during 2019</t>
  </si>
  <si>
    <t>OEB-Approved Disposition during 2019</t>
  </si>
  <si>
    <t>Principal Adjustments during 2019</t>
  </si>
  <si>
    <t>Closing Principal Balance as of Dec-31-19</t>
  </si>
  <si>
    <t>Opening Interest Amounts as of Jan-1-19</t>
  </si>
  <si>
    <t>Interest Jan-1 to Dec-31-19</t>
  </si>
  <si>
    <t>Interest Adjustments(1) during 2019</t>
  </si>
  <si>
    <t>Closing Interest Amounts as of Dec-31-19</t>
  </si>
  <si>
    <t>Opening Principal Amounts as of Jan-1-20</t>
  </si>
  <si>
    <t>Transactions Debit / (Credit) during 2020</t>
  </si>
  <si>
    <t>OEB-Approved Disposition during 2020</t>
  </si>
  <si>
    <t>Principal Adjustments(1) during 2020</t>
  </si>
  <si>
    <t>Closing Principal Balance as of Dec-31-20</t>
  </si>
  <si>
    <t>Opening Interest Amounts as of Jan-1-20</t>
  </si>
  <si>
    <t>Interest Jan-1 to Dec-31-20</t>
  </si>
  <si>
    <t>Interest Adjustments(1) during 2020</t>
  </si>
  <si>
    <t>Closing Interest Amounts as of Dec-31-20</t>
  </si>
  <si>
    <t>Opening Principal Amounts as of Jan-1-21</t>
  </si>
  <si>
    <t>Transactions Debit / (Credit) during 2021</t>
  </si>
  <si>
    <t>OEB-Approved Disposition during 2021</t>
  </si>
  <si>
    <t>Principal Adjustments(1) during 2021</t>
  </si>
  <si>
    <t>Closing Principal Balance as of Dec-31-21</t>
  </si>
  <si>
    <t>Opening Interest Amounts as of Jan-1-21</t>
  </si>
  <si>
    <t>Interest Jan-1 to Dec-31-21</t>
  </si>
  <si>
    <t>Interest Adjustments(1) during 2021</t>
  </si>
  <si>
    <t>Closing Interest Amounts as of Dec-31-21</t>
  </si>
  <si>
    <t>Principal Disposition during 2022 - instructed by  OEB</t>
  </si>
  <si>
    <t>Interest Disposition during 2022 - instructed by  OEB</t>
  </si>
  <si>
    <t>Closing Principal Balances as of Dec 31-21 Adjusted for Dispositions during 2022</t>
  </si>
  <si>
    <t>Closing Interest Balances as of Dec 31-21 Adjusted for Dispositions during 2022</t>
  </si>
  <si>
    <t>Projected Interest  from Jan 1, 2022 to December 31, 2022 on  Dec 31-21 balance adjusted for disposition during 2022 (2)</t>
  </si>
  <si>
    <t>Total Interest</t>
  </si>
  <si>
    <t>Total Claim</t>
  </si>
  <si>
    <t>Accounts To Dispose
Yes/No</t>
  </si>
  <si>
    <t>As of Dec 31-20</t>
  </si>
  <si>
    <t>Variance                           RRR vs. 2020 Balance                        (Principal + Interest)</t>
  </si>
  <si>
    <t>Claim before Forecasted Transactions</t>
  </si>
  <si>
    <t>Group 1 Accounts</t>
  </si>
  <si>
    <t>LV Variance Account</t>
  </si>
  <si>
    <t>Yes</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</si>
  <si>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</si>
  <si>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</si>
  <si>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</si>
  <si>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No</t>
  </si>
  <si>
    <r>
      <t>Variance WMS – Sub-account CBR Class B</t>
    </r>
    <r>
      <rPr>
        <vertAlign val="superscript"/>
        <sz val="11"/>
        <rFont val="Arial"/>
        <family val="2"/>
      </rPr>
      <t>5</t>
    </r>
  </si>
  <si>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</si>
  <si>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</si>
  <si>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</si>
  <si>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</si>
  <si>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(2015)</t>
    </r>
    <r>
      <rPr>
        <vertAlign val="superscript"/>
        <sz val="11"/>
        <rFont val="Arial"/>
        <family val="2"/>
      </rPr>
      <t>3</t>
    </r>
  </si>
  <si>
    <t>Disposition and Recovery/Refund of Regulatory Balances (2016)</t>
  </si>
  <si>
    <t>Disposition and Recovery/Refund of Regulatory Balances (2017)-Haldimand</t>
  </si>
  <si>
    <t xml:space="preserve">Disposition and Recovery/Refund of Regulatory Balances (2018) </t>
  </si>
  <si>
    <t>Disposition and Recovery/Refund of Regulatory Balances (2018) - Norfolk</t>
  </si>
  <si>
    <t>Disposition and Recovery/Refund of Regulatory Balances (2018) - Woodstock</t>
  </si>
  <si>
    <t>Disposition and Recovery/Refund of Regulatory Balances (2019) - HONI</t>
  </si>
  <si>
    <t>Disposition and Recovery/Refund of Regulatory Balances (2020)</t>
  </si>
  <si>
    <t xml:space="preserve">Disposition and Recovery/Refund of Regulatory Balances (2021) - HONI and LDC </t>
  </si>
  <si>
    <t>Disposition and Recovery/Refund of Regulatory Balances (2021) - Norfolk</t>
  </si>
  <si>
    <t>Disposition and Recovery/Refund of Regulatory Balances (2021) - Woodstock</t>
  </si>
  <si>
    <t>Disposition and Recovery/Refund of Regulatory Balances (2021) - Haldimand</t>
  </si>
  <si>
    <t>Disposition and Recovery/Refund of Regulatory Balances (2022)</t>
  </si>
  <si>
    <t>Refer to the Filing Requirements for disposition eligibility.</t>
  </si>
  <si>
    <t>Group 1 Sub-Total (including Account 1589 - Global Adjustment)</t>
  </si>
  <si>
    <t>Group 1 Sub-Total (excluding Account 1589 - Global Adjustment)</t>
  </si>
  <si>
    <t xml:space="preserve">RSVA - Global Adjustment </t>
  </si>
  <si>
    <t>Total Regulatory Accounts Seeking Disposition – Group 1</t>
  </si>
  <si>
    <t xml:space="preserve">Total Regulatory Accounts Not Seeking Disposition – Group 1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</si>
  <si>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</si>
  <si>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</si>
  <si>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 xml:space="preserve"> 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</si>
  <si>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</si>
  <si>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</si>
  <si>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2018, the balance must be explained.</t>
  </si>
  <si>
    <t>RRR balance for Account 1580 RSVA - Wholesale Market Service Charge should equal to the control account as reported in the RRR. This would include the balance for Account 1580,Variance WMS – Sub-account CBR Class B.</t>
  </si>
  <si>
    <t>Projected Interest on Dec-31-21 Balances</t>
  </si>
  <si>
    <t>Opening Principal Amounts as of Jan-1-16</t>
  </si>
  <si>
    <t>Transactions(1) Debit / (Credit) during 2016</t>
  </si>
  <si>
    <t>OEB-Approved Disposition during 2016</t>
  </si>
  <si>
    <t>Principal Adjustments during 2016</t>
  </si>
  <si>
    <t>Closing Principal Balance as of Dec-31-16</t>
  </si>
  <si>
    <t>Opening Interest Amounts as of Jan-1-16</t>
  </si>
  <si>
    <t>Interest Jan-1 to Dec-31-16</t>
  </si>
  <si>
    <t>Interest Adjustments(1) during 2016</t>
  </si>
  <si>
    <t>Closing Interest Amounts as of Dec-31-16</t>
  </si>
  <si>
    <t>Opening Principal Amounts as of Jan-1-17</t>
  </si>
  <si>
    <t>Transactions(1) Debit / (Credit) during 2017</t>
  </si>
  <si>
    <t>OEB-Approved Disposition during 2017</t>
  </si>
  <si>
    <t>Principal Adjustments during 2017</t>
  </si>
  <si>
    <t>Closing Principal Balance as of Dec-31-17</t>
  </si>
  <si>
    <t>Opening Interest Amounts as of Jan-1-17</t>
  </si>
  <si>
    <t>Interest Jan-1 to Dec-31-17</t>
  </si>
  <si>
    <t>Interest Adjustments(1) during 2017</t>
  </si>
  <si>
    <t>Closing Interest Amounts as of Dec-31-17</t>
  </si>
  <si>
    <t>Opening Principal Amounts as of Jan-1-18</t>
  </si>
  <si>
    <t>Transactions(1) Debit / (Credit) during 2018</t>
  </si>
  <si>
    <t>OEB-Approved Disposition during 2018</t>
  </si>
  <si>
    <t>Principal Adjustments during 2018</t>
  </si>
  <si>
    <t>Closing Principal Balance as of Dec-31-18</t>
  </si>
  <si>
    <t>Opening Interest Amounts as of Jan-1-18</t>
  </si>
  <si>
    <t>Interest Jan-1 to Dec-31-18</t>
  </si>
  <si>
    <t>Interest Adjustments(1) during 2018</t>
  </si>
  <si>
    <t>Closing Interest Amounts as of Dec-31-18</t>
  </si>
  <si>
    <t>Projected Interest  from Jan 1, 2022 to December 31, 2022 on  Dec 31 -21 balance adjusted for disposition during 2022 (2)</t>
  </si>
  <si>
    <t>Group 2 Accounts</t>
  </si>
  <si>
    <t>Other Regulatory Assets - Sub-Account - Deferred IFRS Transition Costs</t>
  </si>
  <si>
    <r>
      <t>Pole Attachment Revenue Variance</t>
    </r>
    <r>
      <rPr>
        <vertAlign val="superscript"/>
        <sz val="11"/>
        <rFont val="Arial"/>
        <family val="2"/>
      </rPr>
      <t>5</t>
    </r>
  </si>
  <si>
    <r>
      <t>Retail Service Charge Incremental Revenue</t>
    </r>
    <r>
      <rPr>
        <vertAlign val="superscript"/>
        <sz val="11"/>
        <rFont val="Arial"/>
        <family val="2"/>
      </rPr>
      <t>6</t>
    </r>
  </si>
  <si>
    <t>Other Regulatory Assets - Sub-Account - OEB Cost Differential Account</t>
  </si>
  <si>
    <t>Other Regulatory Assets - Sub-Account - Long Term Load Transfer (LTLT) Rate Impact Mitigation Deferral Account</t>
  </si>
  <si>
    <t>Other Regulatory Assets - Sub-Account - Bill Impact Mitigation Variance Account</t>
  </si>
  <si>
    <t>Other Regulatory Assets - Sub-Account - Microfit Connection Charge Variance Account</t>
  </si>
  <si>
    <t>Other Regulatory Assets - Sub-Account - DSC Exemption Deferral Account</t>
  </si>
  <si>
    <t>Other Regulatory Assets - Sub-Account - Customer Choice Initiative</t>
  </si>
  <si>
    <t>Other Regulatory Assets - Sub-Account - OPEB Cost Deferral Account</t>
  </si>
  <si>
    <t>Other Regulatory Assets - Sub-Account - Smart Grid Fund (SGF) Pilot Deferral Account</t>
  </si>
  <si>
    <r>
      <t>Retail Cost Variance Account - Retail and STR</t>
    </r>
    <r>
      <rPr>
        <vertAlign val="superscript"/>
        <sz val="11"/>
        <rFont val="Arial"/>
        <family val="2"/>
      </rPr>
      <t xml:space="preserve">6  </t>
    </r>
  </si>
  <si>
    <t>1518, 1548</t>
  </si>
  <si>
    <t>OPEB Asymmetrical Carrying Charge Account</t>
  </si>
  <si>
    <t>Misc. Deferred Debits</t>
  </si>
  <si>
    <t>Distribution Generation – Hydro One - Other Costs – Deferral Account</t>
  </si>
  <si>
    <t xml:space="preserve">Renewable Generation Connection Funding Adder Deferral Account </t>
  </si>
  <si>
    <t>Smart Grid Variance Account</t>
  </si>
  <si>
    <t>Extra-Ordinary Event Costs</t>
  </si>
  <si>
    <t>Deferred Rate Impact Amounts</t>
  </si>
  <si>
    <t>RSVA - One-time</t>
  </si>
  <si>
    <t>Pension Cost Differential Variance Account</t>
  </si>
  <si>
    <t>Integrated System Operating Center (ISOC) Asymmetrical Variance Account</t>
  </si>
  <si>
    <t>Revenue Difference – Pole  Attachment Charge Variance Account</t>
  </si>
  <si>
    <t>Other Deferred Credits</t>
  </si>
  <si>
    <t>Earnings Sharing Mechanism (ESM) Deferral Account</t>
  </si>
  <si>
    <t>Group 2 Sub-Total</t>
  </si>
  <si>
    <t>PILs and Tax Variance for 2006 and Subsequent Years</t>
  </si>
  <si>
    <t>Total Group 2 Accounts (including 1592)</t>
  </si>
  <si>
    <t>Total of Group 1 and Group 2 Accounts (including 1592)</t>
  </si>
  <si>
    <r>
      <t>LRAM Variance Account</t>
    </r>
    <r>
      <rPr>
        <b/>
        <vertAlign val="superscript"/>
        <sz val="11"/>
        <color indexed="12"/>
        <rFont val="Arial"/>
        <family val="2"/>
      </rPr>
      <t>4</t>
    </r>
  </si>
  <si>
    <t>Total Regulatory Accounts Seeking Disposition – Group 2</t>
  </si>
  <si>
    <t>Pension &amp; OPEB Forecast Accrual versus Actual Cash Payment Differential (Tracking)</t>
  </si>
  <si>
    <t>Renewable Generation Connection Capital Deferral Account</t>
  </si>
  <si>
    <t>Renewable Generation Connection OM&amp;A Deferral Account</t>
  </si>
  <si>
    <t>Distribution Generation – Provincial - Other Feeders – Deferral Account</t>
  </si>
  <si>
    <t>Distribution Generation – Provincial - Express Feeders – Deferral Account</t>
  </si>
  <si>
    <t>Smart Grid Capital Deferral Account</t>
  </si>
  <si>
    <t>Smart Grid OM&amp;A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</si>
  <si>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</si>
  <si>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</si>
  <si>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t>Smart Meter Capital and Recovery Offset Variance - Sub-Account - Stranded Meter Costs</t>
  </si>
  <si>
    <r>
      <t>Smart Meter OM&amp;A Variance</t>
    </r>
    <r>
      <rPr>
        <vertAlign val="superscript"/>
        <sz val="11"/>
        <rFont val="Arial"/>
        <family val="2"/>
      </rPr>
      <t>4</t>
    </r>
  </si>
  <si>
    <r>
      <t>Meter Cost Deferral Account (MIST Meters)</t>
    </r>
    <r>
      <rPr>
        <vertAlign val="superscript"/>
        <sz val="11"/>
        <rFont val="Arial"/>
        <family val="2"/>
      </rPr>
      <t>3</t>
    </r>
  </si>
  <si>
    <t>IFRS-CGAAP Transition PP&amp;E Amounts Balance + Return Component</t>
  </si>
  <si>
    <t>Accounting Changes Under CGAAP Balance + Return Component</t>
  </si>
  <si>
    <t>COVID-19 Emergency Deferral Account</t>
  </si>
  <si>
    <t>Capital In-Service Additions Variance Account</t>
  </si>
  <si>
    <t>Total Regulatory Accounts Not Seeking Disposition – Group 2</t>
  </si>
  <si>
    <t>Total Regulatory Accounts Seeking Disposition – Group 1 &amp; 2</t>
  </si>
  <si>
    <t>Total Regulatory Accounts Not Seeking Disposition – Group 1 &amp; 2</t>
  </si>
  <si>
    <t>Total Distribution Regulatory Accounts</t>
  </si>
  <si>
    <t>Please provide explanations for the nature of the adjustments.  If the adjustment relates to previously OEB-Approved disposed balances, please provide amounts for adjustments and include supporting documentations.</t>
  </si>
  <si>
    <t xml:space="preserve">1) If the LDC’s rate year begins on January 1, 2020, the projected interest is recorded from January 1, 2019 to December 31, 2019 on the December 31, 2018 balances adjusted to remove balances approved for disposition in the 2019 rate decision.  
2) If the LDC’s rate year begins on May 1, 2020, the projected interest is recorded from January 1, 2019 to April 30, 2020 on the December 31, 2018 balances adjusted to remove balances approved for disposition in the 2019 rate decision. </t>
  </si>
  <si>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</si>
  <si>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</si>
  <si>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</si>
  <si>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</si>
  <si>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t xml:space="preserve">Accounts that produced a variance on the  continuity schedule are listed below.  
Please provide a detailed explanation for each variance below.
</t>
  </si>
  <si>
    <t>Explanation</t>
  </si>
  <si>
    <t>1518/1548</t>
  </si>
  <si>
    <t>Acquired LDCs - Norfolk: $ 15,868   Haldimand : $329,605 and Woodstock : $10,572</t>
  </si>
  <si>
    <t>Acquired LDCs - Norfolk: $ 377,234 and Woodstock : $3,067</t>
  </si>
  <si>
    <t xml:space="preserve">Acquired LDCs - Woodstock </t>
  </si>
  <si>
    <t>Acquired LDCs -  Norfolk: ($194,318)   Haldimand : ($236,934) and Woodstock : ($101,204)</t>
  </si>
  <si>
    <t>Acquired LDCs - Haldimand</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</si>
  <si>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</si>
  <si>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</si>
  <si>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</si>
  <si>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</si>
  <si>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</si>
  <si>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</si>
  <si>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</si>
  <si>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</si>
  <si>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</si>
  <si>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</si>
  <si>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</si>
  <si>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</si>
  <si>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</si>
  <si>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</si>
  <si>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</si>
  <si>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</si>
  <si>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</si>
  <si>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</si>
  <si>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</si>
  <si>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</si>
  <si>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</si>
  <si>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</si>
  <si>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</si>
  <si>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</si>
  <si>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</si>
  <si>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</si>
  <si>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</si>
  <si>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(2014 and pre-2014)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</si>
  <si>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</si>
  <si>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</si>
  <si>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</si>
  <si>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</si>
  <si>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</si>
  <si>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</si>
  <si>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</si>
  <si>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</si>
  <si>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</si>
  <si>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</si>
  <si>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</si>
  <si>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</si>
  <si>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</si>
  <si>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</si>
  <si>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</si>
  <si>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kWh</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</si>
  <si>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</si>
  <si>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</si>
  <si>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</si>
  <si>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</si>
  <si>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</si>
  <si>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</si>
  <si>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</si>
  <si>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(2014)</t>
  </si>
  <si>
    <t>Disposition and Recovery/Refund of Regulatory Balances (2015)</t>
  </si>
  <si>
    <t>Disposition and Recovery/Refund of Regulatory Balances (2017)</t>
  </si>
  <si>
    <t>Disposition and Recovery/Refund of Regulatory Balances (2018)</t>
  </si>
  <si>
    <t>Disposition and Recovery/Refund of Regulatory Balances (2019)</t>
  </si>
  <si>
    <t>Total of Group 1 Accounts (excluding 1589)</t>
  </si>
  <si>
    <t>Pole Attachment Revenue Variance</t>
  </si>
  <si>
    <t>Distribution Rev.</t>
  </si>
  <si>
    <t>Retail Service Charge Incremental Revenue</t>
  </si>
  <si>
    <t>Retail Cost Variance Account - Retail</t>
  </si>
  <si>
    <t>Pension &amp; OPEB Forecast Accrual versus Actual Cash Payment Differential Carrying Charges</t>
  </si>
  <si>
    <t>Retail Cost Variance Account - STR</t>
  </si>
  <si>
    <t>Total of Group 2 Accounts</t>
  </si>
  <si>
    <t>PILs and Tax Variance for 2006 and Subsequent Years 
      (excludes sub-account and contra account)</t>
  </si>
  <si>
    <t>PILs and Tax Variance for 2006 and Subsequent Years- Sub-account CCA Changes</t>
  </si>
  <si>
    <t>Total of Account 1592</t>
  </si>
  <si>
    <r>
      <t xml:space="preserve">LRAM Variance Account </t>
    </r>
    <r>
      <rPr>
        <b/>
        <sz val="10"/>
        <color rgb="FFFF0000"/>
        <rFont val="Arial"/>
        <family val="2"/>
      </rPr>
      <t>(Enter dollar amount for each class)</t>
    </r>
  </si>
  <si>
    <t>(Account 1568 - total amount allocated to classes)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</si>
  <si>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</si>
  <si>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</si>
  <si>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</si>
  <si>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</si>
  <si>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</si>
  <si>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</si>
  <si>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Total of Accounts 1575 and 1576</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</si>
  <si>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</si>
  <si>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</si>
  <si>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</si>
  <si>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</si>
  <si>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</si>
  <si>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</si>
  <si>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</si>
  <si>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</si>
  <si>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</si>
  <si>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</si>
  <si>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</si>
  <si>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</si>
  <si>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2b</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</si>
  <si>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</si>
  <si>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</si>
  <si>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</si>
  <si>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</si>
  <si>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</si>
  <si>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</si>
  <si>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</si>
  <si>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January to June</t>
  </si>
  <si>
    <t>July to December</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</si>
  <si>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</si>
  <si>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</si>
  <si>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</si>
  <si>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</si>
  <si>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</si>
  <si>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</si>
  <si>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</si>
  <si>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</si>
  <si>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</si>
  <si>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</si>
  <si>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</si>
  <si>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</si>
  <si>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</si>
  <si>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</si>
  <si>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</si>
  <si>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</si>
  <si>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</si>
  <si>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</si>
  <si>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</si>
  <si>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</si>
  <si>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</si>
  <si>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</si>
  <si>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</si>
  <si>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</si>
  <si>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</si>
  <si>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</si>
  <si>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</si>
  <si>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</si>
  <si>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</si>
  <si>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</si>
  <si>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</si>
  <si>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</si>
  <si>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</si>
  <si>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</si>
  <si>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</si>
  <si>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</si>
  <si>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</si>
  <si>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</si>
  <si>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</si>
  <si>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</si>
  <si>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</si>
  <si>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</si>
  <si>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</si>
  <si>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</si>
  <si>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</si>
  <si>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</si>
  <si>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</si>
  <si>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</si>
  <si>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</si>
  <si>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</si>
  <si>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</si>
  <si>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</si>
  <si>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</si>
  <si>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</si>
  <si>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</si>
  <si>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</si>
  <si>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</si>
  <si>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</si>
  <si>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</si>
  <si>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</si>
  <si>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</si>
  <si>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</si>
  <si>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</si>
  <si>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</si>
  <si>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</si>
  <si>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</si>
  <si>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</si>
  <si>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</si>
  <si>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</si>
  <si>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</si>
  <si>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</si>
  <si>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</si>
  <si>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</si>
  <si>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</si>
  <si>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</si>
  <si>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</si>
  <si>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</si>
  <si>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</si>
  <si>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</si>
  <si>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</si>
  <si>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</si>
  <si>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</si>
  <si>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</si>
  <si>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</si>
  <si>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</si>
  <si>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</si>
  <si>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</si>
  <si>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</si>
  <si>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</si>
  <si>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</si>
  <si>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</si>
  <si>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</si>
  <si>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</si>
  <si>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</si>
  <si>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</si>
  <si>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</si>
  <si>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</si>
  <si>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</si>
  <si>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</si>
  <si>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</si>
  <si>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</si>
  <si>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</si>
  <si>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</si>
  <si>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</si>
  <si>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</si>
  <si>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</si>
  <si>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</si>
  <si>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</si>
  <si>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</si>
  <si>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</si>
  <si>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</si>
  <si>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</si>
  <si>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</si>
  <si>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</si>
  <si>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</si>
  <si>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</si>
  <si>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</si>
  <si>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</si>
  <si>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</si>
  <si>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</si>
  <si>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</si>
  <si>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</si>
  <si>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</si>
  <si>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</si>
  <si>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</si>
  <si>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</si>
  <si>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</si>
  <si>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</si>
  <si>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</si>
  <si>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</si>
  <si>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</si>
  <si>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</si>
  <si>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</si>
  <si>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</si>
  <si>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</si>
  <si>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</si>
  <si>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</si>
  <si>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</si>
  <si>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</si>
  <si>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</si>
  <si>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</si>
  <si>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</si>
  <si>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</si>
  <si>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</si>
  <si>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</si>
  <si>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</si>
  <si>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</si>
  <si>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</si>
  <si>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</si>
  <si>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</si>
  <si>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</si>
  <si>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</si>
  <si>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</si>
  <si>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</si>
  <si>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identified in table 3a above);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</si>
  <si>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</si>
  <si>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</si>
  <si>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</si>
  <si>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</si>
  <si>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</si>
  <si>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</si>
  <si>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</si>
  <si>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</si>
  <si>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</si>
  <si>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</si>
  <si>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</si>
  <si>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</si>
  <si>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</si>
  <si>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</si>
  <si>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</si>
  <si>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</si>
  <si>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</si>
  <si>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</si>
  <si>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</si>
  <si>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</si>
  <si>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</si>
  <si>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</si>
  <si>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</si>
  <si>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</si>
  <si>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</si>
  <si>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</si>
  <si>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</si>
  <si>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</si>
  <si>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</si>
  <si>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</si>
  <si>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</si>
  <si>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</si>
  <si>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</si>
  <si>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</si>
  <si>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</si>
  <si>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</si>
  <si>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</si>
  <si>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</si>
  <si>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</si>
  <si>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</si>
  <si>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</si>
  <si>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</si>
  <si>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</si>
  <si>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</si>
  <si>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</si>
  <si>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</si>
  <si>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</si>
  <si>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</si>
  <si>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</si>
  <si>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</si>
  <si>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</si>
  <si>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</si>
  <si>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</si>
  <si>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</si>
  <si>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</si>
  <si>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</si>
  <si>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</si>
  <si>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</si>
  <si>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</si>
  <si>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</si>
  <si>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</si>
  <si>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</si>
  <si>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</si>
  <si>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</si>
  <si>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</si>
  <si>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</si>
  <si>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</si>
  <si>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</si>
  <si>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</si>
  <si>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</si>
  <si>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</si>
  <si>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</si>
  <si>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</si>
  <si>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</si>
  <si>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</si>
  <si>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</si>
  <si>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</si>
  <si>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</si>
  <si>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</si>
  <si>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</si>
  <si>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</si>
  <si>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</si>
  <si>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</si>
  <si>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</si>
  <si>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</si>
  <si>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</si>
  <si>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</si>
  <si>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</si>
  <si>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</si>
  <si>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</si>
  <si>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</si>
  <si>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</si>
  <si>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</si>
  <si>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</si>
  <si>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</si>
  <si>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</si>
  <si>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</si>
  <si>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</si>
  <si>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</si>
  <si>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</si>
  <si>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</si>
  <si>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</si>
  <si>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</si>
  <si>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</si>
  <si>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</si>
  <si>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</si>
  <si>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</si>
  <si>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</si>
  <si>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</si>
  <si>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</si>
  <si>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</si>
  <si>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</si>
  <si>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</si>
  <si>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</si>
  <si>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</si>
  <si>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</si>
  <si>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</si>
  <si>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</si>
  <si>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</si>
  <si>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</si>
  <si>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</si>
  <si>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</si>
  <si>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</si>
  <si>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</si>
  <si>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</si>
  <si>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</si>
  <si>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</si>
  <si>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</si>
  <si>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</si>
  <si>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</si>
  <si>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</si>
  <si>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</si>
  <si>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</si>
  <si>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</si>
  <si>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</si>
  <si>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</si>
  <si>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</si>
  <si>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</si>
  <si>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</si>
  <si>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</si>
  <si>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</si>
  <si>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</si>
  <si>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</si>
  <si>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</si>
  <si>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</si>
  <si>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</si>
  <si>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</si>
  <si>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</si>
  <si>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</si>
  <si>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</si>
  <si>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</si>
  <si>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</si>
  <si>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</si>
  <si>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</si>
  <si>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</si>
  <si>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</si>
  <si>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</si>
  <si>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</si>
  <si>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</si>
  <si>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</si>
  <si>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</si>
  <si>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</si>
  <si>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</si>
  <si>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</si>
  <si>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</si>
  <si>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</si>
  <si>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</si>
  <si>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</si>
  <si>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</si>
  <si>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</si>
  <si>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</si>
  <si>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</si>
  <si>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</si>
  <si>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</si>
  <si>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</si>
  <si>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</si>
  <si>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</si>
  <si>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</si>
  <si>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</si>
  <si>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</si>
  <si>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</si>
  <si>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a Class B customer</t>
  </si>
  <si>
    <t>Monthly Equal Payments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</si>
</sst>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_);[Red]\(&quot;$&quot;#,##0.00\)"/>
    <numFmt numFmtId="44" formatCode="_(&quot;$&quot;* #,##0.00_);_(&quot;$&quot;* \(#,##0.00\);_(&quot;$&quot;* &quot;-&quot;??_);_(@_)"/>
    <numFmt numFmtId="43" formatCode="_(* #,##0.00_);_(* \(#,##0.00\);_(* &quot;-&quot;??_);_(@_)"/>
    <numFmt numFmtId="164" formatCode="0.0"/>
    <numFmt numFmtId="165" formatCode="&quot;$&quot;#,##0.00;[Red]\-&quot;$&quot;#,##0.00"/>
    <numFmt numFmtId="166" formatCode="&quot;$&quot;#,##0;[Red]\-&quot;$&quot;#,##0"/>
    <numFmt numFmtId="167" formatCode="#,##0;[Red]\(#,##0\)"/>
    <numFmt numFmtId="168" formatCode="_-* #,##0.00_-;\-* #,##0.00_-;_-* &quot;-&quot;??_-;_-@_-"/>
    <numFmt numFmtId="169" formatCode="_-* #,##0_-;\-* #,##0_-;_-* &quot;-&quot;??_-;_-@_-"/>
    <numFmt numFmtId="170" formatCode="0.0%"/>
    <numFmt numFmtId="171" formatCode="_-&quot;$&quot;* #,##0_-;\-&quot;$&quot;* #,##0_-;_-&quot;$&quot;* &quot;-&quot;??_-;_-@_-"/>
    <numFmt numFmtId="172" formatCode="_-&quot;$&quot;* #,##0.00_-;\-&quot;$&quot;* #,##0.00_-;_-&quot;$&quot;* &quot;-&quot;??_-;_-@_-"/>
    <numFmt numFmtId="173" formatCode="&quot;$&quot;#,##0.0000_);[Red]\(&quot;$&quot;#,##0.0000\)"/>
    <numFmt numFmtId="174" formatCode="_-* #,##0.0000_-;\-* #,##0.0000_-;_-* &quot;-&quot;??_-;_-@_-"/>
    <numFmt numFmtId="175" formatCode="_(&quot;$&quot;* #,##0_);_(&quot;$&quot;* \(#,##0\);_(&quot;$&quot;* &quot;-&quot;??_);_(@_)"/>
    <numFmt numFmtId="176" formatCode="&quot;$&quot;#,##0.00;[Red]&quot;$&quot;#,##0.00"/>
  </numFmts>
  <fonts count="5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b/>
      <sz val="11"/>
      <color theme="1"/>
      <name val="Arial"/>
      <family val="2"/>
    </font>
    <font>
      <sz val="11"/>
      <color theme="1"/>
      <name val="Arial"/>
      <family val="2"/>
    </font>
    <font>
      <i/>
      <sz val="11"/>
      <color theme="0" tint="-0.34998626667073579"/>
      <name val="Arial"/>
      <family val="2"/>
    </font>
    <font>
      <b/>
      <u/>
      <sz val="11"/>
      <color theme="1"/>
      <name val="Arial"/>
      <family val="2"/>
    </font>
    <font>
      <sz val="11"/>
      <color rgb="FFFF0000"/>
      <name val="Arial"/>
      <family val="2"/>
    </font>
    <font>
      <i/>
      <sz val="11"/>
      <color theme="1"/>
      <name val="Arial"/>
      <family val="2"/>
    </font>
    <font>
      <b/>
      <u/>
      <sz val="11"/>
      <color theme="1"/>
      <name val="Calibri"/>
      <family val="2"/>
      <scheme val="minor"/>
    </font>
    <font>
      <b/>
      <u/>
      <sz val="10"/>
      <name val="Arial"/>
      <family val="2"/>
    </font>
    <font>
      <sz val="10"/>
      <name val="Arial"/>
      <family val="2"/>
    </font>
    <font>
      <sz val="8"/>
      <color theme="1"/>
      <name val="Calibri"/>
      <family val="2"/>
    </font>
    <font>
      <sz val="12"/>
      <color theme="1"/>
      <name val="Arial"/>
      <family val="2"/>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b/>
      <sz val="10"/>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9"/>
      <color indexed="81"/>
      <name val="Tahoma"/>
      <family val="2"/>
    </font>
    <font>
      <sz val="9"/>
      <color indexed="81"/>
      <name val="Tahoma"/>
      <family val="2"/>
    </font>
    <font>
      <sz val="10"/>
      <color rgb="FFFF0000"/>
      <name val="Arial"/>
      <family val="2"/>
    </font>
    <font>
      <b/>
      <sz val="11"/>
      <color indexed="12"/>
      <name val="Arial"/>
      <family val="2"/>
    </font>
    <font>
      <b/>
      <vertAlign val="superscript"/>
      <sz val="11"/>
      <color indexed="12"/>
      <name val="Arial"/>
      <family val="2"/>
    </font>
    <font>
      <b/>
      <sz val="10"/>
      <name val="Arial"/>
      <family val="2"/>
    </font>
    <font>
      <b/>
      <sz val="8"/>
      <color rgb="FFFF0000"/>
      <name val="Arial"/>
      <family val="2"/>
    </font>
    <font>
      <b/>
      <sz val="10"/>
      <color rgb="FFFF0000"/>
      <name val="Arial"/>
      <family val="2"/>
    </font>
    <font>
      <b/>
      <sz val="10"/>
      <color rgb="FF0070C0"/>
      <name val="Arial"/>
      <family val="2"/>
    </font>
    <font>
      <b/>
      <vertAlign val="superscript"/>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vertAlign val="superscript"/>
      <sz val="10"/>
      <name val="Arial"/>
      <family val="2"/>
    </font>
    <font>
      <b/>
      <sz val="11"/>
      <color theme="0"/>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sz val="10"/>
      <color theme="1"/>
      <name val="Arial"/>
      <family val="2"/>
    </font>
    <font>
      <b/>
      <sz val="10"/>
      <color theme="1"/>
      <name val="Arial"/>
      <family val="2"/>
    </font>
    <font>
      <sz val="12"/>
      <color theme="1"/>
      <name val="Calibri"/>
      <family val="2"/>
      <scheme val="minor"/>
    </font>
    <font>
      <sz val="12"/>
      <color rgb="FFFF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patternFill>
    </fill>
    <fill>
      <patternFill patternType="solid">
        <fgColor theme="0" tint="-4.9989318521683403E-2"/>
        <bgColor indexed="64"/>
      </patternFill>
    </fill>
    <fill>
      <patternFill patternType="solid">
        <fgColor rgb="FFFFC000"/>
        <bgColor indexed="64"/>
      </patternFill>
    </fill>
    <fill>
      <patternFill patternType="solid">
        <fgColor rgb="FFEBF1DE"/>
        <bgColor indexed="64"/>
      </patternFill>
    </fill>
    <fill>
      <patternFill patternType="solid">
        <fgColor rgb="FFA6A6A6"/>
        <bgColor indexed="64"/>
      </patternFill>
    </fill>
    <fill>
      <patternFill patternType="solid">
        <fgColor indexed="9"/>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
      <patternFill patternType="solid">
        <fgColor theme="5" tint="0.79998168889431442"/>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bottom/>
      <diagonal/>
    </border>
    <border>
      <left style="medium">
        <color indexed="64"/>
      </left>
      <right/>
      <top/>
      <bottom/>
      <diagonal/>
    </border>
    <border>
      <left style="thin">
        <color rgb="FF979991"/>
      </left>
      <right/>
      <top style="thin">
        <color rgb="FF979991"/>
      </top>
      <bottom style="thin">
        <color rgb="FF97999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top/>
      <bottom/>
      <diagonal/>
    </border>
    <border>
      <left style="thin">
        <color auto="1"/>
      </left>
      <right/>
      <top style="medium">
        <color indexed="12"/>
      </top>
      <bottom/>
      <diagonal/>
    </border>
    <border>
      <left/>
      <right style="medium">
        <color indexed="64"/>
      </right>
      <top style="medium">
        <color indexed="12"/>
      </top>
      <bottom/>
      <diagonal/>
    </border>
    <border>
      <left style="thin">
        <color indexed="64"/>
      </left>
      <right style="medium">
        <color indexed="9"/>
      </right>
      <top style="medium">
        <color indexed="9"/>
      </top>
      <bottom style="medium">
        <color indexed="9"/>
      </bottom>
      <diagonal/>
    </border>
    <border>
      <left style="thin">
        <color indexed="64"/>
      </left>
      <right style="medium">
        <color indexed="9"/>
      </right>
      <top style="medium">
        <color indexed="9"/>
      </top>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9"/>
      </left>
      <right style="medium">
        <color indexed="9"/>
      </right>
      <top style="medium">
        <color indexed="9"/>
      </top>
      <bottom/>
      <diagonal/>
    </border>
    <border>
      <left style="medium">
        <color indexed="64"/>
      </left>
      <right/>
      <top/>
      <bottom style="medium">
        <color indexed="64"/>
      </bottom>
      <diagonal/>
    </border>
    <border>
      <left style="thin">
        <color indexed="64"/>
      </left>
      <right/>
      <top style="medium">
        <color indexed="9"/>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style="medium">
        <color indexed="9"/>
      </right>
      <top style="medium">
        <color indexed="9"/>
      </top>
      <bottom/>
      <diagonal/>
    </border>
    <border>
      <left/>
      <right style="medium">
        <color indexed="64"/>
      </right>
      <top/>
      <bottom style="medium">
        <color indexed="64"/>
      </bottom>
      <diagonal/>
    </border>
    <border>
      <left style="medium">
        <color indexed="64"/>
      </left>
      <right/>
      <top style="medium">
        <color indexed="9"/>
      </top>
      <bottom style="medium">
        <color indexed="64"/>
      </bottom>
      <diagonal/>
    </border>
    <border>
      <left/>
      <right style="medium">
        <color indexed="64"/>
      </right>
      <top/>
      <bottom style="medium">
        <color indexed="39"/>
      </bottom>
      <diagonal/>
    </border>
    <border>
      <left/>
      <right/>
      <top style="thin">
        <color theme="0"/>
      </top>
      <bottom style="thin">
        <color theme="0"/>
      </bottom>
      <diagonal/>
    </border>
    <border>
      <left/>
      <right/>
      <top style="medium">
        <color indexed="9"/>
      </top>
      <bottom/>
      <diagonal/>
    </border>
    <border>
      <left style="medium">
        <color indexed="64"/>
      </left>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top style="medium">
        <color indexed="9"/>
      </top>
      <bottom/>
      <diagonal/>
    </border>
    <border>
      <left/>
      <right style="thin">
        <color theme="0"/>
      </right>
      <top style="thin">
        <color theme="0"/>
      </top>
      <bottom style="thin">
        <color theme="0"/>
      </bottom>
      <diagonal/>
    </border>
    <border>
      <left/>
      <right/>
      <top style="medium">
        <color indexed="9"/>
      </top>
      <bottom style="medium">
        <color indexed="64"/>
      </bottom>
      <diagonal/>
    </border>
    <border>
      <left style="thin">
        <color auto="1"/>
      </left>
      <right/>
      <top/>
      <bottom style="medium">
        <color indexed="12"/>
      </bottom>
      <diagonal/>
    </border>
    <border>
      <left/>
      <right style="medium">
        <color indexed="64"/>
      </right>
      <top/>
      <bottom style="medium">
        <color auto="1"/>
      </bottom>
      <diagonal/>
    </border>
    <border>
      <left/>
      <right/>
      <top/>
      <bottom style="medium">
        <color auto="1"/>
      </bottom>
      <diagonal/>
    </border>
  </borders>
  <cellStyleXfs count="34">
    <xf numFmtId="0" fontId="0" fillId="0" borderId="0"/>
    <xf numFmtId="44"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 fillId="0" borderId="0"/>
    <xf numFmtId="43" fontId="1" fillId="0" borderId="0" applyFont="0" applyFill="0" applyBorder="0" applyAlignment="0" applyProtection="0"/>
    <xf numFmtId="172" fontId="12"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43" fontId="1" fillId="0" borderId="0" applyFont="0" applyFill="0" applyBorder="0" applyAlignment="0" applyProtection="0"/>
  </cellStyleXfs>
  <cellXfs count="633">
    <xf numFmtId="0" fontId="0" fillId="0" borderId="0" xfId="0"/>
    <xf numFmtId="0" fontId="1" fillId="0" borderId="0" xfId="2"/>
    <xf numFmtId="0" fontId="1" fillId="0" borderId="0" xfId="2" applyAlignment="1">
      <alignment horizontal="center"/>
    </xf>
    <xf numFmtId="0" fontId="0" fillId="0" borderId="1" xfId="0" applyBorder="1"/>
    <xf numFmtId="0" fontId="1" fillId="2" borderId="0" xfId="2" applyFill="1" applyAlignment="1">
      <alignment horizontal="left"/>
    </xf>
    <xf numFmtId="0" fontId="3" fillId="0" borderId="0" xfId="2" applyFont="1"/>
    <xf numFmtId="164" fontId="2" fillId="0" borderId="0" xfId="2" applyNumberFormat="1" applyFont="1" applyAlignment="1">
      <alignment horizontal="left"/>
    </xf>
    <xf numFmtId="0" fontId="4" fillId="0" borderId="0" xfId="2" applyFont="1" applyAlignment="1">
      <alignment horizontal="right" vertical="center"/>
    </xf>
    <xf numFmtId="0" fontId="1" fillId="0" borderId="0" xfId="2" applyAlignment="1">
      <alignment horizontal="right" vertical="center"/>
    </xf>
    <xf numFmtId="0" fontId="1" fillId="0" borderId="0" xfId="2" applyAlignment="1">
      <alignment vertical="center"/>
    </xf>
    <xf numFmtId="0" fontId="4" fillId="0" borderId="0" xfId="2" applyFont="1" applyAlignment="1">
      <alignment horizontal="right" vertical="center" indent="1"/>
    </xf>
    <xf numFmtId="0" fontId="5" fillId="0" borderId="0" xfId="2" applyFont="1"/>
    <xf numFmtId="0" fontId="5" fillId="0" borderId="0" xfId="2" applyFont="1" applyAlignment="1">
      <alignment horizontal="right" vertical="center"/>
    </xf>
    <xf numFmtId="0" fontId="4" fillId="0" borderId="5" xfId="2" applyFont="1" applyBorder="1"/>
    <xf numFmtId="0" fontId="4" fillId="0" borderId="0" xfId="2" applyFont="1"/>
    <xf numFmtId="0" fontId="5" fillId="0" borderId="0" xfId="2" applyFont="1" applyAlignment="1">
      <alignment vertical="center"/>
    </xf>
    <xf numFmtId="0" fontId="5" fillId="0" borderId="0" xfId="2" applyFont="1" applyAlignment="1">
      <alignment horizontal="center"/>
    </xf>
    <xf numFmtId="0" fontId="7" fillId="0" borderId="0" xfId="2" applyFont="1"/>
    <xf numFmtId="0" fontId="5" fillId="0" borderId="0" xfId="2" applyFont="1" applyAlignment="1">
      <alignment wrapText="1"/>
    </xf>
    <xf numFmtId="0" fontId="0" fillId="0" borderId="0" xfId="0" applyAlignment="1">
      <alignment wrapText="1"/>
    </xf>
    <xf numFmtId="0" fontId="0" fillId="0" borderId="0" xfId="0" applyAlignment="1">
      <alignment horizontal="center"/>
    </xf>
    <xf numFmtId="0" fontId="8" fillId="0" borderId="0" xfId="2" applyFont="1"/>
    <xf numFmtId="0" fontId="5" fillId="3" borderId="6" xfId="2" applyFont="1" applyFill="1" applyBorder="1" applyAlignment="1" applyProtection="1">
      <alignment horizontal="center"/>
      <protection locked="0"/>
    </xf>
    <xf numFmtId="0" fontId="9" fillId="0" borderId="0" xfId="2" applyFont="1" applyAlignment="1">
      <alignment horizontal="left"/>
    </xf>
    <xf numFmtId="0" fontId="5" fillId="0" borderId="0" xfId="2" applyFont="1" applyAlignment="1">
      <alignment horizontal="left" wrapText="1"/>
    </xf>
    <xf numFmtId="0" fontId="5" fillId="0" borderId="0" xfId="2" applyFont="1" applyAlignment="1">
      <alignment horizontal="center" vertical="center"/>
    </xf>
    <xf numFmtId="0" fontId="5" fillId="0" borderId="0" xfId="2" applyFont="1" applyAlignment="1">
      <alignment horizontal="left" vertical="top" wrapText="1"/>
    </xf>
    <xf numFmtId="0" fontId="5" fillId="0" borderId="0" xfId="2" applyFont="1" applyAlignment="1">
      <alignment horizontal="center" vertical="top" wrapText="1"/>
    </xf>
    <xf numFmtId="0" fontId="11" fillId="0" borderId="0" xfId="2" applyFont="1"/>
    <xf numFmtId="0" fontId="1" fillId="3" borderId="6" xfId="2" applyFill="1" applyBorder="1" applyProtection="1">
      <protection locked="0"/>
    </xf>
    <xf numFmtId="0" fontId="1" fillId="0" borderId="0" xfId="2" applyAlignment="1">
      <alignment wrapText="1"/>
    </xf>
    <xf numFmtId="0" fontId="1" fillId="0" borderId="6" xfId="2" applyBorder="1"/>
    <xf numFmtId="0" fontId="13" fillId="5" borderId="12" xfId="0" applyFont="1" applyFill="1" applyBorder="1" applyAlignment="1">
      <alignment horizontal="left" vertical="top" wrapText="1"/>
    </xf>
    <xf numFmtId="0" fontId="0" fillId="6" borderId="6" xfId="0" applyFill="1" applyBorder="1" applyProtection="1">
      <protection locked="0"/>
    </xf>
    <xf numFmtId="0" fontId="14" fillId="0" borderId="0" xfId="0" applyFont="1" applyAlignment="1">
      <alignment vertical="top"/>
    </xf>
    <xf numFmtId="0" fontId="14" fillId="0" borderId="0" xfId="0" applyFont="1" applyAlignment="1">
      <alignment vertical="center"/>
    </xf>
    <xf numFmtId="0" fontId="0" fillId="0" borderId="0" xfId="2" applyFont="1"/>
    <xf numFmtId="0" fontId="15" fillId="0" borderId="0" xfId="4" applyFont="1"/>
    <xf numFmtId="0" fontId="16" fillId="0" borderId="0" xfId="4" applyFont="1" applyAlignment="1">
      <alignment wrapText="1"/>
    </xf>
    <xf numFmtId="0" fontId="18" fillId="0" borderId="15" xfId="4" applyFont="1" applyBorder="1" applyAlignment="1">
      <alignment horizontal="center"/>
    </xf>
    <xf numFmtId="0" fontId="18" fillId="0" borderId="6" xfId="4" applyFont="1" applyBorder="1" applyAlignment="1">
      <alignment horizontal="center"/>
    </xf>
    <xf numFmtId="0" fontId="18" fillId="0" borderId="15" xfId="4" applyFont="1" applyBorder="1"/>
    <xf numFmtId="0" fontId="22" fillId="0" borderId="16" xfId="4" applyFont="1" applyBorder="1" applyAlignment="1">
      <alignment vertical="center"/>
    </xf>
    <xf numFmtId="0" fontId="23" fillId="0" borderId="17" xfId="4" applyFont="1" applyBorder="1"/>
    <xf numFmtId="165" fontId="12" fillId="0" borderId="10" xfId="4" applyNumberFormat="1" applyBorder="1"/>
    <xf numFmtId="0" fontId="23" fillId="0" borderId="11" xfId="4" applyFont="1" applyBorder="1"/>
    <xf numFmtId="0" fontId="23" fillId="0" borderId="10" xfId="4" applyFont="1" applyBorder="1" applyAlignment="1">
      <alignment horizontal="center"/>
    </xf>
    <xf numFmtId="166" fontId="23" fillId="0" borderId="10" xfId="4" applyNumberFormat="1" applyFont="1" applyBorder="1"/>
    <xf numFmtId="166" fontId="23" fillId="9" borderId="27" xfId="8" applyNumberFormat="1" applyFont="1" applyFill="1" applyBorder="1"/>
    <xf numFmtId="166" fontId="23" fillId="9" borderId="27" xfId="6" applyNumberFormat="1" applyFont="1" applyFill="1" applyBorder="1"/>
    <xf numFmtId="166" fontId="23" fillId="9" borderId="25" xfId="4" applyNumberFormat="1" applyFont="1" applyFill="1" applyBorder="1"/>
    <xf numFmtId="0" fontId="23" fillId="0" borderId="11" xfId="4" applyFont="1" applyBorder="1" applyAlignment="1">
      <alignment horizontal="left"/>
    </xf>
    <xf numFmtId="0" fontId="23" fillId="0" borderId="11" xfId="2" applyFont="1" applyBorder="1" applyAlignment="1">
      <alignment horizontal="left" wrapText="1"/>
    </xf>
    <xf numFmtId="0" fontId="23" fillId="0" borderId="10" xfId="4" applyFont="1" applyBorder="1" applyAlignment="1">
      <alignment horizontal="center" vertical="top"/>
    </xf>
    <xf numFmtId="0" fontId="23" fillId="0" borderId="11" xfId="0" applyFont="1" applyBorder="1" applyAlignment="1">
      <alignment horizontal="left"/>
    </xf>
    <xf numFmtId="166" fontId="23" fillId="9" borderId="0" xfId="4" applyNumberFormat="1" applyFont="1" applyFill="1"/>
    <xf numFmtId="0" fontId="25" fillId="0" borderId="11" xfId="4" applyFont="1" applyBorder="1" applyAlignment="1">
      <alignment horizontal="left"/>
    </xf>
    <xf numFmtId="166" fontId="23" fillId="0" borderId="26" xfId="4" applyNumberFormat="1" applyFont="1" applyBorder="1" applyProtection="1">
      <protection locked="0"/>
    </xf>
    <xf numFmtId="0" fontId="23" fillId="0" borderId="10" xfId="4" applyFont="1" applyBorder="1"/>
    <xf numFmtId="0" fontId="16" fillId="0" borderId="11" xfId="4" applyFont="1" applyBorder="1"/>
    <xf numFmtId="0" fontId="16" fillId="0" borderId="10" xfId="4" applyFont="1" applyBorder="1"/>
    <xf numFmtId="0" fontId="16" fillId="0" borderId="11" xfId="4" applyFont="1" applyBorder="1" applyAlignment="1">
      <alignment horizontal="left"/>
    </xf>
    <xf numFmtId="0" fontId="16" fillId="0" borderId="10" xfId="4" applyFont="1" applyBorder="1" applyAlignment="1">
      <alignment horizontal="center"/>
    </xf>
    <xf numFmtId="0" fontId="23" fillId="0" borderId="28" xfId="4" applyFont="1" applyBorder="1"/>
    <xf numFmtId="166" fontId="23" fillId="0" borderId="29" xfId="4" applyNumberFormat="1" applyFont="1" applyBorder="1"/>
    <xf numFmtId="166" fontId="23" fillId="0" borderId="28" xfId="4" applyNumberFormat="1" applyFont="1" applyBorder="1"/>
    <xf numFmtId="166" fontId="0" fillId="0" borderId="0" xfId="0" applyNumberFormat="1"/>
    <xf numFmtId="0" fontId="28" fillId="0" borderId="0" xfId="4" applyFont="1"/>
    <xf numFmtId="0" fontId="12" fillId="0" borderId="0" xfId="4"/>
    <xf numFmtId="166" fontId="28" fillId="0" borderId="0" xfId="4" applyNumberFormat="1" applyFont="1"/>
    <xf numFmtId="0" fontId="28" fillId="0" borderId="0" xfId="12" applyFont="1"/>
    <xf numFmtId="0" fontId="0" fillId="0" borderId="11" xfId="0" applyBorder="1"/>
    <xf numFmtId="0" fontId="0" fillId="0" borderId="10" xfId="0" applyBorder="1"/>
    <xf numFmtId="37" fontId="23" fillId="0" borderId="0" xfId="13" applyNumberFormat="1" applyFont="1"/>
    <xf numFmtId="0" fontId="12" fillId="0" borderId="0" xfId="14" applyAlignment="1">
      <alignment horizontal="center"/>
    </xf>
    <xf numFmtId="0" fontId="23" fillId="0" borderId="10" xfId="0" applyFont="1" applyBorder="1" applyAlignment="1">
      <alignment horizontal="center"/>
    </xf>
    <xf numFmtId="0" fontId="23" fillId="0" borderId="11" xfId="0" applyFont="1" applyBorder="1" applyAlignment="1">
      <alignment wrapText="1"/>
    </xf>
    <xf numFmtId="0" fontId="23" fillId="0" borderId="10" xfId="0" applyFont="1" applyBorder="1"/>
    <xf numFmtId="0" fontId="16" fillId="0" borderId="11" xfId="0" applyFont="1" applyBorder="1" applyAlignment="1">
      <alignment wrapText="1"/>
    </xf>
    <xf numFmtId="0" fontId="23" fillId="0" borderId="10" xfId="0" applyFont="1" applyBorder="1" applyAlignment="1">
      <alignment horizontal="center" vertical="center"/>
    </xf>
    <xf numFmtId="0" fontId="29" fillId="0" borderId="11" xfId="2" applyFont="1" applyBorder="1" applyAlignment="1">
      <alignment wrapText="1"/>
    </xf>
    <xf numFmtId="0" fontId="29" fillId="0" borderId="10" xfId="2" applyFont="1" applyBorder="1" applyAlignment="1">
      <alignment horizontal="center"/>
    </xf>
    <xf numFmtId="0" fontId="31" fillId="0" borderId="0" xfId="14" applyFont="1"/>
    <xf numFmtId="0" fontId="24" fillId="0" borderId="0" xfId="14" applyFont="1" applyAlignment="1">
      <alignment vertical="top"/>
    </xf>
    <xf numFmtId="0" fontId="12" fillId="0" borderId="0" xfId="14" applyAlignment="1">
      <alignment horizontal="left" vertical="top" wrapText="1"/>
    </xf>
    <xf numFmtId="165" fontId="12" fillId="0" borderId="0" xfId="14" applyNumberFormat="1" applyAlignment="1">
      <alignment vertical="top"/>
    </xf>
    <xf numFmtId="0" fontId="12" fillId="0" borderId="0" xfId="14" applyAlignment="1">
      <alignment vertical="top" wrapText="1"/>
    </xf>
    <xf numFmtId="0" fontId="0" fillId="0" borderId="0" xfId="0" applyAlignment="1">
      <alignment vertical="center"/>
    </xf>
    <xf numFmtId="165" fontId="12" fillId="0" borderId="0" xfId="4" applyNumberFormat="1"/>
    <xf numFmtId="166" fontId="12" fillId="0" borderId="7" xfId="4" applyNumberFormat="1" applyBorder="1" applyProtection="1">
      <protection locked="0"/>
    </xf>
    <xf numFmtId="166" fontId="23" fillId="8" borderId="26" xfId="4" applyNumberFormat="1" applyFont="1" applyFill="1" applyBorder="1" applyProtection="1">
      <protection locked="0"/>
    </xf>
    <xf numFmtId="165" fontId="12" fillId="0" borderId="9" xfId="4" applyNumberFormat="1" applyBorder="1" applyProtection="1">
      <protection locked="0"/>
    </xf>
    <xf numFmtId="0" fontId="0" fillId="0" borderId="0" xfId="0" applyProtection="1">
      <protection locked="0"/>
    </xf>
    <xf numFmtId="0" fontId="12" fillId="0" borderId="0" xfId="0" applyFont="1" applyAlignment="1">
      <alignment horizontal="left" vertical="top" wrapText="1"/>
    </xf>
    <xf numFmtId="0" fontId="0" fillId="0" borderId="0" xfId="0"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wrapText="1"/>
    </xf>
    <xf numFmtId="0" fontId="12" fillId="4" borderId="1" xfId="0" applyFont="1" applyFill="1" applyBorder="1" applyProtection="1">
      <protection locked="0"/>
    </xf>
    <xf numFmtId="0" fontId="12" fillId="3" borderId="1" xfId="0" applyFont="1" applyFill="1" applyBorder="1" applyProtection="1">
      <protection locked="0"/>
    </xf>
    <xf numFmtId="169" fontId="12" fillId="4" borderId="1" xfId="16" applyNumberFormat="1" applyFont="1" applyFill="1" applyBorder="1" applyProtection="1">
      <protection locked="0"/>
    </xf>
    <xf numFmtId="169" fontId="12" fillId="4" borderId="1" xfId="17" applyNumberFormat="1" applyFont="1" applyFill="1" applyBorder="1" applyProtection="1">
      <protection locked="0"/>
    </xf>
    <xf numFmtId="169" fontId="12" fillId="4" borderId="1" xfId="18" applyNumberFormat="1" applyFont="1" applyFill="1" applyBorder="1" applyProtection="1">
      <protection locked="0"/>
    </xf>
    <xf numFmtId="169" fontId="12" fillId="4" borderId="1" xfId="19" applyNumberFormat="1" applyFont="1" applyFill="1" applyBorder="1" applyProtection="1">
      <protection locked="0"/>
    </xf>
    <xf numFmtId="169" fontId="12" fillId="4" borderId="1" xfId="20" applyNumberFormat="1" applyFont="1" applyFill="1" applyBorder="1" applyProtection="1">
      <protection locked="0"/>
    </xf>
    <xf numFmtId="169" fontId="12" fillId="2" borderId="1" xfId="16" applyNumberFormat="1" applyFont="1" applyFill="1" applyBorder="1" applyProtection="1"/>
    <xf numFmtId="170" fontId="12" fillId="7" borderId="1" xfId="16" applyNumberFormat="1" applyFont="1" applyFill="1" applyBorder="1" applyProtection="1">
      <protection locked="0"/>
    </xf>
    <xf numFmtId="169" fontId="12" fillId="0" borderId="1" xfId="16" applyNumberFormat="1" applyFont="1" applyBorder="1" applyProtection="1"/>
    <xf numFmtId="169" fontId="31" fillId="0" borderId="1" xfId="16" applyNumberFormat="1" applyFont="1" applyBorder="1" applyProtection="1"/>
    <xf numFmtId="9" fontId="12" fillId="4" borderId="1" xfId="21" applyFont="1" applyFill="1" applyBorder="1" applyProtection="1">
      <protection locked="0"/>
    </xf>
    <xf numFmtId="170" fontId="12" fillId="4" borderId="1" xfId="22" applyNumberFormat="1" applyFont="1" applyFill="1" applyBorder="1" applyProtection="1">
      <protection locked="0"/>
    </xf>
    <xf numFmtId="9" fontId="12" fillId="4" borderId="1" xfId="22" applyFont="1" applyFill="1" applyBorder="1" applyProtection="1">
      <protection locked="0"/>
    </xf>
    <xf numFmtId="167" fontId="12" fillId="4" borderId="1" xfId="16" applyNumberFormat="1" applyFont="1" applyFill="1" applyBorder="1" applyProtection="1">
      <protection locked="0"/>
    </xf>
    <xf numFmtId="169" fontId="12" fillId="4" borderId="1" xfId="0" applyNumberFormat="1" applyFont="1" applyFill="1" applyBorder="1" applyAlignment="1" applyProtection="1">
      <alignment horizontal="right" vertical="center"/>
      <protection locked="0"/>
    </xf>
    <xf numFmtId="0" fontId="12" fillId="4" borderId="1" xfId="0" applyFont="1" applyFill="1" applyBorder="1" applyAlignment="1">
      <alignment horizontal="left" vertical="center"/>
    </xf>
    <xf numFmtId="0" fontId="12" fillId="3" borderId="1" xfId="0" applyFont="1" applyFill="1" applyBorder="1" applyAlignment="1">
      <alignment horizontal="center" vertical="center"/>
    </xf>
    <xf numFmtId="0" fontId="0" fillId="12" borderId="0" xfId="0" applyFill="1"/>
    <xf numFmtId="0" fontId="12" fillId="4" borderId="1" xfId="0" applyFont="1" applyFill="1" applyBorder="1" applyAlignment="1" applyProtection="1">
      <alignment horizontal="left" vertical="center"/>
      <protection locked="0"/>
    </xf>
    <xf numFmtId="0" fontId="31" fillId="0" borderId="0" xfId="0" applyFont="1"/>
    <xf numFmtId="0" fontId="31" fillId="0" borderId="1" xfId="0" applyFont="1" applyBorder="1"/>
    <xf numFmtId="3" fontId="31" fillId="0" borderId="1" xfId="0" applyNumberFormat="1" applyFont="1" applyBorder="1"/>
    <xf numFmtId="171" fontId="31" fillId="0" borderId="1" xfId="1" applyNumberFormat="1" applyFont="1" applyBorder="1" applyProtection="1"/>
    <xf numFmtId="9" fontId="31" fillId="0" borderId="1" xfId="22" applyFont="1" applyBorder="1" applyProtection="1"/>
    <xf numFmtId="169" fontId="31" fillId="2" borderId="1" xfId="16" applyNumberFormat="1" applyFont="1" applyFill="1" applyBorder="1" applyProtection="1"/>
    <xf numFmtId="0" fontId="12" fillId="0" borderId="0" xfId="0" applyFont="1"/>
    <xf numFmtId="0" fontId="38" fillId="0" borderId="0" xfId="0" applyFont="1" applyAlignment="1">
      <alignment horizontal="right" indent="1"/>
    </xf>
    <xf numFmtId="171" fontId="38" fillId="0" borderId="0" xfId="1" applyNumberFormat="1" applyFont="1" applyAlignment="1" applyProtection="1">
      <alignment horizontal="right" indent="1"/>
    </xf>
    <xf numFmtId="171" fontId="38" fillId="0" borderId="0" xfId="0" applyNumberFormat="1" applyFont="1" applyAlignment="1">
      <alignment horizontal="right" indent="1"/>
    </xf>
    <xf numFmtId="169" fontId="0" fillId="0" borderId="0" xfId="0" applyNumberFormat="1"/>
    <xf numFmtId="0" fontId="39" fillId="0" borderId="0" xfId="0" applyFont="1"/>
    <xf numFmtId="0" fontId="4" fillId="0" borderId="0" xfId="23" applyFont="1" applyAlignment="1">
      <alignment horizontal="left"/>
    </xf>
    <xf numFmtId="0" fontId="4" fillId="0" borderId="0" xfId="23" applyFont="1" applyAlignment="1">
      <alignment horizontal="left" vertical="center" wrapText="1"/>
    </xf>
    <xf numFmtId="0" fontId="1" fillId="0" borderId="1" xfId="23" applyBorder="1" applyAlignment="1">
      <alignment horizontal="center"/>
    </xf>
    <xf numFmtId="0" fontId="1" fillId="0" borderId="0" xfId="23"/>
    <xf numFmtId="0" fontId="42" fillId="0" borderId="0" xfId="23" applyFont="1"/>
    <xf numFmtId="0" fontId="44" fillId="0" borderId="0" xfId="23" applyFont="1" applyAlignment="1">
      <alignment vertical="top"/>
    </xf>
    <xf numFmtId="0" fontId="3" fillId="0" borderId="0" xfId="23" applyFont="1" applyAlignment="1">
      <alignment horizontal="left"/>
    </xf>
    <xf numFmtId="0" fontId="3" fillId="0" borderId="0" xfId="23" applyFont="1"/>
    <xf numFmtId="0" fontId="4" fillId="0" borderId="0" xfId="23" applyFont="1" applyAlignment="1">
      <alignment horizontal="left" vertical="center"/>
    </xf>
    <xf numFmtId="0" fontId="1" fillId="3" borderId="1" xfId="23" applyFill="1" applyBorder="1" applyAlignment="1" applyProtection="1">
      <alignment horizontal="center"/>
      <protection locked="0"/>
    </xf>
    <xf numFmtId="0" fontId="3" fillId="0" borderId="0" xfId="23" applyFont="1" applyAlignment="1">
      <alignment wrapText="1"/>
    </xf>
    <xf numFmtId="0" fontId="4" fillId="0" borderId="0" xfId="23" applyFont="1" applyAlignment="1">
      <alignment horizontal="left" wrapText="1"/>
    </xf>
    <xf numFmtId="169" fontId="0" fillId="4" borderId="1" xfId="24" applyNumberFormat="1" applyFont="1" applyFill="1" applyBorder="1" applyProtection="1">
      <protection locked="0"/>
    </xf>
    <xf numFmtId="0" fontId="43" fillId="0" borderId="0" xfId="23" applyFont="1"/>
    <xf numFmtId="0" fontId="45" fillId="0" borderId="0" xfId="23" applyFont="1"/>
    <xf numFmtId="0" fontId="46" fillId="0" borderId="0" xfId="23" applyFont="1"/>
    <xf numFmtId="0" fontId="3" fillId="0" borderId="30" xfId="23" applyFont="1" applyBorder="1" applyAlignment="1">
      <alignment horizontal="center"/>
    </xf>
    <xf numFmtId="0" fontId="3" fillId="0" borderId="31" xfId="23" applyFont="1" applyBorder="1" applyAlignment="1">
      <alignment horizontal="center"/>
    </xf>
    <xf numFmtId="0" fontId="3" fillId="0" borderId="1" xfId="23" applyFont="1" applyBorder="1" applyAlignment="1">
      <alignment horizontal="center"/>
    </xf>
    <xf numFmtId="0" fontId="1" fillId="0" borderId="30" xfId="23" applyBorder="1" applyAlignment="1">
      <alignment horizontal="left" vertical="top"/>
    </xf>
    <xf numFmtId="0" fontId="1" fillId="3" borderId="1" xfId="23" applyFill="1" applyBorder="1" applyProtection="1">
      <protection locked="0"/>
    </xf>
    <xf numFmtId="0" fontId="1" fillId="0" borderId="30" xfId="23" applyBorder="1" applyAlignment="1">
      <alignment horizontal="right"/>
    </xf>
    <xf numFmtId="0" fontId="1" fillId="0" borderId="35" xfId="23" applyBorder="1" applyAlignment="1">
      <alignment horizontal="left" vertical="top"/>
    </xf>
    <xf numFmtId="0" fontId="43" fillId="0" borderId="30" xfId="23" applyFont="1" applyBorder="1"/>
    <xf numFmtId="0" fontId="1" fillId="0" borderId="35" xfId="23" applyBorder="1" applyAlignment="1">
      <alignment horizontal="right"/>
    </xf>
    <xf numFmtId="0" fontId="1" fillId="0" borderId="31" xfId="23" applyBorder="1" applyAlignment="1">
      <alignment vertical="top"/>
    </xf>
    <xf numFmtId="0" fontId="1" fillId="0" borderId="1" xfId="23" applyBorder="1"/>
    <xf numFmtId="0" fontId="1" fillId="0" borderId="31" xfId="23" applyBorder="1" applyAlignment="1">
      <alignment horizontal="right"/>
    </xf>
    <xf numFmtId="0" fontId="1" fillId="0" borderId="1" xfId="23" applyBorder="1" applyProtection="1">
      <protection locked="0"/>
    </xf>
    <xf numFmtId="0" fontId="1" fillId="0" borderId="30" xfId="23" applyBorder="1" applyAlignment="1">
      <alignment vertical="top"/>
    </xf>
    <xf numFmtId="0" fontId="1" fillId="0" borderId="35" xfId="23" applyBorder="1" applyAlignment="1">
      <alignment vertical="top"/>
    </xf>
    <xf numFmtId="0" fontId="1" fillId="0" borderId="0" xfId="23" applyAlignment="1">
      <alignment horizontal="right"/>
    </xf>
    <xf numFmtId="169" fontId="0" fillId="0" borderId="0" xfId="24" applyNumberFormat="1" applyFont="1" applyFill="1"/>
    <xf numFmtId="0" fontId="5" fillId="0" borderId="0" xfId="23" applyFont="1" applyAlignment="1">
      <alignment wrapText="1"/>
    </xf>
    <xf numFmtId="0" fontId="4" fillId="0" borderId="33" xfId="23" applyFont="1" applyBorder="1" applyAlignment="1">
      <alignment horizontal="center" wrapText="1"/>
    </xf>
    <xf numFmtId="0" fontId="4" fillId="0" borderId="0" xfId="23" applyFont="1" applyAlignment="1">
      <alignment horizontal="center"/>
    </xf>
    <xf numFmtId="0" fontId="41" fillId="0" borderId="32" xfId="23" applyFont="1" applyBorder="1" applyAlignment="1">
      <alignment horizontal="center"/>
    </xf>
    <xf numFmtId="0" fontId="3" fillId="0" borderId="34" xfId="23" applyFont="1" applyBorder="1" applyAlignment="1">
      <alignment horizontal="center"/>
    </xf>
    <xf numFmtId="0" fontId="43" fillId="0" borderId="32" xfId="23" applyFont="1" applyBorder="1" applyAlignment="1">
      <alignment horizontal="left" vertical="top"/>
    </xf>
    <xf numFmtId="0" fontId="1" fillId="3" borderId="34" xfId="23" applyFill="1" applyBorder="1" applyProtection="1">
      <protection locked="0"/>
    </xf>
    <xf numFmtId="0" fontId="1" fillId="0" borderId="1" xfId="23" applyBorder="1" applyAlignment="1">
      <alignment horizontal="right"/>
    </xf>
    <xf numFmtId="169" fontId="0" fillId="4" borderId="33"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3" fillId="0" borderId="34" xfId="23" applyFont="1" applyBorder="1"/>
    <xf numFmtId="0" fontId="43" fillId="0" borderId="32" xfId="23" applyFont="1" applyBorder="1" applyAlignment="1">
      <alignment vertical="top"/>
    </xf>
    <xf numFmtId="0" fontId="43" fillId="0" borderId="34" xfId="23" applyFont="1" applyBorder="1" applyProtection="1">
      <protection locked="0"/>
    </xf>
    <xf numFmtId="0" fontId="12" fillId="0" borderId="0" xfId="0" applyFont="1" applyAlignment="1">
      <alignment horizontal="center"/>
    </xf>
    <xf numFmtId="0" fontId="31" fillId="0" borderId="30" xfId="0" applyFont="1" applyBorder="1" applyAlignment="1">
      <alignment horizontal="center" vertical="center" wrapText="1"/>
    </xf>
    <xf numFmtId="0" fontId="31" fillId="0" borderId="30" xfId="0" applyFont="1" applyBorder="1" applyAlignment="1">
      <alignment horizontal="center" vertical="center"/>
    </xf>
    <xf numFmtId="0" fontId="12" fillId="0" borderId="1" xfId="0" applyFont="1" applyBorder="1"/>
    <xf numFmtId="0" fontId="12" fillId="0" borderId="1" xfId="0" applyFont="1" applyBorder="1" applyAlignment="1">
      <alignment horizontal="center"/>
    </xf>
    <xf numFmtId="167" fontId="12" fillId="0" borderId="1" xfId="1" applyNumberFormat="1" applyFont="1" applyBorder="1" applyAlignment="1" applyProtection="1">
      <alignment horizontal="center" vertical="center"/>
    </xf>
    <xf numFmtId="0" fontId="12" fillId="3" borderId="1" xfId="0"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167" fontId="12" fillId="0" borderId="1" xfId="16" applyNumberFormat="1" applyFont="1" applyBorder="1" applyAlignment="1" applyProtection="1">
      <alignment horizontal="center" vertical="center"/>
    </xf>
    <xf numFmtId="167" fontId="12" fillId="0" borderId="1" xfId="25" applyNumberFormat="1" applyFont="1" applyBorder="1" applyAlignment="1" applyProtection="1">
      <alignment horizontal="center" vertical="center"/>
    </xf>
    <xf numFmtId="0" fontId="12" fillId="0" borderId="1" xfId="0" applyFont="1" applyBorder="1" applyAlignment="1">
      <alignment horizontal="left"/>
    </xf>
    <xf numFmtId="167" fontId="12" fillId="0" borderId="1" xfId="1" applyNumberFormat="1" applyFont="1" applyFill="1" applyBorder="1" applyAlignment="1" applyProtection="1">
      <alignment horizontal="center" vertical="center"/>
    </xf>
    <xf numFmtId="0" fontId="31" fillId="11" borderId="1" xfId="0" applyFont="1" applyFill="1" applyBorder="1" applyProtection="1">
      <protection locked="0"/>
    </xf>
    <xf numFmtId="167" fontId="31" fillId="11" borderId="1" xfId="1" applyNumberFormat="1" applyFont="1" applyFill="1" applyBorder="1" applyAlignment="1" applyProtection="1">
      <alignment horizontal="center" vertical="center"/>
      <protection locked="0"/>
    </xf>
    <xf numFmtId="167" fontId="31" fillId="11" borderId="1" xfId="0" applyNumberFormat="1" applyFont="1" applyFill="1" applyBorder="1" applyAlignment="1" applyProtection="1">
      <alignment horizontal="center" vertical="center"/>
      <protection locked="0"/>
    </xf>
    <xf numFmtId="171" fontId="31" fillId="0" borderId="0" xfId="1" applyNumberFormat="1" applyFont="1" applyAlignment="1" applyProtection="1">
      <alignment horizontal="center"/>
    </xf>
    <xf numFmtId="0" fontId="31" fillId="0" borderId="0" xfId="0" applyFont="1" applyAlignment="1" applyProtection="1">
      <alignment horizontal="center" vertical="center"/>
      <protection locked="0"/>
    </xf>
    <xf numFmtId="0" fontId="12" fillId="0" borderId="1" xfId="0" applyFont="1" applyBorder="1" applyAlignment="1">
      <alignment horizontal="left" vertical="top" wrapText="1"/>
    </xf>
    <xf numFmtId="167" fontId="12" fillId="0" borderId="1" xfId="1" applyNumberFormat="1" applyFont="1" applyBorder="1" applyAlignment="1" applyProtection="1">
      <alignment horizontal="left" vertical="center"/>
    </xf>
    <xf numFmtId="0" fontId="12" fillId="0" borderId="1" xfId="0" applyFont="1" applyBorder="1" applyAlignment="1">
      <alignment wrapText="1"/>
    </xf>
    <xf numFmtId="0" fontId="31" fillId="11" borderId="1" xfId="0" applyFont="1" applyFill="1" applyBorder="1" applyAlignment="1" applyProtection="1">
      <alignment horizontal="center" vertical="center"/>
      <protection locked="0"/>
    </xf>
    <xf numFmtId="167" fontId="12" fillId="0" borderId="0" xfId="1" applyNumberFormat="1" applyFont="1" applyBorder="1" applyAlignment="1" applyProtection="1">
      <alignment horizontal="center" vertical="center"/>
    </xf>
    <xf numFmtId="0" fontId="12" fillId="0" borderId="0" xfId="0" applyFont="1" applyAlignment="1" applyProtection="1">
      <alignment horizontal="center" vertical="center"/>
      <protection locked="0"/>
    </xf>
    <xf numFmtId="0" fontId="12" fillId="0" borderId="1" xfId="0" applyFont="1" applyBorder="1" applyAlignment="1">
      <alignment horizontal="left" vertical="center" wrapText="1"/>
    </xf>
    <xf numFmtId="171" fontId="12" fillId="0" borderId="0" xfId="1" applyNumberFormat="1" applyFont="1" applyBorder="1" applyAlignment="1" applyProtection="1">
      <alignment horizontal="center"/>
    </xf>
    <xf numFmtId="0" fontId="31" fillId="13" borderId="0" xfId="0" applyFont="1" applyFill="1"/>
    <xf numFmtId="0" fontId="31" fillId="13" borderId="1" xfId="0" applyFont="1" applyFill="1" applyBorder="1" applyAlignment="1">
      <alignment horizontal="left" vertical="center" wrapText="1"/>
    </xf>
    <xf numFmtId="0" fontId="31" fillId="13" borderId="1" xfId="0" applyFont="1" applyFill="1" applyBorder="1" applyAlignment="1">
      <alignment horizontal="center" vertical="center"/>
    </xf>
    <xf numFmtId="167" fontId="31" fillId="13" borderId="1" xfId="1" applyNumberFormat="1" applyFont="1" applyFill="1" applyBorder="1" applyAlignment="1" applyProtection="1">
      <alignment horizontal="center" vertical="center"/>
    </xf>
    <xf numFmtId="167" fontId="12" fillId="0" borderId="1" xfId="0" applyNumberFormat="1" applyFont="1" applyBorder="1" applyAlignment="1">
      <alignment horizontal="center" vertical="center"/>
    </xf>
    <xf numFmtId="167" fontId="31" fillId="0" borderId="1" xfId="1" applyNumberFormat="1" applyFont="1" applyBorder="1" applyAlignment="1" applyProtection="1">
      <alignment horizontal="center" vertical="center"/>
    </xf>
    <xf numFmtId="0" fontId="12" fillId="2" borderId="0" xfId="0" applyFont="1" applyFill="1" applyAlignment="1">
      <alignment horizontal="center" vertical="center"/>
    </xf>
    <xf numFmtId="0" fontId="31" fillId="0" borderId="0" xfId="0" applyFont="1" applyAlignment="1">
      <alignment horizontal="right" vertical="center" wrapText="1" indent="1"/>
    </xf>
    <xf numFmtId="167" fontId="31" fillId="0" borderId="0" xfId="1" applyNumberFormat="1" applyFont="1" applyBorder="1" applyAlignment="1" applyProtection="1">
      <alignment horizontal="center" vertical="center"/>
    </xf>
    <xf numFmtId="0" fontId="12" fillId="0" borderId="1" xfId="0" applyFont="1" applyBorder="1" applyAlignment="1">
      <alignment vertical="center" wrapText="1"/>
    </xf>
    <xf numFmtId="0" fontId="12" fillId="0" borderId="1" xfId="0" applyFont="1" applyBorder="1" applyAlignment="1">
      <alignment horizontal="right" vertical="center" wrapText="1" indent="1"/>
    </xf>
    <xf numFmtId="0" fontId="31" fillId="13" borderId="0" xfId="0" applyFont="1" applyFill="1" applyAlignment="1">
      <alignment horizontal="left"/>
    </xf>
    <xf numFmtId="0" fontId="31" fillId="13" borderId="1" xfId="0" applyFont="1" applyFill="1" applyBorder="1" applyAlignment="1">
      <alignment horizontal="left" vertical="center" wrapText="1" indent="1"/>
    </xf>
    <xf numFmtId="0" fontId="12" fillId="13" borderId="1" xfId="0" applyFont="1" applyFill="1" applyBorder="1" applyAlignment="1" applyProtection="1">
      <alignment horizontal="center" vertical="center"/>
      <protection locked="0"/>
    </xf>
    <xf numFmtId="0" fontId="12" fillId="13" borderId="0" xfId="0" applyFont="1" applyFill="1" applyAlignment="1">
      <alignment horizontal="left"/>
    </xf>
    <xf numFmtId="167" fontId="31" fillId="7" borderId="1" xfId="1" applyNumberFormat="1" applyFont="1" applyFill="1" applyBorder="1" applyAlignment="1" applyProtection="1">
      <alignment horizontal="center" vertical="center"/>
    </xf>
    <xf numFmtId="0" fontId="12" fillId="7" borderId="0" xfId="0" applyFont="1" applyFill="1"/>
    <xf numFmtId="0" fontId="12" fillId="13" borderId="0" xfId="0" applyFont="1" applyFill="1"/>
    <xf numFmtId="0" fontId="31" fillId="13" borderId="1" xfId="0" applyFont="1" applyFill="1" applyBorder="1" applyAlignment="1" applyProtection="1">
      <alignment horizontal="left"/>
      <protection locked="0"/>
    </xf>
    <xf numFmtId="167" fontId="31" fillId="13" borderId="1" xfId="1" applyNumberFormat="1" applyFont="1" applyFill="1" applyBorder="1" applyAlignment="1" applyProtection="1">
      <alignment horizontal="center" vertical="center"/>
      <protection locked="0"/>
    </xf>
    <xf numFmtId="0" fontId="31" fillId="12" borderId="1" xfId="0" applyFont="1" applyFill="1" applyBorder="1" applyAlignment="1">
      <alignment vertical="center"/>
    </xf>
    <xf numFmtId="0" fontId="31" fillId="2" borderId="1" xfId="0" applyFont="1" applyFill="1" applyBorder="1" applyAlignment="1">
      <alignment horizontal="right" indent="2"/>
    </xf>
    <xf numFmtId="8" fontId="12" fillId="2" borderId="1" xfId="1" applyNumberFormat="1" applyFont="1" applyFill="1" applyBorder="1" applyProtection="1"/>
    <xf numFmtId="173" fontId="12" fillId="2" borderId="1" xfId="1" applyNumberFormat="1" applyFont="1" applyFill="1" applyBorder="1" applyProtection="1"/>
    <xf numFmtId="0" fontId="12" fillId="2" borderId="0" xfId="0" applyFont="1" applyFill="1"/>
    <xf numFmtId="0" fontId="1" fillId="0" borderId="0" xfId="26"/>
    <xf numFmtId="0" fontId="4" fillId="0" borderId="0" xfId="26" applyFont="1" applyAlignment="1">
      <alignment horizontal="left" wrapText="1"/>
    </xf>
    <xf numFmtId="0" fontId="1" fillId="0" borderId="0" xfId="26" applyAlignment="1">
      <alignment wrapText="1"/>
    </xf>
    <xf numFmtId="0" fontId="4" fillId="0" borderId="0" xfId="26" applyFont="1" applyAlignment="1">
      <alignment horizontal="left" vertical="center" wrapText="1"/>
    </xf>
    <xf numFmtId="0" fontId="4" fillId="0" borderId="1" xfId="26" applyFont="1" applyBorder="1" applyAlignment="1">
      <alignment horizontal="center" vertical="center" wrapText="1"/>
    </xf>
    <xf numFmtId="0" fontId="3" fillId="0" borderId="0" xfId="26" applyFont="1" applyAlignment="1">
      <alignment horizontal="left" wrapText="1"/>
    </xf>
    <xf numFmtId="0" fontId="3" fillId="0" borderId="30" xfId="26" applyFont="1" applyBorder="1" applyAlignment="1">
      <alignment horizontal="center" wrapText="1"/>
    </xf>
    <xf numFmtId="0" fontId="3" fillId="0" borderId="1" xfId="26" applyFont="1" applyBorder="1" applyAlignment="1">
      <alignment horizontal="center"/>
    </xf>
    <xf numFmtId="0" fontId="3" fillId="0" borderId="34" xfId="26" applyFont="1" applyBorder="1" applyAlignment="1">
      <alignment horizontal="center"/>
    </xf>
    <xf numFmtId="0" fontId="47" fillId="0" borderId="1" xfId="23" applyFont="1" applyBorder="1" applyAlignment="1">
      <alignment wrapText="1"/>
    </xf>
    <xf numFmtId="0" fontId="47" fillId="0" borderId="1" xfId="27" applyFont="1" applyBorder="1" applyAlignment="1">
      <alignment horizontal="center" wrapText="1"/>
    </xf>
    <xf numFmtId="169" fontId="47" fillId="0" borderId="1" xfId="28" applyNumberFormat="1" applyFont="1" applyBorder="1" applyProtection="1"/>
    <xf numFmtId="0" fontId="47" fillId="0" borderId="1" xfId="27" applyFont="1" applyBorder="1" applyAlignment="1">
      <alignment wrapText="1"/>
    </xf>
    <xf numFmtId="169" fontId="0" fillId="0" borderId="34" xfId="24" applyNumberFormat="1" applyFont="1" applyBorder="1" applyAlignment="1" applyProtection="1">
      <alignment vertical="center"/>
    </xf>
    <xf numFmtId="0" fontId="3" fillId="0" borderId="0" xfId="26" applyFont="1"/>
    <xf numFmtId="0" fontId="48" fillId="0" borderId="1" xfId="23" applyFont="1" applyBorder="1" applyAlignment="1">
      <alignment wrapText="1"/>
    </xf>
    <xf numFmtId="169" fontId="47" fillId="0" borderId="1" xfId="28" applyNumberFormat="1" applyFont="1" applyFill="1" applyBorder="1" applyAlignment="1" applyProtection="1">
      <alignment vertical="center"/>
    </xf>
    <xf numFmtId="169" fontId="47" fillId="0" borderId="1" xfId="28" applyNumberFormat="1" applyFont="1" applyBorder="1" applyAlignment="1" applyProtection="1">
      <alignment vertical="center"/>
    </xf>
    <xf numFmtId="0" fontId="48" fillId="0" borderId="1" xfId="23" applyFont="1" applyBorder="1" applyAlignment="1">
      <alignment horizontal="left" wrapText="1"/>
    </xf>
    <xf numFmtId="10" fontId="48" fillId="0" borderId="1" xfId="29" applyNumberFormat="1" applyFont="1" applyBorder="1" applyProtection="1"/>
    <xf numFmtId="10" fontId="3" fillId="0" borderId="1" xfId="30" applyNumberFormat="1" applyFont="1" applyBorder="1" applyProtection="1"/>
    <xf numFmtId="0" fontId="4" fillId="0" borderId="0" xfId="26" applyFont="1" applyAlignment="1">
      <alignment horizontal="left"/>
    </xf>
    <xf numFmtId="169" fontId="1" fillId="0" borderId="0" xfId="26" applyNumberFormat="1"/>
    <xf numFmtId="0" fontId="47" fillId="0" borderId="5" xfId="26" applyFont="1" applyBorder="1"/>
    <xf numFmtId="0" fontId="1" fillId="0" borderId="0" xfId="26" applyAlignment="1">
      <alignment horizontal="left"/>
    </xf>
    <xf numFmtId="0" fontId="47" fillId="0" borderId="1" xfId="26" applyFont="1" applyBorder="1"/>
    <xf numFmtId="0" fontId="47" fillId="0" borderId="33" xfId="0" applyFont="1" applyBorder="1"/>
    <xf numFmtId="171" fontId="0" fillId="0" borderId="1" xfId="31" applyNumberFormat="1" applyFont="1" applyBorder="1" applyProtection="1"/>
    <xf numFmtId="171" fontId="0" fillId="0" borderId="0" xfId="31" applyNumberFormat="1" applyFont="1" applyBorder="1" applyProtection="1"/>
    <xf numFmtId="0" fontId="47" fillId="0" borderId="1" xfId="26" applyFont="1" applyBorder="1" applyAlignment="1">
      <alignment wrapText="1"/>
    </xf>
    <xf numFmtId="0" fontId="47" fillId="0" borderId="33" xfId="0" applyFont="1" applyBorder="1" applyAlignment="1">
      <alignment wrapText="1"/>
    </xf>
    <xf numFmtId="171" fontId="0" fillId="0" borderId="1" xfId="31" applyNumberFormat="1" applyFont="1" applyFill="1" applyBorder="1" applyAlignment="1" applyProtection="1">
      <alignment vertical="center"/>
    </xf>
    <xf numFmtId="171" fontId="0" fillId="0" borderId="0" xfId="31" applyNumberFormat="1" applyFont="1" applyFill="1" applyBorder="1" applyAlignment="1" applyProtection="1">
      <alignment vertical="center"/>
    </xf>
    <xf numFmtId="174" fontId="0" fillId="0" borderId="0" xfId="24" applyNumberFormat="1" applyFont="1" applyProtection="1"/>
    <xf numFmtId="0" fontId="48" fillId="0" borderId="30" xfId="26" applyFont="1" applyBorder="1" applyAlignment="1">
      <alignment wrapText="1"/>
    </xf>
    <xf numFmtId="0" fontId="1" fillId="0" borderId="30" xfId="26" applyBorder="1" applyAlignment="1">
      <alignment horizontal="center"/>
    </xf>
    <xf numFmtId="0" fontId="1" fillId="0" borderId="0" xfId="26" applyAlignment="1">
      <alignment horizontal="center"/>
    </xf>
    <xf numFmtId="0" fontId="1" fillId="0" borderId="5" xfId="26" applyBorder="1"/>
    <xf numFmtId="0" fontId="48" fillId="0" borderId="1" xfId="26" applyFont="1" applyBorder="1"/>
    <xf numFmtId="0" fontId="48" fillId="0" borderId="1" xfId="26" applyFont="1" applyBorder="1" applyAlignment="1">
      <alignment vertical="center" wrapText="1"/>
    </xf>
    <xf numFmtId="0" fontId="3" fillId="0" borderId="1" xfId="26" applyFont="1" applyBorder="1" applyAlignment="1">
      <alignment horizontal="center" wrapText="1"/>
    </xf>
    <xf numFmtId="0" fontId="48" fillId="0" borderId="34" xfId="26" applyFont="1" applyBorder="1" applyAlignment="1">
      <alignment wrapText="1"/>
    </xf>
    <xf numFmtId="0" fontId="48" fillId="0" borderId="32" xfId="26" applyFont="1" applyBorder="1" applyAlignment="1">
      <alignment wrapText="1"/>
    </xf>
    <xf numFmtId="0" fontId="1" fillId="0" borderId="20" xfId="26" applyBorder="1"/>
    <xf numFmtId="167" fontId="1" fillId="0" borderId="20" xfId="26" applyNumberFormat="1" applyBorder="1"/>
    <xf numFmtId="10" fontId="1" fillId="0" borderId="20" xfId="26" applyNumberFormat="1" applyBorder="1"/>
    <xf numFmtId="171" fontId="1" fillId="0" borderId="20" xfId="26" applyNumberFormat="1" applyBorder="1"/>
    <xf numFmtId="171" fontId="1" fillId="0" borderId="1" xfId="26" applyNumberFormat="1" applyBorder="1"/>
    <xf numFmtId="0" fontId="1" fillId="0" borderId="36" xfId="26" applyBorder="1"/>
    <xf numFmtId="167" fontId="1" fillId="0" borderId="36" xfId="26" applyNumberFormat="1" applyBorder="1"/>
    <xf numFmtId="10" fontId="1" fillId="0" borderId="36" xfId="26" applyNumberFormat="1" applyBorder="1"/>
    <xf numFmtId="171" fontId="1" fillId="0" borderId="36" xfId="26" applyNumberFormat="1" applyBorder="1"/>
    <xf numFmtId="0" fontId="1" fillId="0" borderId="33" xfId="26" applyBorder="1"/>
    <xf numFmtId="167" fontId="1" fillId="0" borderId="33" xfId="26" applyNumberFormat="1" applyBorder="1"/>
    <xf numFmtId="10" fontId="1" fillId="0" borderId="33" xfId="26" applyNumberFormat="1" applyBorder="1"/>
    <xf numFmtId="171" fontId="1" fillId="0" borderId="37" xfId="26" applyNumberFormat="1" applyBorder="1"/>
    <xf numFmtId="0" fontId="1" fillId="0" borderId="38" xfId="26" applyBorder="1"/>
    <xf numFmtId="167" fontId="1" fillId="0" borderId="38" xfId="26" applyNumberFormat="1" applyBorder="1"/>
    <xf numFmtId="10" fontId="1" fillId="0" borderId="38" xfId="26" applyNumberFormat="1" applyBorder="1"/>
    <xf numFmtId="171" fontId="1" fillId="0" borderId="38" xfId="26" applyNumberFormat="1" applyBorder="1"/>
    <xf numFmtId="171" fontId="1" fillId="0" borderId="31" xfId="26" applyNumberFormat="1" applyBorder="1"/>
    <xf numFmtId="171" fontId="1" fillId="0" borderId="33" xfId="26" applyNumberFormat="1" applyBorder="1"/>
    <xf numFmtId="171" fontId="1" fillId="0" borderId="34" xfId="26" applyNumberFormat="1" applyBorder="1"/>
    <xf numFmtId="166" fontId="23" fillId="0" borderId="0" xfId="0" applyNumberFormat="1" applyFont="1"/>
    <xf numFmtId="166" fontId="23" fillId="10" borderId="39" xfId="0" applyNumberFormat="1" applyFont="1" applyFill="1" applyBorder="1"/>
    <xf numFmtId="166" fontId="23" fillId="0" borderId="10" xfId="0" applyNumberFormat="1" applyFont="1" applyBorder="1"/>
    <xf numFmtId="166" fontId="23" fillId="10" borderId="40" xfId="0" applyNumberFormat="1" applyFont="1" applyFill="1" applyBorder="1"/>
    <xf numFmtId="166" fontId="23" fillId="0" borderId="11" xfId="0" applyNumberFormat="1" applyFont="1" applyBorder="1"/>
    <xf numFmtId="166" fontId="23" fillId="10" borderId="41" xfId="0" applyNumberFormat="1" applyFont="1" applyFill="1" applyBorder="1"/>
    <xf numFmtId="166" fontId="0" fillId="0" borderId="10" xfId="0" applyNumberFormat="1" applyBorder="1"/>
    <xf numFmtId="166" fontId="23" fillId="9" borderId="41" xfId="5" applyNumberFormat="1" applyFont="1" applyFill="1" applyBorder="1"/>
    <xf numFmtId="166" fontId="23" fillId="9" borderId="39" xfId="4" applyNumberFormat="1" applyFont="1" applyFill="1" applyBorder="1"/>
    <xf numFmtId="166" fontId="23" fillId="8" borderId="39" xfId="4" applyNumberFormat="1" applyFont="1" applyFill="1" applyBorder="1" applyProtection="1">
      <protection locked="0"/>
    </xf>
    <xf numFmtId="166" fontId="23" fillId="9" borderId="39" xfId="6" applyNumberFormat="1" applyFont="1" applyFill="1" applyBorder="1"/>
    <xf numFmtId="166" fontId="23" fillId="9" borderId="39" xfId="7" applyNumberFormat="1" applyFont="1" applyFill="1" applyBorder="1"/>
    <xf numFmtId="166" fontId="23" fillId="9" borderId="40" xfId="5" applyNumberFormat="1" applyFont="1" applyFill="1" applyBorder="1"/>
    <xf numFmtId="166" fontId="23" fillId="9" borderId="39" xfId="9" applyNumberFormat="1" applyFont="1" applyFill="1" applyBorder="1"/>
    <xf numFmtId="166" fontId="23" fillId="9" borderId="40" xfId="4" applyNumberFormat="1" applyFont="1" applyFill="1" applyBorder="1"/>
    <xf numFmtId="166" fontId="23" fillId="9" borderId="39" xfId="10" applyNumberFormat="1" applyFont="1" applyFill="1" applyBorder="1"/>
    <xf numFmtId="166" fontId="23" fillId="9" borderId="39" xfId="11" applyNumberFormat="1" applyFont="1" applyFill="1" applyBorder="1"/>
    <xf numFmtId="166" fontId="23" fillId="0" borderId="39" xfId="4" applyNumberFormat="1" applyFont="1" applyBorder="1" applyProtection="1">
      <protection locked="0"/>
    </xf>
    <xf numFmtId="166" fontId="23" fillId="0" borderId="43" xfId="0" applyNumberFormat="1" applyFont="1" applyBorder="1"/>
    <xf numFmtId="166" fontId="23" fillId="0" borderId="42" xfId="0" applyNumberFormat="1" applyFont="1" applyBorder="1"/>
    <xf numFmtId="0" fontId="1" fillId="11" borderId="6" xfId="2" applyFill="1" applyBorder="1" applyProtection="1">
      <protection locked="0"/>
    </xf>
    <xf numFmtId="0" fontId="5" fillId="11" borderId="6" xfId="3" applyFont="1" applyFill="1" applyBorder="1" applyAlignment="1" applyProtection="1">
      <alignment horizontal="center" vertical="center"/>
      <protection locked="0"/>
    </xf>
    <xf numFmtId="0" fontId="49" fillId="0" borderId="0" xfId="0" applyFont="1" applyAlignment="1">
      <alignment vertical="center"/>
    </xf>
    <xf numFmtId="0" fontId="49" fillId="0" borderId="0" xfId="0" applyFont="1"/>
    <xf numFmtId="0" fontId="4" fillId="3" borderId="45" xfId="4" applyFont="1" applyFill="1" applyBorder="1" applyAlignment="1" applyProtection="1">
      <alignment horizontal="center" vertical="center"/>
      <protection locked="0"/>
    </xf>
    <xf numFmtId="166" fontId="23" fillId="0" borderId="43" xfId="4" applyNumberFormat="1" applyFont="1" applyBorder="1"/>
    <xf numFmtId="166" fontId="23" fillId="0" borderId="39" xfId="0" applyNumberFormat="1" applyFont="1" applyBorder="1" applyProtection="1">
      <protection locked="0"/>
    </xf>
    <xf numFmtId="0" fontId="16" fillId="0" borderId="10" xfId="0" applyFont="1" applyBorder="1"/>
    <xf numFmtId="0" fontId="46" fillId="0" borderId="0" xfId="0" applyFont="1"/>
    <xf numFmtId="166" fontId="16" fillId="0" borderId="39" xfId="4" applyNumberFormat="1" applyFont="1" applyBorder="1" applyProtection="1">
      <protection locked="0"/>
    </xf>
    <xf numFmtId="166" fontId="16" fillId="0" borderId="0" xfId="0" applyNumberFormat="1" applyFont="1"/>
    <xf numFmtId="166" fontId="16" fillId="0" borderId="10" xfId="0" applyNumberFormat="1" applyFont="1" applyBorder="1"/>
    <xf numFmtId="166" fontId="16" fillId="0" borderId="11" xfId="0" applyNumberFormat="1" applyFont="1" applyBorder="1"/>
    <xf numFmtId="165" fontId="12" fillId="0" borderId="0" xfId="4" applyNumberFormat="1" applyAlignment="1">
      <alignment horizontal="center"/>
    </xf>
    <xf numFmtId="0" fontId="18" fillId="0" borderId="7" xfId="4" applyFont="1" applyBorder="1" applyAlignment="1">
      <alignment horizontal="center"/>
    </xf>
    <xf numFmtId="0" fontId="18" fillId="0" borderId="17" xfId="4" applyFont="1" applyBorder="1"/>
    <xf numFmtId="166" fontId="23" fillId="9" borderId="40" xfId="4" applyNumberFormat="1" applyFont="1" applyFill="1" applyBorder="1" applyAlignment="1">
      <alignment vertical="center"/>
    </xf>
    <xf numFmtId="166" fontId="23" fillId="9" borderId="39" xfId="4" applyNumberFormat="1" applyFont="1" applyFill="1" applyBorder="1" applyAlignment="1">
      <alignment vertical="center"/>
    </xf>
    <xf numFmtId="166" fontId="23" fillId="8" borderId="39" xfId="4" applyNumberFormat="1" applyFont="1" applyFill="1" applyBorder="1" applyAlignment="1" applyProtection="1">
      <alignment vertical="center"/>
      <protection locked="0"/>
    </xf>
    <xf numFmtId="166" fontId="23" fillId="0" borderId="0" xfId="0" applyNumberFormat="1" applyFont="1" applyAlignment="1">
      <alignment vertical="center"/>
    </xf>
    <xf numFmtId="166" fontId="23" fillId="0" borderId="10" xfId="0" applyNumberFormat="1" applyFont="1" applyBorder="1" applyAlignment="1">
      <alignment vertical="center"/>
    </xf>
    <xf numFmtId="166" fontId="23" fillId="10" borderId="40" xfId="0" applyNumberFormat="1" applyFont="1" applyFill="1" applyBorder="1" applyAlignment="1">
      <alignment vertical="center"/>
    </xf>
    <xf numFmtId="166" fontId="23" fillId="10" borderId="39" xfId="0" applyNumberFormat="1" applyFont="1" applyFill="1" applyBorder="1" applyAlignment="1">
      <alignment vertical="center"/>
    </xf>
    <xf numFmtId="166" fontId="5" fillId="0" borderId="0" xfId="0" applyNumberFormat="1" applyFont="1"/>
    <xf numFmtId="166" fontId="23" fillId="0" borderId="22" xfId="4" applyNumberFormat="1" applyFont="1" applyBorder="1"/>
    <xf numFmtId="166" fontId="1" fillId="0" borderId="10" xfId="0" applyNumberFormat="1" applyFont="1" applyBorder="1"/>
    <xf numFmtId="0" fontId="1" fillId="0" borderId="0" xfId="0" applyFont="1"/>
    <xf numFmtId="166" fontId="23" fillId="9" borderId="11" xfId="4" applyNumberFormat="1" applyFont="1" applyFill="1" applyBorder="1"/>
    <xf numFmtId="166" fontId="23" fillId="8" borderId="0" xfId="4" applyNumberFormat="1" applyFont="1" applyFill="1" applyProtection="1">
      <protection locked="0"/>
    </xf>
    <xf numFmtId="166" fontId="23" fillId="8" borderId="11" xfId="4" applyNumberFormat="1" applyFont="1" applyFill="1" applyBorder="1" applyProtection="1">
      <protection locked="0"/>
    </xf>
    <xf numFmtId="166" fontId="23" fillId="8" borderId="46" xfId="4" applyNumberFormat="1" applyFont="1" applyFill="1" applyBorder="1" applyProtection="1">
      <protection locked="0"/>
    </xf>
    <xf numFmtId="166" fontId="23" fillId="0" borderId="0" xfId="0" applyNumberFormat="1" applyFont="1" applyProtection="1">
      <protection locked="0"/>
    </xf>
    <xf numFmtId="166" fontId="23" fillId="8" borderId="0" xfId="4" applyNumberFormat="1" applyFont="1" applyFill="1" applyAlignment="1" applyProtection="1">
      <alignment vertical="center"/>
      <protection locked="0"/>
    </xf>
    <xf numFmtId="0" fontId="15" fillId="0" borderId="0" xfId="4" applyFont="1" applyAlignment="1">
      <alignment wrapText="1"/>
    </xf>
    <xf numFmtId="0" fontId="0" fillId="0" borderId="11" xfId="0" applyBorder="1" applyAlignment="1">
      <alignment wrapText="1"/>
    </xf>
    <xf numFmtId="0" fontId="23" fillId="0" borderId="11" xfId="0" applyFont="1" applyBorder="1" applyAlignment="1">
      <alignment vertical="center" wrapText="1"/>
    </xf>
    <xf numFmtId="166" fontId="23" fillId="0" borderId="11" xfId="4" applyNumberFormat="1" applyFont="1" applyBorder="1" applyAlignment="1">
      <alignment vertical="center"/>
    </xf>
    <xf numFmtId="166" fontId="23" fillId="0" borderId="0" xfId="4" applyNumberFormat="1" applyFont="1" applyAlignment="1">
      <alignment vertical="center"/>
    </xf>
    <xf numFmtId="166" fontId="23" fillId="0" borderId="39" xfId="4" applyNumberFormat="1" applyFont="1" applyBorder="1" applyAlignment="1" applyProtection="1">
      <alignment vertical="center"/>
      <protection locked="0"/>
    </xf>
    <xf numFmtId="166" fontId="23" fillId="0" borderId="11" xfId="0" applyNumberFormat="1" applyFont="1" applyBorder="1" applyAlignment="1">
      <alignment vertical="center"/>
    </xf>
    <xf numFmtId="166" fontId="23" fillId="0" borderId="0" xfId="4" applyNumberFormat="1" applyFont="1" applyAlignment="1" applyProtection="1">
      <alignment vertical="center"/>
      <protection locked="0"/>
    </xf>
    <xf numFmtId="166" fontId="23" fillId="0" borderId="11" xfId="4" applyNumberFormat="1" applyFont="1" applyBorder="1" applyAlignment="1" applyProtection="1">
      <alignment vertical="center"/>
      <protection locked="0"/>
    </xf>
    <xf numFmtId="166" fontId="0" fillId="0" borderId="10" xfId="0" applyNumberFormat="1" applyBorder="1" applyAlignment="1">
      <alignment vertical="center"/>
    </xf>
    <xf numFmtId="0" fontId="22" fillId="0" borderId="11" xfId="4" applyFont="1" applyBorder="1" applyAlignment="1">
      <alignment vertical="center" wrapText="1"/>
    </xf>
    <xf numFmtId="0" fontId="3" fillId="0" borderId="11" xfId="0" applyFont="1" applyBorder="1"/>
    <xf numFmtId="0" fontId="3" fillId="0" borderId="0" xfId="0" applyFont="1"/>
    <xf numFmtId="166" fontId="3" fillId="0" borderId="11" xfId="0" applyNumberFormat="1" applyFont="1" applyBorder="1"/>
    <xf numFmtId="166" fontId="4" fillId="0" borderId="0" xfId="0" applyNumberFormat="1" applyFont="1"/>
    <xf numFmtId="166" fontId="3" fillId="0" borderId="10" xfId="0" applyNumberFormat="1" applyFont="1" applyBorder="1"/>
    <xf numFmtId="166" fontId="23" fillId="8" borderId="46" xfId="4" applyNumberFormat="1" applyFont="1" applyFill="1" applyBorder="1" applyAlignment="1" applyProtection="1">
      <alignment vertical="center"/>
      <protection locked="0"/>
    </xf>
    <xf numFmtId="166" fontId="16" fillId="0" borderId="39" xfId="0" applyNumberFormat="1" applyFont="1" applyBorder="1" applyProtection="1">
      <protection locked="0"/>
    </xf>
    <xf numFmtId="0" fontId="4" fillId="0" borderId="0" xfId="0" applyFont="1"/>
    <xf numFmtId="0" fontId="4" fillId="0" borderId="11" xfId="0" applyFont="1" applyBorder="1"/>
    <xf numFmtId="166" fontId="4" fillId="0" borderId="11" xfId="0" applyNumberFormat="1" applyFont="1" applyBorder="1"/>
    <xf numFmtId="175" fontId="4" fillId="0" borderId="0" xfId="1" applyNumberFormat="1" applyFont="1" applyFill="1" applyBorder="1"/>
    <xf numFmtId="165" fontId="4" fillId="0" borderId="0" xfId="0" applyNumberFormat="1" applyFont="1"/>
    <xf numFmtId="166" fontId="4" fillId="0" borderId="10" xfId="0" applyNumberFormat="1" applyFont="1" applyBorder="1"/>
    <xf numFmtId="166" fontId="16" fillId="9" borderId="40" xfId="4" applyNumberFormat="1" applyFont="1" applyFill="1" applyBorder="1"/>
    <xf numFmtId="166" fontId="16" fillId="9" borderId="25" xfId="4" applyNumberFormat="1" applyFont="1" applyFill="1" applyBorder="1"/>
    <xf numFmtId="166" fontId="16" fillId="8" borderId="39" xfId="4" applyNumberFormat="1" applyFont="1" applyFill="1" applyBorder="1" applyProtection="1">
      <protection locked="0"/>
    </xf>
    <xf numFmtId="166" fontId="16" fillId="8" borderId="39" xfId="4" applyNumberFormat="1" applyFont="1" applyFill="1" applyBorder="1" applyAlignment="1" applyProtection="1">
      <alignment vertical="center"/>
      <protection locked="0"/>
    </xf>
    <xf numFmtId="166" fontId="16" fillId="0" borderId="0" xfId="0" applyNumberFormat="1" applyFont="1" applyProtection="1">
      <protection locked="0"/>
    </xf>
    <xf numFmtId="0" fontId="16" fillId="0" borderId="0" xfId="0" applyFont="1"/>
    <xf numFmtId="166" fontId="46" fillId="0" borderId="10" xfId="0" applyNumberFormat="1" applyFont="1" applyBorder="1"/>
    <xf numFmtId="0" fontId="5" fillId="0" borderId="11" xfId="0" applyFont="1" applyBorder="1" applyAlignment="1">
      <alignment wrapText="1"/>
    </xf>
    <xf numFmtId="166" fontId="16" fillId="0" borderId="26" xfId="4" applyNumberFormat="1" applyFont="1" applyBorder="1" applyProtection="1">
      <protection locked="0"/>
    </xf>
    <xf numFmtId="166" fontId="0" fillId="0" borderId="0" xfId="0" applyNumberFormat="1" applyAlignment="1">
      <alignment vertical="center"/>
    </xf>
    <xf numFmtId="166" fontId="16" fillId="0" borderId="10" xfId="4" applyNumberFormat="1" applyFont="1" applyBorder="1"/>
    <xf numFmtId="0" fontId="33" fillId="0" borderId="0" xfId="12" applyFont="1"/>
    <xf numFmtId="165" fontId="23" fillId="0" borderId="0" xfId="4" applyNumberFormat="1" applyFont="1"/>
    <xf numFmtId="166" fontId="16" fillId="14" borderId="0" xfId="0" applyNumberFormat="1" applyFont="1" applyFill="1"/>
    <xf numFmtId="165" fontId="20" fillId="0" borderId="17" xfId="4" applyNumberFormat="1" applyFont="1" applyBorder="1" applyAlignment="1">
      <alignment vertical="center"/>
    </xf>
    <xf numFmtId="165" fontId="20" fillId="0" borderId="10" xfId="4" applyNumberFormat="1" applyFont="1" applyBorder="1" applyAlignment="1">
      <alignment vertical="center"/>
    </xf>
    <xf numFmtId="0" fontId="0" fillId="0" borderId="42" xfId="0" applyBorder="1"/>
    <xf numFmtId="166" fontId="23" fillId="0" borderId="40" xfId="0" applyNumberFormat="1" applyFont="1" applyBorder="1"/>
    <xf numFmtId="166" fontId="23" fillId="0" borderId="40" xfId="0" applyNumberFormat="1" applyFont="1" applyBorder="1" applyAlignment="1">
      <alignment vertical="center"/>
    </xf>
    <xf numFmtId="166" fontId="23" fillId="0" borderId="41" xfId="0" applyNumberFormat="1" applyFont="1" applyBorder="1"/>
    <xf numFmtId="0" fontId="0" fillId="0" borderId="28" xfId="0" applyBorder="1"/>
    <xf numFmtId="166" fontId="23" fillId="0" borderId="39" xfId="0" applyNumberFormat="1" applyFont="1" applyBorder="1"/>
    <xf numFmtId="166" fontId="23" fillId="0" borderId="39" xfId="0" applyNumberFormat="1" applyFont="1" applyBorder="1" applyAlignment="1">
      <alignment vertical="center"/>
    </xf>
    <xf numFmtId="176" fontId="0" fillId="0" borderId="0" xfId="0" applyNumberFormat="1"/>
    <xf numFmtId="37" fontId="23" fillId="0" borderId="11" xfId="13" applyNumberFormat="1" applyFont="1" applyBorder="1" applyAlignment="1">
      <alignment wrapText="1"/>
    </xf>
    <xf numFmtId="43" fontId="23" fillId="0" borderId="21" xfId="33" applyFont="1" applyFill="1" applyBorder="1" applyProtection="1"/>
    <xf numFmtId="43" fontId="23" fillId="0" borderId="0" xfId="33" applyFont="1" applyFill="1" applyBorder="1" applyProtection="1"/>
    <xf numFmtId="43" fontId="12" fillId="0" borderId="0" xfId="33" applyFont="1" applyFill="1" applyBorder="1" applyAlignment="1" applyProtection="1">
      <alignment wrapText="1"/>
    </xf>
    <xf numFmtId="43" fontId="16" fillId="0" borderId="0" xfId="33" applyFont="1" applyFill="1" applyBorder="1" applyAlignment="1" applyProtection="1">
      <alignment horizontal="center" vertical="center" wrapText="1"/>
    </xf>
    <xf numFmtId="43" fontId="23" fillId="0" borderId="11" xfId="33" applyFont="1" applyFill="1" applyBorder="1" applyProtection="1"/>
    <xf numFmtId="43" fontId="16" fillId="0" borderId="10" xfId="33" applyFont="1" applyFill="1" applyBorder="1" applyAlignment="1" applyProtection="1">
      <alignment horizontal="center" vertical="center" wrapText="1"/>
    </xf>
    <xf numFmtId="43" fontId="23" fillId="0" borderId="16" xfId="33" applyFont="1" applyFill="1" applyBorder="1" applyProtection="1"/>
    <xf numFmtId="43" fontId="23" fillId="0" borderId="18" xfId="33" applyFont="1" applyFill="1" applyBorder="1" applyProtection="1"/>
    <xf numFmtId="43" fontId="12" fillId="0" borderId="18" xfId="33" applyFont="1" applyFill="1" applyBorder="1" applyAlignment="1" applyProtection="1">
      <alignment wrapText="1"/>
    </xf>
    <xf numFmtId="43" fontId="12" fillId="0" borderId="11" xfId="33" applyFont="1" applyFill="1" applyBorder="1" applyProtection="1"/>
    <xf numFmtId="43" fontId="12" fillId="0" borderId="0" xfId="33" applyFont="1" applyBorder="1" applyProtection="1"/>
    <xf numFmtId="43" fontId="12" fillId="0" borderId="10" xfId="33" applyFont="1" applyBorder="1" applyProtection="1"/>
    <xf numFmtId="43" fontId="23" fillId="9" borderId="24" xfId="33" applyFont="1" applyFill="1" applyBorder="1" applyProtection="1"/>
    <xf numFmtId="43" fontId="23" fillId="8" borderId="39" xfId="33" applyFont="1" applyFill="1" applyBorder="1" applyProtection="1">
      <protection locked="0"/>
    </xf>
    <xf numFmtId="43" fontId="23" fillId="0" borderId="39" xfId="33" applyFont="1" applyFill="1" applyBorder="1" applyProtection="1"/>
    <xf numFmtId="43" fontId="23" fillId="0" borderId="10" xfId="33" applyFont="1" applyFill="1" applyBorder="1" applyProtection="1"/>
    <xf numFmtId="43" fontId="23" fillId="8" borderId="47" xfId="33" applyFont="1" applyFill="1" applyBorder="1" applyProtection="1">
      <protection locked="0"/>
    </xf>
    <xf numFmtId="43" fontId="23" fillId="0" borderId="10" xfId="33" applyFont="1" applyBorder="1" applyProtection="1"/>
    <xf numFmtId="43" fontId="23" fillId="9" borderId="27" xfId="33" applyFont="1" applyFill="1" applyBorder="1" applyProtection="1"/>
    <xf numFmtId="43" fontId="23" fillId="9" borderId="23" xfId="33" applyFont="1" applyFill="1" applyBorder="1" applyProtection="1"/>
    <xf numFmtId="43" fontId="23" fillId="9" borderId="25" xfId="33" applyFont="1" applyFill="1" applyBorder="1" applyProtection="1"/>
    <xf numFmtId="43" fontId="23" fillId="9" borderId="20" xfId="33" applyFont="1" applyFill="1" applyBorder="1" applyProtection="1"/>
    <xf numFmtId="43" fontId="23" fillId="9" borderId="0" xfId="33" applyFont="1" applyFill="1" applyBorder="1" applyProtection="1"/>
    <xf numFmtId="43" fontId="23" fillId="0" borderId="20" xfId="33" applyFont="1" applyFill="1" applyBorder="1" applyProtection="1"/>
    <xf numFmtId="43" fontId="23" fillId="0" borderId="39" xfId="33" applyFont="1" applyFill="1" applyBorder="1" applyProtection="1">
      <protection locked="0"/>
    </xf>
    <xf numFmtId="43" fontId="23" fillId="0" borderId="40" xfId="33" applyFont="1" applyFill="1" applyBorder="1" applyProtection="1">
      <protection locked="0"/>
    </xf>
    <xf numFmtId="43" fontId="23" fillId="0" borderId="48" xfId="33" applyFont="1" applyFill="1" applyBorder="1" applyProtection="1">
      <protection locked="0"/>
    </xf>
    <xf numFmtId="43" fontId="23" fillId="0" borderId="20" xfId="33" applyFont="1" applyFill="1" applyBorder="1" applyProtection="1">
      <protection locked="0"/>
    </xf>
    <xf numFmtId="43" fontId="23" fillId="0" borderId="0" xfId="33" applyFont="1" applyFill="1" applyBorder="1" applyProtection="1">
      <protection locked="0"/>
    </xf>
    <xf numFmtId="43" fontId="23" fillId="0" borderId="11" xfId="33" applyFont="1" applyFill="1" applyBorder="1" applyProtection="1">
      <protection locked="0"/>
    </xf>
    <xf numFmtId="43" fontId="12" fillId="0" borderId="11" xfId="33" applyFont="1" applyBorder="1" applyProtection="1"/>
    <xf numFmtId="43" fontId="12" fillId="0" borderId="0" xfId="33" applyFont="1" applyFill="1" applyBorder="1" applyProtection="1"/>
    <xf numFmtId="43" fontId="16" fillId="0" borderId="20" xfId="33" applyFont="1" applyFill="1" applyBorder="1" applyProtection="1"/>
    <xf numFmtId="43" fontId="16" fillId="0" borderId="0" xfId="33" applyFont="1" applyFill="1" applyBorder="1" applyProtection="1"/>
    <xf numFmtId="43" fontId="16" fillId="0" borderId="11" xfId="33" applyFont="1" applyFill="1" applyBorder="1" applyProtection="1"/>
    <xf numFmtId="0" fontId="5" fillId="0" borderId="0" xfId="0" applyFont="1"/>
    <xf numFmtId="0" fontId="23" fillId="0" borderId="6" xfId="0" applyFont="1" applyBorder="1"/>
    <xf numFmtId="0" fontId="23" fillId="0" borderId="15" xfId="0" applyFont="1" applyBorder="1"/>
    <xf numFmtId="0" fontId="16" fillId="0" borderId="0" xfId="0" applyFont="1" applyAlignment="1">
      <alignment vertical="center"/>
    </xf>
    <xf numFmtId="43" fontId="5" fillId="0" borderId="0" xfId="33" applyFont="1" applyProtection="1"/>
    <xf numFmtId="43" fontId="0" fillId="0" borderId="0" xfId="33" applyFont="1" applyProtection="1"/>
    <xf numFmtId="0" fontId="50" fillId="0" borderId="0" xfId="0" applyFont="1" applyAlignment="1">
      <alignment vertical="center"/>
    </xf>
    <xf numFmtId="0" fontId="8" fillId="0" borderId="0" xfId="0" applyFont="1"/>
    <xf numFmtId="0" fontId="50" fillId="0" borderId="0" xfId="0" applyFont="1"/>
    <xf numFmtId="43" fontId="50" fillId="0" borderId="0" xfId="33" applyFont="1" applyProtection="1"/>
    <xf numFmtId="0" fontId="42" fillId="0" borderId="0" xfId="0" applyFont="1"/>
    <xf numFmtId="0" fontId="23" fillId="0" borderId="8" xfId="0" applyFont="1" applyBorder="1"/>
    <xf numFmtId="0" fontId="23" fillId="0" borderId="10" xfId="0" applyFont="1" applyBorder="1" applyAlignment="1">
      <alignment horizontal="right"/>
    </xf>
    <xf numFmtId="37" fontId="23" fillId="0" borderId="8" xfId="0" applyNumberFormat="1" applyFont="1" applyBorder="1"/>
    <xf numFmtId="0" fontId="23" fillId="0" borderId="0" xfId="0" applyFont="1"/>
    <xf numFmtId="0" fontId="23" fillId="0" borderId="9" xfId="0" applyFont="1" applyBorder="1"/>
    <xf numFmtId="0" fontId="23" fillId="0" borderId="42" xfId="0" applyFont="1" applyBorder="1"/>
    <xf numFmtId="166" fontId="23" fillId="0" borderId="8" xfId="4" applyNumberFormat="1" applyFont="1" applyBorder="1" applyProtection="1">
      <protection locked="0"/>
    </xf>
    <xf numFmtId="43" fontId="16" fillId="0" borderId="10" xfId="33" applyFont="1" applyFill="1" applyBorder="1" applyProtection="1"/>
    <xf numFmtId="165" fontId="16" fillId="0" borderId="0" xfId="4" applyNumberFormat="1" applyFont="1"/>
    <xf numFmtId="166" fontId="16" fillId="0" borderId="8" xfId="4" applyNumberFormat="1" applyFont="1" applyBorder="1" applyProtection="1">
      <protection locked="0"/>
    </xf>
    <xf numFmtId="0" fontId="15" fillId="0" borderId="0" xfId="12" applyFont="1"/>
    <xf numFmtId="0" fontId="8" fillId="0" borderId="0" xfId="12" applyFont="1"/>
    <xf numFmtId="166" fontId="23" fillId="10" borderId="0" xfId="0" applyNumberFormat="1" applyFont="1" applyFill="1"/>
    <xf numFmtId="166" fontId="23" fillId="0" borderId="52" xfId="0" applyNumberFormat="1" applyFont="1" applyBorder="1"/>
    <xf numFmtId="166" fontId="23" fillId="10" borderId="10" xfId="0" applyNumberFormat="1" applyFont="1" applyFill="1" applyBorder="1"/>
    <xf numFmtId="166" fontId="23" fillId="0" borderId="11" xfId="4" applyNumberFormat="1" applyFont="1" applyBorder="1"/>
    <xf numFmtId="166" fontId="23" fillId="0" borderId="0" xfId="4" applyNumberFormat="1" applyFont="1"/>
    <xf numFmtId="166" fontId="23" fillId="0" borderId="0" xfId="4" applyNumberFormat="1" applyFont="1" applyProtection="1">
      <protection locked="0"/>
    </xf>
    <xf numFmtId="166" fontId="23" fillId="0" borderId="11" xfId="4" applyNumberFormat="1" applyFont="1" applyBorder="1" applyProtection="1">
      <protection locked="0"/>
    </xf>
    <xf numFmtId="166" fontId="23" fillId="0" borderId="46" xfId="4" applyNumberFormat="1" applyFont="1" applyBorder="1" applyProtection="1">
      <protection locked="0"/>
    </xf>
    <xf numFmtId="0" fontId="23" fillId="0" borderId="28" xfId="0" applyFont="1" applyBorder="1" applyAlignment="1">
      <alignment wrapText="1"/>
    </xf>
    <xf numFmtId="0" fontId="23" fillId="0" borderId="42" xfId="0" applyFont="1" applyBorder="1" applyAlignment="1">
      <alignment horizontal="center"/>
    </xf>
    <xf numFmtId="0" fontId="16" fillId="12" borderId="11" xfId="0" applyFont="1" applyFill="1" applyBorder="1" applyAlignment="1">
      <alignment wrapText="1"/>
    </xf>
    <xf numFmtId="0" fontId="16" fillId="0" borderId="10" xfId="0" applyFont="1" applyBorder="1" applyAlignment="1">
      <alignment horizontal="center" vertical="center"/>
    </xf>
    <xf numFmtId="166" fontId="16" fillId="0" borderId="11" xfId="4" applyNumberFormat="1" applyFont="1" applyBorder="1"/>
    <xf numFmtId="166" fontId="16" fillId="0" borderId="0" xfId="4" applyNumberFormat="1" applyFont="1"/>
    <xf numFmtId="166" fontId="16" fillId="0" borderId="0" xfId="4" applyNumberFormat="1" applyFont="1" applyProtection="1">
      <protection locked="0"/>
    </xf>
    <xf numFmtId="166" fontId="16" fillId="0" borderId="52" xfId="0" applyNumberFormat="1" applyFont="1" applyBorder="1"/>
    <xf numFmtId="166" fontId="16" fillId="0" borderId="11" xfId="4" applyNumberFormat="1" applyFont="1" applyBorder="1" applyProtection="1">
      <protection locked="0"/>
    </xf>
    <xf numFmtId="166" fontId="16" fillId="0" borderId="0" xfId="4" applyNumberFormat="1" applyFont="1" applyAlignment="1" applyProtection="1">
      <alignment vertical="center"/>
      <protection locked="0"/>
    </xf>
    <xf numFmtId="166" fontId="3" fillId="0" borderId="0" xfId="0" applyNumberFormat="1" applyFont="1"/>
    <xf numFmtId="43" fontId="16" fillId="12" borderId="0" xfId="33" applyFont="1" applyFill="1" applyBorder="1" applyProtection="1"/>
    <xf numFmtId="43" fontId="16" fillId="12" borderId="10" xfId="33" applyFont="1" applyFill="1" applyBorder="1" applyProtection="1"/>
    <xf numFmtId="0" fontId="4" fillId="3" borderId="53"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0" borderId="0" xfId="0" applyFont="1" applyAlignment="1" applyProtection="1">
      <alignment horizontal="center" vertical="center"/>
      <protection locked="0"/>
    </xf>
    <xf numFmtId="165" fontId="0" fillId="0" borderId="10" xfId="0" applyNumberFormat="1" applyBorder="1"/>
    <xf numFmtId="166" fontId="5" fillId="0" borderId="10" xfId="0" applyNumberFormat="1" applyFont="1" applyBorder="1"/>
    <xf numFmtId="166" fontId="5" fillId="0" borderId="10" xfId="0" applyNumberFormat="1" applyFont="1" applyBorder="1" applyAlignment="1">
      <alignment vertical="center"/>
    </xf>
    <xf numFmtId="0" fontId="3" fillId="0" borderId="10" xfId="0" applyFont="1" applyBorder="1"/>
    <xf numFmtId="166" fontId="0" fillId="0" borderId="42" xfId="0" applyNumberFormat="1" applyBorder="1"/>
    <xf numFmtId="0" fontId="4" fillId="0" borderId="10" xfId="0" applyFont="1" applyBorder="1"/>
    <xf numFmtId="43" fontId="4" fillId="0" borderId="0" xfId="0" applyNumberFormat="1" applyFont="1"/>
    <xf numFmtId="43" fontId="16" fillId="12" borderId="11" xfId="33" applyFont="1" applyFill="1" applyBorder="1" applyProtection="1"/>
    <xf numFmtId="43" fontId="16" fillId="0" borderId="18" xfId="33" applyFont="1" applyFill="1" applyBorder="1" applyAlignment="1" applyProtection="1">
      <alignment horizontal="center" vertical="center" wrapText="1"/>
    </xf>
    <xf numFmtId="43" fontId="12" fillId="0" borderId="16" xfId="33" applyFont="1" applyFill="1" applyBorder="1" applyAlignment="1" applyProtection="1">
      <alignment wrapText="1"/>
    </xf>
    <xf numFmtId="43" fontId="12" fillId="0" borderId="17" xfId="33" applyFont="1" applyFill="1" applyBorder="1" applyAlignment="1" applyProtection="1">
      <alignment wrapText="1"/>
    </xf>
    <xf numFmtId="43" fontId="23" fillId="8" borderId="40" xfId="33" applyFont="1" applyFill="1" applyBorder="1" applyProtection="1">
      <protection locked="0"/>
    </xf>
    <xf numFmtId="166" fontId="23" fillId="8" borderId="25" xfId="4" applyNumberFormat="1" applyFont="1" applyFill="1" applyBorder="1" applyProtection="1">
      <protection locked="0"/>
    </xf>
    <xf numFmtId="166" fontId="23" fillId="8" borderId="25" xfId="4" applyNumberFormat="1" applyFont="1" applyFill="1" applyBorder="1" applyAlignment="1" applyProtection="1">
      <alignment vertical="center"/>
      <protection locked="0"/>
    </xf>
    <xf numFmtId="166" fontId="23" fillId="0" borderId="54" xfId="0" applyNumberFormat="1" applyFont="1" applyBorder="1"/>
    <xf numFmtId="166" fontId="23" fillId="10" borderId="0" xfId="0" applyNumberFormat="1" applyFont="1" applyFill="1" applyAlignment="1">
      <alignment vertical="center"/>
    </xf>
    <xf numFmtId="166" fontId="23" fillId="8" borderId="11" xfId="4" applyNumberFormat="1" applyFont="1" applyFill="1" applyBorder="1" applyAlignment="1" applyProtection="1">
      <alignment vertical="center"/>
      <protection locked="0"/>
    </xf>
    <xf numFmtId="166" fontId="23" fillId="10" borderId="10" xfId="0" applyNumberFormat="1" applyFont="1" applyFill="1" applyBorder="1" applyAlignment="1">
      <alignment vertical="center"/>
    </xf>
    <xf numFmtId="165" fontId="20" fillId="0" borderId="18" xfId="4" applyNumberFormat="1" applyFont="1" applyBorder="1" applyAlignment="1">
      <alignment vertical="center"/>
    </xf>
    <xf numFmtId="165" fontId="20" fillId="0" borderId="0" xfId="4" applyNumberFormat="1" applyFont="1" applyAlignment="1">
      <alignment vertical="center"/>
    </xf>
    <xf numFmtId="166" fontId="23" fillId="12" borderId="39" xfId="0" applyNumberFormat="1" applyFont="1" applyFill="1" applyBorder="1" applyProtection="1">
      <protection locked="0"/>
    </xf>
    <xf numFmtId="166" fontId="23" fillId="0" borderId="39" xfId="0" applyNumberFormat="1" applyFont="1" applyBorder="1" applyAlignment="1" applyProtection="1">
      <alignment vertical="center"/>
      <protection locked="0"/>
    </xf>
    <xf numFmtId="0" fontId="5" fillId="11" borderId="2" xfId="3" applyFont="1" applyFill="1" applyBorder="1" applyAlignment="1" applyProtection="1">
      <alignment horizontal="left" vertical="center"/>
      <protection locked="0"/>
    </xf>
    <xf numFmtId="0" fontId="5" fillId="11" borderId="3" xfId="3" applyFont="1" applyFill="1" applyBorder="1" applyAlignment="1" applyProtection="1">
      <alignment horizontal="left" vertical="center"/>
      <protection locked="0"/>
    </xf>
    <xf numFmtId="0" fontId="5" fillId="11" borderId="4" xfId="3"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wrapText="1"/>
      <protection locked="0"/>
    </xf>
    <xf numFmtId="0" fontId="5" fillId="3" borderId="3" xfId="2" applyFont="1" applyFill="1" applyBorder="1" applyAlignment="1" applyProtection="1">
      <alignment horizontal="left" vertical="center" wrapText="1"/>
      <protection locked="0"/>
    </xf>
    <xf numFmtId="0" fontId="5" fillId="3" borderId="4" xfId="2" applyFont="1" applyFill="1" applyBorder="1" applyAlignment="1" applyProtection="1">
      <alignment horizontal="left" vertical="center" wrapText="1"/>
      <protection locked="0"/>
    </xf>
    <xf numFmtId="0" fontId="6" fillId="11" borderId="2" xfId="2" applyFont="1" applyFill="1" applyBorder="1" applyAlignment="1" applyProtection="1">
      <alignment horizontal="left" vertical="center"/>
      <protection locked="0"/>
    </xf>
    <xf numFmtId="0" fontId="6" fillId="11" borderId="3" xfId="2" applyFont="1" applyFill="1" applyBorder="1" applyAlignment="1" applyProtection="1">
      <alignment horizontal="left" vertical="center"/>
      <protection locked="0"/>
    </xf>
    <xf numFmtId="0" fontId="6" fillId="11" borderId="4" xfId="2" applyFont="1" applyFill="1" applyBorder="1" applyAlignment="1" applyProtection="1">
      <alignment horizontal="left" vertical="center"/>
      <protection locked="0"/>
    </xf>
    <xf numFmtId="0" fontId="5" fillId="0" borderId="0" xfId="2" applyFont="1" applyAlignment="1">
      <alignment wrapText="1"/>
    </xf>
    <xf numFmtId="0" fontId="0" fillId="0" borderId="0" xfId="0"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5" fillId="0" borderId="0" xfId="2" applyFont="1" applyAlignment="1">
      <alignment horizontal="left" wrapText="1" indent="4"/>
    </xf>
    <xf numFmtId="0" fontId="0" fillId="0" borderId="0" xfId="0" applyAlignment="1">
      <alignment horizontal="left" wrapText="1" indent="4"/>
    </xf>
    <xf numFmtId="0" fontId="12" fillId="0" borderId="11" xfId="2" applyFont="1" applyBorder="1" applyAlignment="1">
      <alignment horizontal="left" vertical="top" wrapText="1"/>
    </xf>
    <xf numFmtId="0" fontId="12" fillId="0" borderId="0" xfId="2" applyFont="1" applyAlignment="1">
      <alignment horizontal="left" vertical="top" wrapText="1"/>
    </xf>
    <xf numFmtId="0" fontId="12" fillId="0" borderId="0" xfId="2" applyFont="1" applyAlignment="1">
      <alignment horizontal="left" wrapText="1"/>
    </xf>
    <xf numFmtId="0" fontId="1" fillId="0" borderId="0" xfId="2" applyAlignment="1">
      <alignment horizontal="left" wrapText="1"/>
    </xf>
    <xf numFmtId="0" fontId="12" fillId="0" borderId="11"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5" fillId="0" borderId="0" xfId="2" applyFont="1" applyAlignment="1">
      <alignment horizontal="left" wrapText="1"/>
    </xf>
    <xf numFmtId="0" fontId="5" fillId="0" borderId="10" xfId="2" applyFont="1" applyBorder="1" applyAlignment="1">
      <alignment wrapText="1"/>
    </xf>
    <xf numFmtId="0" fontId="5" fillId="0" borderId="0" xfId="2" applyFont="1" applyAlignment="1">
      <alignment horizontal="left" vertical="top" wrapText="1"/>
    </xf>
    <xf numFmtId="0" fontId="1" fillId="0" borderId="0" xfId="2" applyAlignment="1">
      <alignment horizontal="left" vertical="top" wrapText="1"/>
    </xf>
    <xf numFmtId="0" fontId="1" fillId="0" borderId="0" xfId="2" applyAlignment="1">
      <alignment horizontal="left"/>
    </xf>
    <xf numFmtId="0" fontId="17" fillId="0" borderId="13" xfId="4" applyFont="1" applyBorder="1" applyAlignment="1">
      <alignment horizontal="center" vertical="center"/>
    </xf>
    <xf numFmtId="0" fontId="17" fillId="0" borderId="14" xfId="4" applyFont="1" applyBorder="1" applyAlignment="1">
      <alignment horizontal="center" vertical="center"/>
    </xf>
    <xf numFmtId="0" fontId="17" fillId="0" borderId="15" xfId="4" applyFont="1" applyBorder="1" applyAlignment="1">
      <alignment horizontal="center" vertical="center"/>
    </xf>
    <xf numFmtId="0" fontId="18" fillId="0" borderId="13" xfId="4" applyFont="1" applyBorder="1" applyAlignment="1">
      <alignment horizontal="center" wrapText="1"/>
    </xf>
    <xf numFmtId="0" fontId="18" fillId="0" borderId="14" xfId="4" applyFont="1" applyBorder="1" applyAlignment="1">
      <alignment horizontal="center" wrapText="1"/>
    </xf>
    <xf numFmtId="0" fontId="18" fillId="0" borderId="15" xfId="4" applyFont="1" applyBorder="1" applyAlignment="1">
      <alignment horizontal="center" wrapText="1"/>
    </xf>
    <xf numFmtId="0" fontId="19" fillId="0" borderId="16" xfId="4" applyFont="1" applyBorder="1" applyAlignment="1">
      <alignment horizontal="left" vertical="center"/>
    </xf>
    <xf numFmtId="0" fontId="19" fillId="0" borderId="11" xfId="4" applyFont="1" applyBorder="1" applyAlignment="1">
      <alignment horizontal="left" vertical="center"/>
    </xf>
    <xf numFmtId="0" fontId="20" fillId="0" borderId="17" xfId="4" applyFont="1" applyBorder="1" applyAlignment="1">
      <alignment horizontal="center" vertical="center" wrapText="1"/>
    </xf>
    <xf numFmtId="0" fontId="20" fillId="0" borderId="10" xfId="4" applyFont="1" applyBorder="1" applyAlignment="1">
      <alignment horizontal="center" vertical="center" wrapText="1"/>
    </xf>
    <xf numFmtId="0" fontId="17" fillId="0" borderId="13" xfId="4" applyFont="1" applyBorder="1" applyAlignment="1" applyProtection="1">
      <alignment horizontal="center" vertical="center"/>
      <protection locked="0"/>
    </xf>
    <xf numFmtId="0" fontId="17" fillId="0" borderId="14" xfId="4" applyFont="1" applyBorder="1" applyAlignment="1" applyProtection="1">
      <alignment horizontal="center" vertical="center"/>
      <protection locked="0"/>
    </xf>
    <xf numFmtId="0" fontId="17" fillId="0" borderId="15" xfId="4" applyFont="1" applyBorder="1" applyAlignment="1" applyProtection="1">
      <alignment horizontal="center" vertical="center"/>
      <protection locked="0"/>
    </xf>
    <xf numFmtId="165" fontId="20" fillId="0" borderId="18" xfId="4" applyNumberFormat="1" applyFont="1" applyBorder="1" applyAlignment="1">
      <alignment horizontal="center" vertical="center" wrapText="1"/>
    </xf>
    <xf numFmtId="165" fontId="21" fillId="8" borderId="0" xfId="4" applyNumberFormat="1" applyFont="1" applyFill="1" applyAlignment="1">
      <alignment horizontal="center" vertical="center" wrapText="1"/>
    </xf>
    <xf numFmtId="165" fontId="20" fillId="0" borderId="19" xfId="4" applyNumberFormat="1" applyFont="1" applyBorder="1" applyAlignment="1">
      <alignment horizontal="center" vertical="center" wrapText="1"/>
    </xf>
    <xf numFmtId="165" fontId="20" fillId="8" borderId="20" xfId="4" applyNumberFormat="1" applyFont="1" applyFill="1" applyBorder="1" applyAlignment="1">
      <alignment horizontal="center" vertical="center" wrapText="1"/>
    </xf>
    <xf numFmtId="165" fontId="20" fillId="8" borderId="0" xfId="4" applyNumberFormat="1" applyFont="1" applyFill="1" applyAlignment="1">
      <alignment horizontal="center" vertical="center" wrapText="1"/>
    </xf>
    <xf numFmtId="165" fontId="21" fillId="0" borderId="0" xfId="4" applyNumberFormat="1" applyFont="1" applyAlignment="1">
      <alignment horizontal="center" vertical="center" wrapText="1"/>
    </xf>
    <xf numFmtId="165" fontId="20" fillId="0" borderId="17" xfId="4" applyNumberFormat="1" applyFont="1" applyBorder="1" applyAlignment="1">
      <alignment horizontal="center" vertical="center" wrapText="1"/>
    </xf>
    <xf numFmtId="165" fontId="20" fillId="0" borderId="10" xfId="4" applyNumberFormat="1" applyFont="1" applyBorder="1" applyAlignment="1">
      <alignment horizontal="center" vertical="center" wrapText="1"/>
    </xf>
    <xf numFmtId="0" fontId="16" fillId="0" borderId="0" xfId="14" applyFont="1" applyAlignment="1">
      <alignment horizontal="left" vertical="top" wrapText="1"/>
    </xf>
    <xf numFmtId="0" fontId="12" fillId="0" borderId="0" xfId="14" applyAlignment="1">
      <alignment horizontal="left" vertical="top" wrapText="1"/>
    </xf>
    <xf numFmtId="165" fontId="20" fillId="0" borderId="51" xfId="4" applyNumberFormat="1" applyFont="1" applyBorder="1" applyAlignment="1">
      <alignment horizontal="center" vertical="center" wrapText="1"/>
    </xf>
    <xf numFmtId="165" fontId="20" fillId="0" borderId="0" xfId="4" applyNumberFormat="1" applyFont="1" applyAlignment="1">
      <alignment horizontal="center" vertical="center" wrapText="1"/>
    </xf>
    <xf numFmtId="165" fontId="20" fillId="0" borderId="16" xfId="4" applyNumberFormat="1" applyFont="1" applyBorder="1" applyAlignment="1">
      <alignment horizontal="center" vertical="center" wrapText="1"/>
    </xf>
    <xf numFmtId="165" fontId="20" fillId="0" borderId="11" xfId="4" applyNumberFormat="1" applyFont="1" applyBorder="1" applyAlignment="1">
      <alignment horizontal="center" vertical="center" wrapText="1"/>
    </xf>
    <xf numFmtId="165" fontId="20" fillId="0" borderId="49" xfId="4" applyNumberFormat="1" applyFont="1" applyBorder="1" applyAlignment="1">
      <alignment horizontal="center" vertical="center" wrapText="1"/>
    </xf>
    <xf numFmtId="165" fontId="20" fillId="8" borderId="50" xfId="4" applyNumberFormat="1" applyFont="1" applyFill="1" applyBorder="1" applyAlignment="1">
      <alignment horizontal="center" vertical="center" wrapText="1"/>
    </xf>
    <xf numFmtId="165" fontId="21" fillId="8" borderId="50" xfId="4" applyNumberFormat="1" applyFont="1" applyFill="1" applyBorder="1" applyAlignment="1">
      <alignment horizontal="center" vertical="center" wrapText="1"/>
    </xf>
    <xf numFmtId="165" fontId="21" fillId="0" borderId="10" xfId="4" applyNumberFormat="1" applyFont="1" applyBorder="1" applyAlignment="1">
      <alignment horizontal="center" vertical="center" wrapText="1"/>
    </xf>
    <xf numFmtId="165" fontId="20" fillId="0" borderId="50" xfId="4" applyNumberFormat="1" applyFont="1" applyBorder="1" applyAlignment="1">
      <alignment horizontal="center" vertical="center" wrapText="1"/>
    </xf>
    <xf numFmtId="165" fontId="21" fillId="0" borderId="11" xfId="4" applyNumberFormat="1" applyFont="1" applyBorder="1" applyAlignment="1">
      <alignment horizontal="center" vertical="center" wrapText="1"/>
    </xf>
    <xf numFmtId="165" fontId="20" fillId="0" borderId="44" xfId="4" applyNumberFormat="1" applyFont="1" applyBorder="1" applyAlignment="1">
      <alignment horizontal="center" vertical="center" wrapText="1"/>
    </xf>
    <xf numFmtId="165" fontId="21" fillId="0" borderId="50" xfId="4" applyNumberFormat="1" applyFont="1" applyBorder="1" applyAlignment="1">
      <alignment horizontal="center" vertical="center" wrapText="1"/>
    </xf>
    <xf numFmtId="165" fontId="20" fillId="8" borderId="11" xfId="4" applyNumberFormat="1" applyFont="1" applyFill="1" applyBorder="1" applyAlignment="1">
      <alignment horizontal="center" vertical="center" wrapText="1"/>
    </xf>
    <xf numFmtId="165" fontId="20" fillId="8" borderId="28" xfId="4" applyNumberFormat="1" applyFont="1" applyFill="1" applyBorder="1" applyAlignment="1">
      <alignment horizontal="center" vertical="center" wrapText="1"/>
    </xf>
    <xf numFmtId="0" fontId="17" fillId="0" borderId="16" xfId="4" applyFont="1" applyBorder="1" applyAlignment="1">
      <alignment horizontal="center" vertical="center"/>
    </xf>
    <xf numFmtId="0" fontId="17" fillId="0" borderId="18" xfId="4" applyFont="1" applyBorder="1" applyAlignment="1">
      <alignment horizontal="center" vertical="center"/>
    </xf>
    <xf numFmtId="0" fontId="17" fillId="0" borderId="17" xfId="4" applyFont="1" applyBorder="1" applyAlignment="1">
      <alignment horizontal="center" vertical="center"/>
    </xf>
    <xf numFmtId="0" fontId="19" fillId="0" borderId="16" xfId="4" applyFont="1" applyBorder="1" applyAlignment="1">
      <alignment horizontal="left" vertical="center" wrapText="1"/>
    </xf>
    <xf numFmtId="0" fontId="19" fillId="0" borderId="11" xfId="4" applyFont="1" applyBorder="1" applyAlignment="1">
      <alignment horizontal="left" vertical="center" wrapText="1"/>
    </xf>
    <xf numFmtId="0" fontId="19" fillId="0" borderId="28" xfId="4" applyFont="1" applyBorder="1" applyAlignment="1">
      <alignment horizontal="left" vertical="center" wrapText="1"/>
    </xf>
    <xf numFmtId="165" fontId="20" fillId="0" borderId="28" xfId="4" applyNumberFormat="1" applyFont="1" applyBorder="1" applyAlignment="1">
      <alignment horizontal="center" vertical="center" wrapText="1"/>
    </xf>
    <xf numFmtId="0" fontId="16" fillId="0" borderId="0" xfId="0" applyFont="1" applyAlignment="1">
      <alignment horizontal="left" vertical="top"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2" fillId="0" borderId="1" xfId="0" applyFont="1" applyBorder="1" applyAlignment="1">
      <alignment horizontal="center" vertical="center"/>
    </xf>
    <xf numFmtId="0" fontId="12" fillId="0" borderId="0" xfId="0" applyFont="1" applyAlignment="1">
      <alignment horizontal="left" vertical="top" wrapText="1"/>
    </xf>
    <xf numFmtId="0" fontId="12" fillId="0" borderId="1" xfId="0" quotePrefix="1" applyFont="1" applyBorder="1" applyAlignment="1">
      <alignment horizontal="center" vertical="center"/>
    </xf>
    <xf numFmtId="0" fontId="0" fillId="0" borderId="1" xfId="0" applyBorder="1" applyAlignment="1">
      <alignment horizontal="center" vertical="center"/>
    </xf>
    <xf numFmtId="0" fontId="31" fillId="2" borderId="1" xfId="15"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0" borderId="31" xfId="0" applyFont="1" applyBorder="1" applyAlignment="1">
      <alignment wrapText="1"/>
    </xf>
    <xf numFmtId="0" fontId="39" fillId="0" borderId="0" xfId="0" applyFont="1" applyAlignment="1">
      <alignment horizontal="left" vertical="top" wrapText="1"/>
    </xf>
    <xf numFmtId="167" fontId="31" fillId="2" borderId="1" xfId="15" applyNumberFormat="1" applyFont="1" applyFill="1" applyBorder="1" applyAlignment="1">
      <alignment horizontal="center" vertical="center" wrapText="1"/>
    </xf>
    <xf numFmtId="10" fontId="31" fillId="2" borderId="1" xfId="15" applyNumberFormat="1" applyFont="1" applyFill="1" applyBorder="1" applyAlignment="1">
      <alignment horizontal="center" vertical="center" wrapText="1"/>
    </xf>
    <xf numFmtId="167" fontId="31" fillId="7" borderId="1" xfId="15" applyNumberFormat="1" applyFont="1" applyFill="1" applyBorder="1" applyAlignment="1">
      <alignment horizontal="center" vertical="center" wrapText="1"/>
    </xf>
    <xf numFmtId="0" fontId="12" fillId="0" borderId="0" xfId="0" applyFont="1" applyAlignment="1">
      <alignment horizontal="left" wrapText="1"/>
    </xf>
    <xf numFmtId="0" fontId="31" fillId="0" borderId="1" xfId="15" applyFont="1" applyBorder="1" applyAlignment="1">
      <alignment horizontal="center" vertical="center" wrapText="1"/>
    </xf>
    <xf numFmtId="0" fontId="31" fillId="0" borderId="1" xfId="15" applyFont="1" applyBorder="1" applyAlignment="1">
      <alignment horizontal="center" vertical="center"/>
    </xf>
    <xf numFmtId="0" fontId="31" fillId="2" borderId="1" xfId="15" applyFont="1" applyFill="1" applyBorder="1" applyAlignment="1">
      <alignment horizontal="center" vertical="center"/>
    </xf>
    <xf numFmtId="167" fontId="31" fillId="2" borderId="1" xfId="15" applyNumberFormat="1" applyFont="1" applyFill="1" applyBorder="1" applyAlignment="1">
      <alignment horizontal="center" vertical="center"/>
    </xf>
    <xf numFmtId="0" fontId="31" fillId="13" borderId="1" xfId="0" applyFont="1" applyFill="1" applyBorder="1" applyAlignment="1">
      <alignment horizontal="left" vertical="center" wrapText="1" indent="1"/>
    </xf>
    <xf numFmtId="0" fontId="12" fillId="0" borderId="1" xfId="0" applyFont="1" applyBorder="1" applyAlignment="1">
      <alignment horizontal="right" vertical="center" wrapText="1" indent="1"/>
    </xf>
    <xf numFmtId="0" fontId="31" fillId="0" borderId="1" xfId="0" applyFont="1" applyBorder="1" applyAlignment="1">
      <alignment horizontal="right" vertical="center" wrapText="1" indent="1"/>
    </xf>
    <xf numFmtId="0" fontId="31" fillId="7" borderId="1" xfId="0" applyFont="1" applyFill="1" applyBorder="1" applyAlignment="1">
      <alignment horizontal="right" vertical="center" wrapText="1" indent="1"/>
    </xf>
    <xf numFmtId="169" fontId="0" fillId="4" borderId="33"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 fillId="0" borderId="1" xfId="23" applyFont="1" applyBorder="1" applyAlignment="1">
      <alignment horizontal="center" wrapText="1"/>
    </xf>
    <xf numFmtId="0" fontId="3" fillId="0" borderId="1" xfId="23" applyFont="1" applyBorder="1" applyAlignment="1">
      <alignment horizontal="center"/>
    </xf>
    <xf numFmtId="0" fontId="1" fillId="0" borderId="1" xfId="23" applyBorder="1" applyAlignment="1">
      <alignment horizontal="center"/>
    </xf>
    <xf numFmtId="0" fontId="1" fillId="0" borderId="33" xfId="23" applyBorder="1" applyAlignment="1">
      <alignment horizontal="center"/>
    </xf>
    <xf numFmtId="0" fontId="3" fillId="0" borderId="30" xfId="23" applyFont="1" applyBorder="1" applyAlignment="1">
      <alignment horizontal="center"/>
    </xf>
    <xf numFmtId="0" fontId="3" fillId="0" borderId="31" xfId="23" applyFont="1" applyBorder="1" applyAlignment="1">
      <alignment horizontal="center"/>
    </xf>
    <xf numFmtId="0" fontId="3" fillId="0" borderId="33" xfId="23" applyFont="1" applyBorder="1" applyAlignment="1">
      <alignment horizontal="center"/>
    </xf>
    <xf numFmtId="0" fontId="1" fillId="0" borderId="34" xfId="23" applyBorder="1" applyAlignment="1">
      <alignment horizontal="center"/>
    </xf>
    <xf numFmtId="0" fontId="4" fillId="0" borderId="20" xfId="23" applyFont="1" applyBorder="1" applyAlignment="1">
      <alignment horizontal="left" vertical="center" wrapText="1" indent="1"/>
    </xf>
    <xf numFmtId="0" fontId="4" fillId="0" borderId="0" xfId="23" applyFont="1" applyAlignment="1">
      <alignment horizontal="left" vertical="center" wrapText="1" indent="1"/>
    </xf>
    <xf numFmtId="0" fontId="4" fillId="0" borderId="0" xfId="23" applyFont="1" applyAlignment="1">
      <alignment horizontal="left" vertical="center" wrapText="1"/>
    </xf>
    <xf numFmtId="0" fontId="1" fillId="0" borderId="0" xfId="23" applyAlignment="1">
      <alignment horizontal="left" vertical="center" wrapText="1"/>
    </xf>
    <xf numFmtId="0" fontId="1" fillId="0" borderId="32" xfId="23" applyBorder="1" applyAlignment="1">
      <alignment horizontal="left" vertical="center" wrapText="1"/>
    </xf>
    <xf numFmtId="0" fontId="4" fillId="0" borderId="0" xfId="26" applyFont="1" applyAlignment="1">
      <alignment horizontal="left" wrapText="1"/>
    </xf>
    <xf numFmtId="0" fontId="1" fillId="0" borderId="0" xfId="26" applyAlignment="1">
      <alignment wrapText="1"/>
    </xf>
    <xf numFmtId="0" fontId="4" fillId="0" borderId="20" xfId="26" applyFont="1" applyBorder="1" applyAlignment="1">
      <alignment horizontal="left" vertical="center" wrapText="1" indent="1"/>
    </xf>
    <xf numFmtId="0" fontId="4" fillId="0" borderId="0" xfId="26" applyFont="1" applyAlignment="1">
      <alignment horizontal="left" vertical="center" wrapText="1" indent="1"/>
    </xf>
    <xf numFmtId="0" fontId="4" fillId="0" borderId="0" xfId="26" applyFont="1" applyAlignment="1">
      <alignment horizontal="left"/>
    </xf>
    <xf numFmtId="0" fontId="4" fillId="0" borderId="5" xfId="26" applyFont="1" applyBorder="1" applyAlignment="1">
      <alignment horizontal="left" wrapText="1"/>
    </xf>
    <xf numFmtId="165" fontId="20" fillId="8" borderId="55" xfId="4" applyNumberFormat="1" applyFont="1" applyFill="1" applyBorder="1" applyAlignment="1">
      <alignment horizontal="center" vertical="center" wrapText="1"/>
    </xf>
    <xf numFmtId="43" fontId="23" fillId="9" borderId="48" xfId="33" applyFont="1" applyFill="1" applyBorder="1" applyProtection="1"/>
    <xf numFmtId="43" fontId="23" fillId="9" borderId="39" xfId="33" applyFont="1" applyFill="1" applyBorder="1" applyProtection="1"/>
    <xf numFmtId="0" fontId="23" fillId="0" borderId="56" xfId="4" applyFont="1" applyBorder="1" applyAlignment="1">
      <alignment horizontal="center"/>
    </xf>
    <xf numFmtId="166" fontId="23" fillId="0" borderId="57" xfId="4" applyNumberFormat="1" applyFont="1" applyBorder="1"/>
    <xf numFmtId="166" fontId="23" fillId="0" borderId="56" xfId="4" applyNumberFormat="1" applyFont="1" applyBorder="1"/>
    <xf numFmtId="165" fontId="12" fillId="0" borderId="57" xfId="4" applyNumberFormat="1" applyBorder="1"/>
    <xf numFmtId="0" fontId="20" fillId="0" borderId="56" xfId="4" applyFont="1" applyBorder="1" applyAlignment="1">
      <alignment horizontal="center" vertical="center" wrapText="1"/>
    </xf>
    <xf numFmtId="165" fontId="20" fillId="8" borderId="57" xfId="4" applyNumberFormat="1" applyFont="1" applyFill="1" applyBorder="1" applyAlignment="1">
      <alignment horizontal="center" vertical="center" wrapText="1"/>
    </xf>
    <xf numFmtId="165" fontId="21" fillId="8" borderId="57" xfId="4" applyNumberFormat="1" applyFont="1" applyFill="1" applyBorder="1" applyAlignment="1">
      <alignment horizontal="center" vertical="center" wrapText="1"/>
    </xf>
    <xf numFmtId="165" fontId="21" fillId="0" borderId="57" xfId="4" applyNumberFormat="1" applyFont="1" applyBorder="1" applyAlignment="1">
      <alignment horizontal="center" vertical="center" wrapText="1"/>
    </xf>
    <xf numFmtId="165" fontId="20" fillId="0" borderId="56" xfId="4" applyNumberFormat="1" applyFont="1" applyBorder="1" applyAlignment="1">
      <alignment horizontal="center" vertical="center" wrapText="1"/>
    </xf>
    <xf numFmtId="165" fontId="20" fillId="0" borderId="57" xfId="4" applyNumberFormat="1" applyFont="1" applyBorder="1" applyAlignment="1">
      <alignment horizontal="center" vertical="center" wrapText="1"/>
    </xf>
    <xf numFmtId="166" fontId="23" fillId="9" borderId="48" xfId="4" applyNumberFormat="1" applyFont="1" applyFill="1" applyBorder="1"/>
    <xf numFmtId="166" fontId="23" fillId="9" borderId="48" xfId="6" applyNumberFormat="1" applyFont="1" applyFill="1" applyBorder="1"/>
    <xf numFmtId="0" fontId="0" fillId="0" borderId="57" xfId="0" applyBorder="1"/>
    <xf numFmtId="166" fontId="23" fillId="0" borderId="57" xfId="0" applyNumberFormat="1" applyFont="1" applyBorder="1"/>
    <xf numFmtId="0" fontId="1" fillId="0" borderId="34" xfId="23" applyBorder="1" applyAlignment="1"/>
    <xf numFmtId="0" fontId="1" fillId="0" borderId="1" xfId="23" applyBorder="1" applyAlignment="1" applyProtection="1">
      <protection locked="0"/>
    </xf>
    <xf numFmtId="0" fontId="1" fillId="0" borderId="34" xfId="23" applyBorder="1" applyAlignment="1" applyProtection="1">
      <protection locked="0"/>
    </xf>
  </cellXfs>
  <cellStyles count="34">
    <cellStyle name="Comma" xfId="33" builtinId="3"/>
    <cellStyle name="Comma 2 2 2 5" xfId="24" xr:uid="{00000000-0005-0000-0000-000001000000}"/>
    <cellStyle name="Comma 2 2 4 2" xfId="28" xr:uid="{00000000-0005-0000-0000-000002000000}"/>
    <cellStyle name="Comma 32" xfId="16" xr:uid="{00000000-0005-0000-0000-000003000000}"/>
    <cellStyle name="Comma 33" xfId="17" xr:uid="{00000000-0005-0000-0000-000004000000}"/>
    <cellStyle name="Comma 34" xfId="18" xr:uid="{00000000-0005-0000-0000-000005000000}"/>
    <cellStyle name="Comma 35" xfId="19" xr:uid="{00000000-0005-0000-0000-000006000000}"/>
    <cellStyle name="Comma 36" xfId="20" xr:uid="{00000000-0005-0000-0000-000007000000}"/>
    <cellStyle name="Currency" xfId="1" builtinId="4"/>
    <cellStyle name="Currency 2" xfId="25" xr:uid="{00000000-0005-0000-0000-000009000000}"/>
    <cellStyle name="Currency 4 2 4" xfId="31" xr:uid="{00000000-0005-0000-0000-00000A000000}"/>
    <cellStyle name="Normal" xfId="0" builtinId="0"/>
    <cellStyle name="Normal 10 12" xfId="14" xr:uid="{00000000-0005-0000-0000-00000C000000}"/>
    <cellStyle name="Normal 11 2" xfId="23" xr:uid="{00000000-0005-0000-0000-00000D000000}"/>
    <cellStyle name="Normal 12 2" xfId="27" xr:uid="{00000000-0005-0000-0000-00000E000000}"/>
    <cellStyle name="Normal 15" xfId="26" xr:uid="{00000000-0005-0000-0000-00000F000000}"/>
    <cellStyle name="Normal 19" xfId="5" xr:uid="{00000000-0005-0000-0000-000010000000}"/>
    <cellStyle name="Normal 2" xfId="2" xr:uid="{00000000-0005-0000-0000-000011000000}"/>
    <cellStyle name="Normal 2 10 10" xfId="13" xr:uid="{00000000-0005-0000-0000-000012000000}"/>
    <cellStyle name="Normal 2 2" xfId="3" xr:uid="{00000000-0005-0000-0000-000013000000}"/>
    <cellStyle name="Normal 2 5" xfId="12" xr:uid="{00000000-0005-0000-0000-000014000000}"/>
    <cellStyle name="Normal 25" xfId="9" xr:uid="{00000000-0005-0000-0000-000015000000}"/>
    <cellStyle name="Normal 30" xfId="6" xr:uid="{00000000-0005-0000-0000-000016000000}"/>
    <cellStyle name="Normal 31" xfId="10" xr:uid="{00000000-0005-0000-0000-000017000000}"/>
    <cellStyle name="Normal 32" xfId="8" xr:uid="{00000000-0005-0000-0000-000018000000}"/>
    <cellStyle name="Normal 33" xfId="4" xr:uid="{00000000-0005-0000-0000-000019000000}"/>
    <cellStyle name="Normal 41" xfId="7" xr:uid="{00000000-0005-0000-0000-00001A000000}"/>
    <cellStyle name="Normal 42" xfId="11" xr:uid="{00000000-0005-0000-0000-00001B000000}"/>
    <cellStyle name="Normal 57" xfId="32" xr:uid="{00000000-0005-0000-0000-00001C000000}"/>
    <cellStyle name="Normal_6. Cost Allocation for Def-Var" xfId="15" xr:uid="{00000000-0005-0000-0000-00001D000000}"/>
    <cellStyle name="Percent 10" xfId="22" xr:uid="{00000000-0005-0000-0000-00001E000000}"/>
    <cellStyle name="Percent 10 3" xfId="30" xr:uid="{00000000-0005-0000-0000-00001F000000}"/>
    <cellStyle name="Percent 48" xfId="21" xr:uid="{00000000-0005-0000-0000-000020000000}"/>
    <cellStyle name="Percent 54 2" xfId="29"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CL60" lockText="1" noThreeD="1"/>
</file>

<file path=xl/ctrlProps/ctrlProp10.xml><?xml version="1.0" encoding="utf-8"?>
<formControlPr xmlns="http://schemas.microsoft.com/office/spreadsheetml/2009/9/main" objectType="CheckBox" fmlaLink="CL58" lockText="1" noThreeD="1"/>
</file>

<file path=xl/ctrlProps/ctrlProp100.xml><?xml version="1.0" encoding="utf-8"?>
<formControlPr xmlns="http://schemas.microsoft.com/office/spreadsheetml/2009/9/main" objectType="CheckBox" fmlaLink="CL60" lockText="1" noThreeD="1"/>
</file>

<file path=xl/ctrlProps/ctrlProp101.xml><?xml version="1.0" encoding="utf-8"?>
<formControlPr xmlns="http://schemas.microsoft.com/office/spreadsheetml/2009/9/main" objectType="CheckBox" fmlaLink="CL24" lockText="1" noThreeD="1"/>
</file>

<file path=xl/ctrlProps/ctrlProp102.xml><?xml version="1.0" encoding="utf-8"?>
<formControlPr xmlns="http://schemas.microsoft.com/office/spreadsheetml/2009/9/main" objectType="CheckBox" fmlaLink="CL54" lockText="1" noThreeD="1"/>
</file>

<file path=xl/ctrlProps/ctrlProp103.xml><?xml version="1.0" encoding="utf-8"?>
<formControlPr xmlns="http://schemas.microsoft.com/office/spreadsheetml/2009/9/main" objectType="CheckBox" fmlaLink="CL55" lockText="1" noThreeD="1"/>
</file>

<file path=xl/ctrlProps/ctrlProp104.xml><?xml version="1.0" encoding="utf-8"?>
<formControlPr xmlns="http://schemas.microsoft.com/office/spreadsheetml/2009/9/main" objectType="CheckBox" fmlaLink="CL25" lockText="1" noThreeD="1"/>
</file>

<file path=xl/ctrlProps/ctrlProp105.xml><?xml version="1.0" encoding="utf-8"?>
<formControlPr xmlns="http://schemas.microsoft.com/office/spreadsheetml/2009/9/main" objectType="CheckBox" fmlaLink="CL56" lockText="1" noThreeD="1"/>
</file>

<file path=xl/ctrlProps/ctrlProp106.xml><?xml version="1.0" encoding="utf-8"?>
<formControlPr xmlns="http://schemas.microsoft.com/office/spreadsheetml/2009/9/main" objectType="CheckBox" fmlaLink="CL57" lockText="1" noThreeD="1"/>
</file>

<file path=xl/ctrlProps/ctrlProp107.xml><?xml version="1.0" encoding="utf-8"?>
<formControlPr xmlns="http://schemas.microsoft.com/office/spreadsheetml/2009/9/main" objectType="CheckBox" fmlaLink="CL58" lockText="1" noThreeD="1"/>
</file>

<file path=xl/ctrlProps/ctrlProp108.xml><?xml version="1.0" encoding="utf-8"?>
<formControlPr xmlns="http://schemas.microsoft.com/office/spreadsheetml/2009/9/main" objectType="CheckBox" fmlaLink="#REF!" lockText="1" noThreeD="1"/>
</file>

<file path=xl/ctrlProps/ctrlProp109.xml><?xml version="1.0" encoding="utf-8"?>
<formControlPr xmlns="http://schemas.microsoft.com/office/spreadsheetml/2009/9/main" objectType="CheckBox" fmlaLink="CL61" lockText="1" noThreeD="1"/>
</file>

<file path=xl/ctrlProps/ctrlProp11.xml><?xml version="1.0" encoding="utf-8"?>
<formControlPr xmlns="http://schemas.microsoft.com/office/spreadsheetml/2009/9/main" objectType="CheckBox" fmlaLink="#REF!" lockText="1" noThreeD="1"/>
</file>

<file path=xl/ctrlProps/ctrlProp110.xml><?xml version="1.0" encoding="utf-8"?>
<formControlPr xmlns="http://schemas.microsoft.com/office/spreadsheetml/2009/9/main" objectType="CheckBox" fmlaLink="CL59" lockText="1" noThreeD="1"/>
</file>

<file path=xl/ctrlProps/ctrlProp111.xml><?xml version="1.0" encoding="utf-8"?>
<formControlPr xmlns="http://schemas.microsoft.com/office/spreadsheetml/2009/9/main" objectType="CheckBox" fmlaLink="CL60" lockText="1" noThreeD="1"/>
</file>

<file path=xl/ctrlProps/ctrlProp112.xml><?xml version="1.0" encoding="utf-8"?>
<formControlPr xmlns="http://schemas.microsoft.com/office/spreadsheetml/2009/9/main" objectType="CheckBox" fmlaLink="CL54" lockText="1" noThreeD="1"/>
</file>

<file path=xl/ctrlProps/ctrlProp113.xml><?xml version="1.0" encoding="utf-8"?>
<formControlPr xmlns="http://schemas.microsoft.com/office/spreadsheetml/2009/9/main" objectType="CheckBox" fmlaLink="CL55" lockText="1" noThreeD="1"/>
</file>

<file path=xl/ctrlProps/ctrlProp114.xml><?xml version="1.0" encoding="utf-8"?>
<formControlPr xmlns="http://schemas.microsoft.com/office/spreadsheetml/2009/9/main" objectType="CheckBox" fmlaLink="CL25" lockText="1" noThreeD="1"/>
</file>

<file path=xl/ctrlProps/ctrlProp115.xml><?xml version="1.0" encoding="utf-8"?>
<formControlPr xmlns="http://schemas.microsoft.com/office/spreadsheetml/2009/9/main" objectType="CheckBox" fmlaLink="CL56" lockText="1" noThreeD="1"/>
</file>

<file path=xl/ctrlProps/ctrlProp116.xml><?xml version="1.0" encoding="utf-8"?>
<formControlPr xmlns="http://schemas.microsoft.com/office/spreadsheetml/2009/9/main" objectType="CheckBox" fmlaLink="CL57" lockText="1" noThreeD="1"/>
</file>

<file path=xl/ctrlProps/ctrlProp117.xml><?xml version="1.0" encoding="utf-8"?>
<formControlPr xmlns="http://schemas.microsoft.com/office/spreadsheetml/2009/9/main" objectType="CheckBox" fmlaLink="CL58" lockText="1" noThreeD="1"/>
</file>

<file path=xl/ctrlProps/ctrlProp118.xml><?xml version="1.0" encoding="utf-8"?>
<formControlPr xmlns="http://schemas.microsoft.com/office/spreadsheetml/2009/9/main" objectType="CheckBox" fmlaLink="#REF!" lockText="1" noThreeD="1"/>
</file>

<file path=xl/ctrlProps/ctrlProp119.xml><?xml version="1.0" encoding="utf-8"?>
<formControlPr xmlns="http://schemas.microsoft.com/office/spreadsheetml/2009/9/main" objectType="CheckBox" fmlaLink="CL61" lockText="1" noThreeD="1"/>
</file>

<file path=xl/ctrlProps/ctrlProp12.xml><?xml version="1.0" encoding="utf-8"?>
<formControlPr xmlns="http://schemas.microsoft.com/office/spreadsheetml/2009/9/main" objectType="CheckBox" fmlaLink="CL61" lockText="1" noThreeD="1"/>
</file>

<file path=xl/ctrlProps/ctrlProp120.xml><?xml version="1.0" encoding="utf-8"?>
<formControlPr xmlns="http://schemas.microsoft.com/office/spreadsheetml/2009/9/main" objectType="CheckBox" fmlaLink="CL59" lockText="1" noThreeD="1"/>
</file>

<file path=xl/ctrlProps/ctrlProp121.xml><?xml version="1.0" encoding="utf-8"?>
<formControlPr xmlns="http://schemas.microsoft.com/office/spreadsheetml/2009/9/main" objectType="CheckBox" fmlaLink="CL60" lockText="1" noThreeD="1"/>
</file>

<file path=xl/ctrlProps/ctrlProp122.xml><?xml version="1.0" encoding="utf-8"?>
<formControlPr xmlns="http://schemas.microsoft.com/office/spreadsheetml/2009/9/main" objectType="CheckBox" fmlaLink="CL24" lockText="1" noThreeD="1"/>
</file>

<file path=xl/ctrlProps/ctrlProp123.xml><?xml version="1.0" encoding="utf-8"?>
<formControlPr xmlns="http://schemas.microsoft.com/office/spreadsheetml/2009/9/main" objectType="CheckBox" fmlaLink="CL54" lockText="1" noThreeD="1"/>
</file>

<file path=xl/ctrlProps/ctrlProp124.xml><?xml version="1.0" encoding="utf-8"?>
<formControlPr xmlns="http://schemas.microsoft.com/office/spreadsheetml/2009/9/main" objectType="CheckBox" fmlaLink="CL55" lockText="1" noThreeD="1"/>
</file>

<file path=xl/ctrlProps/ctrlProp125.xml><?xml version="1.0" encoding="utf-8"?>
<formControlPr xmlns="http://schemas.microsoft.com/office/spreadsheetml/2009/9/main" objectType="CheckBox" fmlaLink="CL25" lockText="1" noThreeD="1"/>
</file>

<file path=xl/ctrlProps/ctrlProp126.xml><?xml version="1.0" encoding="utf-8"?>
<formControlPr xmlns="http://schemas.microsoft.com/office/spreadsheetml/2009/9/main" objectType="CheckBox" fmlaLink="CL56" lockText="1" noThreeD="1"/>
</file>

<file path=xl/ctrlProps/ctrlProp127.xml><?xml version="1.0" encoding="utf-8"?>
<formControlPr xmlns="http://schemas.microsoft.com/office/spreadsheetml/2009/9/main" objectType="CheckBox" fmlaLink="CL57" lockText="1" noThreeD="1"/>
</file>

<file path=xl/ctrlProps/ctrlProp128.xml><?xml version="1.0" encoding="utf-8"?>
<formControlPr xmlns="http://schemas.microsoft.com/office/spreadsheetml/2009/9/main" objectType="CheckBox" fmlaLink="CL58" lockText="1" noThreeD="1"/>
</file>

<file path=xl/ctrlProps/ctrlProp129.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fmlaLink="CL59" lockText="1" noThreeD="1"/>
</file>

<file path=xl/ctrlProps/ctrlProp130.xml><?xml version="1.0" encoding="utf-8"?>
<formControlPr xmlns="http://schemas.microsoft.com/office/spreadsheetml/2009/9/main" objectType="CheckBox" fmlaLink="CL61" lockText="1" noThreeD="1"/>
</file>

<file path=xl/ctrlProps/ctrlProp131.xml><?xml version="1.0" encoding="utf-8"?>
<formControlPr xmlns="http://schemas.microsoft.com/office/spreadsheetml/2009/9/main" objectType="CheckBox" fmlaLink="CL59" lockText="1" noThreeD="1"/>
</file>

<file path=xl/ctrlProps/ctrlProp132.xml><?xml version="1.0" encoding="utf-8"?>
<formControlPr xmlns="http://schemas.microsoft.com/office/spreadsheetml/2009/9/main" objectType="CheckBox" fmlaLink="CL60" lockText="1" noThreeD="1"/>
</file>

<file path=xl/ctrlProps/ctrlProp133.xml><?xml version="1.0" encoding="utf-8"?>
<formControlPr xmlns="http://schemas.microsoft.com/office/spreadsheetml/2009/9/main" objectType="CheckBox" fmlaLink="CL54" lockText="1" noThreeD="1"/>
</file>

<file path=xl/ctrlProps/ctrlProp134.xml><?xml version="1.0" encoding="utf-8"?>
<formControlPr xmlns="http://schemas.microsoft.com/office/spreadsheetml/2009/9/main" objectType="CheckBox" fmlaLink="CL55" lockText="1" noThreeD="1"/>
</file>

<file path=xl/ctrlProps/ctrlProp135.xml><?xml version="1.0" encoding="utf-8"?>
<formControlPr xmlns="http://schemas.microsoft.com/office/spreadsheetml/2009/9/main" objectType="CheckBox" fmlaLink="CL25" lockText="1" noThreeD="1"/>
</file>

<file path=xl/ctrlProps/ctrlProp136.xml><?xml version="1.0" encoding="utf-8"?>
<formControlPr xmlns="http://schemas.microsoft.com/office/spreadsheetml/2009/9/main" objectType="CheckBox" fmlaLink="CL56" lockText="1" noThreeD="1"/>
</file>

<file path=xl/ctrlProps/ctrlProp137.xml><?xml version="1.0" encoding="utf-8"?>
<formControlPr xmlns="http://schemas.microsoft.com/office/spreadsheetml/2009/9/main" objectType="CheckBox" fmlaLink="CL57" lockText="1" noThreeD="1"/>
</file>

<file path=xl/ctrlProps/ctrlProp138.xml><?xml version="1.0" encoding="utf-8"?>
<formControlPr xmlns="http://schemas.microsoft.com/office/spreadsheetml/2009/9/main" objectType="CheckBox" fmlaLink="CL58" lockText="1" noThreeD="1"/>
</file>

<file path=xl/ctrlProps/ctrlProp139.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CL60" lockText="1" noThreeD="1"/>
</file>

<file path=xl/ctrlProps/ctrlProp140.xml><?xml version="1.0" encoding="utf-8"?>
<formControlPr xmlns="http://schemas.microsoft.com/office/spreadsheetml/2009/9/main" objectType="CheckBox" fmlaLink="CL61" lockText="1" noThreeD="1"/>
</file>

<file path=xl/ctrlProps/ctrlProp141.xml><?xml version="1.0" encoding="utf-8"?>
<formControlPr xmlns="http://schemas.microsoft.com/office/spreadsheetml/2009/9/main" objectType="CheckBox" fmlaLink="CL59" lockText="1" noThreeD="1"/>
</file>

<file path=xl/ctrlProps/ctrlProp142.xml><?xml version="1.0" encoding="utf-8"?>
<formControlPr xmlns="http://schemas.microsoft.com/office/spreadsheetml/2009/9/main" objectType="CheckBox" fmlaLink="CL60" lockText="1" noThreeD="1"/>
</file>

<file path=xl/ctrlProps/ctrlProp143.xml><?xml version="1.0" encoding="utf-8"?>
<formControlPr xmlns="http://schemas.microsoft.com/office/spreadsheetml/2009/9/main" objectType="CheckBox" fmlaLink="CL24" lockText="1" noThreeD="1"/>
</file>

<file path=xl/ctrlProps/ctrlProp144.xml><?xml version="1.0" encoding="utf-8"?>
<formControlPr xmlns="http://schemas.microsoft.com/office/spreadsheetml/2009/9/main" objectType="CheckBox" fmlaLink="CL54" lockText="1" noThreeD="1"/>
</file>

<file path=xl/ctrlProps/ctrlProp145.xml><?xml version="1.0" encoding="utf-8"?>
<formControlPr xmlns="http://schemas.microsoft.com/office/spreadsheetml/2009/9/main" objectType="CheckBox" fmlaLink="CL55" lockText="1" noThreeD="1"/>
</file>

<file path=xl/ctrlProps/ctrlProp146.xml><?xml version="1.0" encoding="utf-8"?>
<formControlPr xmlns="http://schemas.microsoft.com/office/spreadsheetml/2009/9/main" objectType="CheckBox" fmlaLink="CL25" lockText="1" noThreeD="1"/>
</file>

<file path=xl/ctrlProps/ctrlProp147.xml><?xml version="1.0" encoding="utf-8"?>
<formControlPr xmlns="http://schemas.microsoft.com/office/spreadsheetml/2009/9/main" objectType="CheckBox" fmlaLink="CL56" lockText="1" noThreeD="1"/>
</file>

<file path=xl/ctrlProps/ctrlProp148.xml><?xml version="1.0" encoding="utf-8"?>
<formControlPr xmlns="http://schemas.microsoft.com/office/spreadsheetml/2009/9/main" objectType="CheckBox" fmlaLink="CL57" lockText="1" noThreeD="1"/>
</file>

<file path=xl/ctrlProps/ctrlProp149.xml><?xml version="1.0" encoding="utf-8"?>
<formControlPr xmlns="http://schemas.microsoft.com/office/spreadsheetml/2009/9/main" objectType="CheckBox" fmlaLink="CL58" lockText="1" noThreeD="1"/>
</file>

<file path=xl/ctrlProps/ctrlProp15.xml><?xml version="1.0" encoding="utf-8"?>
<formControlPr xmlns="http://schemas.microsoft.com/office/spreadsheetml/2009/9/main" objectType="CheckBox" fmlaLink="CL50" lockText="1" noThreeD="1"/>
</file>

<file path=xl/ctrlProps/ctrlProp150.xml><?xml version="1.0" encoding="utf-8"?>
<formControlPr xmlns="http://schemas.microsoft.com/office/spreadsheetml/2009/9/main" objectType="CheckBox" fmlaLink="#REF!" lockText="1" noThreeD="1"/>
</file>

<file path=xl/ctrlProps/ctrlProp151.xml><?xml version="1.0" encoding="utf-8"?>
<formControlPr xmlns="http://schemas.microsoft.com/office/spreadsheetml/2009/9/main" objectType="CheckBox" fmlaLink="CL61" lockText="1" noThreeD="1"/>
</file>

<file path=xl/ctrlProps/ctrlProp152.xml><?xml version="1.0" encoding="utf-8"?>
<formControlPr xmlns="http://schemas.microsoft.com/office/spreadsheetml/2009/9/main" objectType="CheckBox" fmlaLink="CL59" lockText="1" noThreeD="1"/>
</file>

<file path=xl/ctrlProps/ctrlProp153.xml><?xml version="1.0" encoding="utf-8"?>
<formControlPr xmlns="http://schemas.microsoft.com/office/spreadsheetml/2009/9/main" objectType="CheckBox" fmlaLink="CL60" lockText="1" noThreeD="1"/>
</file>

<file path=xl/ctrlProps/ctrlProp154.xml><?xml version="1.0" encoding="utf-8"?>
<formControlPr xmlns="http://schemas.microsoft.com/office/spreadsheetml/2009/9/main" objectType="CheckBox" fmlaLink="CL54" lockText="1" noThreeD="1"/>
</file>

<file path=xl/ctrlProps/ctrlProp155.xml><?xml version="1.0" encoding="utf-8"?>
<formControlPr xmlns="http://schemas.microsoft.com/office/spreadsheetml/2009/9/main" objectType="CheckBox" fmlaLink="CL55" lockText="1" noThreeD="1"/>
</file>

<file path=xl/ctrlProps/ctrlProp156.xml><?xml version="1.0" encoding="utf-8"?>
<formControlPr xmlns="http://schemas.microsoft.com/office/spreadsheetml/2009/9/main" objectType="CheckBox" fmlaLink="CL25" lockText="1" noThreeD="1"/>
</file>

<file path=xl/ctrlProps/ctrlProp157.xml><?xml version="1.0" encoding="utf-8"?>
<formControlPr xmlns="http://schemas.microsoft.com/office/spreadsheetml/2009/9/main" objectType="CheckBox" fmlaLink="CL56" lockText="1" noThreeD="1"/>
</file>

<file path=xl/ctrlProps/ctrlProp158.xml><?xml version="1.0" encoding="utf-8"?>
<formControlPr xmlns="http://schemas.microsoft.com/office/spreadsheetml/2009/9/main" objectType="CheckBox" fmlaLink="CL57" lockText="1" noThreeD="1"/>
</file>

<file path=xl/ctrlProps/ctrlProp159.xml><?xml version="1.0" encoding="utf-8"?>
<formControlPr xmlns="http://schemas.microsoft.com/office/spreadsheetml/2009/9/main" objectType="CheckBox" fmlaLink="CL58" lockText="1" noThreeD="1"/>
</file>

<file path=xl/ctrlProps/ctrlProp16.xml><?xml version="1.0" encoding="utf-8"?>
<formControlPr xmlns="http://schemas.microsoft.com/office/spreadsheetml/2009/9/main" objectType="CheckBox" fmlaLink="CL51" lockText="1" noThreeD="1"/>
</file>

<file path=xl/ctrlProps/ctrlProp160.xml><?xml version="1.0" encoding="utf-8"?>
<formControlPr xmlns="http://schemas.microsoft.com/office/spreadsheetml/2009/9/main" objectType="CheckBox" fmlaLink="#REF!" lockText="1" noThreeD="1"/>
</file>

<file path=xl/ctrlProps/ctrlProp161.xml><?xml version="1.0" encoding="utf-8"?>
<formControlPr xmlns="http://schemas.microsoft.com/office/spreadsheetml/2009/9/main" objectType="CheckBox" fmlaLink="CL61" lockText="1" noThreeD="1"/>
</file>

<file path=xl/ctrlProps/ctrlProp162.xml><?xml version="1.0" encoding="utf-8"?>
<formControlPr xmlns="http://schemas.microsoft.com/office/spreadsheetml/2009/9/main" objectType="CheckBox" fmlaLink="CL59" lockText="1" noThreeD="1"/>
</file>

<file path=xl/ctrlProps/ctrlProp163.xml><?xml version="1.0" encoding="utf-8"?>
<formControlPr xmlns="http://schemas.microsoft.com/office/spreadsheetml/2009/9/main" objectType="CheckBox" fmlaLink="CL60" lockText="1" noThreeD="1"/>
</file>

<file path=xl/ctrlProps/ctrlProp164.xml><?xml version="1.0" encoding="utf-8"?>
<formControlPr xmlns="http://schemas.microsoft.com/office/spreadsheetml/2009/9/main" objectType="CheckBox" fmlaLink="CL24" lockText="1" noThreeD="1"/>
</file>

<file path=xl/ctrlProps/ctrlProp165.xml><?xml version="1.0" encoding="utf-8"?>
<formControlPr xmlns="http://schemas.microsoft.com/office/spreadsheetml/2009/9/main" objectType="CheckBox" fmlaLink="CL54" lockText="1" noThreeD="1"/>
</file>

<file path=xl/ctrlProps/ctrlProp166.xml><?xml version="1.0" encoding="utf-8"?>
<formControlPr xmlns="http://schemas.microsoft.com/office/spreadsheetml/2009/9/main" objectType="CheckBox" fmlaLink="CL55" lockText="1" noThreeD="1"/>
</file>

<file path=xl/ctrlProps/ctrlProp167.xml><?xml version="1.0" encoding="utf-8"?>
<formControlPr xmlns="http://schemas.microsoft.com/office/spreadsheetml/2009/9/main" objectType="CheckBox" fmlaLink="CL25" lockText="1" noThreeD="1"/>
</file>

<file path=xl/ctrlProps/ctrlProp168.xml><?xml version="1.0" encoding="utf-8"?>
<formControlPr xmlns="http://schemas.microsoft.com/office/spreadsheetml/2009/9/main" objectType="CheckBox" fmlaLink="CL56" lockText="1" noThreeD="1"/>
</file>

<file path=xl/ctrlProps/ctrlProp169.xml><?xml version="1.0" encoding="utf-8"?>
<formControlPr xmlns="http://schemas.microsoft.com/office/spreadsheetml/2009/9/main" objectType="CheckBox" fmlaLink="CL57" lockText="1" noThreeD="1"/>
</file>

<file path=xl/ctrlProps/ctrlProp17.xml><?xml version="1.0" encoding="utf-8"?>
<formControlPr xmlns="http://schemas.microsoft.com/office/spreadsheetml/2009/9/main" objectType="CheckBox" fmlaLink="CL24" lockText="1" noThreeD="1"/>
</file>

<file path=xl/ctrlProps/ctrlProp170.xml><?xml version="1.0" encoding="utf-8"?>
<formControlPr xmlns="http://schemas.microsoft.com/office/spreadsheetml/2009/9/main" objectType="CheckBox" fmlaLink="CL58"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CL61" lockText="1" noThreeD="1"/>
</file>

<file path=xl/ctrlProps/ctrlProp173.xml><?xml version="1.0" encoding="utf-8"?>
<formControlPr xmlns="http://schemas.microsoft.com/office/spreadsheetml/2009/9/main" objectType="CheckBox" fmlaLink="CL59" lockText="1" noThreeD="1"/>
</file>

<file path=xl/ctrlProps/ctrlProp174.xml><?xml version="1.0" encoding="utf-8"?>
<formControlPr xmlns="http://schemas.microsoft.com/office/spreadsheetml/2009/9/main" objectType="CheckBox" fmlaLink="CL60" lockText="1" noThreeD="1"/>
</file>

<file path=xl/ctrlProps/ctrlProp175.xml><?xml version="1.0" encoding="utf-8"?>
<formControlPr xmlns="http://schemas.microsoft.com/office/spreadsheetml/2009/9/main" objectType="CheckBox" fmlaLink="CL54" lockText="1" noThreeD="1"/>
</file>

<file path=xl/ctrlProps/ctrlProp176.xml><?xml version="1.0" encoding="utf-8"?>
<formControlPr xmlns="http://schemas.microsoft.com/office/spreadsheetml/2009/9/main" objectType="CheckBox" fmlaLink="CL55" lockText="1" noThreeD="1"/>
</file>

<file path=xl/ctrlProps/ctrlProp177.xml><?xml version="1.0" encoding="utf-8"?>
<formControlPr xmlns="http://schemas.microsoft.com/office/spreadsheetml/2009/9/main" objectType="CheckBox" fmlaLink="CL25" lockText="1" noThreeD="1"/>
</file>

<file path=xl/ctrlProps/ctrlProp178.xml><?xml version="1.0" encoding="utf-8"?>
<formControlPr xmlns="http://schemas.microsoft.com/office/spreadsheetml/2009/9/main" objectType="CheckBox" fmlaLink="CL56" lockText="1" noThreeD="1"/>
</file>

<file path=xl/ctrlProps/ctrlProp179.xml><?xml version="1.0" encoding="utf-8"?>
<formControlPr xmlns="http://schemas.microsoft.com/office/spreadsheetml/2009/9/main" objectType="CheckBox" fmlaLink="CL57" lockText="1" noThreeD="1"/>
</file>

<file path=xl/ctrlProps/ctrlProp18.xml><?xml version="1.0" encoding="utf-8"?>
<formControlPr xmlns="http://schemas.microsoft.com/office/spreadsheetml/2009/9/main" objectType="CheckBox" fmlaLink="CL54" lockText="1" noThreeD="1"/>
</file>

<file path=xl/ctrlProps/ctrlProp180.xml><?xml version="1.0" encoding="utf-8"?>
<formControlPr xmlns="http://schemas.microsoft.com/office/spreadsheetml/2009/9/main" objectType="CheckBox" fmlaLink="CL58" lockText="1" noThreeD="1"/>
</file>

<file path=xl/ctrlProps/ctrlProp181.xml><?xml version="1.0" encoding="utf-8"?>
<formControlPr xmlns="http://schemas.microsoft.com/office/spreadsheetml/2009/9/main" objectType="CheckBox" fmlaLink="#REF!" lockText="1" noThreeD="1"/>
</file>

<file path=xl/ctrlProps/ctrlProp182.xml><?xml version="1.0" encoding="utf-8"?>
<formControlPr xmlns="http://schemas.microsoft.com/office/spreadsheetml/2009/9/main" objectType="CheckBox" fmlaLink="CL61" lockText="1" noThreeD="1"/>
</file>

<file path=xl/ctrlProps/ctrlProp183.xml><?xml version="1.0" encoding="utf-8"?>
<formControlPr xmlns="http://schemas.microsoft.com/office/spreadsheetml/2009/9/main" objectType="CheckBox" fmlaLink="CL59" lockText="1" noThreeD="1"/>
</file>

<file path=xl/ctrlProps/ctrlProp184.xml><?xml version="1.0" encoding="utf-8"?>
<formControlPr xmlns="http://schemas.microsoft.com/office/spreadsheetml/2009/9/main" objectType="CheckBox" fmlaLink="CL60" lockText="1" noThreeD="1"/>
</file>

<file path=xl/ctrlProps/ctrlProp185.xml><?xml version="1.0" encoding="utf-8"?>
<formControlPr xmlns="http://schemas.microsoft.com/office/spreadsheetml/2009/9/main" objectType="CheckBox" fmlaLink="CL24" lockText="1" noThreeD="1"/>
</file>

<file path=xl/ctrlProps/ctrlProp186.xml><?xml version="1.0" encoding="utf-8"?>
<formControlPr xmlns="http://schemas.microsoft.com/office/spreadsheetml/2009/9/main" objectType="CheckBox" fmlaLink="CL54" lockText="1" noThreeD="1"/>
</file>

<file path=xl/ctrlProps/ctrlProp187.xml><?xml version="1.0" encoding="utf-8"?>
<formControlPr xmlns="http://schemas.microsoft.com/office/spreadsheetml/2009/9/main" objectType="CheckBox" fmlaLink="CL55" lockText="1" noThreeD="1"/>
</file>

<file path=xl/ctrlProps/ctrlProp188.xml><?xml version="1.0" encoding="utf-8"?>
<formControlPr xmlns="http://schemas.microsoft.com/office/spreadsheetml/2009/9/main" objectType="CheckBox" fmlaLink="CL25" lockText="1" noThreeD="1"/>
</file>

<file path=xl/ctrlProps/ctrlProp189.xml><?xml version="1.0" encoding="utf-8"?>
<formControlPr xmlns="http://schemas.microsoft.com/office/spreadsheetml/2009/9/main" objectType="CheckBox" fmlaLink="CL56" lockText="1" noThreeD="1"/>
</file>

<file path=xl/ctrlProps/ctrlProp19.xml><?xml version="1.0" encoding="utf-8"?>
<formControlPr xmlns="http://schemas.microsoft.com/office/spreadsheetml/2009/9/main" objectType="CheckBox" fmlaLink="CL55" lockText="1" noThreeD="1"/>
</file>

<file path=xl/ctrlProps/ctrlProp190.xml><?xml version="1.0" encoding="utf-8"?>
<formControlPr xmlns="http://schemas.microsoft.com/office/spreadsheetml/2009/9/main" objectType="CheckBox" fmlaLink="CL57" lockText="1" noThreeD="1"/>
</file>

<file path=xl/ctrlProps/ctrlProp191.xml><?xml version="1.0" encoding="utf-8"?>
<formControlPr xmlns="http://schemas.microsoft.com/office/spreadsheetml/2009/9/main" objectType="CheckBox" fmlaLink="CL58" lockText="1" noThreeD="1"/>
</file>

<file path=xl/ctrlProps/ctrlProp192.xml><?xml version="1.0" encoding="utf-8"?>
<formControlPr xmlns="http://schemas.microsoft.com/office/spreadsheetml/2009/9/main" objectType="CheckBox" fmlaLink="#REF!" lockText="1" noThreeD="1"/>
</file>

<file path=xl/ctrlProps/ctrlProp193.xml><?xml version="1.0" encoding="utf-8"?>
<formControlPr xmlns="http://schemas.microsoft.com/office/spreadsheetml/2009/9/main" objectType="CheckBox" fmlaLink="CL61" lockText="1" noThreeD="1"/>
</file>

<file path=xl/ctrlProps/ctrlProp194.xml><?xml version="1.0" encoding="utf-8"?>
<formControlPr xmlns="http://schemas.microsoft.com/office/spreadsheetml/2009/9/main" objectType="CheckBox" fmlaLink="CL59" lockText="1" noThreeD="1"/>
</file>

<file path=xl/ctrlProps/ctrlProp195.xml><?xml version="1.0" encoding="utf-8"?>
<formControlPr xmlns="http://schemas.microsoft.com/office/spreadsheetml/2009/9/main" objectType="Button" lockText="1"/>
</file>

<file path=xl/ctrlProps/ctrlProp196.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L50" lockText="1" noThreeD="1"/>
</file>

<file path=xl/ctrlProps/ctrlProp20.xml><?xml version="1.0" encoding="utf-8"?>
<formControlPr xmlns="http://schemas.microsoft.com/office/spreadsheetml/2009/9/main" objectType="CheckBox" fmlaLink="CL25" lockText="1" noThreeD="1"/>
</file>

<file path=xl/ctrlProps/ctrlProp21.xml><?xml version="1.0" encoding="utf-8"?>
<formControlPr xmlns="http://schemas.microsoft.com/office/spreadsheetml/2009/9/main" objectType="CheckBox" fmlaLink="CL56" lockText="1" noThreeD="1"/>
</file>

<file path=xl/ctrlProps/ctrlProp22.xml><?xml version="1.0" encoding="utf-8"?>
<formControlPr xmlns="http://schemas.microsoft.com/office/spreadsheetml/2009/9/main" objectType="CheckBox" fmlaLink="CL57" lockText="1" noThreeD="1"/>
</file>

<file path=xl/ctrlProps/ctrlProp23.xml><?xml version="1.0" encoding="utf-8"?>
<formControlPr xmlns="http://schemas.microsoft.com/office/spreadsheetml/2009/9/main" objectType="CheckBox" fmlaLink="CL58"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CL61" lockText="1" noThreeD="1"/>
</file>

<file path=xl/ctrlProps/ctrlProp26.xml><?xml version="1.0" encoding="utf-8"?>
<formControlPr xmlns="http://schemas.microsoft.com/office/spreadsheetml/2009/9/main" objectType="CheckBox" fmlaLink="CL59" lockText="1" noThreeD="1"/>
</file>

<file path=xl/ctrlProps/ctrlProp27.xml><?xml version="1.0" encoding="utf-8"?>
<formControlPr xmlns="http://schemas.microsoft.com/office/spreadsheetml/2009/9/main" objectType="CheckBox" fmlaLink="CL60" lockText="1" noThreeD="1"/>
</file>

<file path=xl/ctrlProps/ctrlProp28.xml><?xml version="1.0" encoding="utf-8"?>
<formControlPr xmlns="http://schemas.microsoft.com/office/spreadsheetml/2009/9/main" objectType="CheckBox" fmlaLink="CL54" lockText="1" noThreeD="1"/>
</file>

<file path=xl/ctrlProps/ctrlProp29.xml><?xml version="1.0" encoding="utf-8"?>
<formControlPr xmlns="http://schemas.microsoft.com/office/spreadsheetml/2009/9/main" objectType="CheckBox" fmlaLink="CL55" lockText="1" noThreeD="1"/>
</file>

<file path=xl/ctrlProps/ctrlProp3.xml><?xml version="1.0" encoding="utf-8"?>
<formControlPr xmlns="http://schemas.microsoft.com/office/spreadsheetml/2009/9/main" objectType="CheckBox" fmlaLink="CL51" lockText="1" noThreeD="1"/>
</file>

<file path=xl/ctrlProps/ctrlProp30.xml><?xml version="1.0" encoding="utf-8"?>
<formControlPr xmlns="http://schemas.microsoft.com/office/spreadsheetml/2009/9/main" objectType="CheckBox" fmlaLink="CL25" lockText="1" noThreeD="1"/>
</file>

<file path=xl/ctrlProps/ctrlProp31.xml><?xml version="1.0" encoding="utf-8"?>
<formControlPr xmlns="http://schemas.microsoft.com/office/spreadsheetml/2009/9/main" objectType="CheckBox" fmlaLink="CL56" lockText="1" noThreeD="1"/>
</file>

<file path=xl/ctrlProps/ctrlProp32.xml><?xml version="1.0" encoding="utf-8"?>
<formControlPr xmlns="http://schemas.microsoft.com/office/spreadsheetml/2009/9/main" objectType="CheckBox" fmlaLink="CL57" lockText="1" noThreeD="1"/>
</file>

<file path=xl/ctrlProps/ctrlProp33.xml><?xml version="1.0" encoding="utf-8"?>
<formControlPr xmlns="http://schemas.microsoft.com/office/spreadsheetml/2009/9/main" objectType="CheckBox" fmlaLink="CL58" lockText="1" noThreeD="1"/>
</file>

<file path=xl/ctrlProps/ctrlProp34.xml><?xml version="1.0" encoding="utf-8"?>
<formControlPr xmlns="http://schemas.microsoft.com/office/spreadsheetml/2009/9/main" objectType="CheckBox" fmlaLink="#REF!" lockText="1" noThreeD="1"/>
</file>

<file path=xl/ctrlProps/ctrlProp35.xml><?xml version="1.0" encoding="utf-8"?>
<formControlPr xmlns="http://schemas.microsoft.com/office/spreadsheetml/2009/9/main" objectType="CheckBox" fmlaLink="CL61" lockText="1" noThreeD="1"/>
</file>

<file path=xl/ctrlProps/ctrlProp36.xml><?xml version="1.0" encoding="utf-8"?>
<formControlPr xmlns="http://schemas.microsoft.com/office/spreadsheetml/2009/9/main" objectType="CheckBox" fmlaLink="CL59" lockText="1" noThreeD="1"/>
</file>

<file path=xl/ctrlProps/ctrlProp37.xml><?xml version="1.0" encoding="utf-8"?>
<formControlPr xmlns="http://schemas.microsoft.com/office/spreadsheetml/2009/9/main" objectType="CheckBox" fmlaLink="CL60" lockText="1" noThreeD="1"/>
</file>

<file path=xl/ctrlProps/ctrlProp38.xml><?xml version="1.0" encoding="utf-8"?>
<formControlPr xmlns="http://schemas.microsoft.com/office/spreadsheetml/2009/9/main" objectType="CheckBox" fmlaLink="CL24" lockText="1" noThreeD="1"/>
</file>

<file path=xl/ctrlProps/ctrlProp39.xml><?xml version="1.0" encoding="utf-8"?>
<formControlPr xmlns="http://schemas.microsoft.com/office/spreadsheetml/2009/9/main" objectType="CheckBox" fmlaLink="CL54" lockText="1" noThreeD="1"/>
</file>

<file path=xl/ctrlProps/ctrlProp4.xml><?xml version="1.0" encoding="utf-8"?>
<formControlPr xmlns="http://schemas.microsoft.com/office/spreadsheetml/2009/9/main" objectType="CheckBox" fmlaLink="CL24" lockText="1" noThreeD="1"/>
</file>

<file path=xl/ctrlProps/ctrlProp40.xml><?xml version="1.0" encoding="utf-8"?>
<formControlPr xmlns="http://schemas.microsoft.com/office/spreadsheetml/2009/9/main" objectType="CheckBox" fmlaLink="CL55" lockText="1" noThreeD="1"/>
</file>

<file path=xl/ctrlProps/ctrlProp41.xml><?xml version="1.0" encoding="utf-8"?>
<formControlPr xmlns="http://schemas.microsoft.com/office/spreadsheetml/2009/9/main" objectType="CheckBox" fmlaLink="CL25" lockText="1" noThreeD="1"/>
</file>

<file path=xl/ctrlProps/ctrlProp42.xml><?xml version="1.0" encoding="utf-8"?>
<formControlPr xmlns="http://schemas.microsoft.com/office/spreadsheetml/2009/9/main" objectType="CheckBox" fmlaLink="CL56" lockText="1" noThreeD="1"/>
</file>

<file path=xl/ctrlProps/ctrlProp43.xml><?xml version="1.0" encoding="utf-8"?>
<formControlPr xmlns="http://schemas.microsoft.com/office/spreadsheetml/2009/9/main" objectType="CheckBox" fmlaLink="CL57" lockText="1" noThreeD="1"/>
</file>

<file path=xl/ctrlProps/ctrlProp44.xml><?xml version="1.0" encoding="utf-8"?>
<formControlPr xmlns="http://schemas.microsoft.com/office/spreadsheetml/2009/9/main" objectType="CheckBox" fmlaLink="CL58" lockText="1" noThreeD="1"/>
</file>

<file path=xl/ctrlProps/ctrlProp45.xml><?xml version="1.0" encoding="utf-8"?>
<formControlPr xmlns="http://schemas.microsoft.com/office/spreadsheetml/2009/9/main" objectType="CheckBox" fmlaLink="#REF!" lockText="1" noThreeD="1"/>
</file>

<file path=xl/ctrlProps/ctrlProp46.xml><?xml version="1.0" encoding="utf-8"?>
<formControlPr xmlns="http://schemas.microsoft.com/office/spreadsheetml/2009/9/main" objectType="CheckBox" fmlaLink="CL61" lockText="1" noThreeD="1"/>
</file>

<file path=xl/ctrlProps/ctrlProp47.xml><?xml version="1.0" encoding="utf-8"?>
<formControlPr xmlns="http://schemas.microsoft.com/office/spreadsheetml/2009/9/main" objectType="CheckBox" fmlaLink="CL59" lockText="1" noThreeD="1"/>
</file>

<file path=xl/ctrlProps/ctrlProp48.xml><?xml version="1.0" encoding="utf-8"?>
<formControlPr xmlns="http://schemas.microsoft.com/office/spreadsheetml/2009/9/main" objectType="CheckBox" fmlaLink="CL60" lockText="1" noThreeD="1"/>
</file>

<file path=xl/ctrlProps/ctrlProp49.xml><?xml version="1.0" encoding="utf-8"?>
<formControlPr xmlns="http://schemas.microsoft.com/office/spreadsheetml/2009/9/main" objectType="CheckBox" fmlaLink="CL54" lockText="1" noThreeD="1"/>
</file>

<file path=xl/ctrlProps/ctrlProp5.xml><?xml version="1.0" encoding="utf-8"?>
<formControlPr xmlns="http://schemas.microsoft.com/office/spreadsheetml/2009/9/main" objectType="CheckBox" fmlaLink="CL54" lockText="1" noThreeD="1"/>
</file>

<file path=xl/ctrlProps/ctrlProp50.xml><?xml version="1.0" encoding="utf-8"?>
<formControlPr xmlns="http://schemas.microsoft.com/office/spreadsheetml/2009/9/main" objectType="CheckBox" fmlaLink="CL55" lockText="1" noThreeD="1"/>
</file>

<file path=xl/ctrlProps/ctrlProp51.xml><?xml version="1.0" encoding="utf-8"?>
<formControlPr xmlns="http://schemas.microsoft.com/office/spreadsheetml/2009/9/main" objectType="CheckBox" fmlaLink="CL25" lockText="1" noThreeD="1"/>
</file>

<file path=xl/ctrlProps/ctrlProp52.xml><?xml version="1.0" encoding="utf-8"?>
<formControlPr xmlns="http://schemas.microsoft.com/office/spreadsheetml/2009/9/main" objectType="CheckBox" fmlaLink="CL56" lockText="1" noThreeD="1"/>
</file>

<file path=xl/ctrlProps/ctrlProp53.xml><?xml version="1.0" encoding="utf-8"?>
<formControlPr xmlns="http://schemas.microsoft.com/office/spreadsheetml/2009/9/main" objectType="CheckBox" fmlaLink="CL57" lockText="1" noThreeD="1"/>
</file>

<file path=xl/ctrlProps/ctrlProp54.xml><?xml version="1.0" encoding="utf-8"?>
<formControlPr xmlns="http://schemas.microsoft.com/office/spreadsheetml/2009/9/main" objectType="CheckBox" fmlaLink="CL58" lockText="1" noThreeD="1"/>
</file>

<file path=xl/ctrlProps/ctrlProp55.xml><?xml version="1.0" encoding="utf-8"?>
<formControlPr xmlns="http://schemas.microsoft.com/office/spreadsheetml/2009/9/main" objectType="CheckBox" fmlaLink="#REF!" lockText="1" noThreeD="1"/>
</file>

<file path=xl/ctrlProps/ctrlProp56.xml><?xml version="1.0" encoding="utf-8"?>
<formControlPr xmlns="http://schemas.microsoft.com/office/spreadsheetml/2009/9/main" objectType="CheckBox" fmlaLink="CL61" lockText="1" noThreeD="1"/>
</file>

<file path=xl/ctrlProps/ctrlProp57.xml><?xml version="1.0" encoding="utf-8"?>
<formControlPr xmlns="http://schemas.microsoft.com/office/spreadsheetml/2009/9/main" objectType="CheckBox" fmlaLink="CL59" lockText="1" noThreeD="1"/>
</file>

<file path=xl/ctrlProps/ctrlProp58.xml><?xml version="1.0" encoding="utf-8"?>
<formControlPr xmlns="http://schemas.microsoft.com/office/spreadsheetml/2009/9/main" objectType="CheckBox" fmlaLink="CL60" lockText="1" noThreeD="1"/>
</file>

<file path=xl/ctrlProps/ctrlProp59.xml><?xml version="1.0" encoding="utf-8"?>
<formControlPr xmlns="http://schemas.microsoft.com/office/spreadsheetml/2009/9/main" objectType="CheckBox" fmlaLink="CL24" lockText="1" noThreeD="1"/>
</file>

<file path=xl/ctrlProps/ctrlProp6.xml><?xml version="1.0" encoding="utf-8"?>
<formControlPr xmlns="http://schemas.microsoft.com/office/spreadsheetml/2009/9/main" objectType="CheckBox" fmlaLink="CL55" lockText="1" noThreeD="1"/>
</file>

<file path=xl/ctrlProps/ctrlProp60.xml><?xml version="1.0" encoding="utf-8"?>
<formControlPr xmlns="http://schemas.microsoft.com/office/spreadsheetml/2009/9/main" objectType="CheckBox" fmlaLink="CL54" lockText="1" noThreeD="1"/>
</file>

<file path=xl/ctrlProps/ctrlProp61.xml><?xml version="1.0" encoding="utf-8"?>
<formControlPr xmlns="http://schemas.microsoft.com/office/spreadsheetml/2009/9/main" objectType="CheckBox" fmlaLink="CL55" lockText="1" noThreeD="1"/>
</file>

<file path=xl/ctrlProps/ctrlProp62.xml><?xml version="1.0" encoding="utf-8"?>
<formControlPr xmlns="http://schemas.microsoft.com/office/spreadsheetml/2009/9/main" objectType="CheckBox" fmlaLink="CL25" lockText="1" noThreeD="1"/>
</file>

<file path=xl/ctrlProps/ctrlProp63.xml><?xml version="1.0" encoding="utf-8"?>
<formControlPr xmlns="http://schemas.microsoft.com/office/spreadsheetml/2009/9/main" objectType="CheckBox" fmlaLink="CL56" lockText="1" noThreeD="1"/>
</file>

<file path=xl/ctrlProps/ctrlProp64.xml><?xml version="1.0" encoding="utf-8"?>
<formControlPr xmlns="http://schemas.microsoft.com/office/spreadsheetml/2009/9/main" objectType="CheckBox" fmlaLink="CL57" lockText="1" noThreeD="1"/>
</file>

<file path=xl/ctrlProps/ctrlProp65.xml><?xml version="1.0" encoding="utf-8"?>
<formControlPr xmlns="http://schemas.microsoft.com/office/spreadsheetml/2009/9/main" objectType="CheckBox" fmlaLink="CL58" lockText="1" noThreeD="1"/>
</file>

<file path=xl/ctrlProps/ctrlProp66.xml><?xml version="1.0" encoding="utf-8"?>
<formControlPr xmlns="http://schemas.microsoft.com/office/spreadsheetml/2009/9/main" objectType="CheckBox" fmlaLink="#REF!" lockText="1" noThreeD="1"/>
</file>

<file path=xl/ctrlProps/ctrlProp67.xml><?xml version="1.0" encoding="utf-8"?>
<formControlPr xmlns="http://schemas.microsoft.com/office/spreadsheetml/2009/9/main" objectType="CheckBox" fmlaLink="CL61" lockText="1" noThreeD="1"/>
</file>

<file path=xl/ctrlProps/ctrlProp68.xml><?xml version="1.0" encoding="utf-8"?>
<formControlPr xmlns="http://schemas.microsoft.com/office/spreadsheetml/2009/9/main" objectType="CheckBox" fmlaLink="CL59" lockText="1" noThreeD="1"/>
</file>

<file path=xl/ctrlProps/ctrlProp69.xml><?xml version="1.0" encoding="utf-8"?>
<formControlPr xmlns="http://schemas.microsoft.com/office/spreadsheetml/2009/9/main" objectType="CheckBox" fmlaLink="CL60" lockText="1" noThreeD="1"/>
</file>

<file path=xl/ctrlProps/ctrlProp7.xml><?xml version="1.0" encoding="utf-8"?>
<formControlPr xmlns="http://schemas.microsoft.com/office/spreadsheetml/2009/9/main" objectType="CheckBox" fmlaLink="CL25" lockText="1" noThreeD="1"/>
</file>

<file path=xl/ctrlProps/ctrlProp70.xml><?xml version="1.0" encoding="utf-8"?>
<formControlPr xmlns="http://schemas.microsoft.com/office/spreadsheetml/2009/9/main" objectType="CheckBox" fmlaLink="CL54" lockText="1" noThreeD="1"/>
</file>

<file path=xl/ctrlProps/ctrlProp71.xml><?xml version="1.0" encoding="utf-8"?>
<formControlPr xmlns="http://schemas.microsoft.com/office/spreadsheetml/2009/9/main" objectType="CheckBox" fmlaLink="CL55" lockText="1" noThreeD="1"/>
</file>

<file path=xl/ctrlProps/ctrlProp72.xml><?xml version="1.0" encoding="utf-8"?>
<formControlPr xmlns="http://schemas.microsoft.com/office/spreadsheetml/2009/9/main" objectType="CheckBox" fmlaLink="CL25" lockText="1" noThreeD="1"/>
</file>

<file path=xl/ctrlProps/ctrlProp73.xml><?xml version="1.0" encoding="utf-8"?>
<formControlPr xmlns="http://schemas.microsoft.com/office/spreadsheetml/2009/9/main" objectType="CheckBox" fmlaLink="CL56" lockText="1" noThreeD="1"/>
</file>

<file path=xl/ctrlProps/ctrlProp74.xml><?xml version="1.0" encoding="utf-8"?>
<formControlPr xmlns="http://schemas.microsoft.com/office/spreadsheetml/2009/9/main" objectType="CheckBox" fmlaLink="CL57" lockText="1" noThreeD="1"/>
</file>

<file path=xl/ctrlProps/ctrlProp75.xml><?xml version="1.0" encoding="utf-8"?>
<formControlPr xmlns="http://schemas.microsoft.com/office/spreadsheetml/2009/9/main" objectType="CheckBox" fmlaLink="CL58" lockText="1" noThreeD="1"/>
</file>

<file path=xl/ctrlProps/ctrlProp76.xml><?xml version="1.0" encoding="utf-8"?>
<formControlPr xmlns="http://schemas.microsoft.com/office/spreadsheetml/2009/9/main" objectType="CheckBox" fmlaLink="#REF!" lockText="1" noThreeD="1"/>
</file>

<file path=xl/ctrlProps/ctrlProp77.xml><?xml version="1.0" encoding="utf-8"?>
<formControlPr xmlns="http://schemas.microsoft.com/office/spreadsheetml/2009/9/main" objectType="CheckBox" fmlaLink="CL61" lockText="1" noThreeD="1"/>
</file>

<file path=xl/ctrlProps/ctrlProp78.xml><?xml version="1.0" encoding="utf-8"?>
<formControlPr xmlns="http://schemas.microsoft.com/office/spreadsheetml/2009/9/main" objectType="CheckBox" fmlaLink="CL59" lockText="1" noThreeD="1"/>
</file>

<file path=xl/ctrlProps/ctrlProp79.xml><?xml version="1.0" encoding="utf-8"?>
<formControlPr xmlns="http://schemas.microsoft.com/office/spreadsheetml/2009/9/main" objectType="CheckBox" fmlaLink="CL60" lockText="1" noThreeD="1"/>
</file>

<file path=xl/ctrlProps/ctrlProp8.xml><?xml version="1.0" encoding="utf-8"?>
<formControlPr xmlns="http://schemas.microsoft.com/office/spreadsheetml/2009/9/main" objectType="CheckBox" fmlaLink="CL56" lockText="1" noThreeD="1"/>
</file>

<file path=xl/ctrlProps/ctrlProp80.xml><?xml version="1.0" encoding="utf-8"?>
<formControlPr xmlns="http://schemas.microsoft.com/office/spreadsheetml/2009/9/main" objectType="CheckBox" fmlaLink="CL24" lockText="1" noThreeD="1"/>
</file>

<file path=xl/ctrlProps/ctrlProp81.xml><?xml version="1.0" encoding="utf-8"?>
<formControlPr xmlns="http://schemas.microsoft.com/office/spreadsheetml/2009/9/main" objectType="CheckBox" fmlaLink="CL54" lockText="1" noThreeD="1"/>
</file>

<file path=xl/ctrlProps/ctrlProp82.xml><?xml version="1.0" encoding="utf-8"?>
<formControlPr xmlns="http://schemas.microsoft.com/office/spreadsheetml/2009/9/main" objectType="CheckBox" fmlaLink="CL55" lockText="1" noThreeD="1"/>
</file>

<file path=xl/ctrlProps/ctrlProp83.xml><?xml version="1.0" encoding="utf-8"?>
<formControlPr xmlns="http://schemas.microsoft.com/office/spreadsheetml/2009/9/main" objectType="CheckBox" fmlaLink="CL25" lockText="1" noThreeD="1"/>
</file>

<file path=xl/ctrlProps/ctrlProp84.xml><?xml version="1.0" encoding="utf-8"?>
<formControlPr xmlns="http://schemas.microsoft.com/office/spreadsheetml/2009/9/main" objectType="CheckBox" fmlaLink="CL56" lockText="1" noThreeD="1"/>
</file>

<file path=xl/ctrlProps/ctrlProp85.xml><?xml version="1.0" encoding="utf-8"?>
<formControlPr xmlns="http://schemas.microsoft.com/office/spreadsheetml/2009/9/main" objectType="CheckBox" fmlaLink="CL57" lockText="1" noThreeD="1"/>
</file>

<file path=xl/ctrlProps/ctrlProp86.xml><?xml version="1.0" encoding="utf-8"?>
<formControlPr xmlns="http://schemas.microsoft.com/office/spreadsheetml/2009/9/main" objectType="CheckBox" fmlaLink="CL58"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CL61" lockText="1" noThreeD="1"/>
</file>

<file path=xl/ctrlProps/ctrlProp89.xml><?xml version="1.0" encoding="utf-8"?>
<formControlPr xmlns="http://schemas.microsoft.com/office/spreadsheetml/2009/9/main" objectType="CheckBox" fmlaLink="CL59" lockText="1" noThreeD="1"/>
</file>

<file path=xl/ctrlProps/ctrlProp9.xml><?xml version="1.0" encoding="utf-8"?>
<formControlPr xmlns="http://schemas.microsoft.com/office/spreadsheetml/2009/9/main" objectType="CheckBox" fmlaLink="CL57" lockText="1" noThreeD="1"/>
</file>

<file path=xl/ctrlProps/ctrlProp90.xml><?xml version="1.0" encoding="utf-8"?>
<formControlPr xmlns="http://schemas.microsoft.com/office/spreadsheetml/2009/9/main" objectType="CheckBox" fmlaLink="CL60" lockText="1" noThreeD="1"/>
</file>

<file path=xl/ctrlProps/ctrlProp91.xml><?xml version="1.0" encoding="utf-8"?>
<formControlPr xmlns="http://schemas.microsoft.com/office/spreadsheetml/2009/9/main" objectType="CheckBox" fmlaLink="CL54" lockText="1" noThreeD="1"/>
</file>

<file path=xl/ctrlProps/ctrlProp92.xml><?xml version="1.0" encoding="utf-8"?>
<formControlPr xmlns="http://schemas.microsoft.com/office/spreadsheetml/2009/9/main" objectType="CheckBox" fmlaLink="CL55" lockText="1" noThreeD="1"/>
</file>

<file path=xl/ctrlProps/ctrlProp93.xml><?xml version="1.0" encoding="utf-8"?>
<formControlPr xmlns="http://schemas.microsoft.com/office/spreadsheetml/2009/9/main" objectType="CheckBox" fmlaLink="CL25" lockText="1" noThreeD="1"/>
</file>

<file path=xl/ctrlProps/ctrlProp94.xml><?xml version="1.0" encoding="utf-8"?>
<formControlPr xmlns="http://schemas.microsoft.com/office/spreadsheetml/2009/9/main" objectType="CheckBox" fmlaLink="CL56" lockText="1" noThreeD="1"/>
</file>

<file path=xl/ctrlProps/ctrlProp95.xml><?xml version="1.0" encoding="utf-8"?>
<formControlPr xmlns="http://schemas.microsoft.com/office/spreadsheetml/2009/9/main" objectType="CheckBox" fmlaLink="CL57" lockText="1" noThreeD="1"/>
</file>

<file path=xl/ctrlProps/ctrlProp96.xml><?xml version="1.0" encoding="utf-8"?>
<formControlPr xmlns="http://schemas.microsoft.com/office/spreadsheetml/2009/9/main" objectType="CheckBox" fmlaLink="CL58"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CL61" lockText="1" noThreeD="1"/>
</file>

<file path=xl/ctrlProps/ctrlProp99.xml><?xml version="1.0" encoding="utf-8"?>
<formControlPr xmlns="http://schemas.microsoft.com/office/spreadsheetml/2009/9/main" objectType="CheckBox" fmlaLink="CL59"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2217" y="17105641"/>
          <a:ext cx="9081051"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0" y="0"/>
          <a:ext cx="9171745" cy="1820516"/>
          <a:chOff x="0" y="0"/>
          <a:chExt cx="8857420" cy="1915766"/>
        </a:xfrm>
      </xdr:grpSpPr>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000-000005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000-000007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17</xdr:row>
          <xdr:rowOff>30480</xdr:rowOff>
        </xdr:from>
        <xdr:to>
          <xdr:col>71</xdr:col>
          <xdr:colOff>15240</xdr:colOff>
          <xdr:row>18</xdr:row>
          <xdr:rowOff>68580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18</xdr:row>
          <xdr:rowOff>30480</xdr:rowOff>
        </xdr:from>
        <xdr:to>
          <xdr:col>71</xdr:col>
          <xdr:colOff>15240</xdr:colOff>
          <xdr:row>18</xdr:row>
          <xdr:rowOff>259080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200-00000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200-00000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200-00000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200-00000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200-00000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200-00000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200-00000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200-00000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200-00000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18</xdr:row>
          <xdr:rowOff>30480</xdr:rowOff>
        </xdr:from>
        <xdr:to>
          <xdr:col>71</xdr:col>
          <xdr:colOff>15240</xdr:colOff>
          <xdr:row>18</xdr:row>
          <xdr:rowOff>259080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200-00000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200-00001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200-00001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200-00001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200-00001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200-00001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200-00001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200-00001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200-00001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200-00001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19</xdr:row>
          <xdr:rowOff>0</xdr:rowOff>
        </xdr:from>
        <xdr:to>
          <xdr:col>71</xdr:col>
          <xdr:colOff>15240</xdr:colOff>
          <xdr:row>20</xdr:row>
          <xdr:rowOff>1905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200-00001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14</xdr:row>
          <xdr:rowOff>30480</xdr:rowOff>
        </xdr:from>
        <xdr:to>
          <xdr:col>71</xdr:col>
          <xdr:colOff>15240</xdr:colOff>
          <xdr:row>14</xdr:row>
          <xdr:rowOff>259080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200-00001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200-00001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200-00002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200-00002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200-00002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200-00002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200-00002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15</xdr:row>
          <xdr:rowOff>30480</xdr:rowOff>
        </xdr:from>
        <xdr:to>
          <xdr:col>71</xdr:col>
          <xdr:colOff>15240</xdr:colOff>
          <xdr:row>18</xdr:row>
          <xdr:rowOff>15240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200-00002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16</xdr:row>
          <xdr:rowOff>30480</xdr:rowOff>
        </xdr:from>
        <xdr:to>
          <xdr:col>71</xdr:col>
          <xdr:colOff>15240</xdr:colOff>
          <xdr:row>17</xdr:row>
          <xdr:rowOff>68580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200-00002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200-00002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15</xdr:row>
          <xdr:rowOff>30480</xdr:rowOff>
        </xdr:from>
        <xdr:to>
          <xdr:col>71</xdr:col>
          <xdr:colOff>15240</xdr:colOff>
          <xdr:row>18</xdr:row>
          <xdr:rowOff>15240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200-00002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200-00002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200-00002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200-00002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200-00002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200-00002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200-00002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200-00002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16</xdr:row>
          <xdr:rowOff>30480</xdr:rowOff>
        </xdr:from>
        <xdr:to>
          <xdr:col>71</xdr:col>
          <xdr:colOff>15240</xdr:colOff>
          <xdr:row>17</xdr:row>
          <xdr:rowOff>68580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200-00003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17</xdr:row>
          <xdr:rowOff>30480</xdr:rowOff>
        </xdr:from>
        <xdr:to>
          <xdr:col>71</xdr:col>
          <xdr:colOff>15240</xdr:colOff>
          <xdr:row>18</xdr:row>
          <xdr:rowOff>68580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200-00003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14</xdr:row>
          <xdr:rowOff>30480</xdr:rowOff>
        </xdr:from>
        <xdr:to>
          <xdr:col>71</xdr:col>
          <xdr:colOff>15240</xdr:colOff>
          <xdr:row>14</xdr:row>
          <xdr:rowOff>259080</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200-00003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200-00003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0</xdr:rowOff>
        </xdr:from>
        <xdr:to>
          <xdr:col>71</xdr:col>
          <xdr:colOff>15240</xdr:colOff>
          <xdr:row>11</xdr:row>
          <xdr:rowOff>30480</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200-00003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200-00003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200-00003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200-00003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200-00003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200-00003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14</xdr:row>
          <xdr:rowOff>30480</xdr:rowOff>
        </xdr:from>
        <xdr:to>
          <xdr:col>71</xdr:col>
          <xdr:colOff>15240</xdr:colOff>
          <xdr:row>14</xdr:row>
          <xdr:rowOff>259080</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200-00003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15</xdr:row>
          <xdr:rowOff>30480</xdr:rowOff>
        </xdr:from>
        <xdr:to>
          <xdr:col>71</xdr:col>
          <xdr:colOff>15240</xdr:colOff>
          <xdr:row>18</xdr:row>
          <xdr:rowOff>15240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200-00003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200-00003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14</xdr:row>
          <xdr:rowOff>30480</xdr:rowOff>
        </xdr:from>
        <xdr:to>
          <xdr:col>71</xdr:col>
          <xdr:colOff>15240</xdr:colOff>
          <xdr:row>14</xdr:row>
          <xdr:rowOff>259080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200-00003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0</xdr:rowOff>
        </xdr:from>
        <xdr:to>
          <xdr:col>71</xdr:col>
          <xdr:colOff>15240</xdr:colOff>
          <xdr:row>11</xdr:row>
          <xdr:rowOff>30480</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200-00003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200-00003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200-00004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200-00004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200-00004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200-00004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200-00004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15</xdr:row>
          <xdr:rowOff>30480</xdr:rowOff>
        </xdr:from>
        <xdr:to>
          <xdr:col>71</xdr:col>
          <xdr:colOff>15240</xdr:colOff>
          <xdr:row>18</xdr:row>
          <xdr:rowOff>15240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200-00004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16</xdr:row>
          <xdr:rowOff>30480</xdr:rowOff>
        </xdr:from>
        <xdr:to>
          <xdr:col>71</xdr:col>
          <xdr:colOff>15240</xdr:colOff>
          <xdr:row>17</xdr:row>
          <xdr:rowOff>68580</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200-00004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200-00004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200-00004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0</xdr:rowOff>
        </xdr:from>
        <xdr:to>
          <xdr:col>71</xdr:col>
          <xdr:colOff>15240</xdr:colOff>
          <xdr:row>6</xdr:row>
          <xdr:rowOff>220980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200-00004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200-00004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200-00004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200-00004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200-00004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200-00004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200-00004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14</xdr:row>
          <xdr:rowOff>30480</xdr:rowOff>
        </xdr:from>
        <xdr:to>
          <xdr:col>71</xdr:col>
          <xdr:colOff>15240</xdr:colOff>
          <xdr:row>14</xdr:row>
          <xdr:rowOff>259080</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200-00005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200-00005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200-00005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0</xdr:rowOff>
        </xdr:from>
        <xdr:to>
          <xdr:col>71</xdr:col>
          <xdr:colOff>15240</xdr:colOff>
          <xdr:row>6</xdr:row>
          <xdr:rowOff>220980</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200-00005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200-00005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200-00005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200-00005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200-00005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200-00005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200-00005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14</xdr:row>
          <xdr:rowOff>30480</xdr:rowOff>
        </xdr:from>
        <xdr:to>
          <xdr:col>71</xdr:col>
          <xdr:colOff>15240</xdr:colOff>
          <xdr:row>14</xdr:row>
          <xdr:rowOff>259080</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200-00005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15</xdr:row>
          <xdr:rowOff>30480</xdr:rowOff>
        </xdr:from>
        <xdr:to>
          <xdr:col>71</xdr:col>
          <xdr:colOff>15240</xdr:colOff>
          <xdr:row>18</xdr:row>
          <xdr:rowOff>15240</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200-00005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200-00005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200-00005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0</xdr:rowOff>
        </xdr:from>
        <xdr:to>
          <xdr:col>71</xdr:col>
          <xdr:colOff>15240</xdr:colOff>
          <xdr:row>5</xdr:row>
          <xdr:rowOff>220980</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200-00005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200-00005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200-00006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200-00006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200-00006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200-00006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200-00006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200-00006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200-00006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200-00006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0</xdr:rowOff>
        </xdr:from>
        <xdr:to>
          <xdr:col>71</xdr:col>
          <xdr:colOff>15240</xdr:colOff>
          <xdr:row>5</xdr:row>
          <xdr:rowOff>220980</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200-00006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200-00006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200-00006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200-00006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200-00006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200-00006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200-00006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200-00006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14</xdr:row>
          <xdr:rowOff>30480</xdr:rowOff>
        </xdr:from>
        <xdr:to>
          <xdr:col>71</xdr:col>
          <xdr:colOff>15240</xdr:colOff>
          <xdr:row>14</xdr:row>
          <xdr:rowOff>259080</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200-00007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200-00007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200-00007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0</xdr:rowOff>
        </xdr:from>
        <xdr:to>
          <xdr:col>71</xdr:col>
          <xdr:colOff>15240</xdr:colOff>
          <xdr:row>5</xdr:row>
          <xdr:rowOff>30480</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200-00007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200-00007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200-00007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200-00007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200-00007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200-00007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200-00007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200-00007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200-00007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200-00007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0</xdr:rowOff>
        </xdr:from>
        <xdr:to>
          <xdr:col>71</xdr:col>
          <xdr:colOff>15240</xdr:colOff>
          <xdr:row>5</xdr:row>
          <xdr:rowOff>30480</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200-00007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200-00007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200-00007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200-00008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200-00008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200-00008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200-00008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200-00008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13</xdr:row>
          <xdr:rowOff>30480</xdr:rowOff>
        </xdr:from>
        <xdr:to>
          <xdr:col>71</xdr:col>
          <xdr:colOff>15240</xdr:colOff>
          <xdr:row>14</xdr:row>
          <xdr:rowOff>0</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200-00008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200-00008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200-00008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0</xdr:rowOff>
        </xdr:from>
        <xdr:to>
          <xdr:col>71</xdr:col>
          <xdr:colOff>15240</xdr:colOff>
          <xdr:row>4</xdr:row>
          <xdr:rowOff>30480</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200-00008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30480</xdr:rowOff>
        </xdr:from>
        <xdr:to>
          <xdr:col>71</xdr:col>
          <xdr:colOff>15240</xdr:colOff>
          <xdr:row>4</xdr:row>
          <xdr:rowOff>68580</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200-00008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200-00008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200-00008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200-00008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200-00008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200-00008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200-00008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200-00009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200-00009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0</xdr:rowOff>
        </xdr:from>
        <xdr:to>
          <xdr:col>71</xdr:col>
          <xdr:colOff>15240</xdr:colOff>
          <xdr:row>4</xdr:row>
          <xdr:rowOff>30480</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200-00009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30480</xdr:rowOff>
        </xdr:from>
        <xdr:to>
          <xdr:col>71</xdr:col>
          <xdr:colOff>15240</xdr:colOff>
          <xdr:row>4</xdr:row>
          <xdr:rowOff>68580</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200-00009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200-00009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200-00009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200-00009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200-00009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200-00009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200-00009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12</xdr:row>
          <xdr:rowOff>30480</xdr:rowOff>
        </xdr:from>
        <xdr:to>
          <xdr:col>71</xdr:col>
          <xdr:colOff>15240</xdr:colOff>
          <xdr:row>12</xdr:row>
          <xdr:rowOff>259080</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200-00009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200-00009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200-00009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2</xdr:row>
          <xdr:rowOff>0</xdr:rowOff>
        </xdr:from>
        <xdr:to>
          <xdr:col>71</xdr:col>
          <xdr:colOff>15240</xdr:colOff>
          <xdr:row>2</xdr:row>
          <xdr:rowOff>220980</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200-00009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2</xdr:row>
          <xdr:rowOff>30480</xdr:rowOff>
        </xdr:from>
        <xdr:to>
          <xdr:col>71</xdr:col>
          <xdr:colOff>15240</xdr:colOff>
          <xdr:row>2</xdr:row>
          <xdr:rowOff>259080</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200-00009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30480</xdr:rowOff>
        </xdr:from>
        <xdr:to>
          <xdr:col>71</xdr:col>
          <xdr:colOff>15240</xdr:colOff>
          <xdr:row>4</xdr:row>
          <xdr:rowOff>68580</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200-00009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200-0000A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200-0000A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200-0000A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200-0000A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200-0000A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200-0000A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200-0000A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2</xdr:row>
          <xdr:rowOff>0</xdr:rowOff>
        </xdr:from>
        <xdr:to>
          <xdr:col>71</xdr:col>
          <xdr:colOff>15240</xdr:colOff>
          <xdr:row>2</xdr:row>
          <xdr:rowOff>220980</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200-0000A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2</xdr:row>
          <xdr:rowOff>30480</xdr:rowOff>
        </xdr:from>
        <xdr:to>
          <xdr:col>71</xdr:col>
          <xdr:colOff>15240</xdr:colOff>
          <xdr:row>2</xdr:row>
          <xdr:rowOff>259080</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200-0000A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30480</xdr:rowOff>
        </xdr:from>
        <xdr:to>
          <xdr:col>71</xdr:col>
          <xdr:colOff>15240</xdr:colOff>
          <xdr:row>4</xdr:row>
          <xdr:rowOff>68580</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200-0000A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200-0000A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200-0000A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200-0000A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200-0000A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200-0000A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11</xdr:row>
          <xdr:rowOff>30480</xdr:rowOff>
        </xdr:from>
        <xdr:to>
          <xdr:col>71</xdr:col>
          <xdr:colOff>15240</xdr:colOff>
          <xdr:row>12</xdr:row>
          <xdr:rowOff>68580</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200-0000A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200-0000B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200-0000B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xdr:row>
          <xdr:rowOff>0</xdr:rowOff>
        </xdr:from>
        <xdr:to>
          <xdr:col>71</xdr:col>
          <xdr:colOff>15240</xdr:colOff>
          <xdr:row>2</xdr:row>
          <xdr:rowOff>30480</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200-0000B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xdr:row>
          <xdr:rowOff>30480</xdr:rowOff>
        </xdr:from>
        <xdr:to>
          <xdr:col>71</xdr:col>
          <xdr:colOff>15240</xdr:colOff>
          <xdr:row>2</xdr:row>
          <xdr:rowOff>68580</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200-0000B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2</xdr:row>
          <xdr:rowOff>30480</xdr:rowOff>
        </xdr:from>
        <xdr:to>
          <xdr:col>71</xdr:col>
          <xdr:colOff>15240</xdr:colOff>
          <xdr:row>2</xdr:row>
          <xdr:rowOff>259080</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200-0000B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30480</xdr:rowOff>
        </xdr:from>
        <xdr:to>
          <xdr:col>71</xdr:col>
          <xdr:colOff>15240</xdr:colOff>
          <xdr:row>4</xdr:row>
          <xdr:rowOff>68580</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200-0000B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200-0000B6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200-0000B7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200-0000B8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200-0000B9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200-0000BA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200-0000BB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xdr:row>
          <xdr:rowOff>0</xdr:rowOff>
        </xdr:from>
        <xdr:to>
          <xdr:col>71</xdr:col>
          <xdr:colOff>15240</xdr:colOff>
          <xdr:row>2</xdr:row>
          <xdr:rowOff>30480</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200-0000BC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1</xdr:row>
          <xdr:rowOff>30480</xdr:rowOff>
        </xdr:from>
        <xdr:to>
          <xdr:col>71</xdr:col>
          <xdr:colOff>15240</xdr:colOff>
          <xdr:row>2</xdr:row>
          <xdr:rowOff>68580</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200-0000BD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2</xdr:row>
          <xdr:rowOff>30480</xdr:rowOff>
        </xdr:from>
        <xdr:to>
          <xdr:col>71</xdr:col>
          <xdr:colOff>15240</xdr:colOff>
          <xdr:row>2</xdr:row>
          <xdr:rowOff>259080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200-0000BE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3</xdr:row>
          <xdr:rowOff>30480</xdr:rowOff>
        </xdr:from>
        <xdr:to>
          <xdr:col>71</xdr:col>
          <xdr:colOff>15240</xdr:colOff>
          <xdr:row>4</xdr:row>
          <xdr:rowOff>68580</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200-0000BF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4</xdr:row>
          <xdr:rowOff>30480</xdr:rowOff>
        </xdr:from>
        <xdr:to>
          <xdr:col>71</xdr:col>
          <xdr:colOff>15240</xdr:colOff>
          <xdr:row>5</xdr:row>
          <xdr:rowOff>68580</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200-0000C0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5</xdr:row>
          <xdr:rowOff>30480</xdr:rowOff>
        </xdr:from>
        <xdr:to>
          <xdr:col>71</xdr:col>
          <xdr:colOff>15240</xdr:colOff>
          <xdr:row>5</xdr:row>
          <xdr:rowOff>259080</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200-0000C1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6</xdr:row>
          <xdr:rowOff>30480</xdr:rowOff>
        </xdr:from>
        <xdr:to>
          <xdr:col>71</xdr:col>
          <xdr:colOff>15240</xdr:colOff>
          <xdr:row>6</xdr:row>
          <xdr:rowOff>259080</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200-0000C2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200-0000C3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8</xdr:row>
          <xdr:rowOff>0</xdr:rowOff>
        </xdr:from>
        <xdr:to>
          <xdr:col>71</xdr:col>
          <xdr:colOff>15240</xdr:colOff>
          <xdr:row>12</xdr:row>
          <xdr:rowOff>30480</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200-0000C4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106680</xdr:colOff>
          <xdr:row>7</xdr:row>
          <xdr:rowOff>30480</xdr:rowOff>
        </xdr:from>
        <xdr:to>
          <xdr:col>71</xdr:col>
          <xdr:colOff>15240</xdr:colOff>
          <xdr:row>11</xdr:row>
          <xdr:rowOff>68580</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200-0000C520000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1822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299136" y="701561"/>
          <a:ext cx="95095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5" name="Rectangle 4">
          <a:extLst>
            <a:ext uri="{FF2B5EF4-FFF2-40B4-BE49-F238E27FC236}">
              <a16:creationId xmlns:a16="http://schemas.microsoft.com/office/drawing/2014/main" id="{00000000-0008-0000-0400-000005000000}"/>
            </a:ext>
          </a:extLst>
        </xdr:cNvPr>
        <xdr:cNvSpPr/>
      </xdr:nvSpPr>
      <xdr:spPr>
        <a:xfrm>
          <a:off x="660671"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94327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3" name="Rectangle 2">
          <a:extLst>
            <a:ext uri="{FF2B5EF4-FFF2-40B4-BE49-F238E27FC236}">
              <a16:creationId xmlns:a16="http://schemas.microsoft.com/office/drawing/2014/main" id="{00000000-0008-0000-0500-000003000000}"/>
            </a:ext>
          </a:extLst>
        </xdr:cNvPr>
        <xdr:cNvSpPr/>
      </xdr:nvSpPr>
      <xdr:spPr>
        <a:xfrm>
          <a:off x="61011" y="701561"/>
          <a:ext cx="94333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4" name="Picture 3">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5" name="Rectangle 4">
          <a:extLst>
            <a:ext uri="{FF2B5EF4-FFF2-40B4-BE49-F238E27FC236}">
              <a16:creationId xmlns:a16="http://schemas.microsoft.com/office/drawing/2014/main" id="{00000000-0008-0000-0500-000005000000}"/>
            </a:ext>
          </a:extLst>
        </xdr:cNvPr>
        <xdr:cNvSpPr/>
      </xdr:nvSpPr>
      <xdr:spPr>
        <a:xfrm>
          <a:off x="4701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239624" cy="2038349"/>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525780</xdr:colOff>
          <xdr:row>24</xdr:row>
          <xdr:rowOff>30480</xdr:rowOff>
        </xdr:from>
        <xdr:to>
          <xdr:col>3</xdr:col>
          <xdr:colOff>2240280</xdr:colOff>
          <xdr:row>25</xdr:row>
          <xdr:rowOff>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600-000001140000}"/>
                </a:ext>
              </a:extLst>
            </xdr:cNvPr>
            <xdr:cNvSpPr/>
          </xdr:nvSpPr>
          <xdr:spPr>
            <a:xfrm>
              <a:off x="0" y="0"/>
              <a:ext cx="0" cy="0"/>
            </a:xfrm>
            <a:prstGeom prst="rect">
              <a:avLst/>
            </a:prstGeom>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487680</xdr:colOff>
          <xdr:row>486</xdr:row>
          <xdr:rowOff>182880</xdr:rowOff>
        </xdr:from>
        <xdr:to>
          <xdr:col>3</xdr:col>
          <xdr:colOff>2202180</xdr:colOff>
          <xdr:row>486</xdr:row>
          <xdr:rowOff>533400</xdr:rowOff>
        </xdr:to>
        <xdr:sp macro="" textlink="">
          <xdr:nvSpPr>
            <xdr:cNvPr id="5122" name="Button 2" hidden="1">
              <a:extLst>
                <a:ext uri="{63B3BB69-23CF-44E3-9099-C40C66FF867C}">
                  <a14:compatExt spid="_x0000_s5122"/>
                </a:ext>
                <a:ext uri="{FF2B5EF4-FFF2-40B4-BE49-F238E27FC236}">
                  <a16:creationId xmlns:a16="http://schemas.microsoft.com/office/drawing/2014/main" id="{00000000-0008-0000-0600-000002140000}"/>
                </a:ext>
              </a:extLst>
            </xdr:cNvPr>
            <xdr:cNvSpPr/>
          </xdr:nvSpPr>
          <xdr:spPr>
            <a:xfrm>
              <a:off x="0" y="0"/>
              <a:ext cx="0" cy="0"/>
            </a:xfrm>
            <a:prstGeom prst="rect">
              <a:avLst/>
            </a:prstGeom>
          </xdr:spPr>
          <xdr:txBody>
            <a:bodyPr vertOverflow="clip" wrap="square" lIns="36576" tIns="32004" rIns="36576" bIns="32004" anchor="ctr" upright="1"/>
            <a:lstStyle/>
            <a:p>
              <a:pPr algn="ctr" rtl="0">
                <a:defRPr sz="1000"/>
              </a:pPr>
              <a:r>
                <a:rPr lang="en-US" sz="1100" b="0" i="0" u="none" strike="noStrike" baseline="0">
                  <a:solidFill>
                    <a:srgbClr val="000000"/>
                  </a:solidFill>
                  <a:latin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9" name="Rectangle 8">
          <a:extLst>
            <a:ext uri="{FF2B5EF4-FFF2-40B4-BE49-F238E27FC236}">
              <a16:creationId xmlns:a16="http://schemas.microsoft.com/office/drawing/2014/main" id="{00000000-0008-0000-0600-000009000000}"/>
            </a:ext>
          </a:extLst>
        </xdr:cNvPr>
        <xdr:cNvSpPr/>
      </xdr:nvSpPr>
      <xdr:spPr>
        <a:xfrm>
          <a:off x="1371601" y="609600"/>
          <a:ext cx="9314324"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2211049" cy="1943100"/>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7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2021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VS01\203225$\SynchFolder\Exhibit%201.1%20-%20Hydro%20One%20Consolidated%20Continuity%20Schedule%20RSVA%20balances_2021%20update.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6 List"/>
      <sheetName val="1.1 Instruction Sheet"/>
      <sheetName val="1. Information Sheet"/>
      <sheetName val="2a. Continuity Schedule"/>
      <sheetName val="2b. Continuity Schedule"/>
      <sheetName val="3. Appendix A"/>
      <sheetName val="4. Billing Determinants"/>
      <sheetName val="5. Allocation of Balances"/>
      <sheetName val="6. Class A Consumption Data"/>
      <sheetName val="6.1a GA Allocation"/>
      <sheetName val="6.2a CBR B_Allocation"/>
      <sheetName val="6.2 CBR B"/>
      <sheetName val="7. Rate Rider Calculations"/>
      <sheetName val="2.1.7 Filing"/>
      <sheetName val="Summary Sheet"/>
      <sheetName val="Exhibit 1"/>
    </sheetNames>
    <definedNames>
      <definedName name="ClrAll3a_Click"/>
      <definedName name="ClrAll3b_Click"/>
    </definedNames>
    <sheetDataSet>
      <sheetData sheetId="0"/>
      <sheetData sheetId="1"/>
      <sheetData sheetId="2"/>
      <sheetData sheetId="3">
        <row r="61">
          <cell r="L61">
            <v>0</v>
          </cell>
        </row>
      </sheetData>
      <sheetData sheetId="4">
        <row r="20">
          <cell r="C20" t="str">
            <v>Account Descriptions</v>
          </cell>
        </row>
        <row r="32">
          <cell r="BT32">
            <v>-30922031.909119129</v>
          </cell>
        </row>
        <row r="45">
          <cell r="BT45">
            <v>-30922031.909119129</v>
          </cell>
        </row>
      </sheetData>
      <sheetData sheetId="5">
        <row r="20">
          <cell r="C20" t="str">
            <v>Account Descriptions</v>
          </cell>
        </row>
        <row r="45">
          <cell r="BT45">
            <v>0</v>
          </cell>
        </row>
        <row r="51">
          <cell r="C51" t="str">
            <v>Other Regulatory Assets - Sub-Account - Other</v>
          </cell>
        </row>
        <row r="52">
          <cell r="C52">
            <v>0</v>
          </cell>
        </row>
        <row r="53">
          <cell r="C53">
            <v>0</v>
          </cell>
        </row>
        <row r="54">
          <cell r="C54">
            <v>0</v>
          </cell>
        </row>
        <row r="55">
          <cell r="C55">
            <v>0</v>
          </cell>
        </row>
        <row r="56">
          <cell r="C56">
            <v>0</v>
          </cell>
        </row>
        <row r="57">
          <cell r="C57">
            <v>0</v>
          </cell>
        </row>
        <row r="58">
          <cell r="C58">
            <v>0</v>
          </cell>
        </row>
        <row r="59">
          <cell r="C59">
            <v>0</v>
          </cell>
        </row>
        <row r="60">
          <cell r="C60">
            <v>0</v>
          </cell>
        </row>
        <row r="61">
          <cell r="C61">
            <v>0</v>
          </cell>
        </row>
        <row r="62">
          <cell r="C62">
            <v>0</v>
          </cell>
        </row>
        <row r="63">
          <cell r="C63">
            <v>0</v>
          </cell>
        </row>
        <row r="64">
          <cell r="C64">
            <v>0</v>
          </cell>
        </row>
        <row r="65">
          <cell r="C65">
            <v>0</v>
          </cell>
        </row>
        <row r="66">
          <cell r="C66">
            <v>0</v>
          </cell>
        </row>
        <row r="67">
          <cell r="C67">
            <v>0</v>
          </cell>
        </row>
        <row r="68">
          <cell r="C68">
            <v>0</v>
          </cell>
        </row>
        <row r="69">
          <cell r="C69">
            <v>0</v>
          </cell>
        </row>
        <row r="70">
          <cell r="C70">
            <v>0</v>
          </cell>
        </row>
        <row r="88">
          <cell r="BT88">
            <v>0</v>
          </cell>
        </row>
      </sheetData>
      <sheetData sheetId="6">
        <row r="20">
          <cell r="E20" t="str">
            <v>Variance                           RRR vs. 2019 Balance                        (Principal + Interest)</v>
          </cell>
        </row>
      </sheetData>
      <sheetData sheetId="7">
        <row r="19">
          <cell r="B19" t="str">
            <v>Rate Class 
(Enter Rate Classes in cells below as they appear on your current tariff of rates and charges)</v>
          </cell>
          <cell r="C19" t="str">
            <v>Units</v>
          </cell>
          <cell r="D19" t="str">
            <v># of Customers</v>
          </cell>
          <cell r="E19" t="str">
            <v>Total 
Metered kWh</v>
          </cell>
          <cell r="F19" t="str">
            <v>Total 
Metered kW</v>
          </cell>
          <cell r="G19" t="str">
            <v>Metered kWh for 
Non-RPP Customers 4</v>
          </cell>
          <cell r="H19" t="str">
            <v>Metered kW for 
Non-RPP Customers 4</v>
          </cell>
          <cell r="I19" t="str">
            <v xml:space="preserve">Distribution Revenue </v>
          </cell>
          <cell r="J19" t="str">
            <v>Metered kWh for Wholesale Market Participants (WMP)</v>
          </cell>
          <cell r="K19" t="str">
            <v>Metered kW for Wholesale Market Participants (WMP)</v>
          </cell>
          <cell r="L19" t="str">
            <v xml:space="preserve">Total Metered kWh less WMP consumption 
(if applicable) </v>
          </cell>
          <cell r="M19" t="str">
            <v>Total Metered kW less WMP consumption  
(if applicable)</v>
          </cell>
          <cell r="N19" t="str">
            <v>GA Allocator for Class A, 
Non-WMP Customers 
(if applicable)2</v>
          </cell>
          <cell r="O19" t="str">
            <v>Forecast Total Metered Test Year kWh for Full Year Class A Customers</v>
          </cell>
          <cell r="P19" t="str">
            <v>Forecast Total Metered Test Year kWh for Transition Customers</v>
          </cell>
          <cell r="Q19">
            <v>0</v>
          </cell>
          <cell r="R19" t="str">
            <v xml:space="preserve"> Metered kW Consumption for New Class A customer(s) in the period prior to becoming Class A (i.e. Jan. 1 - June 30, 2015) </v>
          </cell>
          <cell r="S19" t="str">
            <v>Non-RPP Metered Consumption for Current Class B Customers (Non-RPP Consumption excluding WMP, Class A and Transition Customers' Consumption</v>
          </cell>
          <cell r="T19" t="str">
            <v>Total Metered kW for
Non-RPP Customers less WMP and 
Class A Consumption</v>
          </cell>
          <cell r="U19" t="str">
            <v>1595 Recovery Share Proportion (2009) 1</v>
          </cell>
          <cell r="V19" t="str">
            <v>1595 Recovery Share Proportion (2010) 1</v>
          </cell>
          <cell r="W19" t="str">
            <v>1595 Recovery Share Proportion (2014 and pre-2014) 1</v>
          </cell>
          <cell r="X19" t="str">
            <v>1595 Recovery Share Proportion (2015) 1</v>
          </cell>
          <cell r="Y19" t="str">
            <v>1595 Recovery Share Proportion (2016) 1</v>
          </cell>
          <cell r="Z19" t="str">
            <v>1595 Recovery Share Proportion (2017) 1</v>
          </cell>
          <cell r="AA19" t="str">
            <v>1595 Recovery Share Proportion (2017) 1</v>
          </cell>
          <cell r="AB19" t="str">
            <v>1595 Recovery Share Proportion (2018) 1</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row>
        <row r="23">
          <cell r="B23">
            <v>0</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row>
        <row r="35">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row>
        <row r="41">
          <cell r="B41" t="str">
            <v>Total</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row>
      </sheetData>
      <sheetData sheetId="8"/>
      <sheetData sheetId="9">
        <row r="30">
          <cell r="L30">
            <v>0</v>
          </cell>
          <cell r="M30">
            <v>0</v>
          </cell>
          <cell r="N30">
            <v>0</v>
          </cell>
          <cell r="O30">
            <v>0</v>
          </cell>
        </row>
        <row r="32">
          <cell r="L32">
            <v>0</v>
          </cell>
          <cell r="M32">
            <v>0</v>
          </cell>
          <cell r="N32">
            <v>0</v>
          </cell>
          <cell r="O32">
            <v>0</v>
          </cell>
        </row>
        <row r="33">
          <cell r="L33">
            <v>0</v>
          </cell>
          <cell r="M33">
            <v>0</v>
          </cell>
          <cell r="N33">
            <v>0</v>
          </cell>
          <cell r="O33">
            <v>0</v>
          </cell>
        </row>
        <row r="35">
          <cell r="L35">
            <v>0</v>
          </cell>
          <cell r="M35">
            <v>0</v>
          </cell>
          <cell r="N35">
            <v>0</v>
          </cell>
          <cell r="O35">
            <v>0</v>
          </cell>
        </row>
        <row r="36">
          <cell r="L36">
            <v>0</v>
          </cell>
          <cell r="M36">
            <v>0</v>
          </cell>
          <cell r="N36">
            <v>0</v>
          </cell>
          <cell r="O36">
            <v>0</v>
          </cell>
        </row>
        <row r="38">
          <cell r="L38">
            <v>0</v>
          </cell>
          <cell r="M38">
            <v>0</v>
          </cell>
          <cell r="N38">
            <v>0</v>
          </cell>
          <cell r="O38">
            <v>0</v>
          </cell>
        </row>
        <row r="39">
          <cell r="L39">
            <v>0</v>
          </cell>
          <cell r="M39">
            <v>0</v>
          </cell>
          <cell r="N39">
            <v>0</v>
          </cell>
          <cell r="O39">
            <v>0</v>
          </cell>
        </row>
        <row r="41">
          <cell r="L41">
            <v>0</v>
          </cell>
          <cell r="M41">
            <v>0</v>
          </cell>
          <cell r="N41">
            <v>0</v>
          </cell>
          <cell r="O41">
            <v>0</v>
          </cell>
        </row>
        <row r="42">
          <cell r="L42">
            <v>0</v>
          </cell>
          <cell r="M42">
            <v>0</v>
          </cell>
          <cell r="N42">
            <v>0</v>
          </cell>
          <cell r="O42">
            <v>0</v>
          </cell>
        </row>
        <row r="44">
          <cell r="L44">
            <v>0</v>
          </cell>
          <cell r="M44">
            <v>0</v>
          </cell>
          <cell r="N44">
            <v>0</v>
          </cell>
          <cell r="O44">
            <v>0</v>
          </cell>
        </row>
        <row r="45">
          <cell r="L45">
            <v>0</v>
          </cell>
          <cell r="M45">
            <v>0</v>
          </cell>
          <cell r="N45">
            <v>0</v>
          </cell>
          <cell r="O45">
            <v>0</v>
          </cell>
        </row>
        <row r="47">
          <cell r="L47">
            <v>0</v>
          </cell>
          <cell r="M47">
            <v>0</v>
          </cell>
          <cell r="N47">
            <v>0</v>
          </cell>
          <cell r="O47">
            <v>0</v>
          </cell>
        </row>
        <row r="48">
          <cell r="L48">
            <v>0</v>
          </cell>
          <cell r="M48">
            <v>0</v>
          </cell>
          <cell r="N48">
            <v>0</v>
          </cell>
          <cell r="O48">
            <v>0</v>
          </cell>
        </row>
        <row r="50">
          <cell r="L50">
            <v>0</v>
          </cell>
          <cell r="M50">
            <v>0</v>
          </cell>
          <cell r="N50">
            <v>0</v>
          </cell>
          <cell r="O50">
            <v>0</v>
          </cell>
        </row>
        <row r="51">
          <cell r="L51">
            <v>0</v>
          </cell>
          <cell r="M51">
            <v>0</v>
          </cell>
          <cell r="N51">
            <v>0</v>
          </cell>
          <cell r="O51">
            <v>0</v>
          </cell>
        </row>
        <row r="53">
          <cell r="L53">
            <v>0</v>
          </cell>
          <cell r="M53">
            <v>0</v>
          </cell>
          <cell r="N53">
            <v>0</v>
          </cell>
          <cell r="O53">
            <v>0</v>
          </cell>
        </row>
        <row r="54">
          <cell r="L54">
            <v>0</v>
          </cell>
          <cell r="M54">
            <v>0</v>
          </cell>
          <cell r="N54">
            <v>0</v>
          </cell>
          <cell r="O54">
            <v>0</v>
          </cell>
        </row>
        <row r="56">
          <cell r="L56">
            <v>0</v>
          </cell>
          <cell r="M56">
            <v>0</v>
          </cell>
          <cell r="N56">
            <v>0</v>
          </cell>
          <cell r="O56">
            <v>0</v>
          </cell>
        </row>
        <row r="57">
          <cell r="L57">
            <v>0</v>
          </cell>
          <cell r="M57">
            <v>0</v>
          </cell>
          <cell r="N57">
            <v>0</v>
          </cell>
          <cell r="O57">
            <v>0</v>
          </cell>
        </row>
        <row r="59">
          <cell r="L59">
            <v>0</v>
          </cell>
          <cell r="M59">
            <v>0</v>
          </cell>
          <cell r="N59">
            <v>0</v>
          </cell>
          <cell r="O59">
            <v>0</v>
          </cell>
        </row>
        <row r="60">
          <cell r="L60">
            <v>0</v>
          </cell>
          <cell r="M60">
            <v>0</v>
          </cell>
          <cell r="N60">
            <v>0</v>
          </cell>
          <cell r="O60">
            <v>0</v>
          </cell>
        </row>
        <row r="62">
          <cell r="L62">
            <v>0</v>
          </cell>
          <cell r="M62">
            <v>0</v>
          </cell>
          <cell r="N62">
            <v>0</v>
          </cell>
          <cell r="O62">
            <v>0</v>
          </cell>
        </row>
        <row r="63">
          <cell r="L63">
            <v>0</v>
          </cell>
          <cell r="M63">
            <v>0</v>
          </cell>
          <cell r="N63">
            <v>0</v>
          </cell>
          <cell r="O63">
            <v>0</v>
          </cell>
        </row>
        <row r="65">
          <cell r="L65">
            <v>0</v>
          </cell>
          <cell r="M65">
            <v>0</v>
          </cell>
          <cell r="N65">
            <v>0</v>
          </cell>
          <cell r="O65">
            <v>0</v>
          </cell>
        </row>
        <row r="66">
          <cell r="L66">
            <v>0</v>
          </cell>
          <cell r="M66">
            <v>0</v>
          </cell>
          <cell r="N66">
            <v>0</v>
          </cell>
          <cell r="O66">
            <v>0</v>
          </cell>
        </row>
        <row r="68">
          <cell r="L68">
            <v>0</v>
          </cell>
          <cell r="M68">
            <v>0</v>
          </cell>
          <cell r="N68">
            <v>0</v>
          </cell>
          <cell r="O68">
            <v>0</v>
          </cell>
        </row>
        <row r="69">
          <cell r="L69">
            <v>0</v>
          </cell>
          <cell r="M69">
            <v>0</v>
          </cell>
          <cell r="N69">
            <v>0</v>
          </cell>
          <cell r="O69">
            <v>0</v>
          </cell>
        </row>
        <row r="71">
          <cell r="L71">
            <v>0</v>
          </cell>
          <cell r="M71">
            <v>0</v>
          </cell>
          <cell r="N71">
            <v>0</v>
          </cell>
          <cell r="O71">
            <v>0</v>
          </cell>
        </row>
        <row r="72">
          <cell r="L72">
            <v>0</v>
          </cell>
          <cell r="M72">
            <v>0</v>
          </cell>
          <cell r="N72">
            <v>0</v>
          </cell>
          <cell r="O72">
            <v>0</v>
          </cell>
        </row>
        <row r="74">
          <cell r="L74">
            <v>0</v>
          </cell>
          <cell r="M74">
            <v>0</v>
          </cell>
          <cell r="N74">
            <v>0</v>
          </cell>
          <cell r="O74">
            <v>0</v>
          </cell>
        </row>
        <row r="75">
          <cell r="L75">
            <v>0</v>
          </cell>
          <cell r="M75">
            <v>0</v>
          </cell>
          <cell r="N75">
            <v>0</v>
          </cell>
          <cell r="O75">
            <v>0</v>
          </cell>
        </row>
        <row r="77">
          <cell r="L77">
            <v>0</v>
          </cell>
          <cell r="M77">
            <v>0</v>
          </cell>
          <cell r="N77">
            <v>0</v>
          </cell>
          <cell r="O77">
            <v>0</v>
          </cell>
        </row>
        <row r="78">
          <cell r="L78">
            <v>0</v>
          </cell>
          <cell r="M78">
            <v>0</v>
          </cell>
          <cell r="N78">
            <v>0</v>
          </cell>
          <cell r="O78">
            <v>0</v>
          </cell>
        </row>
        <row r="80">
          <cell r="L80">
            <v>0</v>
          </cell>
          <cell r="M80">
            <v>0</v>
          </cell>
          <cell r="N80">
            <v>0</v>
          </cell>
          <cell r="O80">
            <v>0</v>
          </cell>
        </row>
        <row r="81">
          <cell r="L81">
            <v>0</v>
          </cell>
          <cell r="M81">
            <v>0</v>
          </cell>
          <cell r="N81">
            <v>0</v>
          </cell>
          <cell r="O81">
            <v>0</v>
          </cell>
        </row>
        <row r="83">
          <cell r="L83">
            <v>0</v>
          </cell>
          <cell r="M83">
            <v>0</v>
          </cell>
          <cell r="N83">
            <v>0</v>
          </cell>
          <cell r="O83">
            <v>0</v>
          </cell>
        </row>
        <row r="84">
          <cell r="L84">
            <v>0</v>
          </cell>
          <cell r="M84">
            <v>0</v>
          </cell>
          <cell r="N84">
            <v>0</v>
          </cell>
          <cell r="O84">
            <v>0</v>
          </cell>
        </row>
        <row r="86">
          <cell r="L86">
            <v>0</v>
          </cell>
          <cell r="M86">
            <v>0</v>
          </cell>
          <cell r="N86">
            <v>0</v>
          </cell>
          <cell r="O86">
            <v>0</v>
          </cell>
        </row>
        <row r="87">
          <cell r="L87">
            <v>0</v>
          </cell>
          <cell r="M87">
            <v>0</v>
          </cell>
          <cell r="N87">
            <v>0</v>
          </cell>
          <cell r="O87">
            <v>0</v>
          </cell>
        </row>
        <row r="89">
          <cell r="L89">
            <v>0</v>
          </cell>
          <cell r="M89">
            <v>0</v>
          </cell>
          <cell r="N89">
            <v>0</v>
          </cell>
          <cell r="O89">
            <v>0</v>
          </cell>
        </row>
        <row r="90">
          <cell r="L90">
            <v>0</v>
          </cell>
          <cell r="M90">
            <v>0</v>
          </cell>
          <cell r="N90">
            <v>0</v>
          </cell>
          <cell r="O90">
            <v>0</v>
          </cell>
        </row>
        <row r="92">
          <cell r="L92">
            <v>0</v>
          </cell>
          <cell r="M92">
            <v>0</v>
          </cell>
          <cell r="N92">
            <v>0</v>
          </cell>
          <cell r="O92">
            <v>0</v>
          </cell>
        </row>
        <row r="93">
          <cell r="L93">
            <v>0</v>
          </cell>
          <cell r="M93">
            <v>0</v>
          </cell>
          <cell r="N93">
            <v>0</v>
          </cell>
          <cell r="O93">
            <v>0</v>
          </cell>
        </row>
        <row r="95">
          <cell r="L95">
            <v>0</v>
          </cell>
          <cell r="M95">
            <v>0</v>
          </cell>
          <cell r="N95">
            <v>0</v>
          </cell>
          <cell r="O95">
            <v>0</v>
          </cell>
        </row>
        <row r="96">
          <cell r="L96">
            <v>0</v>
          </cell>
          <cell r="M96">
            <v>0</v>
          </cell>
          <cell r="N96">
            <v>0</v>
          </cell>
          <cell r="O96">
            <v>0</v>
          </cell>
        </row>
        <row r="98">
          <cell r="L98">
            <v>0</v>
          </cell>
          <cell r="M98">
            <v>0</v>
          </cell>
          <cell r="N98">
            <v>0</v>
          </cell>
          <cell r="O98">
            <v>0</v>
          </cell>
        </row>
        <row r="99">
          <cell r="L99">
            <v>0</v>
          </cell>
          <cell r="M99">
            <v>0</v>
          </cell>
          <cell r="N99">
            <v>0</v>
          </cell>
          <cell r="O99">
            <v>0</v>
          </cell>
        </row>
        <row r="101">
          <cell r="L101">
            <v>0</v>
          </cell>
          <cell r="M101">
            <v>0</v>
          </cell>
          <cell r="N101">
            <v>0</v>
          </cell>
          <cell r="O101">
            <v>0</v>
          </cell>
        </row>
        <row r="102">
          <cell r="L102">
            <v>0</v>
          </cell>
          <cell r="M102">
            <v>0</v>
          </cell>
          <cell r="N102">
            <v>0</v>
          </cell>
          <cell r="O102">
            <v>0</v>
          </cell>
        </row>
        <row r="104">
          <cell r="L104">
            <v>0</v>
          </cell>
          <cell r="M104">
            <v>0</v>
          </cell>
          <cell r="N104">
            <v>0</v>
          </cell>
          <cell r="O104">
            <v>0</v>
          </cell>
        </row>
        <row r="105">
          <cell r="L105">
            <v>0</v>
          </cell>
          <cell r="M105">
            <v>0</v>
          </cell>
          <cell r="N105">
            <v>0</v>
          </cell>
          <cell r="O105">
            <v>0</v>
          </cell>
        </row>
        <row r="107">
          <cell r="L107">
            <v>0</v>
          </cell>
          <cell r="M107">
            <v>0</v>
          </cell>
          <cell r="N107">
            <v>0</v>
          </cell>
          <cell r="O107">
            <v>0</v>
          </cell>
        </row>
        <row r="108">
          <cell r="L108">
            <v>0</v>
          </cell>
          <cell r="M108">
            <v>0</v>
          </cell>
          <cell r="N108">
            <v>0</v>
          </cell>
          <cell r="O108">
            <v>0</v>
          </cell>
        </row>
        <row r="110">
          <cell r="L110">
            <v>0</v>
          </cell>
          <cell r="M110">
            <v>0</v>
          </cell>
          <cell r="N110">
            <v>0</v>
          </cell>
          <cell r="O110">
            <v>0</v>
          </cell>
        </row>
        <row r="111">
          <cell r="L111">
            <v>0</v>
          </cell>
          <cell r="M111">
            <v>0</v>
          </cell>
          <cell r="N111">
            <v>0</v>
          </cell>
          <cell r="O111">
            <v>0</v>
          </cell>
        </row>
        <row r="113">
          <cell r="L113">
            <v>0</v>
          </cell>
          <cell r="M113">
            <v>0</v>
          </cell>
          <cell r="N113">
            <v>0</v>
          </cell>
          <cell r="O113">
            <v>0</v>
          </cell>
        </row>
        <row r="114">
          <cell r="L114">
            <v>0</v>
          </cell>
          <cell r="M114">
            <v>0</v>
          </cell>
          <cell r="N114">
            <v>0</v>
          </cell>
          <cell r="O114">
            <v>0</v>
          </cell>
        </row>
        <row r="116">
          <cell r="L116">
            <v>0</v>
          </cell>
          <cell r="M116">
            <v>0</v>
          </cell>
          <cell r="N116">
            <v>0</v>
          </cell>
          <cell r="O116">
            <v>0</v>
          </cell>
        </row>
        <row r="117">
          <cell r="L117">
            <v>0</v>
          </cell>
          <cell r="M117">
            <v>0</v>
          </cell>
          <cell r="N117">
            <v>0</v>
          </cell>
          <cell r="O117">
            <v>0</v>
          </cell>
        </row>
        <row r="119">
          <cell r="L119">
            <v>0</v>
          </cell>
          <cell r="M119">
            <v>0</v>
          </cell>
          <cell r="N119">
            <v>0</v>
          </cell>
          <cell r="O119">
            <v>0</v>
          </cell>
        </row>
        <row r="120">
          <cell r="L120">
            <v>0</v>
          </cell>
          <cell r="M120">
            <v>0</v>
          </cell>
          <cell r="N120">
            <v>0</v>
          </cell>
          <cell r="O120">
            <v>0</v>
          </cell>
        </row>
        <row r="122">
          <cell r="L122">
            <v>0</v>
          </cell>
          <cell r="M122">
            <v>0</v>
          </cell>
          <cell r="N122">
            <v>0</v>
          </cell>
          <cell r="O122">
            <v>0</v>
          </cell>
        </row>
        <row r="123">
          <cell r="L123">
            <v>0</v>
          </cell>
          <cell r="M123">
            <v>0</v>
          </cell>
          <cell r="N123">
            <v>0</v>
          </cell>
          <cell r="O123">
            <v>0</v>
          </cell>
        </row>
        <row r="125">
          <cell r="L125">
            <v>0</v>
          </cell>
          <cell r="M125">
            <v>0</v>
          </cell>
          <cell r="N125">
            <v>0</v>
          </cell>
          <cell r="O125">
            <v>0</v>
          </cell>
        </row>
        <row r="126">
          <cell r="L126">
            <v>0</v>
          </cell>
          <cell r="M126">
            <v>0</v>
          </cell>
          <cell r="N126">
            <v>0</v>
          </cell>
          <cell r="O126">
            <v>0</v>
          </cell>
        </row>
        <row r="128">
          <cell r="L128">
            <v>0</v>
          </cell>
          <cell r="M128">
            <v>0</v>
          </cell>
          <cell r="N128">
            <v>0</v>
          </cell>
          <cell r="O128">
            <v>0</v>
          </cell>
        </row>
        <row r="129">
          <cell r="L129">
            <v>0</v>
          </cell>
          <cell r="M129">
            <v>0</v>
          </cell>
          <cell r="N129">
            <v>0</v>
          </cell>
          <cell r="O129">
            <v>0</v>
          </cell>
        </row>
        <row r="131">
          <cell r="L131">
            <v>0</v>
          </cell>
          <cell r="M131">
            <v>0</v>
          </cell>
          <cell r="N131">
            <v>0</v>
          </cell>
          <cell r="O131">
            <v>0</v>
          </cell>
        </row>
        <row r="132">
          <cell r="L132">
            <v>0</v>
          </cell>
          <cell r="M132">
            <v>0</v>
          </cell>
          <cell r="N132">
            <v>0</v>
          </cell>
          <cell r="O132">
            <v>0</v>
          </cell>
        </row>
        <row r="134">
          <cell r="L134">
            <v>0</v>
          </cell>
          <cell r="M134">
            <v>0</v>
          </cell>
          <cell r="N134">
            <v>0</v>
          </cell>
          <cell r="O134">
            <v>0</v>
          </cell>
        </row>
        <row r="135">
          <cell r="L135">
            <v>0</v>
          </cell>
          <cell r="M135">
            <v>0</v>
          </cell>
          <cell r="N135">
            <v>0</v>
          </cell>
          <cell r="O135">
            <v>0</v>
          </cell>
        </row>
        <row r="137">
          <cell r="L137">
            <v>0</v>
          </cell>
          <cell r="M137">
            <v>0</v>
          </cell>
          <cell r="N137">
            <v>0</v>
          </cell>
          <cell r="O137">
            <v>0</v>
          </cell>
        </row>
        <row r="138">
          <cell r="L138">
            <v>0</v>
          </cell>
          <cell r="M138">
            <v>0</v>
          </cell>
          <cell r="N138">
            <v>0</v>
          </cell>
          <cell r="O138">
            <v>0</v>
          </cell>
        </row>
        <row r="140">
          <cell r="L140">
            <v>0</v>
          </cell>
          <cell r="M140">
            <v>0</v>
          </cell>
          <cell r="N140">
            <v>0</v>
          </cell>
          <cell r="O140">
            <v>0</v>
          </cell>
        </row>
        <row r="141">
          <cell r="L141">
            <v>0</v>
          </cell>
          <cell r="M141">
            <v>0</v>
          </cell>
          <cell r="N141">
            <v>0</v>
          </cell>
          <cell r="O141">
            <v>0</v>
          </cell>
        </row>
        <row r="143">
          <cell r="L143">
            <v>0</v>
          </cell>
          <cell r="M143">
            <v>0</v>
          </cell>
          <cell r="N143">
            <v>0</v>
          </cell>
          <cell r="O143">
            <v>0</v>
          </cell>
        </row>
        <row r="144">
          <cell r="L144">
            <v>0</v>
          </cell>
          <cell r="M144">
            <v>0</v>
          </cell>
          <cell r="N144">
            <v>0</v>
          </cell>
          <cell r="O144">
            <v>0</v>
          </cell>
        </row>
        <row r="146">
          <cell r="L146">
            <v>0</v>
          </cell>
          <cell r="M146">
            <v>0</v>
          </cell>
          <cell r="N146">
            <v>0</v>
          </cell>
          <cell r="O146">
            <v>0</v>
          </cell>
        </row>
        <row r="147">
          <cell r="L147">
            <v>0</v>
          </cell>
          <cell r="M147">
            <v>0</v>
          </cell>
          <cell r="N147">
            <v>0</v>
          </cell>
          <cell r="O147">
            <v>0</v>
          </cell>
        </row>
        <row r="149">
          <cell r="L149">
            <v>0</v>
          </cell>
          <cell r="M149">
            <v>0</v>
          </cell>
          <cell r="N149">
            <v>0</v>
          </cell>
          <cell r="O149">
            <v>0</v>
          </cell>
        </row>
        <row r="150">
          <cell r="L150">
            <v>0</v>
          </cell>
          <cell r="M150">
            <v>0</v>
          </cell>
          <cell r="N150">
            <v>0</v>
          </cell>
          <cell r="O150">
            <v>0</v>
          </cell>
        </row>
        <row r="152">
          <cell r="L152">
            <v>0</v>
          </cell>
          <cell r="M152">
            <v>0</v>
          </cell>
          <cell r="N152">
            <v>0</v>
          </cell>
          <cell r="O152">
            <v>0</v>
          </cell>
        </row>
        <row r="153">
          <cell r="L153">
            <v>0</v>
          </cell>
          <cell r="M153">
            <v>0</v>
          </cell>
          <cell r="N153">
            <v>0</v>
          </cell>
          <cell r="O153">
            <v>0</v>
          </cell>
        </row>
        <row r="155">
          <cell r="L155">
            <v>0</v>
          </cell>
          <cell r="M155">
            <v>0</v>
          </cell>
          <cell r="N155">
            <v>0</v>
          </cell>
          <cell r="O155">
            <v>0</v>
          </cell>
        </row>
        <row r="156">
          <cell r="L156">
            <v>0</v>
          </cell>
          <cell r="M156">
            <v>0</v>
          </cell>
          <cell r="N156">
            <v>0</v>
          </cell>
          <cell r="O156">
            <v>0</v>
          </cell>
        </row>
        <row r="158">
          <cell r="L158">
            <v>0</v>
          </cell>
          <cell r="M158">
            <v>0</v>
          </cell>
          <cell r="N158">
            <v>0</v>
          </cell>
          <cell r="O158">
            <v>0</v>
          </cell>
        </row>
        <row r="159">
          <cell r="L159">
            <v>0</v>
          </cell>
          <cell r="M159">
            <v>0</v>
          </cell>
          <cell r="N159">
            <v>0</v>
          </cell>
          <cell r="O159">
            <v>0</v>
          </cell>
        </row>
        <row r="161">
          <cell r="L161">
            <v>0</v>
          </cell>
          <cell r="M161">
            <v>0</v>
          </cell>
          <cell r="N161">
            <v>0</v>
          </cell>
          <cell r="O161">
            <v>0</v>
          </cell>
        </row>
        <row r="162">
          <cell r="L162">
            <v>0</v>
          </cell>
          <cell r="M162">
            <v>0</v>
          </cell>
          <cell r="N162">
            <v>0</v>
          </cell>
          <cell r="O162">
            <v>0</v>
          </cell>
        </row>
        <row r="164">
          <cell r="L164">
            <v>0</v>
          </cell>
          <cell r="M164">
            <v>0</v>
          </cell>
          <cell r="N164">
            <v>0</v>
          </cell>
          <cell r="O164">
            <v>0</v>
          </cell>
        </row>
        <row r="165">
          <cell r="L165">
            <v>0</v>
          </cell>
          <cell r="M165">
            <v>0</v>
          </cell>
          <cell r="N165">
            <v>0</v>
          </cell>
          <cell r="O165">
            <v>0</v>
          </cell>
        </row>
        <row r="167">
          <cell r="L167">
            <v>0</v>
          </cell>
          <cell r="M167">
            <v>0</v>
          </cell>
          <cell r="N167">
            <v>0</v>
          </cell>
          <cell r="O167">
            <v>0</v>
          </cell>
        </row>
        <row r="168">
          <cell r="L168">
            <v>0</v>
          </cell>
          <cell r="M168">
            <v>0</v>
          </cell>
          <cell r="N168">
            <v>0</v>
          </cell>
          <cell r="O168">
            <v>0</v>
          </cell>
        </row>
        <row r="170">
          <cell r="L170">
            <v>0</v>
          </cell>
          <cell r="M170">
            <v>0</v>
          </cell>
          <cell r="N170">
            <v>0</v>
          </cell>
          <cell r="O170">
            <v>0</v>
          </cell>
        </row>
        <row r="171">
          <cell r="L171">
            <v>0</v>
          </cell>
          <cell r="M171">
            <v>0</v>
          </cell>
          <cell r="N171">
            <v>0</v>
          </cell>
          <cell r="O171">
            <v>0</v>
          </cell>
        </row>
        <row r="173">
          <cell r="L173">
            <v>0</v>
          </cell>
          <cell r="M173">
            <v>0</v>
          </cell>
          <cell r="N173">
            <v>0</v>
          </cell>
          <cell r="O173">
            <v>0</v>
          </cell>
        </row>
        <row r="174">
          <cell r="L174">
            <v>0</v>
          </cell>
          <cell r="M174">
            <v>0</v>
          </cell>
          <cell r="N174">
            <v>0</v>
          </cell>
          <cell r="O174">
            <v>0</v>
          </cell>
        </row>
        <row r="176">
          <cell r="L176">
            <v>0</v>
          </cell>
          <cell r="M176">
            <v>0</v>
          </cell>
          <cell r="N176">
            <v>0</v>
          </cell>
          <cell r="O176">
            <v>0</v>
          </cell>
        </row>
        <row r="177">
          <cell r="L177">
            <v>0</v>
          </cell>
          <cell r="M177">
            <v>0</v>
          </cell>
          <cell r="N177">
            <v>0</v>
          </cell>
          <cell r="O177">
            <v>0</v>
          </cell>
        </row>
        <row r="179">
          <cell r="L179">
            <v>0</v>
          </cell>
          <cell r="M179">
            <v>0</v>
          </cell>
          <cell r="N179">
            <v>0</v>
          </cell>
          <cell r="O179">
            <v>0</v>
          </cell>
        </row>
        <row r="180">
          <cell r="L180">
            <v>0</v>
          </cell>
          <cell r="M180">
            <v>0</v>
          </cell>
          <cell r="N180">
            <v>0</v>
          </cell>
          <cell r="O180">
            <v>0</v>
          </cell>
        </row>
        <row r="182">
          <cell r="L182">
            <v>0</v>
          </cell>
          <cell r="M182">
            <v>0</v>
          </cell>
          <cell r="N182">
            <v>0</v>
          </cell>
          <cell r="O182">
            <v>0</v>
          </cell>
        </row>
        <row r="183">
          <cell r="L183">
            <v>0</v>
          </cell>
          <cell r="M183">
            <v>0</v>
          </cell>
          <cell r="N183">
            <v>0</v>
          </cell>
          <cell r="O183">
            <v>0</v>
          </cell>
        </row>
        <row r="185">
          <cell r="L185">
            <v>0</v>
          </cell>
          <cell r="M185">
            <v>0</v>
          </cell>
          <cell r="N185">
            <v>0</v>
          </cell>
          <cell r="O185">
            <v>0</v>
          </cell>
        </row>
        <row r="186">
          <cell r="L186">
            <v>0</v>
          </cell>
          <cell r="M186">
            <v>0</v>
          </cell>
          <cell r="N186">
            <v>0</v>
          </cell>
          <cell r="O186">
            <v>0</v>
          </cell>
        </row>
        <row r="188">
          <cell r="L188">
            <v>0</v>
          </cell>
          <cell r="M188">
            <v>0</v>
          </cell>
          <cell r="N188">
            <v>0</v>
          </cell>
          <cell r="O188">
            <v>0</v>
          </cell>
        </row>
        <row r="189">
          <cell r="L189">
            <v>0</v>
          </cell>
          <cell r="M189">
            <v>0</v>
          </cell>
          <cell r="N189">
            <v>0</v>
          </cell>
          <cell r="O189">
            <v>0</v>
          </cell>
        </row>
        <row r="191">
          <cell r="L191">
            <v>0</v>
          </cell>
          <cell r="M191">
            <v>0</v>
          </cell>
          <cell r="N191">
            <v>0</v>
          </cell>
          <cell r="O191">
            <v>0</v>
          </cell>
        </row>
        <row r="192">
          <cell r="L192">
            <v>0</v>
          </cell>
          <cell r="M192">
            <v>0</v>
          </cell>
          <cell r="N192">
            <v>0</v>
          </cell>
          <cell r="O192">
            <v>0</v>
          </cell>
        </row>
        <row r="194">
          <cell r="L194">
            <v>0</v>
          </cell>
          <cell r="M194">
            <v>0</v>
          </cell>
          <cell r="N194">
            <v>0</v>
          </cell>
          <cell r="O194">
            <v>0</v>
          </cell>
        </row>
        <row r="195">
          <cell r="L195">
            <v>0</v>
          </cell>
          <cell r="M195">
            <v>0</v>
          </cell>
          <cell r="N195">
            <v>0</v>
          </cell>
          <cell r="O195">
            <v>0</v>
          </cell>
        </row>
        <row r="197">
          <cell r="L197">
            <v>0</v>
          </cell>
          <cell r="M197">
            <v>0</v>
          </cell>
          <cell r="N197">
            <v>0</v>
          </cell>
          <cell r="O197">
            <v>0</v>
          </cell>
        </row>
        <row r="198">
          <cell r="L198">
            <v>0</v>
          </cell>
          <cell r="M198">
            <v>0</v>
          </cell>
          <cell r="N198">
            <v>0</v>
          </cell>
          <cell r="O198">
            <v>0</v>
          </cell>
        </row>
        <row r="200">
          <cell r="L200">
            <v>0</v>
          </cell>
          <cell r="M200">
            <v>0</v>
          </cell>
          <cell r="N200">
            <v>0</v>
          </cell>
          <cell r="O200">
            <v>0</v>
          </cell>
        </row>
        <row r="201">
          <cell r="L201">
            <v>0</v>
          </cell>
          <cell r="M201">
            <v>0</v>
          </cell>
          <cell r="N201">
            <v>0</v>
          </cell>
          <cell r="O201">
            <v>0</v>
          </cell>
        </row>
        <row r="203">
          <cell r="L203">
            <v>0</v>
          </cell>
          <cell r="M203">
            <v>0</v>
          </cell>
          <cell r="N203">
            <v>0</v>
          </cell>
          <cell r="O203">
            <v>0</v>
          </cell>
        </row>
        <row r="204">
          <cell r="L204">
            <v>0</v>
          </cell>
          <cell r="M204">
            <v>0</v>
          </cell>
          <cell r="N204">
            <v>0</v>
          </cell>
          <cell r="O204">
            <v>0</v>
          </cell>
        </row>
        <row r="206">
          <cell r="L206">
            <v>0</v>
          </cell>
          <cell r="M206">
            <v>0</v>
          </cell>
          <cell r="N206">
            <v>0</v>
          </cell>
          <cell r="O206">
            <v>0</v>
          </cell>
        </row>
        <row r="207">
          <cell r="L207">
            <v>0</v>
          </cell>
          <cell r="M207">
            <v>0</v>
          </cell>
          <cell r="N207">
            <v>0</v>
          </cell>
          <cell r="O207">
            <v>0</v>
          </cell>
        </row>
        <row r="209">
          <cell r="L209">
            <v>0</v>
          </cell>
          <cell r="M209">
            <v>0</v>
          </cell>
          <cell r="N209">
            <v>0</v>
          </cell>
          <cell r="O209">
            <v>0</v>
          </cell>
        </row>
        <row r="210">
          <cell r="L210">
            <v>0</v>
          </cell>
          <cell r="M210">
            <v>0</v>
          </cell>
          <cell r="N210">
            <v>0</v>
          </cell>
          <cell r="O210">
            <v>0</v>
          </cell>
        </row>
        <row r="212">
          <cell r="L212">
            <v>0</v>
          </cell>
          <cell r="M212">
            <v>0</v>
          </cell>
          <cell r="N212">
            <v>0</v>
          </cell>
          <cell r="O212">
            <v>0</v>
          </cell>
        </row>
        <row r="213">
          <cell r="L213">
            <v>0</v>
          </cell>
          <cell r="M213">
            <v>0</v>
          </cell>
          <cell r="N213">
            <v>0</v>
          </cell>
          <cell r="O213">
            <v>0</v>
          </cell>
        </row>
        <row r="215">
          <cell r="L215">
            <v>0</v>
          </cell>
          <cell r="M215">
            <v>0</v>
          </cell>
          <cell r="N215">
            <v>0</v>
          </cell>
          <cell r="O215">
            <v>0</v>
          </cell>
        </row>
        <row r="216">
          <cell r="L216">
            <v>0</v>
          </cell>
          <cell r="M216">
            <v>0</v>
          </cell>
          <cell r="N216">
            <v>0</v>
          </cell>
          <cell r="O216">
            <v>0</v>
          </cell>
        </row>
        <row r="218">
          <cell r="L218">
            <v>0</v>
          </cell>
          <cell r="M218">
            <v>0</v>
          </cell>
          <cell r="N218">
            <v>0</v>
          </cell>
          <cell r="O218">
            <v>0</v>
          </cell>
        </row>
        <row r="219">
          <cell r="L219">
            <v>0</v>
          </cell>
          <cell r="M219">
            <v>0</v>
          </cell>
          <cell r="N219">
            <v>0</v>
          </cell>
          <cell r="O219">
            <v>0</v>
          </cell>
        </row>
        <row r="221">
          <cell r="L221">
            <v>0</v>
          </cell>
          <cell r="M221">
            <v>0</v>
          </cell>
          <cell r="N221">
            <v>0</v>
          </cell>
          <cell r="O221">
            <v>0</v>
          </cell>
        </row>
        <row r="222">
          <cell r="L222">
            <v>0</v>
          </cell>
          <cell r="M222">
            <v>0</v>
          </cell>
          <cell r="N222">
            <v>0</v>
          </cell>
          <cell r="O222">
            <v>0</v>
          </cell>
        </row>
        <row r="224">
          <cell r="L224">
            <v>0</v>
          </cell>
          <cell r="M224">
            <v>0</v>
          </cell>
          <cell r="N224">
            <v>0</v>
          </cell>
          <cell r="O224">
            <v>0</v>
          </cell>
        </row>
        <row r="225">
          <cell r="L225">
            <v>0</v>
          </cell>
          <cell r="M225">
            <v>0</v>
          </cell>
          <cell r="N225">
            <v>0</v>
          </cell>
          <cell r="O225">
            <v>0</v>
          </cell>
        </row>
        <row r="227">
          <cell r="L227">
            <v>0</v>
          </cell>
          <cell r="M227">
            <v>0</v>
          </cell>
          <cell r="N227">
            <v>0</v>
          </cell>
          <cell r="O227">
            <v>0</v>
          </cell>
        </row>
        <row r="228">
          <cell r="L228">
            <v>0</v>
          </cell>
          <cell r="M228">
            <v>0</v>
          </cell>
          <cell r="N228">
            <v>0</v>
          </cell>
          <cell r="O228">
            <v>0</v>
          </cell>
        </row>
        <row r="230">
          <cell r="L230">
            <v>0</v>
          </cell>
          <cell r="M230">
            <v>0</v>
          </cell>
          <cell r="N230">
            <v>0</v>
          </cell>
          <cell r="O230">
            <v>0</v>
          </cell>
        </row>
        <row r="231">
          <cell r="L231">
            <v>0</v>
          </cell>
          <cell r="M231">
            <v>0</v>
          </cell>
          <cell r="N231">
            <v>0</v>
          </cell>
          <cell r="O231">
            <v>0</v>
          </cell>
        </row>
        <row r="233">
          <cell r="L233">
            <v>0</v>
          </cell>
          <cell r="M233">
            <v>0</v>
          </cell>
          <cell r="N233">
            <v>0</v>
          </cell>
          <cell r="O233">
            <v>0</v>
          </cell>
        </row>
        <row r="234">
          <cell r="L234">
            <v>0</v>
          </cell>
          <cell r="M234">
            <v>0</v>
          </cell>
          <cell r="N234">
            <v>0</v>
          </cell>
          <cell r="O234">
            <v>0</v>
          </cell>
        </row>
        <row r="236">
          <cell r="L236">
            <v>0</v>
          </cell>
          <cell r="M236">
            <v>0</v>
          </cell>
          <cell r="N236">
            <v>0</v>
          </cell>
          <cell r="O236">
            <v>0</v>
          </cell>
        </row>
        <row r="237">
          <cell r="L237">
            <v>0</v>
          </cell>
          <cell r="M237">
            <v>0</v>
          </cell>
          <cell r="N237">
            <v>0</v>
          </cell>
          <cell r="O237">
            <v>0</v>
          </cell>
        </row>
        <row r="239">
          <cell r="L239">
            <v>0</v>
          </cell>
          <cell r="M239">
            <v>0</v>
          </cell>
          <cell r="N239">
            <v>0</v>
          </cell>
          <cell r="O239">
            <v>0</v>
          </cell>
        </row>
        <row r="240">
          <cell r="L240">
            <v>0</v>
          </cell>
          <cell r="M240">
            <v>0</v>
          </cell>
          <cell r="N240">
            <v>0</v>
          </cell>
          <cell r="O240">
            <v>0</v>
          </cell>
        </row>
        <row r="242">
          <cell r="L242">
            <v>0</v>
          </cell>
          <cell r="M242">
            <v>0</v>
          </cell>
          <cell r="N242">
            <v>0</v>
          </cell>
          <cell r="O242">
            <v>0</v>
          </cell>
        </row>
        <row r="243">
          <cell r="L243">
            <v>0</v>
          </cell>
          <cell r="M243">
            <v>0</v>
          </cell>
          <cell r="N243">
            <v>0</v>
          </cell>
          <cell r="O243">
            <v>0</v>
          </cell>
        </row>
        <row r="245">
          <cell r="L245">
            <v>0</v>
          </cell>
          <cell r="M245">
            <v>0</v>
          </cell>
          <cell r="N245">
            <v>0</v>
          </cell>
          <cell r="O245">
            <v>0</v>
          </cell>
        </row>
        <row r="246">
          <cell r="L246">
            <v>0</v>
          </cell>
          <cell r="M246">
            <v>0</v>
          </cell>
          <cell r="N246">
            <v>0</v>
          </cell>
          <cell r="O246">
            <v>0</v>
          </cell>
        </row>
        <row r="248">
          <cell r="L248">
            <v>0</v>
          </cell>
          <cell r="M248">
            <v>0</v>
          </cell>
          <cell r="N248">
            <v>0</v>
          </cell>
          <cell r="O248">
            <v>0</v>
          </cell>
        </row>
        <row r="249">
          <cell r="L249">
            <v>0</v>
          </cell>
          <cell r="M249">
            <v>0</v>
          </cell>
          <cell r="N249">
            <v>0</v>
          </cell>
          <cell r="O249">
            <v>0</v>
          </cell>
        </row>
        <row r="251">
          <cell r="L251">
            <v>0</v>
          </cell>
          <cell r="M251">
            <v>0</v>
          </cell>
          <cell r="N251">
            <v>0</v>
          </cell>
          <cell r="O251">
            <v>0</v>
          </cell>
        </row>
        <row r="252">
          <cell r="L252">
            <v>0</v>
          </cell>
          <cell r="M252">
            <v>0</v>
          </cell>
          <cell r="N252">
            <v>0</v>
          </cell>
          <cell r="O252">
            <v>0</v>
          </cell>
        </row>
        <row r="254">
          <cell r="L254">
            <v>0</v>
          </cell>
          <cell r="M254">
            <v>0</v>
          </cell>
          <cell r="N254">
            <v>0</v>
          </cell>
          <cell r="O254">
            <v>0</v>
          </cell>
        </row>
        <row r="255">
          <cell r="L255">
            <v>0</v>
          </cell>
          <cell r="M255">
            <v>0</v>
          </cell>
          <cell r="N255">
            <v>0</v>
          </cell>
          <cell r="O255">
            <v>0</v>
          </cell>
        </row>
        <row r="257">
          <cell r="L257">
            <v>0</v>
          </cell>
          <cell r="M257">
            <v>0</v>
          </cell>
          <cell r="N257">
            <v>0</v>
          </cell>
          <cell r="O257">
            <v>0</v>
          </cell>
        </row>
        <row r="258">
          <cell r="L258">
            <v>0</v>
          </cell>
          <cell r="M258">
            <v>0</v>
          </cell>
          <cell r="N258">
            <v>0</v>
          </cell>
          <cell r="O258">
            <v>0</v>
          </cell>
        </row>
        <row r="260">
          <cell r="L260">
            <v>0</v>
          </cell>
          <cell r="M260">
            <v>0</v>
          </cell>
          <cell r="N260">
            <v>0</v>
          </cell>
          <cell r="O260">
            <v>0</v>
          </cell>
        </row>
        <row r="261">
          <cell r="L261">
            <v>0</v>
          </cell>
          <cell r="M261">
            <v>0</v>
          </cell>
          <cell r="N261">
            <v>0</v>
          </cell>
          <cell r="O261">
            <v>0</v>
          </cell>
        </row>
        <row r="263">
          <cell r="L263">
            <v>0</v>
          </cell>
          <cell r="M263">
            <v>0</v>
          </cell>
          <cell r="N263">
            <v>0</v>
          </cell>
          <cell r="O263">
            <v>0</v>
          </cell>
        </row>
        <row r="264">
          <cell r="L264">
            <v>0</v>
          </cell>
          <cell r="M264">
            <v>0</v>
          </cell>
          <cell r="N264">
            <v>0</v>
          </cell>
          <cell r="O264">
            <v>0</v>
          </cell>
        </row>
        <row r="266">
          <cell r="L266">
            <v>0</v>
          </cell>
          <cell r="M266">
            <v>0</v>
          </cell>
          <cell r="N266">
            <v>0</v>
          </cell>
          <cell r="O266">
            <v>0</v>
          </cell>
        </row>
        <row r="267">
          <cell r="L267">
            <v>0</v>
          </cell>
          <cell r="M267">
            <v>0</v>
          </cell>
          <cell r="N267">
            <v>0</v>
          </cell>
          <cell r="O267">
            <v>0</v>
          </cell>
        </row>
        <row r="269">
          <cell r="L269">
            <v>0</v>
          </cell>
          <cell r="M269">
            <v>0</v>
          </cell>
          <cell r="N269">
            <v>0</v>
          </cell>
          <cell r="O269">
            <v>0</v>
          </cell>
        </row>
        <row r="270">
          <cell r="L270">
            <v>0</v>
          </cell>
          <cell r="M270">
            <v>0</v>
          </cell>
          <cell r="N270">
            <v>0</v>
          </cell>
          <cell r="O270">
            <v>0</v>
          </cell>
        </row>
        <row r="272">
          <cell r="L272">
            <v>0</v>
          </cell>
          <cell r="M272">
            <v>0</v>
          </cell>
          <cell r="N272">
            <v>0</v>
          </cell>
          <cell r="O272">
            <v>0</v>
          </cell>
        </row>
        <row r="273">
          <cell r="L273">
            <v>0</v>
          </cell>
          <cell r="M273">
            <v>0</v>
          </cell>
          <cell r="N273">
            <v>0</v>
          </cell>
          <cell r="O273">
            <v>0</v>
          </cell>
        </row>
        <row r="275">
          <cell r="L275">
            <v>0</v>
          </cell>
          <cell r="M275">
            <v>0</v>
          </cell>
          <cell r="N275">
            <v>0</v>
          </cell>
          <cell r="O275">
            <v>0</v>
          </cell>
        </row>
        <row r="276">
          <cell r="L276">
            <v>0</v>
          </cell>
          <cell r="M276">
            <v>0</v>
          </cell>
          <cell r="N276">
            <v>0</v>
          </cell>
          <cell r="O276">
            <v>0</v>
          </cell>
        </row>
        <row r="278">
          <cell r="L278">
            <v>0</v>
          </cell>
          <cell r="M278">
            <v>0</v>
          </cell>
          <cell r="N278">
            <v>0</v>
          </cell>
          <cell r="O278">
            <v>0</v>
          </cell>
        </row>
        <row r="279">
          <cell r="L279">
            <v>0</v>
          </cell>
          <cell r="M279">
            <v>0</v>
          </cell>
          <cell r="N279">
            <v>0</v>
          </cell>
          <cell r="O279">
            <v>0</v>
          </cell>
        </row>
        <row r="281">
          <cell r="L281">
            <v>0</v>
          </cell>
          <cell r="M281">
            <v>0</v>
          </cell>
          <cell r="N281">
            <v>0</v>
          </cell>
          <cell r="O281">
            <v>0</v>
          </cell>
        </row>
        <row r="282">
          <cell r="L282">
            <v>0</v>
          </cell>
          <cell r="M282">
            <v>0</v>
          </cell>
          <cell r="N282">
            <v>0</v>
          </cell>
          <cell r="O282">
            <v>0</v>
          </cell>
        </row>
        <row r="284">
          <cell r="L284">
            <v>0</v>
          </cell>
          <cell r="M284">
            <v>0</v>
          </cell>
          <cell r="N284">
            <v>0</v>
          </cell>
          <cell r="O284">
            <v>0</v>
          </cell>
        </row>
        <row r="285">
          <cell r="L285">
            <v>0</v>
          </cell>
          <cell r="M285">
            <v>0</v>
          </cell>
          <cell r="N285">
            <v>0</v>
          </cell>
          <cell r="O285">
            <v>0</v>
          </cell>
        </row>
        <row r="287">
          <cell r="L287">
            <v>0</v>
          </cell>
          <cell r="M287">
            <v>0</v>
          </cell>
          <cell r="N287">
            <v>0</v>
          </cell>
          <cell r="O287">
            <v>0</v>
          </cell>
        </row>
        <row r="288">
          <cell r="L288">
            <v>0</v>
          </cell>
          <cell r="M288">
            <v>0</v>
          </cell>
          <cell r="N288">
            <v>0</v>
          </cell>
          <cell r="O288">
            <v>0</v>
          </cell>
        </row>
        <row r="290">
          <cell r="L290">
            <v>0</v>
          </cell>
          <cell r="M290">
            <v>0</v>
          </cell>
          <cell r="N290">
            <v>0</v>
          </cell>
          <cell r="O290">
            <v>0</v>
          </cell>
        </row>
        <row r="291">
          <cell r="L291">
            <v>0</v>
          </cell>
          <cell r="M291">
            <v>0</v>
          </cell>
          <cell r="N291">
            <v>0</v>
          </cell>
          <cell r="O291">
            <v>0</v>
          </cell>
        </row>
        <row r="293">
          <cell r="L293">
            <v>0</v>
          </cell>
          <cell r="M293">
            <v>0</v>
          </cell>
          <cell r="N293">
            <v>0</v>
          </cell>
          <cell r="O293">
            <v>0</v>
          </cell>
        </row>
        <row r="294">
          <cell r="L294">
            <v>0</v>
          </cell>
          <cell r="M294">
            <v>0</v>
          </cell>
          <cell r="N294">
            <v>0</v>
          </cell>
          <cell r="O294">
            <v>0</v>
          </cell>
        </row>
        <row r="296">
          <cell r="L296">
            <v>0</v>
          </cell>
          <cell r="M296">
            <v>0</v>
          </cell>
          <cell r="N296">
            <v>0</v>
          </cell>
          <cell r="O296">
            <v>0</v>
          </cell>
        </row>
        <row r="297">
          <cell r="L297">
            <v>0</v>
          </cell>
          <cell r="M297">
            <v>0</v>
          </cell>
          <cell r="N297">
            <v>0</v>
          </cell>
          <cell r="O297">
            <v>0</v>
          </cell>
        </row>
        <row r="299">
          <cell r="L299">
            <v>0</v>
          </cell>
          <cell r="M299">
            <v>0</v>
          </cell>
          <cell r="N299">
            <v>0</v>
          </cell>
          <cell r="O299">
            <v>0</v>
          </cell>
        </row>
        <row r="300">
          <cell r="L300">
            <v>0</v>
          </cell>
          <cell r="M300">
            <v>0</v>
          </cell>
          <cell r="N300">
            <v>0</v>
          </cell>
          <cell r="O300">
            <v>0</v>
          </cell>
        </row>
        <row r="302">
          <cell r="L302">
            <v>0</v>
          </cell>
          <cell r="M302">
            <v>0</v>
          </cell>
          <cell r="N302">
            <v>0</v>
          </cell>
          <cell r="O302">
            <v>0</v>
          </cell>
        </row>
        <row r="303">
          <cell r="L303">
            <v>0</v>
          </cell>
          <cell r="M303">
            <v>0</v>
          </cell>
          <cell r="N303">
            <v>0</v>
          </cell>
          <cell r="O303">
            <v>0</v>
          </cell>
        </row>
        <row r="305">
          <cell r="L305">
            <v>0</v>
          </cell>
          <cell r="M305">
            <v>0</v>
          </cell>
          <cell r="N305">
            <v>0</v>
          </cell>
          <cell r="O305">
            <v>0</v>
          </cell>
        </row>
        <row r="306">
          <cell r="L306">
            <v>0</v>
          </cell>
          <cell r="M306">
            <v>0</v>
          </cell>
          <cell r="N306">
            <v>0</v>
          </cell>
          <cell r="O306">
            <v>0</v>
          </cell>
        </row>
        <row r="308">
          <cell r="L308">
            <v>0</v>
          </cell>
          <cell r="M308">
            <v>0</v>
          </cell>
          <cell r="N308">
            <v>0</v>
          </cell>
          <cell r="O308">
            <v>0</v>
          </cell>
        </row>
        <row r="309">
          <cell r="L309">
            <v>0</v>
          </cell>
          <cell r="M309">
            <v>0</v>
          </cell>
          <cell r="N309">
            <v>0</v>
          </cell>
          <cell r="O309">
            <v>0</v>
          </cell>
        </row>
        <row r="311">
          <cell r="L311">
            <v>0</v>
          </cell>
          <cell r="M311">
            <v>0</v>
          </cell>
          <cell r="N311">
            <v>0</v>
          </cell>
          <cell r="O311">
            <v>0</v>
          </cell>
        </row>
        <row r="312">
          <cell r="L312">
            <v>0</v>
          </cell>
          <cell r="M312">
            <v>0</v>
          </cell>
          <cell r="N312">
            <v>0</v>
          </cell>
          <cell r="O312">
            <v>0</v>
          </cell>
        </row>
        <row r="314">
          <cell r="L314">
            <v>0</v>
          </cell>
          <cell r="M314">
            <v>0</v>
          </cell>
          <cell r="N314">
            <v>0</v>
          </cell>
          <cell r="O314">
            <v>0</v>
          </cell>
        </row>
        <row r="315">
          <cell r="L315">
            <v>0</v>
          </cell>
          <cell r="M315">
            <v>0</v>
          </cell>
          <cell r="N315">
            <v>0</v>
          </cell>
          <cell r="O315">
            <v>0</v>
          </cell>
        </row>
        <row r="317">
          <cell r="L317">
            <v>0</v>
          </cell>
          <cell r="M317">
            <v>0</v>
          </cell>
          <cell r="N317">
            <v>0</v>
          </cell>
          <cell r="O317">
            <v>0</v>
          </cell>
        </row>
        <row r="318">
          <cell r="L318">
            <v>0</v>
          </cell>
          <cell r="M318">
            <v>0</v>
          </cell>
          <cell r="N318">
            <v>0</v>
          </cell>
          <cell r="O318">
            <v>0</v>
          </cell>
        </row>
        <row r="320">
          <cell r="L320">
            <v>0</v>
          </cell>
          <cell r="M320">
            <v>0</v>
          </cell>
          <cell r="N320">
            <v>0</v>
          </cell>
          <cell r="O320">
            <v>0</v>
          </cell>
        </row>
        <row r="321">
          <cell r="L321">
            <v>0</v>
          </cell>
          <cell r="M321">
            <v>0</v>
          </cell>
          <cell r="N321">
            <v>0</v>
          </cell>
          <cell r="O321">
            <v>0</v>
          </cell>
        </row>
        <row r="323">
          <cell r="L323">
            <v>0</v>
          </cell>
          <cell r="M323">
            <v>0</v>
          </cell>
          <cell r="N323">
            <v>0</v>
          </cell>
          <cell r="O323">
            <v>0</v>
          </cell>
        </row>
        <row r="324">
          <cell r="L324">
            <v>0</v>
          </cell>
          <cell r="M324">
            <v>0</v>
          </cell>
          <cell r="N324">
            <v>0</v>
          </cell>
          <cell r="O324">
            <v>0</v>
          </cell>
        </row>
        <row r="326">
          <cell r="L326">
            <v>0</v>
          </cell>
          <cell r="M326">
            <v>0</v>
          </cell>
          <cell r="N326">
            <v>0</v>
          </cell>
          <cell r="O326">
            <v>0</v>
          </cell>
        </row>
        <row r="327">
          <cell r="L327">
            <v>0</v>
          </cell>
          <cell r="M327">
            <v>0</v>
          </cell>
          <cell r="N327">
            <v>0</v>
          </cell>
          <cell r="O327">
            <v>0</v>
          </cell>
        </row>
        <row r="329">
          <cell r="L329">
            <v>0</v>
          </cell>
          <cell r="M329">
            <v>0</v>
          </cell>
          <cell r="N329">
            <v>0</v>
          </cell>
          <cell r="O329">
            <v>0</v>
          </cell>
        </row>
        <row r="330">
          <cell r="L330">
            <v>0</v>
          </cell>
          <cell r="M330">
            <v>0</v>
          </cell>
          <cell r="N330">
            <v>0</v>
          </cell>
          <cell r="O330">
            <v>0</v>
          </cell>
        </row>
        <row r="332">
          <cell r="L332">
            <v>0</v>
          </cell>
          <cell r="M332">
            <v>0</v>
          </cell>
          <cell r="N332">
            <v>0</v>
          </cell>
          <cell r="O332">
            <v>0</v>
          </cell>
        </row>
        <row r="333">
          <cell r="L333">
            <v>0</v>
          </cell>
          <cell r="M333">
            <v>0</v>
          </cell>
          <cell r="N333">
            <v>0</v>
          </cell>
          <cell r="O333">
            <v>0</v>
          </cell>
        </row>
        <row r="335">
          <cell r="L335">
            <v>0</v>
          </cell>
          <cell r="M335">
            <v>0</v>
          </cell>
          <cell r="N335">
            <v>0</v>
          </cell>
          <cell r="O335">
            <v>0</v>
          </cell>
        </row>
        <row r="336">
          <cell r="L336">
            <v>0</v>
          </cell>
          <cell r="M336">
            <v>0</v>
          </cell>
          <cell r="N336">
            <v>0</v>
          </cell>
          <cell r="O336">
            <v>0</v>
          </cell>
        </row>
        <row r="338">
          <cell r="L338">
            <v>0</v>
          </cell>
          <cell r="M338">
            <v>0</v>
          </cell>
          <cell r="N338">
            <v>0</v>
          </cell>
          <cell r="O338">
            <v>0</v>
          </cell>
        </row>
        <row r="339">
          <cell r="L339">
            <v>0</v>
          </cell>
          <cell r="M339">
            <v>0</v>
          </cell>
          <cell r="N339">
            <v>0</v>
          </cell>
          <cell r="O339">
            <v>0</v>
          </cell>
        </row>
        <row r="341">
          <cell r="L341">
            <v>0</v>
          </cell>
          <cell r="M341">
            <v>0</v>
          </cell>
          <cell r="N341">
            <v>0</v>
          </cell>
          <cell r="O341">
            <v>0</v>
          </cell>
        </row>
        <row r="342">
          <cell r="L342">
            <v>0</v>
          </cell>
          <cell r="M342">
            <v>0</v>
          </cell>
          <cell r="N342">
            <v>0</v>
          </cell>
          <cell r="O342">
            <v>0</v>
          </cell>
        </row>
        <row r="344">
          <cell r="L344">
            <v>0</v>
          </cell>
          <cell r="M344">
            <v>0</v>
          </cell>
          <cell r="N344">
            <v>0</v>
          </cell>
          <cell r="O344">
            <v>0</v>
          </cell>
        </row>
        <row r="345">
          <cell r="L345">
            <v>0</v>
          </cell>
          <cell r="M345">
            <v>0</v>
          </cell>
          <cell r="N345">
            <v>0</v>
          </cell>
          <cell r="O345">
            <v>0</v>
          </cell>
        </row>
        <row r="347">
          <cell r="L347">
            <v>0</v>
          </cell>
          <cell r="M347">
            <v>0</v>
          </cell>
          <cell r="N347">
            <v>0</v>
          </cell>
          <cell r="O347">
            <v>0</v>
          </cell>
        </row>
        <row r="348">
          <cell r="L348">
            <v>0</v>
          </cell>
          <cell r="M348">
            <v>0</v>
          </cell>
          <cell r="N348">
            <v>0</v>
          </cell>
          <cell r="O348">
            <v>0</v>
          </cell>
        </row>
        <row r="350">
          <cell r="L350">
            <v>0</v>
          </cell>
          <cell r="M350">
            <v>0</v>
          </cell>
          <cell r="N350">
            <v>0</v>
          </cell>
          <cell r="O350">
            <v>0</v>
          </cell>
        </row>
        <row r="351">
          <cell r="L351">
            <v>0</v>
          </cell>
          <cell r="M351">
            <v>0</v>
          </cell>
          <cell r="N351">
            <v>0</v>
          </cell>
          <cell r="O351">
            <v>0</v>
          </cell>
        </row>
        <row r="353">
          <cell r="L353">
            <v>0</v>
          </cell>
          <cell r="M353">
            <v>0</v>
          </cell>
          <cell r="N353">
            <v>0</v>
          </cell>
          <cell r="O353">
            <v>0</v>
          </cell>
        </row>
        <row r="354">
          <cell r="L354">
            <v>0</v>
          </cell>
          <cell r="M354">
            <v>0</v>
          </cell>
          <cell r="N354">
            <v>0</v>
          </cell>
          <cell r="O354">
            <v>0</v>
          </cell>
        </row>
        <row r="356">
          <cell r="L356">
            <v>0</v>
          </cell>
          <cell r="M356">
            <v>0</v>
          </cell>
          <cell r="N356">
            <v>0</v>
          </cell>
          <cell r="O356">
            <v>0</v>
          </cell>
        </row>
        <row r="357">
          <cell r="L357">
            <v>0</v>
          </cell>
          <cell r="M357">
            <v>0</v>
          </cell>
          <cell r="N357">
            <v>0</v>
          </cell>
          <cell r="O357">
            <v>0</v>
          </cell>
        </row>
        <row r="359">
          <cell r="L359">
            <v>0</v>
          </cell>
          <cell r="M359">
            <v>0</v>
          </cell>
          <cell r="N359">
            <v>0</v>
          </cell>
          <cell r="O359">
            <v>0</v>
          </cell>
        </row>
        <row r="360">
          <cell r="L360">
            <v>0</v>
          </cell>
          <cell r="M360">
            <v>0</v>
          </cell>
          <cell r="N360">
            <v>0</v>
          </cell>
          <cell r="O360">
            <v>0</v>
          </cell>
        </row>
        <row r="362">
          <cell r="L362">
            <v>0</v>
          </cell>
          <cell r="M362">
            <v>0</v>
          </cell>
          <cell r="N362">
            <v>0</v>
          </cell>
          <cell r="O362">
            <v>0</v>
          </cell>
        </row>
        <row r="363">
          <cell r="L363">
            <v>0</v>
          </cell>
          <cell r="M363">
            <v>0</v>
          </cell>
          <cell r="N363">
            <v>0</v>
          </cell>
          <cell r="O363">
            <v>0</v>
          </cell>
        </row>
        <row r="365">
          <cell r="L365">
            <v>0</v>
          </cell>
          <cell r="M365">
            <v>0</v>
          </cell>
          <cell r="N365">
            <v>0</v>
          </cell>
          <cell r="O365">
            <v>0</v>
          </cell>
        </row>
        <row r="366">
          <cell r="L366">
            <v>0</v>
          </cell>
          <cell r="M366">
            <v>0</v>
          </cell>
          <cell r="N366">
            <v>0</v>
          </cell>
          <cell r="O366">
            <v>0</v>
          </cell>
        </row>
        <row r="368">
          <cell r="L368">
            <v>0</v>
          </cell>
          <cell r="M368">
            <v>0</v>
          </cell>
          <cell r="N368">
            <v>0</v>
          </cell>
          <cell r="O368">
            <v>0</v>
          </cell>
        </row>
        <row r="369">
          <cell r="L369">
            <v>0</v>
          </cell>
          <cell r="M369">
            <v>0</v>
          </cell>
          <cell r="N369">
            <v>0</v>
          </cell>
          <cell r="O369">
            <v>0</v>
          </cell>
        </row>
        <row r="371">
          <cell r="L371">
            <v>0</v>
          </cell>
          <cell r="M371">
            <v>0</v>
          </cell>
          <cell r="N371">
            <v>0</v>
          </cell>
          <cell r="O371">
            <v>0</v>
          </cell>
        </row>
        <row r="372">
          <cell r="L372">
            <v>0</v>
          </cell>
          <cell r="M372">
            <v>0</v>
          </cell>
          <cell r="N372">
            <v>0</v>
          </cell>
          <cell r="O372">
            <v>0</v>
          </cell>
        </row>
        <row r="374">
          <cell r="L374">
            <v>0</v>
          </cell>
          <cell r="M374">
            <v>0</v>
          </cell>
          <cell r="N374">
            <v>0</v>
          </cell>
          <cell r="O374">
            <v>0</v>
          </cell>
        </row>
        <row r="375">
          <cell r="L375">
            <v>0</v>
          </cell>
          <cell r="M375">
            <v>0</v>
          </cell>
          <cell r="N375">
            <v>0</v>
          </cell>
          <cell r="O375">
            <v>0</v>
          </cell>
        </row>
        <row r="377">
          <cell r="L377">
            <v>0</v>
          </cell>
          <cell r="M377">
            <v>0</v>
          </cell>
          <cell r="N377">
            <v>0</v>
          </cell>
          <cell r="O377">
            <v>0</v>
          </cell>
        </row>
        <row r="378">
          <cell r="L378">
            <v>0</v>
          </cell>
          <cell r="M378">
            <v>0</v>
          </cell>
          <cell r="N378">
            <v>0</v>
          </cell>
          <cell r="O378">
            <v>0</v>
          </cell>
        </row>
        <row r="380">
          <cell r="L380">
            <v>0</v>
          </cell>
          <cell r="M380">
            <v>0</v>
          </cell>
          <cell r="N380">
            <v>0</v>
          </cell>
          <cell r="O380">
            <v>0</v>
          </cell>
        </row>
        <row r="381">
          <cell r="L381">
            <v>0</v>
          </cell>
          <cell r="M381">
            <v>0</v>
          </cell>
          <cell r="N381">
            <v>0</v>
          </cell>
          <cell r="O381">
            <v>0</v>
          </cell>
        </row>
        <row r="383">
          <cell r="L383">
            <v>0</v>
          </cell>
          <cell r="M383">
            <v>0</v>
          </cell>
          <cell r="N383">
            <v>0</v>
          </cell>
          <cell r="O383">
            <v>0</v>
          </cell>
        </row>
        <row r="384">
          <cell r="L384">
            <v>0</v>
          </cell>
          <cell r="M384">
            <v>0</v>
          </cell>
          <cell r="N384">
            <v>0</v>
          </cell>
          <cell r="O384">
            <v>0</v>
          </cell>
        </row>
        <row r="386">
          <cell r="L386">
            <v>0</v>
          </cell>
          <cell r="M386">
            <v>0</v>
          </cell>
          <cell r="N386">
            <v>0</v>
          </cell>
          <cell r="O386">
            <v>0</v>
          </cell>
        </row>
        <row r="387">
          <cell r="L387">
            <v>0</v>
          </cell>
          <cell r="M387">
            <v>0</v>
          </cell>
          <cell r="N387">
            <v>0</v>
          </cell>
          <cell r="O387">
            <v>0</v>
          </cell>
        </row>
        <row r="389">
          <cell r="L389">
            <v>0</v>
          </cell>
          <cell r="M389">
            <v>0</v>
          </cell>
          <cell r="N389">
            <v>0</v>
          </cell>
          <cell r="O389">
            <v>0</v>
          </cell>
        </row>
        <row r="390">
          <cell r="L390">
            <v>0</v>
          </cell>
          <cell r="M390">
            <v>0</v>
          </cell>
          <cell r="N390">
            <v>0</v>
          </cell>
          <cell r="O390">
            <v>0</v>
          </cell>
        </row>
        <row r="392">
          <cell r="L392">
            <v>0</v>
          </cell>
          <cell r="M392">
            <v>0</v>
          </cell>
          <cell r="N392">
            <v>0</v>
          </cell>
          <cell r="O392">
            <v>0</v>
          </cell>
        </row>
        <row r="393">
          <cell r="L393">
            <v>0</v>
          </cell>
          <cell r="M393">
            <v>0</v>
          </cell>
          <cell r="N393">
            <v>0</v>
          </cell>
          <cell r="O393">
            <v>0</v>
          </cell>
        </row>
        <row r="395">
          <cell r="L395">
            <v>0</v>
          </cell>
          <cell r="M395">
            <v>0</v>
          </cell>
          <cell r="N395">
            <v>0</v>
          </cell>
          <cell r="O395">
            <v>0</v>
          </cell>
        </row>
        <row r="396">
          <cell r="L396">
            <v>0</v>
          </cell>
          <cell r="M396">
            <v>0</v>
          </cell>
          <cell r="N396">
            <v>0</v>
          </cell>
          <cell r="O396">
            <v>0</v>
          </cell>
        </row>
        <row r="398">
          <cell r="L398">
            <v>0</v>
          </cell>
          <cell r="M398">
            <v>0</v>
          </cell>
          <cell r="N398">
            <v>0</v>
          </cell>
          <cell r="O398">
            <v>0</v>
          </cell>
        </row>
        <row r="399">
          <cell r="L399">
            <v>0</v>
          </cell>
          <cell r="M399">
            <v>0</v>
          </cell>
          <cell r="N399">
            <v>0</v>
          </cell>
          <cell r="O399">
            <v>0</v>
          </cell>
        </row>
        <row r="401">
          <cell r="L401">
            <v>0</v>
          </cell>
          <cell r="M401">
            <v>0</v>
          </cell>
          <cell r="N401">
            <v>0</v>
          </cell>
          <cell r="O401">
            <v>0</v>
          </cell>
        </row>
        <row r="402">
          <cell r="L402">
            <v>0</v>
          </cell>
          <cell r="M402">
            <v>0</v>
          </cell>
          <cell r="N402">
            <v>0</v>
          </cell>
          <cell r="O402">
            <v>0</v>
          </cell>
        </row>
        <row r="404">
          <cell r="L404">
            <v>0</v>
          </cell>
          <cell r="M404">
            <v>0</v>
          </cell>
          <cell r="N404">
            <v>0</v>
          </cell>
          <cell r="O404">
            <v>0</v>
          </cell>
        </row>
        <row r="405">
          <cell r="L405">
            <v>0</v>
          </cell>
          <cell r="M405">
            <v>0</v>
          </cell>
          <cell r="N405">
            <v>0</v>
          </cell>
          <cell r="O405">
            <v>0</v>
          </cell>
        </row>
        <row r="407">
          <cell r="L407">
            <v>0</v>
          </cell>
          <cell r="M407">
            <v>0</v>
          </cell>
          <cell r="N407">
            <v>0</v>
          </cell>
          <cell r="O407">
            <v>0</v>
          </cell>
        </row>
        <row r="408">
          <cell r="L408">
            <v>0</v>
          </cell>
          <cell r="M408">
            <v>0</v>
          </cell>
          <cell r="N408">
            <v>0</v>
          </cell>
          <cell r="O408">
            <v>0</v>
          </cell>
        </row>
        <row r="410">
          <cell r="L410">
            <v>0</v>
          </cell>
          <cell r="M410">
            <v>0</v>
          </cell>
          <cell r="N410">
            <v>0</v>
          </cell>
          <cell r="O410">
            <v>0</v>
          </cell>
        </row>
        <row r="411">
          <cell r="L411">
            <v>0</v>
          </cell>
          <cell r="M411">
            <v>0</v>
          </cell>
          <cell r="N411">
            <v>0</v>
          </cell>
          <cell r="O411">
            <v>0</v>
          </cell>
        </row>
        <row r="413">
          <cell r="L413">
            <v>0</v>
          </cell>
          <cell r="M413">
            <v>0</v>
          </cell>
          <cell r="N413">
            <v>0</v>
          </cell>
          <cell r="O413">
            <v>0</v>
          </cell>
        </row>
        <row r="414">
          <cell r="L414">
            <v>0</v>
          </cell>
          <cell r="M414">
            <v>0</v>
          </cell>
          <cell r="N414">
            <v>0</v>
          </cell>
          <cell r="O414">
            <v>0</v>
          </cell>
        </row>
        <row r="416">
          <cell r="L416">
            <v>0</v>
          </cell>
          <cell r="M416">
            <v>0</v>
          </cell>
          <cell r="N416">
            <v>0</v>
          </cell>
          <cell r="O416">
            <v>0</v>
          </cell>
        </row>
        <row r="417">
          <cell r="L417">
            <v>0</v>
          </cell>
          <cell r="M417">
            <v>0</v>
          </cell>
          <cell r="N417">
            <v>0</v>
          </cell>
          <cell r="O417">
            <v>0</v>
          </cell>
        </row>
        <row r="419">
          <cell r="L419">
            <v>0</v>
          </cell>
          <cell r="M419">
            <v>0</v>
          </cell>
          <cell r="N419">
            <v>0</v>
          </cell>
          <cell r="O419">
            <v>0</v>
          </cell>
        </row>
        <row r="420">
          <cell r="L420">
            <v>0</v>
          </cell>
          <cell r="M420">
            <v>0</v>
          </cell>
          <cell r="N420">
            <v>0</v>
          </cell>
          <cell r="O420">
            <v>0</v>
          </cell>
        </row>
        <row r="422">
          <cell r="L422">
            <v>0</v>
          </cell>
          <cell r="M422">
            <v>0</v>
          </cell>
          <cell r="N422">
            <v>0</v>
          </cell>
          <cell r="O422">
            <v>0</v>
          </cell>
        </row>
        <row r="423">
          <cell r="L423">
            <v>0</v>
          </cell>
          <cell r="M423">
            <v>0</v>
          </cell>
          <cell r="N423">
            <v>0</v>
          </cell>
          <cell r="O423">
            <v>0</v>
          </cell>
        </row>
        <row r="425">
          <cell r="L425">
            <v>0</v>
          </cell>
          <cell r="M425">
            <v>0</v>
          </cell>
          <cell r="N425">
            <v>0</v>
          </cell>
          <cell r="O425">
            <v>0</v>
          </cell>
        </row>
        <row r="426">
          <cell r="L426">
            <v>0</v>
          </cell>
          <cell r="M426">
            <v>0</v>
          </cell>
          <cell r="N426">
            <v>0</v>
          </cell>
          <cell r="O426">
            <v>0</v>
          </cell>
        </row>
        <row r="428">
          <cell r="L428">
            <v>0</v>
          </cell>
          <cell r="M428">
            <v>0</v>
          </cell>
          <cell r="N428">
            <v>0</v>
          </cell>
          <cell r="O428">
            <v>0</v>
          </cell>
        </row>
        <row r="429">
          <cell r="L429">
            <v>0</v>
          </cell>
          <cell r="M429">
            <v>0</v>
          </cell>
          <cell r="N429">
            <v>0</v>
          </cell>
          <cell r="O429">
            <v>0</v>
          </cell>
        </row>
        <row r="431">
          <cell r="L431">
            <v>0</v>
          </cell>
          <cell r="M431">
            <v>0</v>
          </cell>
          <cell r="N431">
            <v>0</v>
          </cell>
          <cell r="O431">
            <v>0</v>
          </cell>
        </row>
        <row r="432">
          <cell r="L432">
            <v>0</v>
          </cell>
          <cell r="M432">
            <v>0</v>
          </cell>
          <cell r="N432">
            <v>0</v>
          </cell>
          <cell r="O432">
            <v>0</v>
          </cell>
        </row>
        <row r="434">
          <cell r="L434">
            <v>0</v>
          </cell>
          <cell r="M434">
            <v>0</v>
          </cell>
          <cell r="N434">
            <v>0</v>
          </cell>
          <cell r="O434">
            <v>0</v>
          </cell>
        </row>
        <row r="435">
          <cell r="L435">
            <v>0</v>
          </cell>
          <cell r="M435">
            <v>0</v>
          </cell>
          <cell r="N435">
            <v>0</v>
          </cell>
          <cell r="O435">
            <v>0</v>
          </cell>
        </row>
        <row r="437">
          <cell r="L437">
            <v>0</v>
          </cell>
          <cell r="M437">
            <v>0</v>
          </cell>
          <cell r="N437">
            <v>0</v>
          </cell>
          <cell r="O437">
            <v>0</v>
          </cell>
        </row>
        <row r="438">
          <cell r="L438">
            <v>0</v>
          </cell>
          <cell r="M438">
            <v>0</v>
          </cell>
          <cell r="N438">
            <v>0</v>
          </cell>
          <cell r="O438">
            <v>0</v>
          </cell>
        </row>
        <row r="440">
          <cell r="L440">
            <v>0</v>
          </cell>
          <cell r="M440">
            <v>0</v>
          </cell>
          <cell r="N440">
            <v>0</v>
          </cell>
          <cell r="O440">
            <v>0</v>
          </cell>
        </row>
        <row r="441">
          <cell r="L441">
            <v>0</v>
          </cell>
          <cell r="M441">
            <v>0</v>
          </cell>
          <cell r="N441">
            <v>0</v>
          </cell>
          <cell r="O441">
            <v>0</v>
          </cell>
        </row>
        <row r="443">
          <cell r="L443">
            <v>0</v>
          </cell>
          <cell r="M443">
            <v>0</v>
          </cell>
          <cell r="N443">
            <v>0</v>
          </cell>
          <cell r="O443">
            <v>0</v>
          </cell>
        </row>
        <row r="444">
          <cell r="L444">
            <v>0</v>
          </cell>
          <cell r="M444">
            <v>0</v>
          </cell>
          <cell r="N444">
            <v>0</v>
          </cell>
          <cell r="O444">
            <v>0</v>
          </cell>
        </row>
        <row r="446">
          <cell r="L446">
            <v>0</v>
          </cell>
          <cell r="M446">
            <v>0</v>
          </cell>
          <cell r="N446">
            <v>0</v>
          </cell>
          <cell r="O446">
            <v>0</v>
          </cell>
        </row>
        <row r="447">
          <cell r="L447">
            <v>0</v>
          </cell>
          <cell r="M447">
            <v>0</v>
          </cell>
          <cell r="N447">
            <v>0</v>
          </cell>
          <cell r="O447">
            <v>0</v>
          </cell>
        </row>
        <row r="449">
          <cell r="L449">
            <v>0</v>
          </cell>
          <cell r="M449">
            <v>0</v>
          </cell>
          <cell r="N449">
            <v>0</v>
          </cell>
          <cell r="O449">
            <v>0</v>
          </cell>
        </row>
        <row r="450">
          <cell r="L450">
            <v>0</v>
          </cell>
          <cell r="M450">
            <v>0</v>
          </cell>
          <cell r="N450">
            <v>0</v>
          </cell>
          <cell r="O450">
            <v>0</v>
          </cell>
        </row>
        <row r="452">
          <cell r="L452">
            <v>0</v>
          </cell>
          <cell r="M452">
            <v>0</v>
          </cell>
          <cell r="N452">
            <v>0</v>
          </cell>
          <cell r="O452">
            <v>0</v>
          </cell>
        </row>
        <row r="453">
          <cell r="L453">
            <v>0</v>
          </cell>
          <cell r="M453">
            <v>0</v>
          </cell>
          <cell r="N453">
            <v>0</v>
          </cell>
          <cell r="O453">
            <v>0</v>
          </cell>
        </row>
        <row r="455">
          <cell r="L455">
            <v>0</v>
          </cell>
          <cell r="M455">
            <v>0</v>
          </cell>
          <cell r="N455">
            <v>0</v>
          </cell>
          <cell r="O455">
            <v>0</v>
          </cell>
        </row>
        <row r="456">
          <cell r="L456">
            <v>0</v>
          </cell>
          <cell r="M456">
            <v>0</v>
          </cell>
          <cell r="N456">
            <v>0</v>
          </cell>
          <cell r="O456">
            <v>0</v>
          </cell>
        </row>
        <row r="458">
          <cell r="L458">
            <v>0</v>
          </cell>
          <cell r="M458">
            <v>0</v>
          </cell>
          <cell r="N458">
            <v>0</v>
          </cell>
          <cell r="O458">
            <v>0</v>
          </cell>
        </row>
        <row r="459">
          <cell r="L459">
            <v>0</v>
          </cell>
          <cell r="M459">
            <v>0</v>
          </cell>
          <cell r="N459">
            <v>0</v>
          </cell>
          <cell r="O459">
            <v>0</v>
          </cell>
        </row>
        <row r="461">
          <cell r="L461">
            <v>0</v>
          </cell>
          <cell r="M461">
            <v>0</v>
          </cell>
          <cell r="N461">
            <v>0</v>
          </cell>
          <cell r="O461">
            <v>0</v>
          </cell>
        </row>
        <row r="462">
          <cell r="L462">
            <v>0</v>
          </cell>
          <cell r="M462">
            <v>0</v>
          </cell>
          <cell r="N462">
            <v>0</v>
          </cell>
          <cell r="O462">
            <v>0</v>
          </cell>
        </row>
        <row r="464">
          <cell r="L464">
            <v>0</v>
          </cell>
          <cell r="M464">
            <v>0</v>
          </cell>
          <cell r="N464">
            <v>0</v>
          </cell>
          <cell r="O464">
            <v>0</v>
          </cell>
        </row>
        <row r="465">
          <cell r="L465">
            <v>0</v>
          </cell>
          <cell r="M465">
            <v>0</v>
          </cell>
          <cell r="N465">
            <v>0</v>
          </cell>
          <cell r="O465">
            <v>0</v>
          </cell>
        </row>
        <row r="467">
          <cell r="L467">
            <v>0</v>
          </cell>
          <cell r="M467">
            <v>0</v>
          </cell>
          <cell r="N467">
            <v>0</v>
          </cell>
          <cell r="O467">
            <v>0</v>
          </cell>
        </row>
        <row r="468">
          <cell r="L468">
            <v>0</v>
          </cell>
          <cell r="M468">
            <v>0</v>
          </cell>
          <cell r="N468">
            <v>0</v>
          </cell>
          <cell r="O468">
            <v>0</v>
          </cell>
        </row>
        <row r="470">
          <cell r="L470">
            <v>0</v>
          </cell>
          <cell r="M470">
            <v>0</v>
          </cell>
          <cell r="N470">
            <v>0</v>
          </cell>
          <cell r="O470">
            <v>0</v>
          </cell>
        </row>
        <row r="471">
          <cell r="L471">
            <v>0</v>
          </cell>
          <cell r="M471">
            <v>0</v>
          </cell>
          <cell r="N471">
            <v>0</v>
          </cell>
          <cell r="O471">
            <v>0</v>
          </cell>
        </row>
        <row r="473">
          <cell r="L473">
            <v>0</v>
          </cell>
          <cell r="M473">
            <v>0</v>
          </cell>
          <cell r="N473">
            <v>0</v>
          </cell>
          <cell r="O473">
            <v>0</v>
          </cell>
        </row>
        <row r="474">
          <cell r="L474">
            <v>0</v>
          </cell>
          <cell r="M474">
            <v>0</v>
          </cell>
          <cell r="N474">
            <v>0</v>
          </cell>
          <cell r="O474">
            <v>0</v>
          </cell>
        </row>
        <row r="476">
          <cell r="L476">
            <v>0</v>
          </cell>
          <cell r="M476">
            <v>0</v>
          </cell>
          <cell r="N476">
            <v>0</v>
          </cell>
          <cell r="O476">
            <v>0</v>
          </cell>
        </row>
        <row r="477">
          <cell r="L477">
            <v>0</v>
          </cell>
          <cell r="M477">
            <v>0</v>
          </cell>
          <cell r="N477">
            <v>0</v>
          </cell>
          <cell r="O477">
            <v>0</v>
          </cell>
        </row>
        <row r="479">
          <cell r="L479">
            <v>0</v>
          </cell>
          <cell r="M479">
            <v>0</v>
          </cell>
          <cell r="N479">
            <v>0</v>
          </cell>
          <cell r="O479">
            <v>0</v>
          </cell>
        </row>
        <row r="492">
          <cell r="B492">
            <v>0</v>
          </cell>
          <cell r="C492" t="str">
            <v>kWh</v>
          </cell>
          <cell r="D492">
            <v>0</v>
          </cell>
          <cell r="E492">
            <v>0</v>
          </cell>
          <cell r="F492">
            <v>0</v>
          </cell>
          <cell r="H492">
            <v>0</v>
          </cell>
          <cell r="J492">
            <v>0</v>
          </cell>
          <cell r="L492">
            <v>0</v>
          </cell>
          <cell r="N492">
            <v>0</v>
          </cell>
        </row>
        <row r="493">
          <cell r="B493" t="str">
            <v>KW</v>
          </cell>
          <cell r="C493" t="str">
            <v>kW</v>
          </cell>
          <cell r="D493">
            <v>0</v>
          </cell>
          <cell r="E493">
            <v>0</v>
          </cell>
          <cell r="F493">
            <v>0</v>
          </cell>
          <cell r="H493">
            <v>0</v>
          </cell>
          <cell r="J493">
            <v>0</v>
          </cell>
          <cell r="L493">
            <v>0</v>
          </cell>
          <cell r="N493">
            <v>0</v>
          </cell>
        </row>
        <row r="494">
          <cell r="B494">
            <v>0</v>
          </cell>
          <cell r="C494" t="str">
            <v>kWh</v>
          </cell>
          <cell r="D494">
            <v>0</v>
          </cell>
          <cell r="E494">
            <v>0</v>
          </cell>
          <cell r="F494">
            <v>0</v>
          </cell>
          <cell r="H494">
            <v>0</v>
          </cell>
          <cell r="J494">
            <v>0</v>
          </cell>
          <cell r="L494">
            <v>0</v>
          </cell>
          <cell r="N494">
            <v>0</v>
          </cell>
        </row>
        <row r="495">
          <cell r="B495" t="str">
            <v>KW</v>
          </cell>
          <cell r="C495" t="str">
            <v>kW</v>
          </cell>
          <cell r="D495">
            <v>0</v>
          </cell>
          <cell r="E495">
            <v>0</v>
          </cell>
          <cell r="F495">
            <v>0</v>
          </cell>
          <cell r="H495">
            <v>0</v>
          </cell>
          <cell r="J495">
            <v>0</v>
          </cell>
          <cell r="L495">
            <v>0</v>
          </cell>
          <cell r="N495">
            <v>0</v>
          </cell>
        </row>
        <row r="496">
          <cell r="B496">
            <v>0</v>
          </cell>
          <cell r="C496" t="str">
            <v>kWh</v>
          </cell>
          <cell r="D496">
            <v>0</v>
          </cell>
          <cell r="E496">
            <v>0</v>
          </cell>
          <cell r="F496">
            <v>0</v>
          </cell>
          <cell r="H496">
            <v>0</v>
          </cell>
          <cell r="J496">
            <v>0</v>
          </cell>
          <cell r="L496">
            <v>0</v>
          </cell>
          <cell r="N496">
            <v>0</v>
          </cell>
        </row>
        <row r="497">
          <cell r="B497" t="str">
            <v>KW</v>
          </cell>
          <cell r="C497" t="str">
            <v>kW</v>
          </cell>
          <cell r="D497">
            <v>0</v>
          </cell>
          <cell r="E497">
            <v>0</v>
          </cell>
          <cell r="F497">
            <v>0</v>
          </cell>
          <cell r="H497">
            <v>0</v>
          </cell>
          <cell r="J497">
            <v>0</v>
          </cell>
          <cell r="L497">
            <v>0</v>
          </cell>
          <cell r="N497">
            <v>0</v>
          </cell>
        </row>
        <row r="498">
          <cell r="B498">
            <v>0</v>
          </cell>
          <cell r="C498" t="str">
            <v>kWh</v>
          </cell>
          <cell r="D498">
            <v>0</v>
          </cell>
          <cell r="E498">
            <v>0</v>
          </cell>
          <cell r="F498">
            <v>0</v>
          </cell>
          <cell r="H498">
            <v>0</v>
          </cell>
          <cell r="J498">
            <v>0</v>
          </cell>
          <cell r="L498">
            <v>0</v>
          </cell>
          <cell r="N498">
            <v>0</v>
          </cell>
        </row>
        <row r="499">
          <cell r="B499" t="str">
            <v>KW</v>
          </cell>
          <cell r="C499" t="str">
            <v>kW</v>
          </cell>
          <cell r="D499">
            <v>0</v>
          </cell>
          <cell r="E499">
            <v>0</v>
          </cell>
          <cell r="F499">
            <v>0</v>
          </cell>
          <cell r="H499">
            <v>0</v>
          </cell>
          <cell r="J499">
            <v>0</v>
          </cell>
          <cell r="L499">
            <v>0</v>
          </cell>
          <cell r="N499">
            <v>0</v>
          </cell>
        </row>
        <row r="500">
          <cell r="B500">
            <v>0</v>
          </cell>
          <cell r="C500" t="str">
            <v>kWh</v>
          </cell>
          <cell r="D500">
            <v>0</v>
          </cell>
          <cell r="E500">
            <v>0</v>
          </cell>
          <cell r="F500">
            <v>0</v>
          </cell>
          <cell r="H500">
            <v>0</v>
          </cell>
          <cell r="J500">
            <v>0</v>
          </cell>
          <cell r="L500">
            <v>0</v>
          </cell>
          <cell r="N500">
            <v>0</v>
          </cell>
        </row>
        <row r="501">
          <cell r="B501" t="str">
            <v>KW</v>
          </cell>
          <cell r="C501" t="str">
            <v>kW</v>
          </cell>
          <cell r="D501">
            <v>0</v>
          </cell>
          <cell r="E501">
            <v>0</v>
          </cell>
          <cell r="F501">
            <v>0</v>
          </cell>
          <cell r="H501">
            <v>0</v>
          </cell>
          <cell r="J501">
            <v>0</v>
          </cell>
          <cell r="L501">
            <v>0</v>
          </cell>
          <cell r="N501">
            <v>0</v>
          </cell>
        </row>
        <row r="502">
          <cell r="B502">
            <v>0</v>
          </cell>
          <cell r="C502" t="str">
            <v>kWh</v>
          </cell>
          <cell r="D502">
            <v>0</v>
          </cell>
          <cell r="E502">
            <v>0</v>
          </cell>
          <cell r="F502">
            <v>0</v>
          </cell>
          <cell r="H502">
            <v>0</v>
          </cell>
          <cell r="J502">
            <v>0</v>
          </cell>
          <cell r="L502">
            <v>0</v>
          </cell>
          <cell r="N502">
            <v>0</v>
          </cell>
        </row>
        <row r="503">
          <cell r="B503" t="str">
            <v>KW</v>
          </cell>
          <cell r="C503" t="str">
            <v>kW</v>
          </cell>
          <cell r="D503">
            <v>0</v>
          </cell>
          <cell r="E503">
            <v>0</v>
          </cell>
          <cell r="F503">
            <v>0</v>
          </cell>
          <cell r="H503">
            <v>0</v>
          </cell>
          <cell r="J503">
            <v>0</v>
          </cell>
          <cell r="L503">
            <v>0</v>
          </cell>
          <cell r="N503">
            <v>0</v>
          </cell>
        </row>
        <row r="504">
          <cell r="B504">
            <v>0</v>
          </cell>
          <cell r="C504" t="str">
            <v>kWh</v>
          </cell>
          <cell r="D504">
            <v>0</v>
          </cell>
          <cell r="E504">
            <v>0</v>
          </cell>
          <cell r="F504">
            <v>0</v>
          </cell>
          <cell r="H504">
            <v>0</v>
          </cell>
          <cell r="J504">
            <v>0</v>
          </cell>
          <cell r="L504">
            <v>0</v>
          </cell>
          <cell r="N504">
            <v>0</v>
          </cell>
        </row>
        <row r="505">
          <cell r="B505" t="str">
            <v>KW</v>
          </cell>
          <cell r="C505" t="str">
            <v>kW</v>
          </cell>
          <cell r="D505">
            <v>0</v>
          </cell>
          <cell r="E505">
            <v>0</v>
          </cell>
          <cell r="F505">
            <v>0</v>
          </cell>
          <cell r="H505">
            <v>0</v>
          </cell>
          <cell r="J505">
            <v>0</v>
          </cell>
          <cell r="L505">
            <v>0</v>
          </cell>
          <cell r="N505">
            <v>0</v>
          </cell>
        </row>
        <row r="506">
          <cell r="B506">
            <v>0</v>
          </cell>
          <cell r="C506" t="str">
            <v>kWh</v>
          </cell>
          <cell r="D506">
            <v>0</v>
          </cell>
          <cell r="E506">
            <v>0</v>
          </cell>
          <cell r="F506">
            <v>0</v>
          </cell>
          <cell r="H506">
            <v>0</v>
          </cell>
          <cell r="J506">
            <v>0</v>
          </cell>
          <cell r="L506">
            <v>0</v>
          </cell>
          <cell r="N506">
            <v>0</v>
          </cell>
        </row>
        <row r="507">
          <cell r="B507" t="str">
            <v>KW</v>
          </cell>
          <cell r="C507" t="str">
            <v>kW</v>
          </cell>
          <cell r="D507">
            <v>0</v>
          </cell>
          <cell r="E507">
            <v>0</v>
          </cell>
          <cell r="F507">
            <v>0</v>
          </cell>
          <cell r="H507">
            <v>0</v>
          </cell>
          <cell r="J507">
            <v>0</v>
          </cell>
          <cell r="L507">
            <v>0</v>
          </cell>
          <cell r="N507">
            <v>0</v>
          </cell>
        </row>
        <row r="508">
          <cell r="B508">
            <v>0</v>
          </cell>
          <cell r="C508" t="str">
            <v>kWh</v>
          </cell>
          <cell r="D508">
            <v>0</v>
          </cell>
          <cell r="E508">
            <v>0</v>
          </cell>
          <cell r="F508">
            <v>0</v>
          </cell>
          <cell r="H508">
            <v>0</v>
          </cell>
          <cell r="J508">
            <v>0</v>
          </cell>
          <cell r="L508">
            <v>0</v>
          </cell>
          <cell r="N508">
            <v>0</v>
          </cell>
        </row>
        <row r="509">
          <cell r="B509" t="str">
            <v>KW</v>
          </cell>
          <cell r="C509" t="str">
            <v>kW</v>
          </cell>
          <cell r="D509">
            <v>0</v>
          </cell>
          <cell r="E509">
            <v>0</v>
          </cell>
          <cell r="F509">
            <v>0</v>
          </cell>
          <cell r="H509">
            <v>0</v>
          </cell>
          <cell r="J509">
            <v>0</v>
          </cell>
          <cell r="L509">
            <v>0</v>
          </cell>
          <cell r="N509">
            <v>0</v>
          </cell>
        </row>
        <row r="510">
          <cell r="B510">
            <v>0</v>
          </cell>
          <cell r="C510" t="str">
            <v>kWh</v>
          </cell>
          <cell r="D510">
            <v>0</v>
          </cell>
          <cell r="E510">
            <v>0</v>
          </cell>
          <cell r="F510">
            <v>0</v>
          </cell>
          <cell r="H510">
            <v>0</v>
          </cell>
          <cell r="J510">
            <v>0</v>
          </cell>
          <cell r="L510">
            <v>0</v>
          </cell>
          <cell r="N510">
            <v>0</v>
          </cell>
        </row>
        <row r="511">
          <cell r="B511" t="str">
            <v>KW</v>
          </cell>
          <cell r="C511" t="str">
            <v>kW</v>
          </cell>
          <cell r="D511">
            <v>0</v>
          </cell>
          <cell r="E511">
            <v>0</v>
          </cell>
          <cell r="F511">
            <v>0</v>
          </cell>
          <cell r="H511">
            <v>0</v>
          </cell>
          <cell r="J511">
            <v>0</v>
          </cell>
          <cell r="L511">
            <v>0</v>
          </cell>
          <cell r="N511">
            <v>0</v>
          </cell>
        </row>
        <row r="512">
          <cell r="B512">
            <v>0</v>
          </cell>
          <cell r="C512" t="str">
            <v>kWh</v>
          </cell>
          <cell r="D512">
            <v>0</v>
          </cell>
          <cell r="E512">
            <v>0</v>
          </cell>
          <cell r="F512">
            <v>0</v>
          </cell>
          <cell r="H512">
            <v>0</v>
          </cell>
          <cell r="J512">
            <v>0</v>
          </cell>
          <cell r="L512">
            <v>0</v>
          </cell>
          <cell r="N512">
            <v>0</v>
          </cell>
        </row>
        <row r="513">
          <cell r="B513" t="str">
            <v>KW</v>
          </cell>
          <cell r="C513" t="str">
            <v>kW</v>
          </cell>
          <cell r="D513">
            <v>0</v>
          </cell>
          <cell r="E513">
            <v>0</v>
          </cell>
          <cell r="F513">
            <v>0</v>
          </cell>
          <cell r="H513">
            <v>0</v>
          </cell>
          <cell r="J513">
            <v>0</v>
          </cell>
          <cell r="L513">
            <v>0</v>
          </cell>
          <cell r="N513">
            <v>0</v>
          </cell>
        </row>
        <row r="514">
          <cell r="B514">
            <v>0</v>
          </cell>
          <cell r="C514" t="str">
            <v>kWh</v>
          </cell>
          <cell r="D514">
            <v>0</v>
          </cell>
          <cell r="E514">
            <v>0</v>
          </cell>
          <cell r="F514">
            <v>0</v>
          </cell>
          <cell r="H514">
            <v>0</v>
          </cell>
          <cell r="J514">
            <v>0</v>
          </cell>
          <cell r="L514">
            <v>0</v>
          </cell>
          <cell r="N514">
            <v>0</v>
          </cell>
        </row>
        <row r="515">
          <cell r="B515" t="str">
            <v>KW</v>
          </cell>
          <cell r="C515" t="str">
            <v>kW</v>
          </cell>
          <cell r="D515">
            <v>0</v>
          </cell>
          <cell r="E515">
            <v>0</v>
          </cell>
          <cell r="F515">
            <v>0</v>
          </cell>
          <cell r="H515">
            <v>0</v>
          </cell>
          <cell r="J515">
            <v>0</v>
          </cell>
          <cell r="L515">
            <v>0</v>
          </cell>
          <cell r="N515">
            <v>0</v>
          </cell>
        </row>
        <row r="516">
          <cell r="B516">
            <v>0</v>
          </cell>
          <cell r="C516" t="str">
            <v>kWh</v>
          </cell>
          <cell r="D516">
            <v>0</v>
          </cell>
          <cell r="E516">
            <v>0</v>
          </cell>
          <cell r="F516">
            <v>0</v>
          </cell>
          <cell r="H516">
            <v>0</v>
          </cell>
          <cell r="J516">
            <v>0</v>
          </cell>
          <cell r="L516">
            <v>0</v>
          </cell>
          <cell r="N516">
            <v>0</v>
          </cell>
        </row>
        <row r="517">
          <cell r="B517" t="str">
            <v>KW</v>
          </cell>
          <cell r="C517" t="str">
            <v>kW</v>
          </cell>
          <cell r="D517">
            <v>0</v>
          </cell>
          <cell r="E517">
            <v>0</v>
          </cell>
          <cell r="F517">
            <v>0</v>
          </cell>
          <cell r="H517">
            <v>0</v>
          </cell>
          <cell r="J517">
            <v>0</v>
          </cell>
          <cell r="L517">
            <v>0</v>
          </cell>
          <cell r="N517">
            <v>0</v>
          </cell>
        </row>
        <row r="518">
          <cell r="B518">
            <v>0</v>
          </cell>
          <cell r="C518" t="str">
            <v>kWh</v>
          </cell>
          <cell r="D518">
            <v>0</v>
          </cell>
          <cell r="E518">
            <v>0</v>
          </cell>
          <cell r="F518">
            <v>0</v>
          </cell>
          <cell r="H518">
            <v>0</v>
          </cell>
          <cell r="J518">
            <v>0</v>
          </cell>
          <cell r="L518">
            <v>0</v>
          </cell>
          <cell r="N518">
            <v>0</v>
          </cell>
        </row>
        <row r="519">
          <cell r="B519" t="str">
            <v>KW</v>
          </cell>
          <cell r="C519" t="str">
            <v>kW</v>
          </cell>
          <cell r="D519">
            <v>0</v>
          </cell>
          <cell r="E519">
            <v>0</v>
          </cell>
          <cell r="F519">
            <v>0</v>
          </cell>
          <cell r="H519">
            <v>0</v>
          </cell>
          <cell r="J519">
            <v>0</v>
          </cell>
          <cell r="L519">
            <v>0</v>
          </cell>
          <cell r="N519">
            <v>0</v>
          </cell>
        </row>
        <row r="520">
          <cell r="B520">
            <v>0</v>
          </cell>
          <cell r="C520" t="str">
            <v>kWh</v>
          </cell>
          <cell r="D520">
            <v>0</v>
          </cell>
          <cell r="E520">
            <v>0</v>
          </cell>
          <cell r="F520">
            <v>0</v>
          </cell>
          <cell r="H520">
            <v>0</v>
          </cell>
          <cell r="J520">
            <v>0</v>
          </cell>
          <cell r="L520">
            <v>0</v>
          </cell>
          <cell r="N520">
            <v>0</v>
          </cell>
        </row>
        <row r="521">
          <cell r="B521" t="str">
            <v>KW</v>
          </cell>
          <cell r="C521" t="str">
            <v>kW</v>
          </cell>
          <cell r="D521">
            <v>0</v>
          </cell>
          <cell r="E521">
            <v>0</v>
          </cell>
          <cell r="F521">
            <v>0</v>
          </cell>
          <cell r="H521">
            <v>0</v>
          </cell>
          <cell r="J521">
            <v>0</v>
          </cell>
          <cell r="L521">
            <v>0</v>
          </cell>
          <cell r="N521">
            <v>0</v>
          </cell>
        </row>
        <row r="522">
          <cell r="B522">
            <v>0</v>
          </cell>
          <cell r="C522" t="str">
            <v>kWh</v>
          </cell>
          <cell r="D522">
            <v>0</v>
          </cell>
          <cell r="E522">
            <v>0</v>
          </cell>
          <cell r="F522">
            <v>0</v>
          </cell>
          <cell r="H522">
            <v>0</v>
          </cell>
          <cell r="J522">
            <v>0</v>
          </cell>
          <cell r="L522">
            <v>0</v>
          </cell>
          <cell r="N522">
            <v>0</v>
          </cell>
        </row>
        <row r="523">
          <cell r="B523" t="str">
            <v>KW</v>
          </cell>
          <cell r="C523" t="str">
            <v>kW</v>
          </cell>
          <cell r="D523">
            <v>0</v>
          </cell>
          <cell r="E523">
            <v>0</v>
          </cell>
          <cell r="F523">
            <v>0</v>
          </cell>
          <cell r="H523">
            <v>0</v>
          </cell>
          <cell r="J523">
            <v>0</v>
          </cell>
          <cell r="L523">
            <v>0</v>
          </cell>
          <cell r="N523">
            <v>0</v>
          </cell>
        </row>
        <row r="524">
          <cell r="B524">
            <v>0</v>
          </cell>
          <cell r="C524" t="str">
            <v>kWh</v>
          </cell>
          <cell r="D524">
            <v>0</v>
          </cell>
          <cell r="E524">
            <v>0</v>
          </cell>
          <cell r="F524">
            <v>0</v>
          </cell>
          <cell r="H524">
            <v>0</v>
          </cell>
          <cell r="J524">
            <v>0</v>
          </cell>
          <cell r="L524">
            <v>0</v>
          </cell>
          <cell r="N524">
            <v>0</v>
          </cell>
        </row>
        <row r="525">
          <cell r="B525" t="str">
            <v>KW</v>
          </cell>
          <cell r="C525" t="str">
            <v>kW</v>
          </cell>
          <cell r="D525">
            <v>0</v>
          </cell>
          <cell r="E525">
            <v>0</v>
          </cell>
          <cell r="F525">
            <v>0</v>
          </cell>
          <cell r="H525">
            <v>0</v>
          </cell>
          <cell r="J525">
            <v>0</v>
          </cell>
          <cell r="L525">
            <v>0</v>
          </cell>
          <cell r="N525">
            <v>0</v>
          </cell>
        </row>
        <row r="526">
          <cell r="B526">
            <v>0</v>
          </cell>
          <cell r="C526" t="str">
            <v>kWh</v>
          </cell>
          <cell r="D526">
            <v>0</v>
          </cell>
          <cell r="E526">
            <v>0</v>
          </cell>
          <cell r="F526">
            <v>0</v>
          </cell>
          <cell r="H526">
            <v>0</v>
          </cell>
          <cell r="J526">
            <v>0</v>
          </cell>
          <cell r="L526">
            <v>0</v>
          </cell>
          <cell r="N526">
            <v>0</v>
          </cell>
        </row>
        <row r="527">
          <cell r="B527" t="str">
            <v>KW</v>
          </cell>
          <cell r="C527" t="str">
            <v>kW</v>
          </cell>
          <cell r="D527">
            <v>0</v>
          </cell>
          <cell r="E527">
            <v>0</v>
          </cell>
          <cell r="F527">
            <v>0</v>
          </cell>
          <cell r="H527">
            <v>0</v>
          </cell>
          <cell r="J527">
            <v>0</v>
          </cell>
          <cell r="L527">
            <v>0</v>
          </cell>
          <cell r="N527">
            <v>0</v>
          </cell>
        </row>
        <row r="528">
          <cell r="B528">
            <v>0</v>
          </cell>
          <cell r="C528" t="str">
            <v>kWh</v>
          </cell>
          <cell r="D528">
            <v>0</v>
          </cell>
          <cell r="E528">
            <v>0</v>
          </cell>
          <cell r="F528">
            <v>0</v>
          </cell>
          <cell r="H528">
            <v>0</v>
          </cell>
          <cell r="J528">
            <v>0</v>
          </cell>
          <cell r="L528">
            <v>0</v>
          </cell>
          <cell r="N528">
            <v>0</v>
          </cell>
        </row>
        <row r="529">
          <cell r="B529" t="str">
            <v>KW</v>
          </cell>
          <cell r="C529" t="str">
            <v>kW</v>
          </cell>
          <cell r="D529">
            <v>0</v>
          </cell>
          <cell r="E529">
            <v>0</v>
          </cell>
          <cell r="F529">
            <v>0</v>
          </cell>
          <cell r="H529">
            <v>0</v>
          </cell>
          <cell r="J529">
            <v>0</v>
          </cell>
          <cell r="L529">
            <v>0</v>
          </cell>
          <cell r="N529">
            <v>0</v>
          </cell>
        </row>
        <row r="530">
          <cell r="B530">
            <v>0</v>
          </cell>
          <cell r="C530" t="str">
            <v>kWh</v>
          </cell>
          <cell r="D530">
            <v>0</v>
          </cell>
          <cell r="E530">
            <v>0</v>
          </cell>
          <cell r="F530">
            <v>0</v>
          </cell>
          <cell r="H530">
            <v>0</v>
          </cell>
          <cell r="J530">
            <v>0</v>
          </cell>
          <cell r="L530">
            <v>0</v>
          </cell>
          <cell r="N530">
            <v>0</v>
          </cell>
        </row>
        <row r="531">
          <cell r="B531" t="str">
            <v>KW</v>
          </cell>
          <cell r="C531" t="str">
            <v>kW</v>
          </cell>
          <cell r="D531">
            <v>0</v>
          </cell>
          <cell r="E531">
            <v>0</v>
          </cell>
          <cell r="F531">
            <v>0</v>
          </cell>
          <cell r="H531">
            <v>0</v>
          </cell>
          <cell r="J531">
            <v>0</v>
          </cell>
          <cell r="L531">
            <v>0</v>
          </cell>
          <cell r="N531">
            <v>0</v>
          </cell>
        </row>
        <row r="532">
          <cell r="B532">
            <v>0</v>
          </cell>
          <cell r="C532" t="str">
            <v>kWh</v>
          </cell>
          <cell r="D532">
            <v>0</v>
          </cell>
          <cell r="E532">
            <v>0</v>
          </cell>
          <cell r="F532">
            <v>0</v>
          </cell>
          <cell r="H532">
            <v>0</v>
          </cell>
          <cell r="J532">
            <v>0</v>
          </cell>
          <cell r="L532">
            <v>0</v>
          </cell>
          <cell r="N532">
            <v>0</v>
          </cell>
        </row>
        <row r="533">
          <cell r="B533" t="str">
            <v>KW</v>
          </cell>
          <cell r="C533" t="str">
            <v>kW</v>
          </cell>
          <cell r="D533">
            <v>0</v>
          </cell>
          <cell r="E533">
            <v>0</v>
          </cell>
          <cell r="F533">
            <v>0</v>
          </cell>
          <cell r="H533">
            <v>0</v>
          </cell>
          <cell r="J533">
            <v>0</v>
          </cell>
          <cell r="L533">
            <v>0</v>
          </cell>
          <cell r="N533">
            <v>0</v>
          </cell>
        </row>
        <row r="534">
          <cell r="B534">
            <v>0</v>
          </cell>
          <cell r="C534" t="str">
            <v>kWh</v>
          </cell>
          <cell r="D534">
            <v>0</v>
          </cell>
          <cell r="E534">
            <v>0</v>
          </cell>
          <cell r="F534">
            <v>0</v>
          </cell>
          <cell r="H534">
            <v>0</v>
          </cell>
          <cell r="J534">
            <v>0</v>
          </cell>
          <cell r="L534">
            <v>0</v>
          </cell>
          <cell r="N534">
            <v>0</v>
          </cell>
        </row>
        <row r="535">
          <cell r="B535" t="str">
            <v>KW</v>
          </cell>
          <cell r="C535" t="str">
            <v>kW</v>
          </cell>
          <cell r="D535">
            <v>0</v>
          </cell>
          <cell r="E535">
            <v>0</v>
          </cell>
          <cell r="F535">
            <v>0</v>
          </cell>
          <cell r="H535">
            <v>0</v>
          </cell>
          <cell r="J535">
            <v>0</v>
          </cell>
          <cell r="L535">
            <v>0</v>
          </cell>
          <cell r="N535">
            <v>0</v>
          </cell>
        </row>
        <row r="536">
          <cell r="B536">
            <v>0</v>
          </cell>
          <cell r="C536" t="str">
            <v>kWh</v>
          </cell>
          <cell r="D536">
            <v>0</v>
          </cell>
          <cell r="E536">
            <v>0</v>
          </cell>
          <cell r="F536">
            <v>0</v>
          </cell>
          <cell r="H536">
            <v>0</v>
          </cell>
          <cell r="J536">
            <v>0</v>
          </cell>
          <cell r="L536">
            <v>0</v>
          </cell>
          <cell r="N536">
            <v>0</v>
          </cell>
        </row>
        <row r="537">
          <cell r="B537" t="str">
            <v>KW</v>
          </cell>
          <cell r="C537" t="str">
            <v>kW</v>
          </cell>
          <cell r="D537">
            <v>0</v>
          </cell>
          <cell r="E537">
            <v>0</v>
          </cell>
          <cell r="F537">
            <v>0</v>
          </cell>
          <cell r="H537">
            <v>0</v>
          </cell>
          <cell r="J537">
            <v>0</v>
          </cell>
          <cell r="L537">
            <v>0</v>
          </cell>
          <cell r="N537">
            <v>0</v>
          </cell>
        </row>
        <row r="538">
          <cell r="B538">
            <v>0</v>
          </cell>
          <cell r="C538" t="str">
            <v>kWh</v>
          </cell>
          <cell r="D538">
            <v>0</v>
          </cell>
          <cell r="E538">
            <v>0</v>
          </cell>
          <cell r="F538">
            <v>0</v>
          </cell>
          <cell r="H538">
            <v>0</v>
          </cell>
          <cell r="J538">
            <v>0</v>
          </cell>
          <cell r="L538">
            <v>0</v>
          </cell>
          <cell r="N538">
            <v>0</v>
          </cell>
        </row>
        <row r="539">
          <cell r="B539" t="str">
            <v>KW</v>
          </cell>
          <cell r="C539" t="str">
            <v>kW</v>
          </cell>
          <cell r="D539">
            <v>0</v>
          </cell>
          <cell r="E539">
            <v>0</v>
          </cell>
          <cell r="F539">
            <v>0</v>
          </cell>
          <cell r="H539">
            <v>0</v>
          </cell>
          <cell r="J539">
            <v>0</v>
          </cell>
          <cell r="L539">
            <v>0</v>
          </cell>
          <cell r="N539">
            <v>0</v>
          </cell>
        </row>
        <row r="540">
          <cell r="B540">
            <v>0</v>
          </cell>
          <cell r="C540" t="str">
            <v>kWh</v>
          </cell>
          <cell r="D540">
            <v>0</v>
          </cell>
          <cell r="E540">
            <v>0</v>
          </cell>
          <cell r="F540">
            <v>0</v>
          </cell>
          <cell r="H540">
            <v>0</v>
          </cell>
          <cell r="J540">
            <v>0</v>
          </cell>
          <cell r="L540">
            <v>0</v>
          </cell>
          <cell r="N540">
            <v>0</v>
          </cell>
        </row>
        <row r="541">
          <cell r="B541" t="str">
            <v>KW</v>
          </cell>
          <cell r="C541" t="str">
            <v>kW</v>
          </cell>
          <cell r="D541">
            <v>0</v>
          </cell>
          <cell r="E541">
            <v>0</v>
          </cell>
          <cell r="F541">
            <v>0</v>
          </cell>
          <cell r="H541">
            <v>0</v>
          </cell>
          <cell r="J541">
            <v>0</v>
          </cell>
          <cell r="L541">
            <v>0</v>
          </cell>
          <cell r="N541">
            <v>0</v>
          </cell>
        </row>
        <row r="542">
          <cell r="B542">
            <v>0</v>
          </cell>
          <cell r="C542" t="str">
            <v>kWh</v>
          </cell>
          <cell r="D542">
            <v>0</v>
          </cell>
          <cell r="E542">
            <v>0</v>
          </cell>
          <cell r="F542">
            <v>0</v>
          </cell>
          <cell r="H542">
            <v>0</v>
          </cell>
          <cell r="J542">
            <v>0</v>
          </cell>
          <cell r="L542">
            <v>0</v>
          </cell>
          <cell r="N542">
            <v>0</v>
          </cell>
        </row>
        <row r="543">
          <cell r="B543" t="str">
            <v>KW</v>
          </cell>
          <cell r="C543" t="str">
            <v>kW</v>
          </cell>
          <cell r="D543">
            <v>0</v>
          </cell>
          <cell r="E543">
            <v>0</v>
          </cell>
          <cell r="F543">
            <v>0</v>
          </cell>
          <cell r="H543">
            <v>0</v>
          </cell>
          <cell r="J543">
            <v>0</v>
          </cell>
          <cell r="L543">
            <v>0</v>
          </cell>
          <cell r="N543">
            <v>0</v>
          </cell>
        </row>
        <row r="544">
          <cell r="B544">
            <v>0</v>
          </cell>
          <cell r="C544" t="str">
            <v>kWh</v>
          </cell>
          <cell r="D544">
            <v>0</v>
          </cell>
          <cell r="E544">
            <v>0</v>
          </cell>
          <cell r="F544">
            <v>0</v>
          </cell>
          <cell r="H544">
            <v>0</v>
          </cell>
          <cell r="J544">
            <v>0</v>
          </cell>
          <cell r="L544">
            <v>0</v>
          </cell>
          <cell r="N544">
            <v>0</v>
          </cell>
        </row>
        <row r="545">
          <cell r="B545" t="str">
            <v>KW</v>
          </cell>
          <cell r="C545" t="str">
            <v>kW</v>
          </cell>
          <cell r="D545">
            <v>0</v>
          </cell>
          <cell r="E545">
            <v>0</v>
          </cell>
          <cell r="F545">
            <v>0</v>
          </cell>
          <cell r="H545">
            <v>0</v>
          </cell>
          <cell r="J545">
            <v>0</v>
          </cell>
          <cell r="L545">
            <v>0</v>
          </cell>
          <cell r="N545">
            <v>0</v>
          </cell>
        </row>
        <row r="546">
          <cell r="B546">
            <v>0</v>
          </cell>
          <cell r="C546" t="str">
            <v>kWh</v>
          </cell>
          <cell r="D546">
            <v>0</v>
          </cell>
          <cell r="E546">
            <v>0</v>
          </cell>
          <cell r="F546">
            <v>0</v>
          </cell>
          <cell r="H546">
            <v>0</v>
          </cell>
          <cell r="J546">
            <v>0</v>
          </cell>
          <cell r="L546">
            <v>0</v>
          </cell>
          <cell r="N546">
            <v>0</v>
          </cell>
        </row>
        <row r="547">
          <cell r="B547" t="str">
            <v>KW</v>
          </cell>
          <cell r="C547" t="str">
            <v>kW</v>
          </cell>
          <cell r="D547">
            <v>0</v>
          </cell>
          <cell r="E547">
            <v>0</v>
          </cell>
          <cell r="F547">
            <v>0</v>
          </cell>
          <cell r="H547">
            <v>0</v>
          </cell>
          <cell r="J547">
            <v>0</v>
          </cell>
          <cell r="L547">
            <v>0</v>
          </cell>
          <cell r="N547">
            <v>0</v>
          </cell>
        </row>
        <row r="548">
          <cell r="B548">
            <v>0</v>
          </cell>
          <cell r="C548" t="str">
            <v>kWh</v>
          </cell>
          <cell r="D548">
            <v>0</v>
          </cell>
          <cell r="E548">
            <v>0</v>
          </cell>
          <cell r="F548">
            <v>0</v>
          </cell>
          <cell r="H548">
            <v>0</v>
          </cell>
          <cell r="J548">
            <v>0</v>
          </cell>
          <cell r="L548">
            <v>0</v>
          </cell>
          <cell r="N548">
            <v>0</v>
          </cell>
        </row>
        <row r="549">
          <cell r="B549" t="str">
            <v>KW</v>
          </cell>
          <cell r="C549" t="str">
            <v>kW</v>
          </cell>
          <cell r="D549">
            <v>0</v>
          </cell>
          <cell r="E549">
            <v>0</v>
          </cell>
          <cell r="F549">
            <v>0</v>
          </cell>
          <cell r="H549">
            <v>0</v>
          </cell>
          <cell r="J549">
            <v>0</v>
          </cell>
          <cell r="L549">
            <v>0</v>
          </cell>
          <cell r="N549">
            <v>0</v>
          </cell>
        </row>
        <row r="550">
          <cell r="B550">
            <v>0</v>
          </cell>
          <cell r="C550" t="str">
            <v>kWh</v>
          </cell>
          <cell r="D550">
            <v>0</v>
          </cell>
          <cell r="E550">
            <v>0</v>
          </cell>
          <cell r="F550">
            <v>0</v>
          </cell>
          <cell r="H550">
            <v>0</v>
          </cell>
          <cell r="J550">
            <v>0</v>
          </cell>
          <cell r="L550">
            <v>0</v>
          </cell>
          <cell r="N550">
            <v>0</v>
          </cell>
        </row>
        <row r="551">
          <cell r="B551" t="str">
            <v>KW</v>
          </cell>
          <cell r="C551" t="str">
            <v>kW</v>
          </cell>
          <cell r="D551">
            <v>0</v>
          </cell>
          <cell r="E551">
            <v>0</v>
          </cell>
          <cell r="F551">
            <v>0</v>
          </cell>
          <cell r="H551">
            <v>0</v>
          </cell>
          <cell r="J551">
            <v>0</v>
          </cell>
          <cell r="L551">
            <v>0</v>
          </cell>
          <cell r="N551">
            <v>0</v>
          </cell>
        </row>
        <row r="552">
          <cell r="B552">
            <v>0</v>
          </cell>
          <cell r="C552" t="str">
            <v>kWh</v>
          </cell>
          <cell r="D552">
            <v>0</v>
          </cell>
          <cell r="E552">
            <v>0</v>
          </cell>
          <cell r="F552">
            <v>0</v>
          </cell>
          <cell r="H552">
            <v>0</v>
          </cell>
          <cell r="J552">
            <v>0</v>
          </cell>
          <cell r="L552">
            <v>0</v>
          </cell>
          <cell r="N552">
            <v>0</v>
          </cell>
        </row>
        <row r="553">
          <cell r="B553" t="str">
            <v>KW</v>
          </cell>
          <cell r="C553" t="str">
            <v>kW</v>
          </cell>
          <cell r="D553">
            <v>0</v>
          </cell>
          <cell r="E553">
            <v>0</v>
          </cell>
          <cell r="F553">
            <v>0</v>
          </cell>
          <cell r="H553">
            <v>0</v>
          </cell>
          <cell r="J553">
            <v>0</v>
          </cell>
          <cell r="L553">
            <v>0</v>
          </cell>
          <cell r="N553">
            <v>0</v>
          </cell>
        </row>
        <row r="554">
          <cell r="B554">
            <v>0</v>
          </cell>
          <cell r="C554" t="str">
            <v>kWh</v>
          </cell>
          <cell r="D554">
            <v>0</v>
          </cell>
          <cell r="E554">
            <v>0</v>
          </cell>
          <cell r="F554">
            <v>0</v>
          </cell>
          <cell r="H554">
            <v>0</v>
          </cell>
          <cell r="J554">
            <v>0</v>
          </cell>
          <cell r="L554">
            <v>0</v>
          </cell>
          <cell r="N554">
            <v>0</v>
          </cell>
        </row>
        <row r="555">
          <cell r="B555" t="str">
            <v>KW</v>
          </cell>
          <cell r="C555" t="str">
            <v>kW</v>
          </cell>
          <cell r="D555">
            <v>0</v>
          </cell>
          <cell r="E555">
            <v>0</v>
          </cell>
          <cell r="F555">
            <v>0</v>
          </cell>
          <cell r="H555">
            <v>0</v>
          </cell>
          <cell r="J555">
            <v>0</v>
          </cell>
          <cell r="L555">
            <v>0</v>
          </cell>
          <cell r="N555">
            <v>0</v>
          </cell>
        </row>
        <row r="556">
          <cell r="B556">
            <v>0</v>
          </cell>
          <cell r="C556" t="str">
            <v>kWh</v>
          </cell>
          <cell r="D556">
            <v>0</v>
          </cell>
          <cell r="E556">
            <v>0</v>
          </cell>
          <cell r="F556">
            <v>0</v>
          </cell>
          <cell r="H556">
            <v>0</v>
          </cell>
          <cell r="J556">
            <v>0</v>
          </cell>
          <cell r="L556">
            <v>0</v>
          </cell>
          <cell r="N556">
            <v>0</v>
          </cell>
        </row>
        <row r="557">
          <cell r="B557" t="str">
            <v>KW</v>
          </cell>
          <cell r="C557" t="str">
            <v>kW</v>
          </cell>
          <cell r="D557">
            <v>0</v>
          </cell>
          <cell r="E557">
            <v>0</v>
          </cell>
          <cell r="F557">
            <v>0</v>
          </cell>
          <cell r="H557">
            <v>0</v>
          </cell>
          <cell r="J557">
            <v>0</v>
          </cell>
          <cell r="L557">
            <v>0</v>
          </cell>
          <cell r="N557">
            <v>0</v>
          </cell>
        </row>
        <row r="558">
          <cell r="B558">
            <v>0</v>
          </cell>
          <cell r="C558" t="str">
            <v>kWh</v>
          </cell>
          <cell r="D558">
            <v>0</v>
          </cell>
          <cell r="E558">
            <v>0</v>
          </cell>
          <cell r="F558">
            <v>0</v>
          </cell>
          <cell r="H558">
            <v>0</v>
          </cell>
          <cell r="J558">
            <v>0</v>
          </cell>
          <cell r="L558">
            <v>0</v>
          </cell>
          <cell r="N558">
            <v>0</v>
          </cell>
        </row>
        <row r="559">
          <cell r="B559" t="str">
            <v>KW</v>
          </cell>
          <cell r="C559" t="str">
            <v>kW</v>
          </cell>
          <cell r="D559">
            <v>0</v>
          </cell>
          <cell r="E559">
            <v>0</v>
          </cell>
          <cell r="F559">
            <v>0</v>
          </cell>
          <cell r="H559">
            <v>0</v>
          </cell>
          <cell r="J559">
            <v>0</v>
          </cell>
          <cell r="L559">
            <v>0</v>
          </cell>
          <cell r="N559">
            <v>0</v>
          </cell>
        </row>
        <row r="560">
          <cell r="B560">
            <v>0</v>
          </cell>
          <cell r="C560" t="str">
            <v>kWh</v>
          </cell>
          <cell r="D560">
            <v>0</v>
          </cell>
          <cell r="E560">
            <v>0</v>
          </cell>
          <cell r="F560">
            <v>0</v>
          </cell>
          <cell r="H560">
            <v>0</v>
          </cell>
          <cell r="J560">
            <v>0</v>
          </cell>
          <cell r="L560">
            <v>0</v>
          </cell>
          <cell r="N560">
            <v>0</v>
          </cell>
        </row>
        <row r="561">
          <cell r="B561" t="str">
            <v>KW</v>
          </cell>
          <cell r="C561" t="str">
            <v>kW</v>
          </cell>
          <cell r="D561">
            <v>0</v>
          </cell>
          <cell r="E561">
            <v>0</v>
          </cell>
          <cell r="F561">
            <v>0</v>
          </cell>
          <cell r="H561">
            <v>0</v>
          </cell>
          <cell r="J561">
            <v>0</v>
          </cell>
          <cell r="L561">
            <v>0</v>
          </cell>
          <cell r="N561">
            <v>0</v>
          </cell>
        </row>
        <row r="562">
          <cell r="B562">
            <v>0</v>
          </cell>
          <cell r="C562" t="str">
            <v>kWh</v>
          </cell>
          <cell r="D562">
            <v>0</v>
          </cell>
          <cell r="E562">
            <v>0</v>
          </cell>
          <cell r="F562">
            <v>0</v>
          </cell>
          <cell r="H562">
            <v>0</v>
          </cell>
          <cell r="J562">
            <v>0</v>
          </cell>
          <cell r="L562">
            <v>0</v>
          </cell>
          <cell r="N562">
            <v>0</v>
          </cell>
        </row>
        <row r="563">
          <cell r="B563" t="str">
            <v>KW</v>
          </cell>
          <cell r="C563" t="str">
            <v>kW</v>
          </cell>
          <cell r="D563">
            <v>0</v>
          </cell>
          <cell r="E563">
            <v>0</v>
          </cell>
          <cell r="F563">
            <v>0</v>
          </cell>
          <cell r="H563">
            <v>0</v>
          </cell>
          <cell r="J563">
            <v>0</v>
          </cell>
          <cell r="L563">
            <v>0</v>
          </cell>
          <cell r="N563">
            <v>0</v>
          </cell>
        </row>
        <row r="564">
          <cell r="B564">
            <v>0</v>
          </cell>
          <cell r="C564" t="str">
            <v>kWh</v>
          </cell>
          <cell r="D564">
            <v>0</v>
          </cell>
          <cell r="E564">
            <v>0</v>
          </cell>
          <cell r="F564">
            <v>0</v>
          </cell>
          <cell r="H564">
            <v>0</v>
          </cell>
          <cell r="J564">
            <v>0</v>
          </cell>
          <cell r="L564">
            <v>0</v>
          </cell>
          <cell r="N564">
            <v>0</v>
          </cell>
        </row>
        <row r="565">
          <cell r="B565" t="str">
            <v>KW</v>
          </cell>
          <cell r="C565" t="str">
            <v>kW</v>
          </cell>
          <cell r="D565">
            <v>0</v>
          </cell>
          <cell r="E565">
            <v>0</v>
          </cell>
          <cell r="F565">
            <v>0</v>
          </cell>
          <cell r="H565">
            <v>0</v>
          </cell>
          <cell r="J565">
            <v>0</v>
          </cell>
          <cell r="L565">
            <v>0</v>
          </cell>
          <cell r="N565">
            <v>0</v>
          </cell>
        </row>
        <row r="566">
          <cell r="B566">
            <v>0</v>
          </cell>
          <cell r="C566" t="str">
            <v>kWh</v>
          </cell>
          <cell r="D566">
            <v>0</v>
          </cell>
          <cell r="E566">
            <v>0</v>
          </cell>
          <cell r="F566">
            <v>0</v>
          </cell>
          <cell r="H566">
            <v>0</v>
          </cell>
          <cell r="J566">
            <v>0</v>
          </cell>
          <cell r="L566">
            <v>0</v>
          </cell>
          <cell r="N566">
            <v>0</v>
          </cell>
        </row>
        <row r="567">
          <cell r="B567" t="str">
            <v>KW</v>
          </cell>
          <cell r="C567" t="str">
            <v>kW</v>
          </cell>
          <cell r="D567">
            <v>0</v>
          </cell>
          <cell r="E567">
            <v>0</v>
          </cell>
          <cell r="F567">
            <v>0</v>
          </cell>
          <cell r="H567">
            <v>0</v>
          </cell>
          <cell r="J567">
            <v>0</v>
          </cell>
          <cell r="L567">
            <v>0</v>
          </cell>
          <cell r="N567">
            <v>0</v>
          </cell>
        </row>
        <row r="568">
          <cell r="B568">
            <v>0</v>
          </cell>
          <cell r="C568" t="str">
            <v>kWh</v>
          </cell>
          <cell r="D568">
            <v>0</v>
          </cell>
          <cell r="E568">
            <v>0</v>
          </cell>
          <cell r="F568">
            <v>0</v>
          </cell>
          <cell r="H568">
            <v>0</v>
          </cell>
          <cell r="J568">
            <v>0</v>
          </cell>
          <cell r="L568">
            <v>0</v>
          </cell>
          <cell r="N568">
            <v>0</v>
          </cell>
        </row>
        <row r="569">
          <cell r="B569" t="str">
            <v>KW</v>
          </cell>
          <cell r="C569" t="str">
            <v>kW</v>
          </cell>
          <cell r="D569">
            <v>0</v>
          </cell>
          <cell r="E569">
            <v>0</v>
          </cell>
          <cell r="F569">
            <v>0</v>
          </cell>
          <cell r="H569">
            <v>0</v>
          </cell>
          <cell r="J569">
            <v>0</v>
          </cell>
          <cell r="L569">
            <v>0</v>
          </cell>
          <cell r="N569">
            <v>0</v>
          </cell>
        </row>
        <row r="570">
          <cell r="B570">
            <v>0</v>
          </cell>
          <cell r="C570" t="str">
            <v>kWh</v>
          </cell>
          <cell r="D570">
            <v>0</v>
          </cell>
          <cell r="E570">
            <v>0</v>
          </cell>
          <cell r="F570">
            <v>0</v>
          </cell>
          <cell r="H570">
            <v>0</v>
          </cell>
          <cell r="J570">
            <v>0</v>
          </cell>
          <cell r="L570">
            <v>0</v>
          </cell>
          <cell r="N570">
            <v>0</v>
          </cell>
        </row>
        <row r="571">
          <cell r="B571" t="str">
            <v>KW</v>
          </cell>
          <cell r="C571" t="str">
            <v>kW</v>
          </cell>
          <cell r="D571">
            <v>0</v>
          </cell>
          <cell r="E571">
            <v>0</v>
          </cell>
          <cell r="F571">
            <v>0</v>
          </cell>
          <cell r="H571">
            <v>0</v>
          </cell>
          <cell r="J571">
            <v>0</v>
          </cell>
          <cell r="L571">
            <v>0</v>
          </cell>
          <cell r="N571">
            <v>0</v>
          </cell>
        </row>
        <row r="572">
          <cell r="B572">
            <v>0</v>
          </cell>
          <cell r="C572" t="str">
            <v>kWh</v>
          </cell>
          <cell r="D572">
            <v>0</v>
          </cell>
          <cell r="E572">
            <v>0</v>
          </cell>
          <cell r="F572">
            <v>0</v>
          </cell>
          <cell r="H572">
            <v>0</v>
          </cell>
          <cell r="J572">
            <v>0</v>
          </cell>
          <cell r="L572">
            <v>0</v>
          </cell>
          <cell r="N572">
            <v>0</v>
          </cell>
        </row>
        <row r="573">
          <cell r="B573" t="str">
            <v>KW</v>
          </cell>
          <cell r="C573" t="str">
            <v>kW</v>
          </cell>
          <cell r="D573">
            <v>0</v>
          </cell>
          <cell r="E573">
            <v>0</v>
          </cell>
          <cell r="F573">
            <v>0</v>
          </cell>
          <cell r="H573">
            <v>0</v>
          </cell>
          <cell r="J573">
            <v>0</v>
          </cell>
          <cell r="L573">
            <v>0</v>
          </cell>
          <cell r="N573">
            <v>0</v>
          </cell>
        </row>
        <row r="574">
          <cell r="B574">
            <v>0</v>
          </cell>
          <cell r="C574" t="str">
            <v>kWh</v>
          </cell>
          <cell r="D574">
            <v>0</v>
          </cell>
          <cell r="E574">
            <v>0</v>
          </cell>
          <cell r="F574">
            <v>0</v>
          </cell>
          <cell r="H574">
            <v>0</v>
          </cell>
          <cell r="J574">
            <v>0</v>
          </cell>
          <cell r="L574">
            <v>0</v>
          </cell>
          <cell r="N574">
            <v>0</v>
          </cell>
        </row>
        <row r="575">
          <cell r="B575" t="str">
            <v>KW</v>
          </cell>
          <cell r="C575" t="str">
            <v>kW</v>
          </cell>
          <cell r="D575">
            <v>0</v>
          </cell>
          <cell r="E575">
            <v>0</v>
          </cell>
          <cell r="F575">
            <v>0</v>
          </cell>
          <cell r="H575">
            <v>0</v>
          </cell>
          <cell r="J575">
            <v>0</v>
          </cell>
          <cell r="L575">
            <v>0</v>
          </cell>
          <cell r="N575">
            <v>0</v>
          </cell>
        </row>
        <row r="576">
          <cell r="B576">
            <v>0</v>
          </cell>
          <cell r="C576" t="str">
            <v>kWh</v>
          </cell>
          <cell r="D576">
            <v>0</v>
          </cell>
          <cell r="E576">
            <v>0</v>
          </cell>
          <cell r="F576">
            <v>0</v>
          </cell>
          <cell r="H576">
            <v>0</v>
          </cell>
          <cell r="J576">
            <v>0</v>
          </cell>
          <cell r="L576">
            <v>0</v>
          </cell>
          <cell r="N576">
            <v>0</v>
          </cell>
        </row>
        <row r="577">
          <cell r="B577" t="str">
            <v>KW</v>
          </cell>
          <cell r="C577" t="str">
            <v>kW</v>
          </cell>
          <cell r="D577">
            <v>0</v>
          </cell>
          <cell r="E577">
            <v>0</v>
          </cell>
          <cell r="F577">
            <v>0</v>
          </cell>
          <cell r="H577">
            <v>0</v>
          </cell>
          <cell r="J577">
            <v>0</v>
          </cell>
          <cell r="L577">
            <v>0</v>
          </cell>
          <cell r="N577">
            <v>0</v>
          </cell>
        </row>
        <row r="578">
          <cell r="B578">
            <v>0</v>
          </cell>
          <cell r="C578" t="str">
            <v>kWh</v>
          </cell>
          <cell r="D578">
            <v>0</v>
          </cell>
          <cell r="E578">
            <v>0</v>
          </cell>
          <cell r="F578">
            <v>0</v>
          </cell>
          <cell r="H578">
            <v>0</v>
          </cell>
          <cell r="J578">
            <v>0</v>
          </cell>
          <cell r="L578">
            <v>0</v>
          </cell>
          <cell r="N578">
            <v>0</v>
          </cell>
        </row>
        <row r="579">
          <cell r="B579" t="str">
            <v>KW</v>
          </cell>
          <cell r="C579" t="str">
            <v>kW</v>
          </cell>
          <cell r="D579">
            <v>0</v>
          </cell>
          <cell r="E579">
            <v>0</v>
          </cell>
          <cell r="F579">
            <v>0</v>
          </cell>
          <cell r="H579">
            <v>0</v>
          </cell>
          <cell r="J579">
            <v>0</v>
          </cell>
          <cell r="L579">
            <v>0</v>
          </cell>
          <cell r="N579">
            <v>0</v>
          </cell>
        </row>
        <row r="580">
          <cell r="B580">
            <v>0</v>
          </cell>
          <cell r="C580" t="str">
            <v>kWh</v>
          </cell>
          <cell r="D580">
            <v>0</v>
          </cell>
          <cell r="E580">
            <v>0</v>
          </cell>
          <cell r="F580">
            <v>0</v>
          </cell>
          <cell r="H580">
            <v>0</v>
          </cell>
          <cell r="J580">
            <v>0</v>
          </cell>
          <cell r="L580">
            <v>0</v>
          </cell>
          <cell r="N580">
            <v>0</v>
          </cell>
        </row>
        <row r="581">
          <cell r="B581" t="str">
            <v>KW</v>
          </cell>
          <cell r="C581" t="str">
            <v>kW</v>
          </cell>
          <cell r="D581">
            <v>0</v>
          </cell>
          <cell r="E581">
            <v>0</v>
          </cell>
          <cell r="F581">
            <v>0</v>
          </cell>
          <cell r="H581">
            <v>0</v>
          </cell>
          <cell r="J581">
            <v>0</v>
          </cell>
          <cell r="L581">
            <v>0</v>
          </cell>
          <cell r="N581">
            <v>0</v>
          </cell>
        </row>
        <row r="582">
          <cell r="B582">
            <v>0</v>
          </cell>
          <cell r="C582" t="str">
            <v>kWh</v>
          </cell>
          <cell r="D582">
            <v>0</v>
          </cell>
          <cell r="E582">
            <v>0</v>
          </cell>
          <cell r="F582">
            <v>0</v>
          </cell>
          <cell r="H582">
            <v>0</v>
          </cell>
          <cell r="J582">
            <v>0</v>
          </cell>
          <cell r="L582">
            <v>0</v>
          </cell>
          <cell r="N582">
            <v>0</v>
          </cell>
        </row>
        <row r="583">
          <cell r="B583" t="str">
            <v>KW</v>
          </cell>
          <cell r="C583" t="str">
            <v>kW</v>
          </cell>
          <cell r="D583">
            <v>0</v>
          </cell>
          <cell r="E583">
            <v>0</v>
          </cell>
          <cell r="F583">
            <v>0</v>
          </cell>
          <cell r="H583">
            <v>0</v>
          </cell>
          <cell r="J583">
            <v>0</v>
          </cell>
          <cell r="L583">
            <v>0</v>
          </cell>
          <cell r="N583">
            <v>0</v>
          </cell>
        </row>
        <row r="584">
          <cell r="B584">
            <v>0</v>
          </cell>
          <cell r="C584" t="str">
            <v>kWh</v>
          </cell>
          <cell r="D584">
            <v>0</v>
          </cell>
          <cell r="E584">
            <v>0</v>
          </cell>
          <cell r="F584">
            <v>0</v>
          </cell>
          <cell r="H584">
            <v>0</v>
          </cell>
          <cell r="J584">
            <v>0</v>
          </cell>
          <cell r="L584">
            <v>0</v>
          </cell>
          <cell r="N584">
            <v>0</v>
          </cell>
        </row>
        <row r="585">
          <cell r="B585" t="str">
            <v>KW</v>
          </cell>
          <cell r="C585" t="str">
            <v>kW</v>
          </cell>
          <cell r="D585">
            <v>0</v>
          </cell>
          <cell r="E585">
            <v>0</v>
          </cell>
          <cell r="F585">
            <v>0</v>
          </cell>
          <cell r="H585">
            <v>0</v>
          </cell>
          <cell r="J585">
            <v>0</v>
          </cell>
          <cell r="L585">
            <v>0</v>
          </cell>
          <cell r="N585">
            <v>0</v>
          </cell>
        </row>
        <row r="586">
          <cell r="B586">
            <v>0</v>
          </cell>
          <cell r="C586" t="str">
            <v>kWh</v>
          </cell>
          <cell r="D586">
            <v>0</v>
          </cell>
          <cell r="E586">
            <v>0</v>
          </cell>
          <cell r="F586">
            <v>0</v>
          </cell>
          <cell r="H586">
            <v>0</v>
          </cell>
          <cell r="J586">
            <v>0</v>
          </cell>
          <cell r="L586">
            <v>0</v>
          </cell>
          <cell r="N586">
            <v>0</v>
          </cell>
        </row>
        <row r="587">
          <cell r="B587" t="str">
            <v>KW</v>
          </cell>
          <cell r="C587" t="str">
            <v>kW</v>
          </cell>
          <cell r="D587">
            <v>0</v>
          </cell>
          <cell r="E587">
            <v>0</v>
          </cell>
          <cell r="F587">
            <v>0</v>
          </cell>
          <cell r="H587">
            <v>0</v>
          </cell>
          <cell r="J587">
            <v>0</v>
          </cell>
          <cell r="L587">
            <v>0</v>
          </cell>
          <cell r="N587">
            <v>0</v>
          </cell>
        </row>
        <row r="588">
          <cell r="B588">
            <v>0</v>
          </cell>
          <cell r="C588" t="str">
            <v>kWh</v>
          </cell>
          <cell r="D588">
            <v>0</v>
          </cell>
          <cell r="E588">
            <v>0</v>
          </cell>
          <cell r="F588">
            <v>0</v>
          </cell>
          <cell r="H588">
            <v>0</v>
          </cell>
          <cell r="J588">
            <v>0</v>
          </cell>
          <cell r="L588">
            <v>0</v>
          </cell>
          <cell r="N588">
            <v>0</v>
          </cell>
        </row>
        <row r="589">
          <cell r="B589" t="str">
            <v>KW</v>
          </cell>
          <cell r="C589" t="str">
            <v>kW</v>
          </cell>
          <cell r="D589">
            <v>0</v>
          </cell>
          <cell r="E589">
            <v>0</v>
          </cell>
          <cell r="F589">
            <v>0</v>
          </cell>
          <cell r="H589">
            <v>0</v>
          </cell>
          <cell r="J589">
            <v>0</v>
          </cell>
          <cell r="L589">
            <v>0</v>
          </cell>
          <cell r="N589">
            <v>0</v>
          </cell>
        </row>
        <row r="590">
          <cell r="B590">
            <v>0</v>
          </cell>
          <cell r="C590" t="str">
            <v>kWh</v>
          </cell>
          <cell r="D590">
            <v>0</v>
          </cell>
          <cell r="E590">
            <v>0</v>
          </cell>
          <cell r="F590">
            <v>0</v>
          </cell>
          <cell r="H590">
            <v>0</v>
          </cell>
          <cell r="J590">
            <v>0</v>
          </cell>
          <cell r="L590">
            <v>0</v>
          </cell>
          <cell r="N590">
            <v>0</v>
          </cell>
        </row>
        <row r="591">
          <cell r="B591" t="str">
            <v>KW</v>
          </cell>
          <cell r="C591" t="str">
            <v>kW</v>
          </cell>
          <cell r="D591">
            <v>0</v>
          </cell>
          <cell r="E591">
            <v>0</v>
          </cell>
          <cell r="F591">
            <v>0</v>
          </cell>
          <cell r="H591">
            <v>0</v>
          </cell>
          <cell r="J591">
            <v>0</v>
          </cell>
          <cell r="L591">
            <v>0</v>
          </cell>
          <cell r="N591">
            <v>0</v>
          </cell>
        </row>
        <row r="592">
          <cell r="B592">
            <v>0</v>
          </cell>
          <cell r="C592" t="str">
            <v>kWh</v>
          </cell>
          <cell r="D592">
            <v>0</v>
          </cell>
          <cell r="E592">
            <v>0</v>
          </cell>
          <cell r="F592">
            <v>0</v>
          </cell>
          <cell r="H592">
            <v>0</v>
          </cell>
          <cell r="J592">
            <v>0</v>
          </cell>
          <cell r="L592">
            <v>0</v>
          </cell>
          <cell r="N592">
            <v>0</v>
          </cell>
        </row>
        <row r="593">
          <cell r="B593" t="str">
            <v>KW</v>
          </cell>
          <cell r="C593" t="str">
            <v>kW</v>
          </cell>
          <cell r="D593">
            <v>0</v>
          </cell>
          <cell r="E593">
            <v>0</v>
          </cell>
          <cell r="F593">
            <v>0</v>
          </cell>
          <cell r="H593">
            <v>0</v>
          </cell>
          <cell r="J593">
            <v>0</v>
          </cell>
          <cell r="L593">
            <v>0</v>
          </cell>
          <cell r="N593">
            <v>0</v>
          </cell>
        </row>
        <row r="594">
          <cell r="B594">
            <v>0</v>
          </cell>
          <cell r="C594" t="str">
            <v>kWh</v>
          </cell>
          <cell r="D594">
            <v>0</v>
          </cell>
          <cell r="E594">
            <v>0</v>
          </cell>
          <cell r="F594">
            <v>0</v>
          </cell>
          <cell r="H594">
            <v>0</v>
          </cell>
          <cell r="J594">
            <v>0</v>
          </cell>
          <cell r="L594">
            <v>0</v>
          </cell>
          <cell r="N594">
            <v>0</v>
          </cell>
        </row>
        <row r="595">
          <cell r="B595" t="str">
            <v>KW</v>
          </cell>
          <cell r="C595" t="str">
            <v>kW</v>
          </cell>
          <cell r="D595">
            <v>0</v>
          </cell>
          <cell r="E595">
            <v>0</v>
          </cell>
          <cell r="F595">
            <v>0</v>
          </cell>
          <cell r="H595">
            <v>0</v>
          </cell>
          <cell r="J595">
            <v>0</v>
          </cell>
          <cell r="L595">
            <v>0</v>
          </cell>
          <cell r="N595">
            <v>0</v>
          </cell>
        </row>
        <row r="596">
          <cell r="B596">
            <v>0</v>
          </cell>
          <cell r="C596" t="str">
            <v>kWh</v>
          </cell>
          <cell r="D596">
            <v>0</v>
          </cell>
          <cell r="E596">
            <v>0</v>
          </cell>
          <cell r="F596">
            <v>0</v>
          </cell>
          <cell r="H596">
            <v>0</v>
          </cell>
          <cell r="J596">
            <v>0</v>
          </cell>
          <cell r="L596">
            <v>0</v>
          </cell>
          <cell r="N596">
            <v>0</v>
          </cell>
        </row>
        <row r="597">
          <cell r="B597" t="str">
            <v>KW</v>
          </cell>
          <cell r="C597" t="str">
            <v>kW</v>
          </cell>
          <cell r="D597">
            <v>0</v>
          </cell>
          <cell r="E597">
            <v>0</v>
          </cell>
          <cell r="F597">
            <v>0</v>
          </cell>
          <cell r="H597">
            <v>0</v>
          </cell>
          <cell r="J597">
            <v>0</v>
          </cell>
          <cell r="L597">
            <v>0</v>
          </cell>
          <cell r="N597">
            <v>0</v>
          </cell>
        </row>
        <row r="598">
          <cell r="B598">
            <v>0</v>
          </cell>
          <cell r="C598" t="str">
            <v>kWh</v>
          </cell>
          <cell r="D598">
            <v>0</v>
          </cell>
          <cell r="E598">
            <v>0</v>
          </cell>
          <cell r="F598">
            <v>0</v>
          </cell>
          <cell r="H598">
            <v>0</v>
          </cell>
          <cell r="J598">
            <v>0</v>
          </cell>
          <cell r="L598">
            <v>0</v>
          </cell>
          <cell r="N598">
            <v>0</v>
          </cell>
        </row>
        <row r="599">
          <cell r="B599" t="str">
            <v>KW</v>
          </cell>
          <cell r="C599" t="str">
            <v>kW</v>
          </cell>
          <cell r="D599">
            <v>0</v>
          </cell>
          <cell r="E599">
            <v>0</v>
          </cell>
          <cell r="F599">
            <v>0</v>
          </cell>
          <cell r="H599">
            <v>0</v>
          </cell>
          <cell r="J599">
            <v>0</v>
          </cell>
          <cell r="L599">
            <v>0</v>
          </cell>
          <cell r="N599">
            <v>0</v>
          </cell>
        </row>
        <row r="600">
          <cell r="B600">
            <v>0</v>
          </cell>
          <cell r="C600" t="str">
            <v>kWh</v>
          </cell>
          <cell r="D600">
            <v>0</v>
          </cell>
          <cell r="E600">
            <v>0</v>
          </cell>
          <cell r="F600">
            <v>0</v>
          </cell>
          <cell r="H600">
            <v>0</v>
          </cell>
          <cell r="J600">
            <v>0</v>
          </cell>
          <cell r="L600">
            <v>0</v>
          </cell>
          <cell r="N600">
            <v>0</v>
          </cell>
        </row>
        <row r="601">
          <cell r="B601" t="str">
            <v>KW</v>
          </cell>
          <cell r="C601" t="str">
            <v>kW</v>
          </cell>
          <cell r="D601">
            <v>0</v>
          </cell>
          <cell r="E601">
            <v>0</v>
          </cell>
          <cell r="F601">
            <v>0</v>
          </cell>
          <cell r="H601">
            <v>0</v>
          </cell>
          <cell r="J601">
            <v>0</v>
          </cell>
          <cell r="L601">
            <v>0</v>
          </cell>
          <cell r="N601">
            <v>0</v>
          </cell>
        </row>
        <row r="602">
          <cell r="B602">
            <v>0</v>
          </cell>
          <cell r="C602" t="str">
            <v>kWh</v>
          </cell>
          <cell r="D602">
            <v>0</v>
          </cell>
          <cell r="E602">
            <v>0</v>
          </cell>
          <cell r="F602">
            <v>0</v>
          </cell>
          <cell r="H602">
            <v>0</v>
          </cell>
          <cell r="J602">
            <v>0</v>
          </cell>
          <cell r="L602">
            <v>0</v>
          </cell>
          <cell r="N602">
            <v>0</v>
          </cell>
        </row>
        <row r="603">
          <cell r="B603" t="str">
            <v>KW</v>
          </cell>
          <cell r="C603" t="str">
            <v>kW</v>
          </cell>
          <cell r="D603">
            <v>0</v>
          </cell>
          <cell r="E603">
            <v>0</v>
          </cell>
          <cell r="F603">
            <v>0</v>
          </cell>
          <cell r="H603">
            <v>0</v>
          </cell>
          <cell r="J603">
            <v>0</v>
          </cell>
          <cell r="L603">
            <v>0</v>
          </cell>
          <cell r="N603">
            <v>0</v>
          </cell>
        </row>
        <row r="604">
          <cell r="B604">
            <v>0</v>
          </cell>
          <cell r="C604" t="str">
            <v>kWh</v>
          </cell>
          <cell r="D604">
            <v>0</v>
          </cell>
          <cell r="E604">
            <v>0</v>
          </cell>
          <cell r="F604">
            <v>0</v>
          </cell>
          <cell r="H604">
            <v>0</v>
          </cell>
          <cell r="J604">
            <v>0</v>
          </cell>
          <cell r="L604">
            <v>0</v>
          </cell>
          <cell r="N604">
            <v>0</v>
          </cell>
        </row>
        <row r="605">
          <cell r="B605" t="str">
            <v>KW</v>
          </cell>
          <cell r="C605" t="str">
            <v>kW</v>
          </cell>
          <cell r="D605">
            <v>0</v>
          </cell>
          <cell r="E605">
            <v>0</v>
          </cell>
          <cell r="F605">
            <v>0</v>
          </cell>
          <cell r="H605">
            <v>0</v>
          </cell>
          <cell r="J605">
            <v>0</v>
          </cell>
          <cell r="L605">
            <v>0</v>
          </cell>
          <cell r="N605">
            <v>0</v>
          </cell>
        </row>
        <row r="606">
          <cell r="B606">
            <v>0</v>
          </cell>
          <cell r="C606" t="str">
            <v>kWh</v>
          </cell>
          <cell r="D606">
            <v>0</v>
          </cell>
          <cell r="E606">
            <v>0</v>
          </cell>
          <cell r="F606">
            <v>0</v>
          </cell>
          <cell r="H606">
            <v>0</v>
          </cell>
          <cell r="J606">
            <v>0</v>
          </cell>
          <cell r="L606">
            <v>0</v>
          </cell>
          <cell r="N606">
            <v>0</v>
          </cell>
        </row>
        <row r="607">
          <cell r="B607" t="str">
            <v>KW</v>
          </cell>
          <cell r="C607" t="str">
            <v>kW</v>
          </cell>
          <cell r="D607">
            <v>0</v>
          </cell>
          <cell r="E607">
            <v>0</v>
          </cell>
          <cell r="F607">
            <v>0</v>
          </cell>
          <cell r="H607">
            <v>0</v>
          </cell>
          <cell r="J607">
            <v>0</v>
          </cell>
          <cell r="L607">
            <v>0</v>
          </cell>
          <cell r="N607">
            <v>0</v>
          </cell>
        </row>
        <row r="608">
          <cell r="B608">
            <v>0</v>
          </cell>
          <cell r="C608" t="str">
            <v>kWh</v>
          </cell>
          <cell r="D608">
            <v>0</v>
          </cell>
          <cell r="E608">
            <v>0</v>
          </cell>
          <cell r="F608">
            <v>0</v>
          </cell>
          <cell r="H608">
            <v>0</v>
          </cell>
          <cell r="J608">
            <v>0</v>
          </cell>
          <cell r="L608">
            <v>0</v>
          </cell>
          <cell r="N608">
            <v>0</v>
          </cell>
        </row>
        <row r="609">
          <cell r="B609" t="str">
            <v>KW</v>
          </cell>
          <cell r="C609" t="str">
            <v>kW</v>
          </cell>
          <cell r="D609">
            <v>0</v>
          </cell>
          <cell r="E609">
            <v>0</v>
          </cell>
          <cell r="F609">
            <v>0</v>
          </cell>
          <cell r="H609">
            <v>0</v>
          </cell>
          <cell r="J609">
            <v>0</v>
          </cell>
          <cell r="L609">
            <v>0</v>
          </cell>
          <cell r="N609">
            <v>0</v>
          </cell>
        </row>
        <row r="610">
          <cell r="B610">
            <v>0</v>
          </cell>
          <cell r="C610" t="str">
            <v>kWh</v>
          </cell>
          <cell r="D610">
            <v>0</v>
          </cell>
          <cell r="E610">
            <v>0</v>
          </cell>
          <cell r="F610">
            <v>0</v>
          </cell>
          <cell r="H610">
            <v>0</v>
          </cell>
          <cell r="J610">
            <v>0</v>
          </cell>
          <cell r="L610">
            <v>0</v>
          </cell>
          <cell r="N610">
            <v>0</v>
          </cell>
        </row>
        <row r="611">
          <cell r="B611" t="str">
            <v>KW</v>
          </cell>
          <cell r="C611" t="str">
            <v>kW</v>
          </cell>
          <cell r="D611">
            <v>0</v>
          </cell>
          <cell r="E611">
            <v>0</v>
          </cell>
          <cell r="F611">
            <v>0</v>
          </cell>
          <cell r="H611">
            <v>0</v>
          </cell>
          <cell r="J611">
            <v>0</v>
          </cell>
          <cell r="L611">
            <v>0</v>
          </cell>
          <cell r="N611">
            <v>0</v>
          </cell>
        </row>
        <row r="612">
          <cell r="B612">
            <v>0</v>
          </cell>
          <cell r="C612" t="str">
            <v>kWh</v>
          </cell>
          <cell r="D612">
            <v>0</v>
          </cell>
          <cell r="E612">
            <v>0</v>
          </cell>
          <cell r="F612">
            <v>0</v>
          </cell>
          <cell r="H612">
            <v>0</v>
          </cell>
          <cell r="J612">
            <v>0</v>
          </cell>
          <cell r="L612">
            <v>0</v>
          </cell>
          <cell r="N612">
            <v>0</v>
          </cell>
        </row>
        <row r="613">
          <cell r="B613" t="str">
            <v>KW</v>
          </cell>
          <cell r="C613" t="str">
            <v>kW</v>
          </cell>
          <cell r="D613">
            <v>0</v>
          </cell>
          <cell r="E613">
            <v>0</v>
          </cell>
          <cell r="F613">
            <v>0</v>
          </cell>
          <cell r="H613">
            <v>0</v>
          </cell>
          <cell r="J613">
            <v>0</v>
          </cell>
          <cell r="L613">
            <v>0</v>
          </cell>
          <cell r="N613">
            <v>0</v>
          </cell>
        </row>
        <row r="614">
          <cell r="B614">
            <v>0</v>
          </cell>
          <cell r="C614" t="str">
            <v>kWh</v>
          </cell>
          <cell r="D614">
            <v>0</v>
          </cell>
          <cell r="E614">
            <v>0</v>
          </cell>
          <cell r="F614">
            <v>0</v>
          </cell>
          <cell r="H614">
            <v>0</v>
          </cell>
          <cell r="J614">
            <v>0</v>
          </cell>
          <cell r="L614">
            <v>0</v>
          </cell>
          <cell r="N614">
            <v>0</v>
          </cell>
        </row>
        <row r="615">
          <cell r="B615" t="str">
            <v>KW</v>
          </cell>
          <cell r="C615" t="str">
            <v>kW</v>
          </cell>
          <cell r="D615">
            <v>0</v>
          </cell>
          <cell r="E615">
            <v>0</v>
          </cell>
          <cell r="F615">
            <v>0</v>
          </cell>
          <cell r="H615">
            <v>0</v>
          </cell>
          <cell r="J615">
            <v>0</v>
          </cell>
          <cell r="L615">
            <v>0</v>
          </cell>
          <cell r="N615">
            <v>0</v>
          </cell>
        </row>
        <row r="616">
          <cell r="B616">
            <v>0</v>
          </cell>
          <cell r="C616" t="str">
            <v>kWh</v>
          </cell>
          <cell r="D616">
            <v>0</v>
          </cell>
          <cell r="E616">
            <v>0</v>
          </cell>
          <cell r="F616">
            <v>0</v>
          </cell>
          <cell r="H616">
            <v>0</v>
          </cell>
          <cell r="J616">
            <v>0</v>
          </cell>
          <cell r="L616">
            <v>0</v>
          </cell>
          <cell r="N616">
            <v>0</v>
          </cell>
        </row>
        <row r="617">
          <cell r="B617" t="str">
            <v>KW</v>
          </cell>
          <cell r="C617" t="str">
            <v>kW</v>
          </cell>
          <cell r="D617">
            <v>0</v>
          </cell>
          <cell r="E617">
            <v>0</v>
          </cell>
          <cell r="F617">
            <v>0</v>
          </cell>
          <cell r="H617">
            <v>0</v>
          </cell>
          <cell r="J617">
            <v>0</v>
          </cell>
          <cell r="L617">
            <v>0</v>
          </cell>
          <cell r="N617">
            <v>0</v>
          </cell>
        </row>
        <row r="618">
          <cell r="B618">
            <v>0</v>
          </cell>
          <cell r="C618" t="str">
            <v>kWh</v>
          </cell>
          <cell r="D618">
            <v>0</v>
          </cell>
          <cell r="E618">
            <v>0</v>
          </cell>
          <cell r="F618">
            <v>0</v>
          </cell>
          <cell r="H618">
            <v>0</v>
          </cell>
          <cell r="J618">
            <v>0</v>
          </cell>
          <cell r="L618">
            <v>0</v>
          </cell>
          <cell r="N618">
            <v>0</v>
          </cell>
        </row>
        <row r="619">
          <cell r="B619" t="str">
            <v>KW</v>
          </cell>
          <cell r="C619" t="str">
            <v>kW</v>
          </cell>
          <cell r="D619">
            <v>0</v>
          </cell>
          <cell r="E619">
            <v>0</v>
          </cell>
          <cell r="F619">
            <v>0</v>
          </cell>
          <cell r="H619">
            <v>0</v>
          </cell>
          <cell r="J619">
            <v>0</v>
          </cell>
          <cell r="L619">
            <v>0</v>
          </cell>
          <cell r="N619">
            <v>0</v>
          </cell>
        </row>
        <row r="620">
          <cell r="B620">
            <v>0</v>
          </cell>
          <cell r="C620" t="str">
            <v>kWh</v>
          </cell>
          <cell r="D620">
            <v>0</v>
          </cell>
          <cell r="E620">
            <v>0</v>
          </cell>
          <cell r="F620">
            <v>0</v>
          </cell>
          <cell r="H620">
            <v>0</v>
          </cell>
          <cell r="J620">
            <v>0</v>
          </cell>
          <cell r="L620">
            <v>0</v>
          </cell>
          <cell r="N620">
            <v>0</v>
          </cell>
        </row>
        <row r="621">
          <cell r="B621" t="str">
            <v>KW</v>
          </cell>
          <cell r="C621" t="str">
            <v>kW</v>
          </cell>
          <cell r="D621">
            <v>0</v>
          </cell>
          <cell r="E621">
            <v>0</v>
          </cell>
          <cell r="F621">
            <v>0</v>
          </cell>
          <cell r="H621">
            <v>0</v>
          </cell>
          <cell r="J621">
            <v>0</v>
          </cell>
          <cell r="L621">
            <v>0</v>
          </cell>
          <cell r="N621">
            <v>0</v>
          </cell>
        </row>
        <row r="622">
          <cell r="B622">
            <v>0</v>
          </cell>
          <cell r="C622" t="str">
            <v>kWh</v>
          </cell>
          <cell r="D622">
            <v>0</v>
          </cell>
          <cell r="E622">
            <v>0</v>
          </cell>
          <cell r="F622">
            <v>0</v>
          </cell>
          <cell r="H622">
            <v>0</v>
          </cell>
          <cell r="J622">
            <v>0</v>
          </cell>
          <cell r="L622">
            <v>0</v>
          </cell>
          <cell r="N622">
            <v>0</v>
          </cell>
        </row>
        <row r="623">
          <cell r="B623" t="str">
            <v>KW</v>
          </cell>
          <cell r="C623" t="str">
            <v>kW</v>
          </cell>
          <cell r="D623">
            <v>0</v>
          </cell>
          <cell r="E623">
            <v>0</v>
          </cell>
          <cell r="F623">
            <v>0</v>
          </cell>
          <cell r="H623">
            <v>0</v>
          </cell>
          <cell r="J623">
            <v>0</v>
          </cell>
          <cell r="L623">
            <v>0</v>
          </cell>
          <cell r="N623">
            <v>0</v>
          </cell>
        </row>
        <row r="624">
          <cell r="B624">
            <v>0</v>
          </cell>
          <cell r="C624" t="str">
            <v>kWh</v>
          </cell>
          <cell r="D624">
            <v>0</v>
          </cell>
          <cell r="E624">
            <v>0</v>
          </cell>
          <cell r="F624">
            <v>0</v>
          </cell>
          <cell r="H624">
            <v>0</v>
          </cell>
          <cell r="J624">
            <v>0</v>
          </cell>
          <cell r="L624">
            <v>0</v>
          </cell>
          <cell r="N624">
            <v>0</v>
          </cell>
        </row>
        <row r="625">
          <cell r="B625" t="str">
            <v>KW</v>
          </cell>
          <cell r="C625" t="str">
            <v>kW</v>
          </cell>
          <cell r="D625">
            <v>0</v>
          </cell>
          <cell r="E625">
            <v>0</v>
          </cell>
          <cell r="F625">
            <v>0</v>
          </cell>
          <cell r="H625">
            <v>0</v>
          </cell>
          <cell r="J625">
            <v>0</v>
          </cell>
          <cell r="L625">
            <v>0</v>
          </cell>
          <cell r="N625">
            <v>0</v>
          </cell>
        </row>
        <row r="626">
          <cell r="B626">
            <v>0</v>
          </cell>
          <cell r="C626" t="str">
            <v>kWh</v>
          </cell>
          <cell r="D626">
            <v>0</v>
          </cell>
          <cell r="E626">
            <v>0</v>
          </cell>
          <cell r="F626">
            <v>0</v>
          </cell>
          <cell r="H626">
            <v>0</v>
          </cell>
          <cell r="J626">
            <v>0</v>
          </cell>
          <cell r="L626">
            <v>0</v>
          </cell>
          <cell r="N626">
            <v>0</v>
          </cell>
        </row>
        <row r="627">
          <cell r="B627" t="str">
            <v>KW</v>
          </cell>
          <cell r="C627" t="str">
            <v>kW</v>
          </cell>
          <cell r="D627">
            <v>0</v>
          </cell>
          <cell r="E627">
            <v>0</v>
          </cell>
          <cell r="F627">
            <v>0</v>
          </cell>
          <cell r="H627">
            <v>0</v>
          </cell>
          <cell r="J627">
            <v>0</v>
          </cell>
          <cell r="L627">
            <v>0</v>
          </cell>
          <cell r="N627">
            <v>0</v>
          </cell>
        </row>
        <row r="628">
          <cell r="B628">
            <v>0</v>
          </cell>
          <cell r="C628" t="str">
            <v>kWh</v>
          </cell>
          <cell r="D628">
            <v>0</v>
          </cell>
          <cell r="E628">
            <v>0</v>
          </cell>
          <cell r="F628">
            <v>0</v>
          </cell>
          <cell r="H628">
            <v>0</v>
          </cell>
          <cell r="J628">
            <v>0</v>
          </cell>
          <cell r="L628">
            <v>0</v>
          </cell>
          <cell r="N628">
            <v>0</v>
          </cell>
        </row>
        <row r="629">
          <cell r="B629" t="str">
            <v>KW</v>
          </cell>
          <cell r="C629" t="str">
            <v>kW</v>
          </cell>
          <cell r="D629">
            <v>0</v>
          </cell>
          <cell r="E629">
            <v>0</v>
          </cell>
          <cell r="F629">
            <v>0</v>
          </cell>
          <cell r="H629">
            <v>0</v>
          </cell>
          <cell r="J629">
            <v>0</v>
          </cell>
          <cell r="L629">
            <v>0</v>
          </cell>
          <cell r="N629">
            <v>0</v>
          </cell>
        </row>
        <row r="630">
          <cell r="B630">
            <v>0</v>
          </cell>
          <cell r="C630" t="str">
            <v>kWh</v>
          </cell>
          <cell r="D630">
            <v>0</v>
          </cell>
          <cell r="E630">
            <v>0</v>
          </cell>
          <cell r="F630">
            <v>0</v>
          </cell>
          <cell r="H630">
            <v>0</v>
          </cell>
          <cell r="J630">
            <v>0</v>
          </cell>
          <cell r="L630">
            <v>0</v>
          </cell>
          <cell r="N630">
            <v>0</v>
          </cell>
        </row>
        <row r="631">
          <cell r="B631" t="str">
            <v>KW</v>
          </cell>
          <cell r="C631" t="str">
            <v>kW</v>
          </cell>
          <cell r="D631">
            <v>0</v>
          </cell>
          <cell r="E631">
            <v>0</v>
          </cell>
          <cell r="F631">
            <v>0</v>
          </cell>
          <cell r="H631">
            <v>0</v>
          </cell>
          <cell r="J631">
            <v>0</v>
          </cell>
          <cell r="L631">
            <v>0</v>
          </cell>
          <cell r="N631">
            <v>0</v>
          </cell>
        </row>
        <row r="632">
          <cell r="B632">
            <v>0</v>
          </cell>
          <cell r="C632" t="str">
            <v>kWh</v>
          </cell>
          <cell r="D632">
            <v>0</v>
          </cell>
          <cell r="E632">
            <v>0</v>
          </cell>
          <cell r="F632">
            <v>0</v>
          </cell>
          <cell r="H632">
            <v>0</v>
          </cell>
          <cell r="J632">
            <v>0</v>
          </cell>
          <cell r="L632">
            <v>0</v>
          </cell>
          <cell r="N632">
            <v>0</v>
          </cell>
        </row>
        <row r="633">
          <cell r="B633" t="str">
            <v>KW</v>
          </cell>
          <cell r="C633" t="str">
            <v>kW</v>
          </cell>
          <cell r="D633">
            <v>0</v>
          </cell>
          <cell r="E633">
            <v>0</v>
          </cell>
          <cell r="F633">
            <v>0</v>
          </cell>
          <cell r="H633">
            <v>0</v>
          </cell>
          <cell r="J633">
            <v>0</v>
          </cell>
          <cell r="L633">
            <v>0</v>
          </cell>
          <cell r="N633">
            <v>0</v>
          </cell>
        </row>
        <row r="634">
          <cell r="B634">
            <v>0</v>
          </cell>
          <cell r="C634" t="str">
            <v>kWh</v>
          </cell>
          <cell r="D634">
            <v>0</v>
          </cell>
          <cell r="E634">
            <v>0</v>
          </cell>
          <cell r="F634">
            <v>0</v>
          </cell>
          <cell r="H634">
            <v>0</v>
          </cell>
          <cell r="J634">
            <v>0</v>
          </cell>
          <cell r="L634">
            <v>0</v>
          </cell>
          <cell r="N634">
            <v>0</v>
          </cell>
        </row>
        <row r="635">
          <cell r="B635" t="str">
            <v>KW</v>
          </cell>
          <cell r="C635" t="str">
            <v>kW</v>
          </cell>
          <cell r="D635">
            <v>0</v>
          </cell>
          <cell r="E635">
            <v>0</v>
          </cell>
          <cell r="F635">
            <v>0</v>
          </cell>
          <cell r="H635">
            <v>0</v>
          </cell>
          <cell r="J635">
            <v>0</v>
          </cell>
          <cell r="L635">
            <v>0</v>
          </cell>
          <cell r="N635">
            <v>0</v>
          </cell>
        </row>
        <row r="636">
          <cell r="B636">
            <v>0</v>
          </cell>
          <cell r="C636" t="str">
            <v>kWh</v>
          </cell>
          <cell r="D636">
            <v>0</v>
          </cell>
          <cell r="E636">
            <v>0</v>
          </cell>
          <cell r="F636">
            <v>0</v>
          </cell>
          <cell r="H636">
            <v>0</v>
          </cell>
          <cell r="J636">
            <v>0</v>
          </cell>
          <cell r="L636">
            <v>0</v>
          </cell>
          <cell r="N636">
            <v>0</v>
          </cell>
        </row>
        <row r="637">
          <cell r="B637" t="str">
            <v>KW</v>
          </cell>
          <cell r="C637" t="str">
            <v>kW</v>
          </cell>
          <cell r="D637">
            <v>0</v>
          </cell>
          <cell r="E637">
            <v>0</v>
          </cell>
          <cell r="F637">
            <v>0</v>
          </cell>
          <cell r="H637">
            <v>0</v>
          </cell>
          <cell r="J637">
            <v>0</v>
          </cell>
          <cell r="L637">
            <v>0</v>
          </cell>
          <cell r="N637">
            <v>0</v>
          </cell>
        </row>
        <row r="638">
          <cell r="B638">
            <v>0</v>
          </cell>
          <cell r="C638" t="str">
            <v>kWh</v>
          </cell>
          <cell r="D638">
            <v>0</v>
          </cell>
          <cell r="E638">
            <v>0</v>
          </cell>
          <cell r="F638">
            <v>0</v>
          </cell>
          <cell r="H638">
            <v>0</v>
          </cell>
          <cell r="J638">
            <v>0</v>
          </cell>
          <cell r="L638">
            <v>0</v>
          </cell>
          <cell r="N638">
            <v>0</v>
          </cell>
        </row>
        <row r="639">
          <cell r="B639" t="str">
            <v>KW</v>
          </cell>
          <cell r="C639" t="str">
            <v>kW</v>
          </cell>
          <cell r="D639">
            <v>0</v>
          </cell>
          <cell r="E639">
            <v>0</v>
          </cell>
          <cell r="F639">
            <v>0</v>
          </cell>
          <cell r="H639">
            <v>0</v>
          </cell>
          <cell r="J639">
            <v>0</v>
          </cell>
          <cell r="L639">
            <v>0</v>
          </cell>
          <cell r="N639">
            <v>0</v>
          </cell>
        </row>
        <row r="640">
          <cell r="B640">
            <v>0</v>
          </cell>
          <cell r="C640" t="str">
            <v>kWh</v>
          </cell>
          <cell r="D640">
            <v>0</v>
          </cell>
          <cell r="E640">
            <v>0</v>
          </cell>
          <cell r="F640">
            <v>0</v>
          </cell>
          <cell r="H640">
            <v>0</v>
          </cell>
          <cell r="J640">
            <v>0</v>
          </cell>
          <cell r="L640">
            <v>0</v>
          </cell>
          <cell r="N640">
            <v>0</v>
          </cell>
        </row>
        <row r="641">
          <cell r="B641" t="str">
            <v>KW</v>
          </cell>
          <cell r="C641" t="str">
            <v>kW</v>
          </cell>
          <cell r="D641">
            <v>0</v>
          </cell>
          <cell r="E641">
            <v>0</v>
          </cell>
          <cell r="F641">
            <v>0</v>
          </cell>
          <cell r="H641">
            <v>0</v>
          </cell>
          <cell r="J641">
            <v>0</v>
          </cell>
          <cell r="L641">
            <v>0</v>
          </cell>
          <cell r="N641">
            <v>0</v>
          </cell>
        </row>
        <row r="642">
          <cell r="B642">
            <v>0</v>
          </cell>
          <cell r="C642" t="str">
            <v>kWh</v>
          </cell>
          <cell r="D642">
            <v>0</v>
          </cell>
          <cell r="E642">
            <v>0</v>
          </cell>
          <cell r="F642">
            <v>0</v>
          </cell>
          <cell r="H642">
            <v>0</v>
          </cell>
          <cell r="J642">
            <v>0</v>
          </cell>
          <cell r="L642">
            <v>0</v>
          </cell>
          <cell r="N642">
            <v>0</v>
          </cell>
        </row>
        <row r="643">
          <cell r="B643" t="str">
            <v>KW</v>
          </cell>
          <cell r="C643" t="str">
            <v>kW</v>
          </cell>
          <cell r="D643">
            <v>0</v>
          </cell>
          <cell r="E643">
            <v>0</v>
          </cell>
          <cell r="F643">
            <v>0</v>
          </cell>
          <cell r="H643">
            <v>0</v>
          </cell>
          <cell r="J643">
            <v>0</v>
          </cell>
          <cell r="L643">
            <v>0</v>
          </cell>
          <cell r="N643">
            <v>0</v>
          </cell>
        </row>
        <row r="644">
          <cell r="B644">
            <v>0</v>
          </cell>
          <cell r="C644" t="str">
            <v>kWh</v>
          </cell>
          <cell r="D644">
            <v>0</v>
          </cell>
          <cell r="E644">
            <v>0</v>
          </cell>
          <cell r="F644">
            <v>0</v>
          </cell>
          <cell r="H644">
            <v>0</v>
          </cell>
          <cell r="J644">
            <v>0</v>
          </cell>
          <cell r="L644">
            <v>0</v>
          </cell>
          <cell r="N644">
            <v>0</v>
          </cell>
        </row>
        <row r="645">
          <cell r="B645" t="str">
            <v>KW</v>
          </cell>
          <cell r="C645" t="str">
            <v>kW</v>
          </cell>
          <cell r="D645">
            <v>0</v>
          </cell>
          <cell r="E645">
            <v>0</v>
          </cell>
          <cell r="F645">
            <v>0</v>
          </cell>
          <cell r="H645">
            <v>0</v>
          </cell>
          <cell r="J645">
            <v>0</v>
          </cell>
          <cell r="L645">
            <v>0</v>
          </cell>
          <cell r="N645">
            <v>0</v>
          </cell>
        </row>
        <row r="646">
          <cell r="B646">
            <v>0</v>
          </cell>
          <cell r="C646" t="str">
            <v>kWh</v>
          </cell>
          <cell r="D646">
            <v>0</v>
          </cell>
          <cell r="E646">
            <v>0</v>
          </cell>
          <cell r="F646">
            <v>0</v>
          </cell>
          <cell r="H646">
            <v>0</v>
          </cell>
          <cell r="J646">
            <v>0</v>
          </cell>
          <cell r="L646">
            <v>0</v>
          </cell>
          <cell r="N646">
            <v>0</v>
          </cell>
        </row>
        <row r="647">
          <cell r="B647" t="str">
            <v>KW</v>
          </cell>
          <cell r="C647" t="str">
            <v>kW</v>
          </cell>
          <cell r="D647">
            <v>0</v>
          </cell>
          <cell r="E647">
            <v>0</v>
          </cell>
          <cell r="F647">
            <v>0</v>
          </cell>
          <cell r="H647">
            <v>0</v>
          </cell>
          <cell r="J647">
            <v>0</v>
          </cell>
          <cell r="L647">
            <v>0</v>
          </cell>
          <cell r="N647">
            <v>0</v>
          </cell>
        </row>
        <row r="648">
          <cell r="B648">
            <v>0</v>
          </cell>
          <cell r="C648" t="str">
            <v>kWh</v>
          </cell>
          <cell r="D648">
            <v>0</v>
          </cell>
          <cell r="E648">
            <v>0</v>
          </cell>
          <cell r="F648">
            <v>0</v>
          </cell>
          <cell r="H648">
            <v>0</v>
          </cell>
          <cell r="J648">
            <v>0</v>
          </cell>
          <cell r="L648">
            <v>0</v>
          </cell>
          <cell r="N648">
            <v>0</v>
          </cell>
        </row>
        <row r="649">
          <cell r="B649" t="str">
            <v>KW</v>
          </cell>
          <cell r="C649" t="str">
            <v>kW</v>
          </cell>
          <cell r="D649">
            <v>0</v>
          </cell>
          <cell r="E649">
            <v>0</v>
          </cell>
          <cell r="F649">
            <v>0</v>
          </cell>
          <cell r="H649">
            <v>0</v>
          </cell>
          <cell r="J649">
            <v>0</v>
          </cell>
          <cell r="L649">
            <v>0</v>
          </cell>
          <cell r="N649">
            <v>0</v>
          </cell>
        </row>
        <row r="650">
          <cell r="B650">
            <v>0</v>
          </cell>
          <cell r="C650" t="str">
            <v>kWh</v>
          </cell>
          <cell r="D650">
            <v>0</v>
          </cell>
          <cell r="E650">
            <v>0</v>
          </cell>
          <cell r="F650">
            <v>0</v>
          </cell>
          <cell r="H650">
            <v>0</v>
          </cell>
          <cell r="J650">
            <v>0</v>
          </cell>
          <cell r="L650">
            <v>0</v>
          </cell>
          <cell r="N650">
            <v>0</v>
          </cell>
        </row>
        <row r="651">
          <cell r="B651" t="str">
            <v>KW</v>
          </cell>
          <cell r="C651" t="str">
            <v>kW</v>
          </cell>
          <cell r="D651">
            <v>0</v>
          </cell>
          <cell r="E651">
            <v>0</v>
          </cell>
          <cell r="F651">
            <v>0</v>
          </cell>
          <cell r="H651">
            <v>0</v>
          </cell>
          <cell r="J651">
            <v>0</v>
          </cell>
          <cell r="L651">
            <v>0</v>
          </cell>
          <cell r="N651">
            <v>0</v>
          </cell>
        </row>
        <row r="652">
          <cell r="B652">
            <v>0</v>
          </cell>
          <cell r="C652" t="str">
            <v>kWh</v>
          </cell>
          <cell r="D652">
            <v>0</v>
          </cell>
          <cell r="E652">
            <v>0</v>
          </cell>
          <cell r="F652">
            <v>0</v>
          </cell>
          <cell r="H652">
            <v>0</v>
          </cell>
          <cell r="J652">
            <v>0</v>
          </cell>
          <cell r="L652">
            <v>0</v>
          </cell>
          <cell r="N652">
            <v>0</v>
          </cell>
        </row>
        <row r="653">
          <cell r="B653" t="str">
            <v>KW</v>
          </cell>
          <cell r="C653" t="str">
            <v>kW</v>
          </cell>
          <cell r="D653">
            <v>0</v>
          </cell>
          <cell r="E653">
            <v>0</v>
          </cell>
          <cell r="F653">
            <v>0</v>
          </cell>
          <cell r="H653">
            <v>0</v>
          </cell>
          <cell r="J653">
            <v>0</v>
          </cell>
          <cell r="L653">
            <v>0</v>
          </cell>
          <cell r="N653">
            <v>0</v>
          </cell>
        </row>
        <row r="654">
          <cell r="B654">
            <v>0</v>
          </cell>
          <cell r="C654" t="str">
            <v>kWh</v>
          </cell>
          <cell r="D654">
            <v>0</v>
          </cell>
          <cell r="E654">
            <v>0</v>
          </cell>
          <cell r="F654">
            <v>0</v>
          </cell>
          <cell r="H654">
            <v>0</v>
          </cell>
          <cell r="J654">
            <v>0</v>
          </cell>
          <cell r="L654">
            <v>0</v>
          </cell>
          <cell r="N654">
            <v>0</v>
          </cell>
        </row>
        <row r="655">
          <cell r="B655" t="str">
            <v>KW</v>
          </cell>
          <cell r="C655" t="str">
            <v>kW</v>
          </cell>
          <cell r="D655">
            <v>0</v>
          </cell>
          <cell r="E655">
            <v>0</v>
          </cell>
          <cell r="F655">
            <v>0</v>
          </cell>
          <cell r="H655">
            <v>0</v>
          </cell>
          <cell r="J655">
            <v>0</v>
          </cell>
          <cell r="L655">
            <v>0</v>
          </cell>
          <cell r="N655">
            <v>0</v>
          </cell>
        </row>
        <row r="656">
          <cell r="B656">
            <v>0</v>
          </cell>
          <cell r="C656" t="str">
            <v>kWh</v>
          </cell>
          <cell r="D656">
            <v>0</v>
          </cell>
          <cell r="E656">
            <v>0</v>
          </cell>
          <cell r="F656">
            <v>0</v>
          </cell>
          <cell r="H656">
            <v>0</v>
          </cell>
          <cell r="J656">
            <v>0</v>
          </cell>
          <cell r="L656">
            <v>0</v>
          </cell>
          <cell r="N656">
            <v>0</v>
          </cell>
        </row>
        <row r="657">
          <cell r="B657" t="str">
            <v>KW</v>
          </cell>
          <cell r="C657" t="str">
            <v>kW</v>
          </cell>
          <cell r="D657">
            <v>0</v>
          </cell>
          <cell r="E657">
            <v>0</v>
          </cell>
          <cell r="F657">
            <v>0</v>
          </cell>
          <cell r="H657">
            <v>0</v>
          </cell>
          <cell r="J657">
            <v>0</v>
          </cell>
          <cell r="L657">
            <v>0</v>
          </cell>
          <cell r="N657">
            <v>0</v>
          </cell>
        </row>
        <row r="658">
          <cell r="B658">
            <v>0</v>
          </cell>
          <cell r="C658" t="str">
            <v>kWh</v>
          </cell>
          <cell r="D658">
            <v>0</v>
          </cell>
          <cell r="E658">
            <v>0</v>
          </cell>
          <cell r="F658">
            <v>0</v>
          </cell>
          <cell r="H658">
            <v>0</v>
          </cell>
          <cell r="J658">
            <v>0</v>
          </cell>
          <cell r="L658">
            <v>0</v>
          </cell>
          <cell r="N658">
            <v>0</v>
          </cell>
        </row>
        <row r="659">
          <cell r="B659" t="str">
            <v>KW</v>
          </cell>
          <cell r="C659" t="str">
            <v>kW</v>
          </cell>
          <cell r="D659">
            <v>0</v>
          </cell>
          <cell r="E659">
            <v>0</v>
          </cell>
          <cell r="F659">
            <v>0</v>
          </cell>
          <cell r="H659">
            <v>0</v>
          </cell>
          <cell r="J659">
            <v>0</v>
          </cell>
          <cell r="L659">
            <v>0</v>
          </cell>
          <cell r="N659">
            <v>0</v>
          </cell>
        </row>
        <row r="660">
          <cell r="B660">
            <v>0</v>
          </cell>
          <cell r="C660" t="str">
            <v>kWh</v>
          </cell>
          <cell r="D660">
            <v>0</v>
          </cell>
          <cell r="E660">
            <v>0</v>
          </cell>
          <cell r="F660">
            <v>0</v>
          </cell>
          <cell r="H660">
            <v>0</v>
          </cell>
          <cell r="J660">
            <v>0</v>
          </cell>
          <cell r="L660">
            <v>0</v>
          </cell>
          <cell r="N660">
            <v>0</v>
          </cell>
        </row>
        <row r="661">
          <cell r="B661" t="str">
            <v>KW</v>
          </cell>
          <cell r="C661" t="str">
            <v>kW</v>
          </cell>
          <cell r="D661">
            <v>0</v>
          </cell>
          <cell r="E661">
            <v>0</v>
          </cell>
          <cell r="F661">
            <v>0</v>
          </cell>
          <cell r="H661">
            <v>0</v>
          </cell>
          <cell r="J661">
            <v>0</v>
          </cell>
          <cell r="L661">
            <v>0</v>
          </cell>
          <cell r="N661">
            <v>0</v>
          </cell>
        </row>
        <row r="662">
          <cell r="B662">
            <v>0</v>
          </cell>
          <cell r="C662" t="str">
            <v>kWh</v>
          </cell>
          <cell r="D662">
            <v>0</v>
          </cell>
          <cell r="E662">
            <v>0</v>
          </cell>
          <cell r="F662">
            <v>0</v>
          </cell>
          <cell r="H662">
            <v>0</v>
          </cell>
          <cell r="J662">
            <v>0</v>
          </cell>
          <cell r="L662">
            <v>0</v>
          </cell>
          <cell r="N662">
            <v>0</v>
          </cell>
        </row>
        <row r="663">
          <cell r="B663" t="str">
            <v>KW</v>
          </cell>
          <cell r="C663" t="str">
            <v>kW</v>
          </cell>
          <cell r="D663">
            <v>0</v>
          </cell>
          <cell r="E663">
            <v>0</v>
          </cell>
          <cell r="F663">
            <v>0</v>
          </cell>
          <cell r="H663">
            <v>0</v>
          </cell>
          <cell r="J663">
            <v>0</v>
          </cell>
          <cell r="L663">
            <v>0</v>
          </cell>
          <cell r="N663">
            <v>0</v>
          </cell>
        </row>
        <row r="664">
          <cell r="B664">
            <v>0</v>
          </cell>
          <cell r="C664" t="str">
            <v>kWh</v>
          </cell>
          <cell r="D664">
            <v>0</v>
          </cell>
          <cell r="E664">
            <v>0</v>
          </cell>
          <cell r="F664">
            <v>0</v>
          </cell>
          <cell r="H664">
            <v>0</v>
          </cell>
          <cell r="J664">
            <v>0</v>
          </cell>
          <cell r="L664">
            <v>0</v>
          </cell>
          <cell r="N664">
            <v>0</v>
          </cell>
        </row>
        <row r="665">
          <cell r="B665" t="str">
            <v>KW</v>
          </cell>
          <cell r="C665" t="str">
            <v>kW</v>
          </cell>
          <cell r="D665">
            <v>0</v>
          </cell>
          <cell r="E665">
            <v>0</v>
          </cell>
          <cell r="F665">
            <v>0</v>
          </cell>
          <cell r="H665">
            <v>0</v>
          </cell>
          <cell r="J665">
            <v>0</v>
          </cell>
          <cell r="L665">
            <v>0</v>
          </cell>
          <cell r="N665">
            <v>0</v>
          </cell>
        </row>
        <row r="666">
          <cell r="B666">
            <v>0</v>
          </cell>
          <cell r="C666" t="str">
            <v>kWh</v>
          </cell>
          <cell r="D666">
            <v>0</v>
          </cell>
          <cell r="E666">
            <v>0</v>
          </cell>
          <cell r="F666">
            <v>0</v>
          </cell>
          <cell r="H666">
            <v>0</v>
          </cell>
          <cell r="J666">
            <v>0</v>
          </cell>
          <cell r="L666">
            <v>0</v>
          </cell>
          <cell r="N666">
            <v>0</v>
          </cell>
        </row>
        <row r="667">
          <cell r="B667" t="str">
            <v>KW</v>
          </cell>
          <cell r="C667" t="str">
            <v>kW</v>
          </cell>
          <cell r="D667">
            <v>0</v>
          </cell>
          <cell r="E667">
            <v>0</v>
          </cell>
          <cell r="F667">
            <v>0</v>
          </cell>
          <cell r="H667">
            <v>0</v>
          </cell>
          <cell r="J667">
            <v>0</v>
          </cell>
          <cell r="L667">
            <v>0</v>
          </cell>
          <cell r="N667">
            <v>0</v>
          </cell>
        </row>
        <row r="668">
          <cell r="B668">
            <v>0</v>
          </cell>
          <cell r="C668" t="str">
            <v>kWh</v>
          </cell>
          <cell r="D668">
            <v>0</v>
          </cell>
          <cell r="E668">
            <v>0</v>
          </cell>
          <cell r="F668">
            <v>0</v>
          </cell>
          <cell r="H668">
            <v>0</v>
          </cell>
          <cell r="J668">
            <v>0</v>
          </cell>
          <cell r="L668">
            <v>0</v>
          </cell>
          <cell r="N668">
            <v>0</v>
          </cell>
        </row>
        <row r="669">
          <cell r="B669" t="str">
            <v>KW</v>
          </cell>
          <cell r="C669" t="str">
            <v>kW</v>
          </cell>
          <cell r="D669">
            <v>0</v>
          </cell>
          <cell r="E669">
            <v>0</v>
          </cell>
          <cell r="F669">
            <v>0</v>
          </cell>
          <cell r="H669">
            <v>0</v>
          </cell>
          <cell r="J669">
            <v>0</v>
          </cell>
          <cell r="L669">
            <v>0</v>
          </cell>
          <cell r="N669">
            <v>0</v>
          </cell>
        </row>
        <row r="670">
          <cell r="B670">
            <v>0</v>
          </cell>
          <cell r="C670" t="str">
            <v>kWh</v>
          </cell>
          <cell r="D670">
            <v>0</v>
          </cell>
          <cell r="E670">
            <v>0</v>
          </cell>
          <cell r="F670">
            <v>0</v>
          </cell>
          <cell r="H670">
            <v>0</v>
          </cell>
          <cell r="J670">
            <v>0</v>
          </cell>
          <cell r="L670">
            <v>0</v>
          </cell>
          <cell r="N670">
            <v>0</v>
          </cell>
        </row>
        <row r="671">
          <cell r="B671" t="str">
            <v>KW</v>
          </cell>
          <cell r="C671" t="str">
            <v>kW</v>
          </cell>
          <cell r="D671">
            <v>0</v>
          </cell>
          <cell r="E671">
            <v>0</v>
          </cell>
          <cell r="F671">
            <v>0</v>
          </cell>
          <cell r="H671">
            <v>0</v>
          </cell>
          <cell r="J671">
            <v>0</v>
          </cell>
          <cell r="L671">
            <v>0</v>
          </cell>
          <cell r="N671">
            <v>0</v>
          </cell>
        </row>
        <row r="672">
          <cell r="B672">
            <v>0</v>
          </cell>
          <cell r="C672" t="str">
            <v>kWh</v>
          </cell>
          <cell r="D672">
            <v>0</v>
          </cell>
          <cell r="E672">
            <v>0</v>
          </cell>
          <cell r="F672">
            <v>0</v>
          </cell>
          <cell r="H672">
            <v>0</v>
          </cell>
          <cell r="J672">
            <v>0</v>
          </cell>
          <cell r="L672">
            <v>0</v>
          </cell>
          <cell r="N672">
            <v>0</v>
          </cell>
        </row>
        <row r="673">
          <cell r="B673" t="str">
            <v>KW</v>
          </cell>
          <cell r="C673" t="str">
            <v>kW</v>
          </cell>
          <cell r="D673">
            <v>0</v>
          </cell>
          <cell r="E673">
            <v>0</v>
          </cell>
          <cell r="F673">
            <v>0</v>
          </cell>
          <cell r="H673">
            <v>0</v>
          </cell>
          <cell r="J673">
            <v>0</v>
          </cell>
          <cell r="L673">
            <v>0</v>
          </cell>
          <cell r="N673">
            <v>0</v>
          </cell>
        </row>
        <row r="674">
          <cell r="B674">
            <v>0</v>
          </cell>
          <cell r="C674" t="str">
            <v>kWh</v>
          </cell>
          <cell r="D674">
            <v>0</v>
          </cell>
          <cell r="E674">
            <v>0</v>
          </cell>
          <cell r="F674">
            <v>0</v>
          </cell>
          <cell r="H674">
            <v>0</v>
          </cell>
          <cell r="J674">
            <v>0</v>
          </cell>
          <cell r="L674">
            <v>0</v>
          </cell>
          <cell r="N674">
            <v>0</v>
          </cell>
        </row>
        <row r="675">
          <cell r="B675" t="str">
            <v>KW</v>
          </cell>
          <cell r="C675" t="str">
            <v>kW</v>
          </cell>
          <cell r="D675">
            <v>0</v>
          </cell>
          <cell r="E675">
            <v>0</v>
          </cell>
          <cell r="F675">
            <v>0</v>
          </cell>
          <cell r="H675">
            <v>0</v>
          </cell>
          <cell r="J675">
            <v>0</v>
          </cell>
          <cell r="L675">
            <v>0</v>
          </cell>
          <cell r="N675">
            <v>0</v>
          </cell>
        </row>
        <row r="676">
          <cell r="B676">
            <v>0</v>
          </cell>
          <cell r="C676" t="str">
            <v>kWh</v>
          </cell>
          <cell r="D676">
            <v>0</v>
          </cell>
          <cell r="E676">
            <v>0</v>
          </cell>
          <cell r="F676">
            <v>0</v>
          </cell>
          <cell r="H676">
            <v>0</v>
          </cell>
          <cell r="J676">
            <v>0</v>
          </cell>
          <cell r="L676">
            <v>0</v>
          </cell>
          <cell r="N676">
            <v>0</v>
          </cell>
        </row>
        <row r="677">
          <cell r="B677" t="str">
            <v>KW</v>
          </cell>
          <cell r="C677" t="str">
            <v>kW</v>
          </cell>
          <cell r="D677">
            <v>0</v>
          </cell>
          <cell r="E677">
            <v>0</v>
          </cell>
          <cell r="F677">
            <v>0</v>
          </cell>
          <cell r="H677">
            <v>0</v>
          </cell>
          <cell r="J677">
            <v>0</v>
          </cell>
          <cell r="L677">
            <v>0</v>
          </cell>
          <cell r="N677">
            <v>0</v>
          </cell>
        </row>
        <row r="678">
          <cell r="B678">
            <v>0</v>
          </cell>
          <cell r="C678" t="str">
            <v>kWh</v>
          </cell>
          <cell r="D678">
            <v>0</v>
          </cell>
          <cell r="E678">
            <v>0</v>
          </cell>
          <cell r="F678">
            <v>0</v>
          </cell>
          <cell r="H678">
            <v>0</v>
          </cell>
          <cell r="J678">
            <v>0</v>
          </cell>
          <cell r="L678">
            <v>0</v>
          </cell>
          <cell r="N678">
            <v>0</v>
          </cell>
        </row>
        <row r="679">
          <cell r="B679" t="str">
            <v>KW</v>
          </cell>
          <cell r="C679" t="str">
            <v>kW</v>
          </cell>
          <cell r="D679">
            <v>0</v>
          </cell>
          <cell r="E679">
            <v>0</v>
          </cell>
          <cell r="F679">
            <v>0</v>
          </cell>
          <cell r="H679">
            <v>0</v>
          </cell>
          <cell r="J679">
            <v>0</v>
          </cell>
          <cell r="L679">
            <v>0</v>
          </cell>
          <cell r="N679">
            <v>0</v>
          </cell>
        </row>
        <row r="680">
          <cell r="B680">
            <v>0</v>
          </cell>
          <cell r="C680" t="str">
            <v>kWh</v>
          </cell>
          <cell r="D680">
            <v>0</v>
          </cell>
          <cell r="E680">
            <v>0</v>
          </cell>
          <cell r="F680">
            <v>0</v>
          </cell>
          <cell r="H680">
            <v>0</v>
          </cell>
          <cell r="J680">
            <v>0</v>
          </cell>
          <cell r="L680">
            <v>0</v>
          </cell>
          <cell r="N680">
            <v>0</v>
          </cell>
        </row>
        <row r="681">
          <cell r="B681" t="str">
            <v>KW</v>
          </cell>
          <cell r="C681" t="str">
            <v>kW</v>
          </cell>
          <cell r="D681">
            <v>0</v>
          </cell>
          <cell r="E681">
            <v>0</v>
          </cell>
          <cell r="F681">
            <v>0</v>
          </cell>
          <cell r="H681">
            <v>0</v>
          </cell>
          <cell r="J681">
            <v>0</v>
          </cell>
          <cell r="L681">
            <v>0</v>
          </cell>
          <cell r="N681">
            <v>0</v>
          </cell>
        </row>
        <row r="682">
          <cell r="B682">
            <v>0</v>
          </cell>
          <cell r="C682" t="str">
            <v>kWh</v>
          </cell>
          <cell r="D682">
            <v>0</v>
          </cell>
          <cell r="E682">
            <v>0</v>
          </cell>
          <cell r="F682">
            <v>0</v>
          </cell>
          <cell r="H682">
            <v>0</v>
          </cell>
          <cell r="J682">
            <v>0</v>
          </cell>
          <cell r="L682">
            <v>0</v>
          </cell>
          <cell r="N682">
            <v>0</v>
          </cell>
        </row>
        <row r="683">
          <cell r="B683" t="str">
            <v>KW</v>
          </cell>
          <cell r="C683" t="str">
            <v>kW</v>
          </cell>
          <cell r="D683">
            <v>0</v>
          </cell>
          <cell r="E683">
            <v>0</v>
          </cell>
          <cell r="F683">
            <v>0</v>
          </cell>
          <cell r="H683">
            <v>0</v>
          </cell>
          <cell r="J683">
            <v>0</v>
          </cell>
          <cell r="L683">
            <v>0</v>
          </cell>
          <cell r="N683">
            <v>0</v>
          </cell>
        </row>
        <row r="684">
          <cell r="B684">
            <v>0</v>
          </cell>
          <cell r="C684" t="str">
            <v>kWh</v>
          </cell>
          <cell r="D684">
            <v>0</v>
          </cell>
          <cell r="E684">
            <v>0</v>
          </cell>
          <cell r="F684">
            <v>0</v>
          </cell>
          <cell r="H684">
            <v>0</v>
          </cell>
          <cell r="J684">
            <v>0</v>
          </cell>
          <cell r="L684">
            <v>0</v>
          </cell>
          <cell r="N684">
            <v>0</v>
          </cell>
        </row>
        <row r="685">
          <cell r="B685" t="str">
            <v>KW</v>
          </cell>
          <cell r="C685" t="str">
            <v>kW</v>
          </cell>
          <cell r="D685">
            <v>0</v>
          </cell>
          <cell r="E685">
            <v>0</v>
          </cell>
          <cell r="F685">
            <v>0</v>
          </cell>
          <cell r="H685">
            <v>0</v>
          </cell>
          <cell r="J685">
            <v>0</v>
          </cell>
          <cell r="L685">
            <v>0</v>
          </cell>
          <cell r="N685">
            <v>0</v>
          </cell>
        </row>
        <row r="686">
          <cell r="B686">
            <v>0</v>
          </cell>
          <cell r="C686" t="str">
            <v>kWh</v>
          </cell>
          <cell r="D686">
            <v>0</v>
          </cell>
          <cell r="E686">
            <v>0</v>
          </cell>
          <cell r="F686">
            <v>0</v>
          </cell>
          <cell r="H686">
            <v>0</v>
          </cell>
          <cell r="J686">
            <v>0</v>
          </cell>
          <cell r="L686">
            <v>0</v>
          </cell>
          <cell r="N686">
            <v>0</v>
          </cell>
        </row>
        <row r="687">
          <cell r="B687" t="str">
            <v>KW</v>
          </cell>
          <cell r="C687" t="str">
            <v>kW</v>
          </cell>
          <cell r="D687">
            <v>0</v>
          </cell>
          <cell r="E687">
            <v>0</v>
          </cell>
          <cell r="F687">
            <v>0</v>
          </cell>
          <cell r="H687">
            <v>0</v>
          </cell>
          <cell r="J687">
            <v>0</v>
          </cell>
          <cell r="L687">
            <v>0</v>
          </cell>
          <cell r="N687">
            <v>0</v>
          </cell>
        </row>
        <row r="688">
          <cell r="B688">
            <v>0</v>
          </cell>
          <cell r="C688" t="str">
            <v>kWh</v>
          </cell>
          <cell r="D688">
            <v>0</v>
          </cell>
          <cell r="E688">
            <v>0</v>
          </cell>
          <cell r="F688">
            <v>0</v>
          </cell>
          <cell r="H688">
            <v>0</v>
          </cell>
          <cell r="J688">
            <v>0</v>
          </cell>
          <cell r="L688">
            <v>0</v>
          </cell>
          <cell r="N688">
            <v>0</v>
          </cell>
        </row>
        <row r="689">
          <cell r="B689" t="str">
            <v>KW</v>
          </cell>
          <cell r="C689" t="str">
            <v>kW</v>
          </cell>
          <cell r="D689">
            <v>0</v>
          </cell>
          <cell r="E689">
            <v>0</v>
          </cell>
          <cell r="F689">
            <v>0</v>
          </cell>
          <cell r="H689">
            <v>0</v>
          </cell>
          <cell r="J689">
            <v>0</v>
          </cell>
          <cell r="L689">
            <v>0</v>
          </cell>
          <cell r="N689">
            <v>0</v>
          </cell>
        </row>
        <row r="690">
          <cell r="B690">
            <v>0</v>
          </cell>
          <cell r="C690" t="str">
            <v>kWh</v>
          </cell>
          <cell r="D690">
            <v>0</v>
          </cell>
          <cell r="E690">
            <v>0</v>
          </cell>
          <cell r="F690">
            <v>0</v>
          </cell>
          <cell r="H690">
            <v>0</v>
          </cell>
          <cell r="J690">
            <v>0</v>
          </cell>
          <cell r="L690">
            <v>0</v>
          </cell>
          <cell r="N690">
            <v>0</v>
          </cell>
        </row>
        <row r="691">
          <cell r="B691" t="str">
            <v>KW</v>
          </cell>
          <cell r="C691" t="str">
            <v>kW</v>
          </cell>
          <cell r="D691">
            <v>0</v>
          </cell>
          <cell r="E691">
            <v>0</v>
          </cell>
          <cell r="F691">
            <v>0</v>
          </cell>
          <cell r="H691">
            <v>0</v>
          </cell>
          <cell r="J691">
            <v>0</v>
          </cell>
          <cell r="L691">
            <v>0</v>
          </cell>
          <cell r="N691">
            <v>0</v>
          </cell>
        </row>
        <row r="692">
          <cell r="B692">
            <v>0</v>
          </cell>
          <cell r="C692" t="str">
            <v>kWh</v>
          </cell>
          <cell r="D692">
            <v>0</v>
          </cell>
          <cell r="E692">
            <v>0</v>
          </cell>
          <cell r="F692">
            <v>0</v>
          </cell>
          <cell r="H692">
            <v>0</v>
          </cell>
          <cell r="J692">
            <v>0</v>
          </cell>
          <cell r="L692">
            <v>0</v>
          </cell>
          <cell r="N692">
            <v>0</v>
          </cell>
        </row>
        <row r="693">
          <cell r="B693" t="str">
            <v>KW</v>
          </cell>
          <cell r="C693" t="str">
            <v>kW</v>
          </cell>
          <cell r="D693">
            <v>0</v>
          </cell>
          <cell r="E693">
            <v>0</v>
          </cell>
          <cell r="F693">
            <v>0</v>
          </cell>
          <cell r="H693">
            <v>0</v>
          </cell>
          <cell r="J693">
            <v>0</v>
          </cell>
          <cell r="L693">
            <v>0</v>
          </cell>
          <cell r="N693">
            <v>0</v>
          </cell>
        </row>
        <row r="694">
          <cell r="B694">
            <v>0</v>
          </cell>
          <cell r="C694" t="str">
            <v>kWh</v>
          </cell>
          <cell r="D694">
            <v>0</v>
          </cell>
          <cell r="E694">
            <v>0</v>
          </cell>
          <cell r="F694">
            <v>0</v>
          </cell>
          <cell r="H694">
            <v>0</v>
          </cell>
          <cell r="J694">
            <v>0</v>
          </cell>
          <cell r="L694">
            <v>0</v>
          </cell>
          <cell r="N694">
            <v>0</v>
          </cell>
        </row>
        <row r="695">
          <cell r="B695" t="str">
            <v>KW</v>
          </cell>
          <cell r="C695" t="str">
            <v>kW</v>
          </cell>
          <cell r="D695">
            <v>0</v>
          </cell>
          <cell r="E695">
            <v>0</v>
          </cell>
          <cell r="F695">
            <v>0</v>
          </cell>
          <cell r="H695">
            <v>0</v>
          </cell>
          <cell r="J695">
            <v>0</v>
          </cell>
          <cell r="L695">
            <v>0</v>
          </cell>
          <cell r="N695">
            <v>0</v>
          </cell>
        </row>
        <row r="696">
          <cell r="B696">
            <v>0</v>
          </cell>
          <cell r="C696" t="str">
            <v>kWh</v>
          </cell>
          <cell r="D696">
            <v>0</v>
          </cell>
          <cell r="E696">
            <v>0</v>
          </cell>
          <cell r="F696">
            <v>0</v>
          </cell>
          <cell r="H696">
            <v>0</v>
          </cell>
          <cell r="J696">
            <v>0</v>
          </cell>
          <cell r="L696">
            <v>0</v>
          </cell>
          <cell r="N696">
            <v>0</v>
          </cell>
        </row>
        <row r="697">
          <cell r="B697" t="str">
            <v>KW</v>
          </cell>
          <cell r="C697" t="str">
            <v>kW</v>
          </cell>
          <cell r="D697">
            <v>0</v>
          </cell>
          <cell r="E697">
            <v>0</v>
          </cell>
          <cell r="F697">
            <v>0</v>
          </cell>
          <cell r="H697">
            <v>0</v>
          </cell>
          <cell r="J697">
            <v>0</v>
          </cell>
          <cell r="L697">
            <v>0</v>
          </cell>
          <cell r="N697">
            <v>0</v>
          </cell>
        </row>
        <row r="698">
          <cell r="B698">
            <v>0</v>
          </cell>
          <cell r="C698" t="str">
            <v>kWh</v>
          </cell>
          <cell r="D698">
            <v>0</v>
          </cell>
          <cell r="E698">
            <v>0</v>
          </cell>
          <cell r="F698">
            <v>0</v>
          </cell>
          <cell r="H698">
            <v>0</v>
          </cell>
          <cell r="J698">
            <v>0</v>
          </cell>
          <cell r="L698">
            <v>0</v>
          </cell>
          <cell r="N698">
            <v>0</v>
          </cell>
        </row>
        <row r="699">
          <cell r="B699" t="str">
            <v>KW</v>
          </cell>
          <cell r="C699" t="str">
            <v>kW</v>
          </cell>
          <cell r="D699">
            <v>0</v>
          </cell>
          <cell r="E699">
            <v>0</v>
          </cell>
          <cell r="F699">
            <v>0</v>
          </cell>
          <cell r="H699">
            <v>0</v>
          </cell>
          <cell r="J699">
            <v>0</v>
          </cell>
          <cell r="L699">
            <v>0</v>
          </cell>
          <cell r="N699">
            <v>0</v>
          </cell>
        </row>
        <row r="700">
          <cell r="B700">
            <v>0</v>
          </cell>
          <cell r="C700" t="str">
            <v>kWh</v>
          </cell>
          <cell r="D700">
            <v>0</v>
          </cell>
          <cell r="E700">
            <v>0</v>
          </cell>
          <cell r="F700">
            <v>0</v>
          </cell>
          <cell r="H700">
            <v>0</v>
          </cell>
          <cell r="J700">
            <v>0</v>
          </cell>
          <cell r="L700">
            <v>0</v>
          </cell>
          <cell r="N700">
            <v>0</v>
          </cell>
        </row>
        <row r="701">
          <cell r="B701" t="str">
            <v>KW</v>
          </cell>
          <cell r="C701" t="str">
            <v>kW</v>
          </cell>
          <cell r="D701">
            <v>0</v>
          </cell>
          <cell r="E701">
            <v>0</v>
          </cell>
          <cell r="F701">
            <v>0</v>
          </cell>
          <cell r="H701">
            <v>0</v>
          </cell>
          <cell r="J701">
            <v>0</v>
          </cell>
          <cell r="L701">
            <v>0</v>
          </cell>
          <cell r="N701">
            <v>0</v>
          </cell>
        </row>
        <row r="702">
          <cell r="B702">
            <v>0</v>
          </cell>
          <cell r="C702" t="str">
            <v>kWh</v>
          </cell>
          <cell r="D702">
            <v>0</v>
          </cell>
          <cell r="E702">
            <v>0</v>
          </cell>
          <cell r="F702">
            <v>0</v>
          </cell>
          <cell r="H702">
            <v>0</v>
          </cell>
          <cell r="J702">
            <v>0</v>
          </cell>
          <cell r="L702">
            <v>0</v>
          </cell>
          <cell r="N702">
            <v>0</v>
          </cell>
        </row>
        <row r="703">
          <cell r="B703" t="str">
            <v>KW</v>
          </cell>
          <cell r="C703" t="str">
            <v>kW</v>
          </cell>
          <cell r="D703">
            <v>0</v>
          </cell>
          <cell r="E703">
            <v>0</v>
          </cell>
          <cell r="F703">
            <v>0</v>
          </cell>
          <cell r="H703">
            <v>0</v>
          </cell>
          <cell r="J703">
            <v>0</v>
          </cell>
          <cell r="L703">
            <v>0</v>
          </cell>
          <cell r="N703">
            <v>0</v>
          </cell>
        </row>
        <row r="704">
          <cell r="B704">
            <v>0</v>
          </cell>
          <cell r="C704" t="str">
            <v>kWh</v>
          </cell>
          <cell r="D704">
            <v>0</v>
          </cell>
          <cell r="E704">
            <v>0</v>
          </cell>
          <cell r="F704">
            <v>0</v>
          </cell>
          <cell r="H704">
            <v>0</v>
          </cell>
          <cell r="J704">
            <v>0</v>
          </cell>
          <cell r="L704">
            <v>0</v>
          </cell>
          <cell r="N704">
            <v>0</v>
          </cell>
        </row>
        <row r="705">
          <cell r="B705" t="str">
            <v>KW</v>
          </cell>
          <cell r="C705" t="str">
            <v>kW</v>
          </cell>
          <cell r="D705">
            <v>0</v>
          </cell>
          <cell r="E705">
            <v>0</v>
          </cell>
          <cell r="F705">
            <v>0</v>
          </cell>
          <cell r="H705">
            <v>0</v>
          </cell>
          <cell r="J705">
            <v>0</v>
          </cell>
          <cell r="L705">
            <v>0</v>
          </cell>
          <cell r="N705">
            <v>0</v>
          </cell>
        </row>
        <row r="706">
          <cell r="B706">
            <v>0</v>
          </cell>
          <cell r="C706" t="str">
            <v>kWh</v>
          </cell>
          <cell r="D706">
            <v>0</v>
          </cell>
          <cell r="E706">
            <v>0</v>
          </cell>
          <cell r="F706">
            <v>0</v>
          </cell>
          <cell r="H706">
            <v>0</v>
          </cell>
          <cell r="J706">
            <v>0</v>
          </cell>
          <cell r="L706">
            <v>0</v>
          </cell>
          <cell r="N706">
            <v>0</v>
          </cell>
        </row>
        <row r="707">
          <cell r="B707" t="str">
            <v>KW</v>
          </cell>
          <cell r="C707" t="str">
            <v>kW</v>
          </cell>
          <cell r="D707">
            <v>0</v>
          </cell>
          <cell r="E707">
            <v>0</v>
          </cell>
          <cell r="F707">
            <v>0</v>
          </cell>
          <cell r="H707">
            <v>0</v>
          </cell>
          <cell r="J707">
            <v>0</v>
          </cell>
          <cell r="L707">
            <v>0</v>
          </cell>
          <cell r="N707">
            <v>0</v>
          </cell>
        </row>
        <row r="708">
          <cell r="B708">
            <v>0</v>
          </cell>
          <cell r="C708" t="str">
            <v>kWh</v>
          </cell>
          <cell r="D708">
            <v>0</v>
          </cell>
          <cell r="E708">
            <v>0</v>
          </cell>
          <cell r="F708">
            <v>0</v>
          </cell>
          <cell r="H708">
            <v>0</v>
          </cell>
          <cell r="J708">
            <v>0</v>
          </cell>
          <cell r="L708">
            <v>0</v>
          </cell>
          <cell r="N708">
            <v>0</v>
          </cell>
        </row>
        <row r="709">
          <cell r="B709" t="str">
            <v>KW</v>
          </cell>
          <cell r="C709" t="str">
            <v>kW</v>
          </cell>
          <cell r="D709">
            <v>0</v>
          </cell>
          <cell r="E709">
            <v>0</v>
          </cell>
          <cell r="F709">
            <v>0</v>
          </cell>
          <cell r="H709">
            <v>0</v>
          </cell>
          <cell r="J709">
            <v>0</v>
          </cell>
          <cell r="L709">
            <v>0</v>
          </cell>
          <cell r="N709">
            <v>0</v>
          </cell>
        </row>
        <row r="710">
          <cell r="B710">
            <v>0</v>
          </cell>
          <cell r="C710" t="str">
            <v>kWh</v>
          </cell>
          <cell r="D710">
            <v>0</v>
          </cell>
          <cell r="E710">
            <v>0</v>
          </cell>
          <cell r="F710">
            <v>0</v>
          </cell>
          <cell r="H710">
            <v>0</v>
          </cell>
          <cell r="J710">
            <v>0</v>
          </cell>
          <cell r="L710">
            <v>0</v>
          </cell>
          <cell r="N710">
            <v>0</v>
          </cell>
        </row>
        <row r="711">
          <cell r="B711" t="str">
            <v>KW</v>
          </cell>
          <cell r="C711" t="str">
            <v>kW</v>
          </cell>
          <cell r="D711">
            <v>0</v>
          </cell>
          <cell r="E711">
            <v>0</v>
          </cell>
          <cell r="F711">
            <v>0</v>
          </cell>
          <cell r="H711">
            <v>0</v>
          </cell>
          <cell r="J711">
            <v>0</v>
          </cell>
          <cell r="L711">
            <v>0</v>
          </cell>
          <cell r="N711">
            <v>0</v>
          </cell>
        </row>
        <row r="712">
          <cell r="B712">
            <v>0</v>
          </cell>
          <cell r="C712" t="str">
            <v>kWh</v>
          </cell>
          <cell r="D712">
            <v>0</v>
          </cell>
          <cell r="E712">
            <v>0</v>
          </cell>
          <cell r="F712">
            <v>0</v>
          </cell>
          <cell r="H712">
            <v>0</v>
          </cell>
          <cell r="J712">
            <v>0</v>
          </cell>
          <cell r="L712">
            <v>0</v>
          </cell>
          <cell r="N712">
            <v>0</v>
          </cell>
        </row>
        <row r="713">
          <cell r="B713" t="str">
            <v>KW</v>
          </cell>
          <cell r="C713" t="str">
            <v>kW</v>
          </cell>
          <cell r="D713">
            <v>0</v>
          </cell>
          <cell r="E713">
            <v>0</v>
          </cell>
          <cell r="F713">
            <v>0</v>
          </cell>
          <cell r="H713">
            <v>0</v>
          </cell>
          <cell r="J713">
            <v>0</v>
          </cell>
          <cell r="L713">
            <v>0</v>
          </cell>
          <cell r="N713">
            <v>0</v>
          </cell>
        </row>
        <row r="714">
          <cell r="B714">
            <v>0</v>
          </cell>
          <cell r="C714" t="str">
            <v>kWh</v>
          </cell>
          <cell r="D714">
            <v>0</v>
          </cell>
          <cell r="E714">
            <v>0</v>
          </cell>
          <cell r="F714">
            <v>0</v>
          </cell>
          <cell r="H714">
            <v>0</v>
          </cell>
          <cell r="J714">
            <v>0</v>
          </cell>
          <cell r="L714">
            <v>0</v>
          </cell>
          <cell r="N714">
            <v>0</v>
          </cell>
        </row>
        <row r="715">
          <cell r="B715" t="str">
            <v>KW</v>
          </cell>
          <cell r="C715" t="str">
            <v>kW</v>
          </cell>
          <cell r="D715">
            <v>0</v>
          </cell>
          <cell r="E715">
            <v>0</v>
          </cell>
          <cell r="F715">
            <v>0</v>
          </cell>
          <cell r="H715">
            <v>0</v>
          </cell>
          <cell r="J715">
            <v>0</v>
          </cell>
          <cell r="L715">
            <v>0</v>
          </cell>
          <cell r="N715">
            <v>0</v>
          </cell>
        </row>
        <row r="716">
          <cell r="B716">
            <v>0</v>
          </cell>
          <cell r="C716" t="str">
            <v>kWh</v>
          </cell>
          <cell r="D716">
            <v>0</v>
          </cell>
          <cell r="E716">
            <v>0</v>
          </cell>
          <cell r="F716">
            <v>0</v>
          </cell>
          <cell r="H716">
            <v>0</v>
          </cell>
          <cell r="J716">
            <v>0</v>
          </cell>
          <cell r="L716">
            <v>0</v>
          </cell>
          <cell r="N716">
            <v>0</v>
          </cell>
        </row>
        <row r="717">
          <cell r="B717" t="str">
            <v>KW</v>
          </cell>
          <cell r="C717" t="str">
            <v>kW</v>
          </cell>
          <cell r="D717">
            <v>0</v>
          </cell>
          <cell r="E717">
            <v>0</v>
          </cell>
          <cell r="F717">
            <v>0</v>
          </cell>
          <cell r="H717">
            <v>0</v>
          </cell>
          <cell r="J717">
            <v>0</v>
          </cell>
          <cell r="L717">
            <v>0</v>
          </cell>
          <cell r="N717">
            <v>0</v>
          </cell>
        </row>
        <row r="718">
          <cell r="B718">
            <v>0</v>
          </cell>
          <cell r="C718" t="str">
            <v>kWh</v>
          </cell>
          <cell r="D718">
            <v>0</v>
          </cell>
          <cell r="E718">
            <v>0</v>
          </cell>
          <cell r="F718">
            <v>0</v>
          </cell>
          <cell r="H718">
            <v>0</v>
          </cell>
          <cell r="J718">
            <v>0</v>
          </cell>
          <cell r="L718">
            <v>0</v>
          </cell>
          <cell r="N718">
            <v>0</v>
          </cell>
        </row>
        <row r="719">
          <cell r="B719" t="str">
            <v>KW</v>
          </cell>
          <cell r="C719" t="str">
            <v>kW</v>
          </cell>
          <cell r="D719">
            <v>0</v>
          </cell>
          <cell r="E719">
            <v>0</v>
          </cell>
          <cell r="F719">
            <v>0</v>
          </cell>
          <cell r="H719">
            <v>0</v>
          </cell>
          <cell r="J719">
            <v>0</v>
          </cell>
          <cell r="L719">
            <v>0</v>
          </cell>
          <cell r="N719">
            <v>0</v>
          </cell>
        </row>
        <row r="720">
          <cell r="B720">
            <v>0</v>
          </cell>
          <cell r="C720" t="str">
            <v>kWh</v>
          </cell>
          <cell r="D720">
            <v>0</v>
          </cell>
          <cell r="E720">
            <v>0</v>
          </cell>
          <cell r="F720">
            <v>0</v>
          </cell>
          <cell r="H720">
            <v>0</v>
          </cell>
          <cell r="J720">
            <v>0</v>
          </cell>
          <cell r="L720">
            <v>0</v>
          </cell>
          <cell r="N720">
            <v>0</v>
          </cell>
        </row>
        <row r="721">
          <cell r="B721" t="str">
            <v>KW</v>
          </cell>
          <cell r="C721" t="str">
            <v>kW</v>
          </cell>
          <cell r="D721">
            <v>0</v>
          </cell>
          <cell r="E721">
            <v>0</v>
          </cell>
          <cell r="F721">
            <v>0</v>
          </cell>
          <cell r="H721">
            <v>0</v>
          </cell>
          <cell r="J721">
            <v>0</v>
          </cell>
          <cell r="L721">
            <v>0</v>
          </cell>
          <cell r="N721">
            <v>0</v>
          </cell>
        </row>
        <row r="722">
          <cell r="B722">
            <v>0</v>
          </cell>
          <cell r="C722" t="str">
            <v>kWh</v>
          </cell>
          <cell r="D722">
            <v>0</v>
          </cell>
          <cell r="E722">
            <v>0</v>
          </cell>
          <cell r="F722">
            <v>0</v>
          </cell>
          <cell r="H722">
            <v>0</v>
          </cell>
          <cell r="J722">
            <v>0</v>
          </cell>
          <cell r="L722">
            <v>0</v>
          </cell>
          <cell r="N722">
            <v>0</v>
          </cell>
        </row>
        <row r="723">
          <cell r="B723" t="str">
            <v>KW</v>
          </cell>
          <cell r="C723" t="str">
            <v>kW</v>
          </cell>
          <cell r="D723">
            <v>0</v>
          </cell>
          <cell r="E723">
            <v>0</v>
          </cell>
          <cell r="F723">
            <v>0</v>
          </cell>
          <cell r="H723">
            <v>0</v>
          </cell>
          <cell r="J723">
            <v>0</v>
          </cell>
          <cell r="L723">
            <v>0</v>
          </cell>
          <cell r="N723">
            <v>0</v>
          </cell>
        </row>
        <row r="724">
          <cell r="B724">
            <v>0</v>
          </cell>
          <cell r="C724" t="str">
            <v>kWh</v>
          </cell>
          <cell r="D724">
            <v>0</v>
          </cell>
          <cell r="E724">
            <v>0</v>
          </cell>
          <cell r="F724">
            <v>0</v>
          </cell>
          <cell r="H724">
            <v>0</v>
          </cell>
          <cell r="J724">
            <v>0</v>
          </cell>
          <cell r="L724">
            <v>0</v>
          </cell>
          <cell r="N724">
            <v>0</v>
          </cell>
        </row>
        <row r="725">
          <cell r="B725" t="str">
            <v>KW</v>
          </cell>
          <cell r="C725" t="str">
            <v>kW</v>
          </cell>
          <cell r="D725">
            <v>0</v>
          </cell>
          <cell r="E725">
            <v>0</v>
          </cell>
          <cell r="F725">
            <v>0</v>
          </cell>
          <cell r="H725">
            <v>0</v>
          </cell>
          <cell r="J725">
            <v>0</v>
          </cell>
          <cell r="L725">
            <v>0</v>
          </cell>
          <cell r="N725">
            <v>0</v>
          </cell>
        </row>
        <row r="726">
          <cell r="B726">
            <v>0</v>
          </cell>
          <cell r="C726" t="str">
            <v>kWh</v>
          </cell>
          <cell r="D726">
            <v>0</v>
          </cell>
          <cell r="E726">
            <v>0</v>
          </cell>
          <cell r="F726">
            <v>0</v>
          </cell>
          <cell r="H726">
            <v>0</v>
          </cell>
          <cell r="J726">
            <v>0</v>
          </cell>
          <cell r="L726">
            <v>0</v>
          </cell>
          <cell r="N726">
            <v>0</v>
          </cell>
        </row>
        <row r="727">
          <cell r="B727" t="str">
            <v>KW</v>
          </cell>
          <cell r="C727" t="str">
            <v>kW</v>
          </cell>
          <cell r="D727">
            <v>0</v>
          </cell>
          <cell r="E727">
            <v>0</v>
          </cell>
          <cell r="F727">
            <v>0</v>
          </cell>
          <cell r="H727">
            <v>0</v>
          </cell>
          <cell r="J727">
            <v>0</v>
          </cell>
          <cell r="L727">
            <v>0</v>
          </cell>
          <cell r="N727">
            <v>0</v>
          </cell>
        </row>
        <row r="728">
          <cell r="B728">
            <v>0</v>
          </cell>
          <cell r="C728" t="str">
            <v>kWh</v>
          </cell>
          <cell r="D728">
            <v>0</v>
          </cell>
          <cell r="E728">
            <v>0</v>
          </cell>
          <cell r="F728">
            <v>0</v>
          </cell>
          <cell r="H728">
            <v>0</v>
          </cell>
          <cell r="J728">
            <v>0</v>
          </cell>
          <cell r="L728">
            <v>0</v>
          </cell>
          <cell r="N728">
            <v>0</v>
          </cell>
        </row>
        <row r="729">
          <cell r="B729" t="str">
            <v>KW</v>
          </cell>
          <cell r="C729" t="str">
            <v>kW</v>
          </cell>
          <cell r="D729">
            <v>0</v>
          </cell>
          <cell r="E729">
            <v>0</v>
          </cell>
          <cell r="F729">
            <v>0</v>
          </cell>
          <cell r="H729">
            <v>0</v>
          </cell>
          <cell r="J729">
            <v>0</v>
          </cell>
          <cell r="L729">
            <v>0</v>
          </cell>
          <cell r="N729">
            <v>0</v>
          </cell>
        </row>
        <row r="730">
          <cell r="B730">
            <v>0</v>
          </cell>
          <cell r="C730" t="str">
            <v>kWh</v>
          </cell>
          <cell r="D730">
            <v>0</v>
          </cell>
          <cell r="E730">
            <v>0</v>
          </cell>
          <cell r="F730">
            <v>0</v>
          </cell>
          <cell r="H730">
            <v>0</v>
          </cell>
          <cell r="J730">
            <v>0</v>
          </cell>
          <cell r="L730">
            <v>0</v>
          </cell>
          <cell r="N730">
            <v>0</v>
          </cell>
        </row>
        <row r="731">
          <cell r="B731" t="str">
            <v>KW</v>
          </cell>
          <cell r="C731" t="str">
            <v>kW</v>
          </cell>
          <cell r="D731">
            <v>0</v>
          </cell>
          <cell r="E731">
            <v>0</v>
          </cell>
          <cell r="F731">
            <v>0</v>
          </cell>
          <cell r="H731">
            <v>0</v>
          </cell>
          <cell r="J731">
            <v>0</v>
          </cell>
          <cell r="L731">
            <v>0</v>
          </cell>
          <cell r="N731">
            <v>0</v>
          </cell>
        </row>
        <row r="732">
          <cell r="B732">
            <v>0</v>
          </cell>
          <cell r="C732" t="str">
            <v>kWh</v>
          </cell>
          <cell r="D732">
            <v>0</v>
          </cell>
          <cell r="E732">
            <v>0</v>
          </cell>
          <cell r="F732">
            <v>0</v>
          </cell>
          <cell r="H732">
            <v>0</v>
          </cell>
          <cell r="J732">
            <v>0</v>
          </cell>
          <cell r="L732">
            <v>0</v>
          </cell>
          <cell r="N732">
            <v>0</v>
          </cell>
        </row>
        <row r="733">
          <cell r="B733" t="str">
            <v>KW</v>
          </cell>
          <cell r="C733" t="str">
            <v>kW</v>
          </cell>
          <cell r="D733">
            <v>0</v>
          </cell>
          <cell r="E733">
            <v>0</v>
          </cell>
          <cell r="F733">
            <v>0</v>
          </cell>
          <cell r="H733">
            <v>0</v>
          </cell>
          <cell r="J733">
            <v>0</v>
          </cell>
          <cell r="L733">
            <v>0</v>
          </cell>
          <cell r="N733">
            <v>0</v>
          </cell>
        </row>
        <row r="734">
          <cell r="B734">
            <v>0</v>
          </cell>
          <cell r="C734" t="str">
            <v>kWh</v>
          </cell>
          <cell r="D734">
            <v>0</v>
          </cell>
          <cell r="E734">
            <v>0</v>
          </cell>
          <cell r="F734">
            <v>0</v>
          </cell>
          <cell r="H734">
            <v>0</v>
          </cell>
          <cell r="J734">
            <v>0</v>
          </cell>
          <cell r="L734">
            <v>0</v>
          </cell>
          <cell r="N734">
            <v>0</v>
          </cell>
        </row>
        <row r="735">
          <cell r="B735" t="str">
            <v>KW</v>
          </cell>
          <cell r="C735" t="str">
            <v>kW</v>
          </cell>
          <cell r="D735">
            <v>0</v>
          </cell>
          <cell r="E735">
            <v>0</v>
          </cell>
          <cell r="F735">
            <v>0</v>
          </cell>
          <cell r="H735">
            <v>0</v>
          </cell>
          <cell r="J735">
            <v>0</v>
          </cell>
          <cell r="L735">
            <v>0</v>
          </cell>
          <cell r="N735">
            <v>0</v>
          </cell>
        </row>
        <row r="736">
          <cell r="B736">
            <v>0</v>
          </cell>
          <cell r="C736" t="str">
            <v>kWh</v>
          </cell>
          <cell r="D736">
            <v>0</v>
          </cell>
          <cell r="E736">
            <v>0</v>
          </cell>
          <cell r="F736">
            <v>0</v>
          </cell>
          <cell r="H736">
            <v>0</v>
          </cell>
          <cell r="J736">
            <v>0</v>
          </cell>
          <cell r="L736">
            <v>0</v>
          </cell>
          <cell r="N736">
            <v>0</v>
          </cell>
        </row>
        <row r="737">
          <cell r="B737" t="str">
            <v>KW</v>
          </cell>
          <cell r="C737" t="str">
            <v>kW</v>
          </cell>
          <cell r="D737">
            <v>0</v>
          </cell>
          <cell r="E737">
            <v>0</v>
          </cell>
          <cell r="F737">
            <v>0</v>
          </cell>
          <cell r="H737">
            <v>0</v>
          </cell>
          <cell r="J737">
            <v>0</v>
          </cell>
          <cell r="L737">
            <v>0</v>
          </cell>
          <cell r="N737">
            <v>0</v>
          </cell>
        </row>
        <row r="738">
          <cell r="B738">
            <v>0</v>
          </cell>
          <cell r="C738" t="str">
            <v>kWh</v>
          </cell>
          <cell r="D738">
            <v>0</v>
          </cell>
          <cell r="E738">
            <v>0</v>
          </cell>
          <cell r="F738">
            <v>0</v>
          </cell>
          <cell r="H738">
            <v>0</v>
          </cell>
          <cell r="J738">
            <v>0</v>
          </cell>
          <cell r="L738">
            <v>0</v>
          </cell>
          <cell r="N738">
            <v>0</v>
          </cell>
        </row>
        <row r="739">
          <cell r="B739" t="str">
            <v>KW</v>
          </cell>
          <cell r="C739" t="str">
            <v>kW</v>
          </cell>
          <cell r="D739">
            <v>0</v>
          </cell>
          <cell r="E739">
            <v>0</v>
          </cell>
          <cell r="F739">
            <v>0</v>
          </cell>
          <cell r="H739">
            <v>0</v>
          </cell>
          <cell r="J739">
            <v>0</v>
          </cell>
          <cell r="L739">
            <v>0</v>
          </cell>
          <cell r="N739">
            <v>0</v>
          </cell>
        </row>
        <row r="740">
          <cell r="B740">
            <v>0</v>
          </cell>
          <cell r="C740" t="str">
            <v>kWh</v>
          </cell>
          <cell r="D740">
            <v>0</v>
          </cell>
          <cell r="E740">
            <v>0</v>
          </cell>
          <cell r="F740">
            <v>0</v>
          </cell>
          <cell r="H740">
            <v>0</v>
          </cell>
          <cell r="J740">
            <v>0</v>
          </cell>
          <cell r="L740">
            <v>0</v>
          </cell>
          <cell r="N740">
            <v>0</v>
          </cell>
        </row>
        <row r="741">
          <cell r="B741" t="str">
            <v>KW</v>
          </cell>
          <cell r="C741" t="str">
            <v>kW</v>
          </cell>
          <cell r="D741">
            <v>0</v>
          </cell>
          <cell r="E741">
            <v>0</v>
          </cell>
          <cell r="F741">
            <v>0</v>
          </cell>
          <cell r="H741">
            <v>0</v>
          </cell>
          <cell r="J741">
            <v>0</v>
          </cell>
          <cell r="L741">
            <v>0</v>
          </cell>
          <cell r="N741">
            <v>0</v>
          </cell>
        </row>
        <row r="742">
          <cell r="B742">
            <v>0</v>
          </cell>
          <cell r="C742" t="str">
            <v>kWh</v>
          </cell>
          <cell r="D742">
            <v>0</v>
          </cell>
          <cell r="E742">
            <v>0</v>
          </cell>
          <cell r="F742">
            <v>0</v>
          </cell>
          <cell r="H742">
            <v>0</v>
          </cell>
          <cell r="J742">
            <v>0</v>
          </cell>
          <cell r="L742">
            <v>0</v>
          </cell>
          <cell r="N742">
            <v>0</v>
          </cell>
        </row>
        <row r="743">
          <cell r="B743" t="str">
            <v>KW</v>
          </cell>
          <cell r="C743" t="str">
            <v>kW</v>
          </cell>
          <cell r="D743">
            <v>0</v>
          </cell>
          <cell r="E743">
            <v>0</v>
          </cell>
          <cell r="F743">
            <v>0</v>
          </cell>
          <cell r="H743">
            <v>0</v>
          </cell>
          <cell r="J743">
            <v>0</v>
          </cell>
          <cell r="L743">
            <v>0</v>
          </cell>
          <cell r="N743">
            <v>0</v>
          </cell>
        </row>
        <row r="744">
          <cell r="B744">
            <v>0</v>
          </cell>
          <cell r="C744" t="str">
            <v>kWh</v>
          </cell>
          <cell r="D744">
            <v>0</v>
          </cell>
          <cell r="E744">
            <v>0</v>
          </cell>
          <cell r="F744">
            <v>0</v>
          </cell>
          <cell r="H744">
            <v>0</v>
          </cell>
          <cell r="J744">
            <v>0</v>
          </cell>
          <cell r="L744">
            <v>0</v>
          </cell>
          <cell r="N744">
            <v>0</v>
          </cell>
        </row>
        <row r="745">
          <cell r="B745" t="str">
            <v>KW</v>
          </cell>
          <cell r="C745" t="str">
            <v>kW</v>
          </cell>
          <cell r="D745">
            <v>0</v>
          </cell>
          <cell r="E745">
            <v>0</v>
          </cell>
          <cell r="F745">
            <v>0</v>
          </cell>
          <cell r="H745">
            <v>0</v>
          </cell>
          <cell r="J745">
            <v>0</v>
          </cell>
          <cell r="L745">
            <v>0</v>
          </cell>
          <cell r="N745">
            <v>0</v>
          </cell>
        </row>
        <row r="746">
          <cell r="B746">
            <v>0</v>
          </cell>
          <cell r="C746" t="str">
            <v>kWh</v>
          </cell>
          <cell r="D746">
            <v>0</v>
          </cell>
          <cell r="E746">
            <v>0</v>
          </cell>
          <cell r="F746">
            <v>0</v>
          </cell>
          <cell r="H746">
            <v>0</v>
          </cell>
          <cell r="J746">
            <v>0</v>
          </cell>
          <cell r="L746">
            <v>0</v>
          </cell>
          <cell r="N746">
            <v>0</v>
          </cell>
        </row>
        <row r="747">
          <cell r="B747" t="str">
            <v>KW</v>
          </cell>
          <cell r="C747" t="str">
            <v>kW</v>
          </cell>
          <cell r="D747">
            <v>0</v>
          </cell>
          <cell r="E747">
            <v>0</v>
          </cell>
          <cell r="F747">
            <v>0</v>
          </cell>
          <cell r="H747">
            <v>0</v>
          </cell>
          <cell r="J747">
            <v>0</v>
          </cell>
          <cell r="L747">
            <v>0</v>
          </cell>
          <cell r="N747">
            <v>0</v>
          </cell>
        </row>
        <row r="748">
          <cell r="B748">
            <v>0</v>
          </cell>
          <cell r="C748" t="str">
            <v>kWh</v>
          </cell>
          <cell r="D748">
            <v>0</v>
          </cell>
          <cell r="E748">
            <v>0</v>
          </cell>
          <cell r="F748">
            <v>0</v>
          </cell>
          <cell r="H748">
            <v>0</v>
          </cell>
          <cell r="J748">
            <v>0</v>
          </cell>
          <cell r="L748">
            <v>0</v>
          </cell>
          <cell r="N748">
            <v>0</v>
          </cell>
        </row>
        <row r="749">
          <cell r="B749" t="str">
            <v>KW</v>
          </cell>
          <cell r="C749" t="str">
            <v>kW</v>
          </cell>
          <cell r="D749">
            <v>0</v>
          </cell>
          <cell r="E749">
            <v>0</v>
          </cell>
          <cell r="F749">
            <v>0</v>
          </cell>
          <cell r="H749">
            <v>0</v>
          </cell>
          <cell r="J749">
            <v>0</v>
          </cell>
          <cell r="L749">
            <v>0</v>
          </cell>
          <cell r="N749">
            <v>0</v>
          </cell>
        </row>
        <row r="750">
          <cell r="B750">
            <v>0</v>
          </cell>
          <cell r="C750" t="str">
            <v>kWh</v>
          </cell>
          <cell r="D750">
            <v>0</v>
          </cell>
          <cell r="E750">
            <v>0</v>
          </cell>
          <cell r="F750">
            <v>0</v>
          </cell>
          <cell r="H750">
            <v>0</v>
          </cell>
          <cell r="J750">
            <v>0</v>
          </cell>
          <cell r="L750">
            <v>0</v>
          </cell>
          <cell r="N750">
            <v>0</v>
          </cell>
        </row>
        <row r="751">
          <cell r="B751" t="str">
            <v>KW</v>
          </cell>
          <cell r="C751" t="str">
            <v>kW</v>
          </cell>
          <cell r="D751">
            <v>0</v>
          </cell>
          <cell r="E751">
            <v>0</v>
          </cell>
          <cell r="F751">
            <v>0</v>
          </cell>
          <cell r="H751">
            <v>0</v>
          </cell>
          <cell r="J751">
            <v>0</v>
          </cell>
          <cell r="L751">
            <v>0</v>
          </cell>
          <cell r="N751">
            <v>0</v>
          </cell>
        </row>
        <row r="752">
          <cell r="B752">
            <v>0</v>
          </cell>
          <cell r="C752" t="str">
            <v>kWh</v>
          </cell>
          <cell r="D752">
            <v>0</v>
          </cell>
          <cell r="E752">
            <v>0</v>
          </cell>
          <cell r="F752">
            <v>0</v>
          </cell>
          <cell r="H752">
            <v>0</v>
          </cell>
          <cell r="J752">
            <v>0</v>
          </cell>
          <cell r="L752">
            <v>0</v>
          </cell>
          <cell r="N752">
            <v>0</v>
          </cell>
        </row>
        <row r="753">
          <cell r="B753" t="str">
            <v>KW</v>
          </cell>
          <cell r="C753" t="str">
            <v>kW</v>
          </cell>
          <cell r="D753">
            <v>0</v>
          </cell>
          <cell r="E753">
            <v>0</v>
          </cell>
          <cell r="F753">
            <v>0</v>
          </cell>
          <cell r="H753">
            <v>0</v>
          </cell>
          <cell r="J753">
            <v>0</v>
          </cell>
          <cell r="L753">
            <v>0</v>
          </cell>
          <cell r="N753">
            <v>0</v>
          </cell>
        </row>
        <row r="754">
          <cell r="B754">
            <v>0</v>
          </cell>
          <cell r="C754" t="str">
            <v>kWh</v>
          </cell>
          <cell r="D754">
            <v>0</v>
          </cell>
          <cell r="E754">
            <v>0</v>
          </cell>
          <cell r="F754">
            <v>0</v>
          </cell>
          <cell r="H754">
            <v>0</v>
          </cell>
          <cell r="J754">
            <v>0</v>
          </cell>
          <cell r="L754">
            <v>0</v>
          </cell>
          <cell r="N754">
            <v>0</v>
          </cell>
        </row>
        <row r="755">
          <cell r="B755" t="str">
            <v>KW</v>
          </cell>
          <cell r="C755" t="str">
            <v>kW</v>
          </cell>
          <cell r="D755">
            <v>0</v>
          </cell>
          <cell r="E755">
            <v>0</v>
          </cell>
          <cell r="F755">
            <v>0</v>
          </cell>
          <cell r="H755">
            <v>0</v>
          </cell>
          <cell r="J755">
            <v>0</v>
          </cell>
          <cell r="L755">
            <v>0</v>
          </cell>
          <cell r="N755">
            <v>0</v>
          </cell>
        </row>
        <row r="756">
          <cell r="B756">
            <v>0</v>
          </cell>
          <cell r="C756" t="str">
            <v>kWh</v>
          </cell>
          <cell r="D756">
            <v>0</v>
          </cell>
          <cell r="E756">
            <v>0</v>
          </cell>
          <cell r="F756">
            <v>0</v>
          </cell>
          <cell r="H756">
            <v>0</v>
          </cell>
          <cell r="J756">
            <v>0</v>
          </cell>
          <cell r="L756">
            <v>0</v>
          </cell>
          <cell r="N756">
            <v>0</v>
          </cell>
        </row>
        <row r="757">
          <cell r="B757" t="str">
            <v>KW</v>
          </cell>
          <cell r="C757" t="str">
            <v>kW</v>
          </cell>
          <cell r="D757">
            <v>0</v>
          </cell>
          <cell r="E757">
            <v>0</v>
          </cell>
          <cell r="F757">
            <v>0</v>
          </cell>
          <cell r="H757">
            <v>0</v>
          </cell>
          <cell r="J757">
            <v>0</v>
          </cell>
          <cell r="L757">
            <v>0</v>
          </cell>
          <cell r="N757">
            <v>0</v>
          </cell>
        </row>
        <row r="758">
          <cell r="B758">
            <v>0</v>
          </cell>
          <cell r="C758" t="str">
            <v>kWh</v>
          </cell>
          <cell r="D758">
            <v>0</v>
          </cell>
          <cell r="E758">
            <v>0</v>
          </cell>
          <cell r="F758">
            <v>0</v>
          </cell>
          <cell r="H758">
            <v>0</v>
          </cell>
          <cell r="J758">
            <v>0</v>
          </cell>
          <cell r="L758">
            <v>0</v>
          </cell>
          <cell r="N758">
            <v>0</v>
          </cell>
        </row>
        <row r="759">
          <cell r="B759" t="str">
            <v>KW</v>
          </cell>
          <cell r="C759" t="str">
            <v>kW</v>
          </cell>
          <cell r="D759">
            <v>0</v>
          </cell>
          <cell r="E759">
            <v>0</v>
          </cell>
          <cell r="F759">
            <v>0</v>
          </cell>
          <cell r="H759">
            <v>0</v>
          </cell>
          <cell r="J759">
            <v>0</v>
          </cell>
          <cell r="L759">
            <v>0</v>
          </cell>
          <cell r="N759">
            <v>0</v>
          </cell>
        </row>
        <row r="760">
          <cell r="B760">
            <v>0</v>
          </cell>
          <cell r="C760" t="str">
            <v>kWh</v>
          </cell>
          <cell r="D760">
            <v>0</v>
          </cell>
          <cell r="E760">
            <v>0</v>
          </cell>
          <cell r="F760">
            <v>0</v>
          </cell>
          <cell r="H760">
            <v>0</v>
          </cell>
          <cell r="J760">
            <v>0</v>
          </cell>
          <cell r="L760">
            <v>0</v>
          </cell>
          <cell r="N760">
            <v>0</v>
          </cell>
        </row>
        <row r="761">
          <cell r="B761" t="str">
            <v>KW</v>
          </cell>
          <cell r="C761" t="str">
            <v>kW</v>
          </cell>
          <cell r="D761">
            <v>0</v>
          </cell>
          <cell r="E761">
            <v>0</v>
          </cell>
          <cell r="F761">
            <v>0</v>
          </cell>
          <cell r="H761">
            <v>0</v>
          </cell>
          <cell r="J761">
            <v>0</v>
          </cell>
          <cell r="L761">
            <v>0</v>
          </cell>
          <cell r="N761">
            <v>0</v>
          </cell>
        </row>
        <row r="762">
          <cell r="B762">
            <v>0</v>
          </cell>
          <cell r="C762" t="str">
            <v>kWh</v>
          </cell>
          <cell r="D762">
            <v>0</v>
          </cell>
          <cell r="E762">
            <v>0</v>
          </cell>
          <cell r="F762">
            <v>0</v>
          </cell>
          <cell r="H762">
            <v>0</v>
          </cell>
          <cell r="J762">
            <v>0</v>
          </cell>
          <cell r="L762">
            <v>0</v>
          </cell>
          <cell r="N762">
            <v>0</v>
          </cell>
        </row>
        <row r="763">
          <cell r="B763" t="str">
            <v>KW</v>
          </cell>
          <cell r="C763" t="str">
            <v>kW</v>
          </cell>
          <cell r="D763">
            <v>0</v>
          </cell>
          <cell r="E763">
            <v>0</v>
          </cell>
          <cell r="F763">
            <v>0</v>
          </cell>
          <cell r="H763">
            <v>0</v>
          </cell>
          <cell r="J763">
            <v>0</v>
          </cell>
          <cell r="L763">
            <v>0</v>
          </cell>
          <cell r="N763">
            <v>0</v>
          </cell>
        </row>
        <row r="764">
          <cell r="B764">
            <v>0</v>
          </cell>
          <cell r="C764" t="str">
            <v>kWh</v>
          </cell>
          <cell r="D764">
            <v>0</v>
          </cell>
          <cell r="E764">
            <v>0</v>
          </cell>
          <cell r="F764">
            <v>0</v>
          </cell>
          <cell r="H764">
            <v>0</v>
          </cell>
          <cell r="J764">
            <v>0</v>
          </cell>
          <cell r="L764">
            <v>0</v>
          </cell>
          <cell r="N764">
            <v>0</v>
          </cell>
        </row>
        <row r="765">
          <cell r="B765" t="str">
            <v>KW</v>
          </cell>
          <cell r="C765" t="str">
            <v>kW</v>
          </cell>
          <cell r="D765">
            <v>0</v>
          </cell>
          <cell r="E765">
            <v>0</v>
          </cell>
          <cell r="F765">
            <v>0</v>
          </cell>
          <cell r="H765">
            <v>0</v>
          </cell>
          <cell r="J765">
            <v>0</v>
          </cell>
          <cell r="L765">
            <v>0</v>
          </cell>
          <cell r="N765">
            <v>0</v>
          </cell>
        </row>
        <row r="766">
          <cell r="B766">
            <v>0</v>
          </cell>
          <cell r="C766" t="str">
            <v>kWh</v>
          </cell>
          <cell r="D766">
            <v>0</v>
          </cell>
          <cell r="E766">
            <v>0</v>
          </cell>
          <cell r="F766">
            <v>0</v>
          </cell>
          <cell r="H766">
            <v>0</v>
          </cell>
          <cell r="J766">
            <v>0</v>
          </cell>
          <cell r="L766">
            <v>0</v>
          </cell>
          <cell r="N766">
            <v>0</v>
          </cell>
        </row>
        <row r="767">
          <cell r="B767" t="str">
            <v>KW</v>
          </cell>
          <cell r="C767" t="str">
            <v>kW</v>
          </cell>
          <cell r="D767">
            <v>0</v>
          </cell>
          <cell r="E767">
            <v>0</v>
          </cell>
          <cell r="F767">
            <v>0</v>
          </cell>
          <cell r="H767">
            <v>0</v>
          </cell>
          <cell r="J767">
            <v>0</v>
          </cell>
          <cell r="L767">
            <v>0</v>
          </cell>
          <cell r="N767">
            <v>0</v>
          </cell>
        </row>
        <row r="768">
          <cell r="B768">
            <v>0</v>
          </cell>
          <cell r="C768" t="str">
            <v>kWh</v>
          </cell>
          <cell r="D768">
            <v>0</v>
          </cell>
          <cell r="E768">
            <v>0</v>
          </cell>
          <cell r="F768">
            <v>0</v>
          </cell>
          <cell r="H768">
            <v>0</v>
          </cell>
          <cell r="J768">
            <v>0</v>
          </cell>
          <cell r="L768">
            <v>0</v>
          </cell>
          <cell r="N768">
            <v>0</v>
          </cell>
        </row>
        <row r="769">
          <cell r="B769" t="str">
            <v>KW</v>
          </cell>
          <cell r="C769" t="str">
            <v>kW</v>
          </cell>
          <cell r="D769">
            <v>0</v>
          </cell>
          <cell r="E769">
            <v>0</v>
          </cell>
          <cell r="F769">
            <v>0</v>
          </cell>
          <cell r="H769">
            <v>0</v>
          </cell>
          <cell r="J769">
            <v>0</v>
          </cell>
          <cell r="L769">
            <v>0</v>
          </cell>
          <cell r="N769">
            <v>0</v>
          </cell>
        </row>
        <row r="770">
          <cell r="B770">
            <v>0</v>
          </cell>
          <cell r="C770" t="str">
            <v>kWh</v>
          </cell>
          <cell r="D770">
            <v>0</v>
          </cell>
          <cell r="E770">
            <v>0</v>
          </cell>
          <cell r="F770">
            <v>0</v>
          </cell>
          <cell r="H770">
            <v>0</v>
          </cell>
          <cell r="J770">
            <v>0</v>
          </cell>
          <cell r="L770">
            <v>0</v>
          </cell>
          <cell r="N770">
            <v>0</v>
          </cell>
        </row>
        <row r="771">
          <cell r="B771" t="str">
            <v>KW</v>
          </cell>
          <cell r="C771" t="str">
            <v>kW</v>
          </cell>
          <cell r="D771">
            <v>0</v>
          </cell>
          <cell r="E771">
            <v>0</v>
          </cell>
          <cell r="F771">
            <v>0</v>
          </cell>
          <cell r="H771">
            <v>0</v>
          </cell>
          <cell r="J771">
            <v>0</v>
          </cell>
          <cell r="L771">
            <v>0</v>
          </cell>
          <cell r="N771">
            <v>0</v>
          </cell>
        </row>
        <row r="772">
          <cell r="B772">
            <v>0</v>
          </cell>
          <cell r="C772" t="str">
            <v>kWh</v>
          </cell>
          <cell r="D772">
            <v>0</v>
          </cell>
          <cell r="E772">
            <v>0</v>
          </cell>
          <cell r="F772">
            <v>0</v>
          </cell>
          <cell r="H772">
            <v>0</v>
          </cell>
          <cell r="J772">
            <v>0</v>
          </cell>
          <cell r="L772">
            <v>0</v>
          </cell>
          <cell r="N772">
            <v>0</v>
          </cell>
        </row>
        <row r="773">
          <cell r="B773" t="str">
            <v>KW</v>
          </cell>
          <cell r="C773" t="str">
            <v>kW</v>
          </cell>
          <cell r="D773">
            <v>0</v>
          </cell>
          <cell r="E773">
            <v>0</v>
          </cell>
          <cell r="F773">
            <v>0</v>
          </cell>
          <cell r="H773">
            <v>0</v>
          </cell>
          <cell r="J773">
            <v>0</v>
          </cell>
          <cell r="L773">
            <v>0</v>
          </cell>
          <cell r="N773">
            <v>0</v>
          </cell>
        </row>
        <row r="774">
          <cell r="B774">
            <v>0</v>
          </cell>
          <cell r="C774" t="str">
            <v>kWh</v>
          </cell>
          <cell r="D774">
            <v>0</v>
          </cell>
          <cell r="E774">
            <v>0</v>
          </cell>
          <cell r="F774">
            <v>0</v>
          </cell>
          <cell r="H774">
            <v>0</v>
          </cell>
          <cell r="J774">
            <v>0</v>
          </cell>
          <cell r="L774">
            <v>0</v>
          </cell>
          <cell r="N774">
            <v>0</v>
          </cell>
        </row>
        <row r="775">
          <cell r="B775" t="str">
            <v>KW</v>
          </cell>
          <cell r="C775" t="str">
            <v>kW</v>
          </cell>
          <cell r="D775">
            <v>0</v>
          </cell>
          <cell r="E775">
            <v>0</v>
          </cell>
          <cell r="F775">
            <v>0</v>
          </cell>
          <cell r="H775">
            <v>0</v>
          </cell>
          <cell r="J775">
            <v>0</v>
          </cell>
          <cell r="L775">
            <v>0</v>
          </cell>
          <cell r="N775">
            <v>0</v>
          </cell>
        </row>
        <row r="776">
          <cell r="B776">
            <v>0</v>
          </cell>
          <cell r="C776" t="str">
            <v>kWh</v>
          </cell>
          <cell r="D776">
            <v>0</v>
          </cell>
          <cell r="E776">
            <v>0</v>
          </cell>
          <cell r="F776">
            <v>0</v>
          </cell>
          <cell r="H776">
            <v>0</v>
          </cell>
          <cell r="J776">
            <v>0</v>
          </cell>
          <cell r="L776">
            <v>0</v>
          </cell>
          <cell r="N776">
            <v>0</v>
          </cell>
        </row>
        <row r="777">
          <cell r="B777" t="str">
            <v>KW</v>
          </cell>
          <cell r="C777" t="str">
            <v>kW</v>
          </cell>
          <cell r="D777">
            <v>0</v>
          </cell>
          <cell r="E777">
            <v>0</v>
          </cell>
          <cell r="F777">
            <v>0</v>
          </cell>
          <cell r="H777">
            <v>0</v>
          </cell>
          <cell r="J777">
            <v>0</v>
          </cell>
          <cell r="L777">
            <v>0</v>
          </cell>
          <cell r="N777">
            <v>0</v>
          </cell>
        </row>
        <row r="778">
          <cell r="B778">
            <v>0</v>
          </cell>
          <cell r="C778" t="str">
            <v>kWh</v>
          </cell>
          <cell r="D778">
            <v>0</v>
          </cell>
          <cell r="E778">
            <v>0</v>
          </cell>
          <cell r="F778">
            <v>0</v>
          </cell>
          <cell r="H778">
            <v>0</v>
          </cell>
          <cell r="J778">
            <v>0</v>
          </cell>
          <cell r="L778">
            <v>0</v>
          </cell>
          <cell r="N778">
            <v>0</v>
          </cell>
        </row>
        <row r="779">
          <cell r="B779" t="str">
            <v>KW</v>
          </cell>
          <cell r="C779" t="str">
            <v>kW</v>
          </cell>
          <cell r="D779">
            <v>0</v>
          </cell>
          <cell r="E779">
            <v>0</v>
          </cell>
          <cell r="F779">
            <v>0</v>
          </cell>
          <cell r="H779">
            <v>0</v>
          </cell>
          <cell r="J779">
            <v>0</v>
          </cell>
          <cell r="L779">
            <v>0</v>
          </cell>
          <cell r="N779">
            <v>0</v>
          </cell>
        </row>
        <row r="780">
          <cell r="B780">
            <v>0</v>
          </cell>
          <cell r="C780" t="str">
            <v>kWh</v>
          </cell>
          <cell r="D780">
            <v>0</v>
          </cell>
          <cell r="E780">
            <v>0</v>
          </cell>
          <cell r="F780">
            <v>0</v>
          </cell>
          <cell r="H780">
            <v>0</v>
          </cell>
          <cell r="J780">
            <v>0</v>
          </cell>
          <cell r="L780">
            <v>0</v>
          </cell>
          <cell r="N780">
            <v>0</v>
          </cell>
        </row>
        <row r="781">
          <cell r="B781" t="str">
            <v>KW</v>
          </cell>
          <cell r="C781" t="str">
            <v>kW</v>
          </cell>
          <cell r="D781">
            <v>0</v>
          </cell>
          <cell r="E781">
            <v>0</v>
          </cell>
          <cell r="F781">
            <v>0</v>
          </cell>
          <cell r="H781">
            <v>0</v>
          </cell>
          <cell r="J781">
            <v>0</v>
          </cell>
          <cell r="L781">
            <v>0</v>
          </cell>
          <cell r="N781">
            <v>0</v>
          </cell>
        </row>
        <row r="782">
          <cell r="B782">
            <v>0</v>
          </cell>
          <cell r="C782" t="str">
            <v>kWh</v>
          </cell>
          <cell r="D782">
            <v>0</v>
          </cell>
          <cell r="E782">
            <v>0</v>
          </cell>
          <cell r="F782">
            <v>0</v>
          </cell>
          <cell r="H782">
            <v>0</v>
          </cell>
          <cell r="J782">
            <v>0</v>
          </cell>
          <cell r="L782">
            <v>0</v>
          </cell>
          <cell r="N782">
            <v>0</v>
          </cell>
        </row>
        <row r="783">
          <cell r="B783" t="str">
            <v>KW</v>
          </cell>
          <cell r="C783" t="str">
            <v>kW</v>
          </cell>
          <cell r="D783">
            <v>0</v>
          </cell>
          <cell r="E783">
            <v>0</v>
          </cell>
          <cell r="F783">
            <v>0</v>
          </cell>
          <cell r="H783">
            <v>0</v>
          </cell>
          <cell r="J783">
            <v>0</v>
          </cell>
          <cell r="L783">
            <v>0</v>
          </cell>
          <cell r="N783">
            <v>0</v>
          </cell>
        </row>
        <row r="784">
          <cell r="B784">
            <v>0</v>
          </cell>
          <cell r="C784" t="str">
            <v>kWh</v>
          </cell>
          <cell r="D784">
            <v>0</v>
          </cell>
          <cell r="E784">
            <v>0</v>
          </cell>
          <cell r="F784">
            <v>0</v>
          </cell>
          <cell r="H784">
            <v>0</v>
          </cell>
          <cell r="J784">
            <v>0</v>
          </cell>
          <cell r="L784">
            <v>0</v>
          </cell>
          <cell r="N784">
            <v>0</v>
          </cell>
        </row>
        <row r="785">
          <cell r="B785" t="str">
            <v>KW</v>
          </cell>
          <cell r="C785" t="str">
            <v>kW</v>
          </cell>
          <cell r="D785">
            <v>0</v>
          </cell>
          <cell r="E785">
            <v>0</v>
          </cell>
          <cell r="F785">
            <v>0</v>
          </cell>
          <cell r="H785">
            <v>0</v>
          </cell>
          <cell r="J785">
            <v>0</v>
          </cell>
          <cell r="L785">
            <v>0</v>
          </cell>
          <cell r="N785">
            <v>0</v>
          </cell>
        </row>
        <row r="786">
          <cell r="B786">
            <v>0</v>
          </cell>
          <cell r="C786" t="str">
            <v>kWh</v>
          </cell>
          <cell r="D786">
            <v>0</v>
          </cell>
          <cell r="E786">
            <v>0</v>
          </cell>
          <cell r="F786">
            <v>0</v>
          </cell>
          <cell r="H786">
            <v>0</v>
          </cell>
          <cell r="J786">
            <v>0</v>
          </cell>
          <cell r="L786">
            <v>0</v>
          </cell>
          <cell r="N786">
            <v>0</v>
          </cell>
        </row>
        <row r="787">
          <cell r="B787" t="str">
            <v>KW</v>
          </cell>
          <cell r="C787" t="str">
            <v>kW</v>
          </cell>
          <cell r="D787">
            <v>0</v>
          </cell>
          <cell r="E787">
            <v>0</v>
          </cell>
          <cell r="F787">
            <v>0</v>
          </cell>
          <cell r="H787">
            <v>0</v>
          </cell>
          <cell r="J787">
            <v>0</v>
          </cell>
          <cell r="L787">
            <v>0</v>
          </cell>
          <cell r="N787">
            <v>0</v>
          </cell>
        </row>
        <row r="788">
          <cell r="B788">
            <v>0</v>
          </cell>
          <cell r="C788" t="str">
            <v>kWh</v>
          </cell>
          <cell r="D788">
            <v>0</v>
          </cell>
          <cell r="E788">
            <v>0</v>
          </cell>
          <cell r="F788">
            <v>0</v>
          </cell>
          <cell r="H788">
            <v>0</v>
          </cell>
          <cell r="J788">
            <v>0</v>
          </cell>
          <cell r="L788">
            <v>0</v>
          </cell>
          <cell r="N788">
            <v>0</v>
          </cell>
        </row>
        <row r="789">
          <cell r="B789" t="str">
            <v>KW</v>
          </cell>
          <cell r="C789" t="str">
            <v>kW</v>
          </cell>
          <cell r="D789">
            <v>0</v>
          </cell>
          <cell r="E789">
            <v>0</v>
          </cell>
          <cell r="F789">
            <v>0</v>
          </cell>
          <cell r="H789">
            <v>0</v>
          </cell>
          <cell r="J789">
            <v>0</v>
          </cell>
          <cell r="L789">
            <v>0</v>
          </cell>
          <cell r="N789">
            <v>0</v>
          </cell>
        </row>
        <row r="790">
          <cell r="B790">
            <v>0</v>
          </cell>
          <cell r="C790" t="str">
            <v>kWh</v>
          </cell>
          <cell r="D790">
            <v>0</v>
          </cell>
          <cell r="E790">
            <v>0</v>
          </cell>
          <cell r="F790">
            <v>0</v>
          </cell>
          <cell r="H790">
            <v>0</v>
          </cell>
          <cell r="J790">
            <v>0</v>
          </cell>
          <cell r="L790">
            <v>0</v>
          </cell>
          <cell r="N790">
            <v>0</v>
          </cell>
        </row>
        <row r="791">
          <cell r="B791" t="str">
            <v>KW</v>
          </cell>
          <cell r="C791" t="str">
            <v>kW</v>
          </cell>
          <cell r="D791">
            <v>0</v>
          </cell>
          <cell r="E791">
            <v>0</v>
          </cell>
          <cell r="F791">
            <v>0</v>
          </cell>
          <cell r="H791">
            <v>0</v>
          </cell>
          <cell r="J791">
            <v>0</v>
          </cell>
          <cell r="L791">
            <v>0</v>
          </cell>
          <cell r="N791">
            <v>0</v>
          </cell>
        </row>
      </sheetData>
      <sheetData sheetId="10"/>
      <sheetData sheetId="11">
        <row r="29">
          <cell r="C29">
            <v>-921896.54641456844</v>
          </cell>
        </row>
      </sheetData>
      <sheetData sheetId="12">
        <row r="17">
          <cell r="A17" t="str">
            <v/>
          </cell>
          <cell r="B17">
            <v>0</v>
          </cell>
          <cell r="C17">
            <v>0</v>
          </cell>
          <cell r="D17">
            <v>0</v>
          </cell>
          <cell r="E17">
            <v>0</v>
          </cell>
          <cell r="F17">
            <v>0</v>
          </cell>
          <cell r="G17">
            <v>0</v>
          </cell>
          <cell r="H17">
            <v>0</v>
          </cell>
          <cell r="I17">
            <v>0</v>
          </cell>
          <cell r="J17">
            <v>0</v>
          </cell>
          <cell r="K17" t="e">
            <v>#DIV/0!</v>
          </cell>
        </row>
        <row r="18">
          <cell r="A18" t="str">
            <v/>
          </cell>
          <cell r="B18" t="str">
            <v/>
          </cell>
          <cell r="C18">
            <v>0</v>
          </cell>
          <cell r="D18">
            <v>0</v>
          </cell>
          <cell r="E18">
            <v>0</v>
          </cell>
          <cell r="F18">
            <v>0</v>
          </cell>
          <cell r="G18">
            <v>0</v>
          </cell>
          <cell r="H18">
            <v>0</v>
          </cell>
          <cell r="I18">
            <v>0</v>
          </cell>
          <cell r="J18">
            <v>0</v>
          </cell>
          <cell r="K18" t="e">
            <v>#DIV/0!</v>
          </cell>
        </row>
        <row r="19">
          <cell r="A19" t="str">
            <v/>
          </cell>
          <cell r="B19" t="str">
            <v/>
          </cell>
          <cell r="C19">
            <v>0</v>
          </cell>
          <cell r="D19">
            <v>0</v>
          </cell>
          <cell r="E19">
            <v>0</v>
          </cell>
          <cell r="F19">
            <v>0</v>
          </cell>
          <cell r="G19">
            <v>0</v>
          </cell>
          <cell r="H19">
            <v>0</v>
          </cell>
          <cell r="I19">
            <v>0</v>
          </cell>
          <cell r="J19">
            <v>0</v>
          </cell>
          <cell r="K19" t="e">
            <v>#DIV/0!</v>
          </cell>
        </row>
        <row r="20">
          <cell r="A20" t="str">
            <v/>
          </cell>
          <cell r="B20" t="str">
            <v/>
          </cell>
          <cell r="C20">
            <v>0</v>
          </cell>
          <cell r="D20">
            <v>0</v>
          </cell>
          <cell r="E20">
            <v>0</v>
          </cell>
          <cell r="F20">
            <v>0</v>
          </cell>
          <cell r="G20">
            <v>0</v>
          </cell>
          <cell r="H20">
            <v>0</v>
          </cell>
          <cell r="I20">
            <v>0</v>
          </cell>
          <cell r="J20">
            <v>0</v>
          </cell>
          <cell r="K20" t="e">
            <v>#DIV/0!</v>
          </cell>
        </row>
        <row r="21">
          <cell r="A21" t="str">
            <v/>
          </cell>
          <cell r="B21" t="str">
            <v/>
          </cell>
          <cell r="C21">
            <v>0</v>
          </cell>
          <cell r="D21">
            <v>0</v>
          </cell>
          <cell r="E21">
            <v>0</v>
          </cell>
          <cell r="F21">
            <v>0</v>
          </cell>
          <cell r="G21">
            <v>0</v>
          </cell>
          <cell r="H21">
            <v>0</v>
          </cell>
          <cell r="I21">
            <v>0</v>
          </cell>
          <cell r="J21">
            <v>0</v>
          </cell>
          <cell r="K21" t="e">
            <v>#DIV/0!</v>
          </cell>
        </row>
        <row r="22">
          <cell r="A22" t="str">
            <v/>
          </cell>
          <cell r="B22" t="str">
            <v/>
          </cell>
          <cell r="C22">
            <v>0</v>
          </cell>
          <cell r="D22">
            <v>0</v>
          </cell>
          <cell r="E22">
            <v>0</v>
          </cell>
          <cell r="F22">
            <v>0</v>
          </cell>
          <cell r="G22">
            <v>0</v>
          </cell>
          <cell r="H22">
            <v>0</v>
          </cell>
          <cell r="I22">
            <v>0</v>
          </cell>
          <cell r="J22">
            <v>0</v>
          </cell>
          <cell r="K22" t="e">
            <v>#DIV/0!</v>
          </cell>
        </row>
        <row r="23">
          <cell r="A23" t="str">
            <v/>
          </cell>
          <cell r="B23" t="str">
            <v/>
          </cell>
          <cell r="C23">
            <v>0</v>
          </cell>
          <cell r="D23">
            <v>0</v>
          </cell>
          <cell r="E23">
            <v>0</v>
          </cell>
          <cell r="F23">
            <v>0</v>
          </cell>
          <cell r="G23">
            <v>0</v>
          </cell>
          <cell r="H23">
            <v>0</v>
          </cell>
          <cell r="I23">
            <v>0</v>
          </cell>
          <cell r="J23">
            <v>0</v>
          </cell>
          <cell r="K23" t="e">
            <v>#DIV/0!</v>
          </cell>
        </row>
        <row r="24">
          <cell r="A24" t="str">
            <v/>
          </cell>
          <cell r="B24" t="str">
            <v/>
          </cell>
          <cell r="C24">
            <v>0</v>
          </cell>
          <cell r="D24">
            <v>0</v>
          </cell>
          <cell r="E24">
            <v>0</v>
          </cell>
          <cell r="F24">
            <v>0</v>
          </cell>
          <cell r="G24">
            <v>0</v>
          </cell>
          <cell r="H24">
            <v>0</v>
          </cell>
          <cell r="I24">
            <v>0</v>
          </cell>
          <cell r="J24">
            <v>0</v>
          </cell>
          <cell r="K24" t="e">
            <v>#DIV/0!</v>
          </cell>
        </row>
        <row r="25">
          <cell r="A25" t="str">
            <v/>
          </cell>
          <cell r="B25" t="str">
            <v/>
          </cell>
          <cell r="C25">
            <v>0</v>
          </cell>
          <cell r="D25">
            <v>0</v>
          </cell>
          <cell r="E25">
            <v>0</v>
          </cell>
          <cell r="F25">
            <v>0</v>
          </cell>
          <cell r="G25">
            <v>0</v>
          </cell>
          <cell r="H25">
            <v>0</v>
          </cell>
          <cell r="I25">
            <v>0</v>
          </cell>
          <cell r="J25">
            <v>0</v>
          </cell>
          <cell r="K25" t="e">
            <v>#DIV/0!</v>
          </cell>
        </row>
        <row r="26">
          <cell r="A26" t="str">
            <v/>
          </cell>
          <cell r="B26" t="str">
            <v/>
          </cell>
          <cell r="C26">
            <v>0</v>
          </cell>
          <cell r="D26">
            <v>0</v>
          </cell>
          <cell r="E26">
            <v>0</v>
          </cell>
          <cell r="F26">
            <v>0</v>
          </cell>
          <cell r="G26">
            <v>0</v>
          </cell>
          <cell r="H26">
            <v>0</v>
          </cell>
          <cell r="I26">
            <v>0</v>
          </cell>
          <cell r="J26">
            <v>0</v>
          </cell>
          <cell r="K26" t="e">
            <v>#DIV/0!</v>
          </cell>
        </row>
        <row r="27">
          <cell r="A27" t="str">
            <v/>
          </cell>
          <cell r="B27" t="str">
            <v/>
          </cell>
          <cell r="C27">
            <v>0</v>
          </cell>
          <cell r="D27">
            <v>0</v>
          </cell>
          <cell r="E27">
            <v>0</v>
          </cell>
          <cell r="F27">
            <v>0</v>
          </cell>
          <cell r="G27">
            <v>0</v>
          </cell>
          <cell r="H27">
            <v>0</v>
          </cell>
          <cell r="I27">
            <v>0</v>
          </cell>
          <cell r="J27">
            <v>0</v>
          </cell>
          <cell r="K27" t="e">
            <v>#DIV/0!</v>
          </cell>
        </row>
        <row r="28">
          <cell r="A28" t="str">
            <v/>
          </cell>
          <cell r="B28" t="str">
            <v/>
          </cell>
          <cell r="C28">
            <v>0</v>
          </cell>
          <cell r="D28">
            <v>0</v>
          </cell>
          <cell r="E28">
            <v>0</v>
          </cell>
          <cell r="F28">
            <v>0</v>
          </cell>
          <cell r="G28">
            <v>0</v>
          </cell>
          <cell r="H28">
            <v>0</v>
          </cell>
          <cell r="I28">
            <v>0</v>
          </cell>
          <cell r="J28">
            <v>0</v>
          </cell>
          <cell r="K28" t="e">
            <v>#DIV/0!</v>
          </cell>
        </row>
        <row r="29">
          <cell r="A29" t="str">
            <v/>
          </cell>
          <cell r="B29" t="str">
            <v/>
          </cell>
          <cell r="C29">
            <v>0</v>
          </cell>
          <cell r="D29">
            <v>0</v>
          </cell>
          <cell r="E29">
            <v>0</v>
          </cell>
          <cell r="F29">
            <v>0</v>
          </cell>
          <cell r="G29">
            <v>0</v>
          </cell>
          <cell r="H29">
            <v>0</v>
          </cell>
          <cell r="I29">
            <v>0</v>
          </cell>
          <cell r="J29">
            <v>0</v>
          </cell>
          <cell r="K29" t="e">
            <v>#DIV/0!</v>
          </cell>
        </row>
        <row r="30">
          <cell r="A30" t="str">
            <v/>
          </cell>
          <cell r="B30" t="str">
            <v/>
          </cell>
          <cell r="C30">
            <v>0</v>
          </cell>
          <cell r="D30">
            <v>0</v>
          </cell>
          <cell r="E30">
            <v>0</v>
          </cell>
          <cell r="F30">
            <v>0</v>
          </cell>
          <cell r="G30">
            <v>0</v>
          </cell>
          <cell r="H30">
            <v>0</v>
          </cell>
          <cell r="I30">
            <v>0</v>
          </cell>
          <cell r="J30">
            <v>0</v>
          </cell>
          <cell r="K30" t="e">
            <v>#DIV/0!</v>
          </cell>
        </row>
        <row r="31">
          <cell r="A31" t="str">
            <v/>
          </cell>
          <cell r="B31" t="str">
            <v/>
          </cell>
          <cell r="C31">
            <v>0</v>
          </cell>
          <cell r="D31">
            <v>0</v>
          </cell>
          <cell r="E31">
            <v>0</v>
          </cell>
          <cell r="F31">
            <v>0</v>
          </cell>
          <cell r="G31">
            <v>0</v>
          </cell>
          <cell r="H31">
            <v>0</v>
          </cell>
          <cell r="I31">
            <v>0</v>
          </cell>
          <cell r="J31">
            <v>0</v>
          </cell>
          <cell r="K31" t="e">
            <v>#DIV/0!</v>
          </cell>
        </row>
        <row r="32">
          <cell r="A32" t="str">
            <v/>
          </cell>
          <cell r="B32" t="str">
            <v/>
          </cell>
          <cell r="C32">
            <v>0</v>
          </cell>
          <cell r="D32">
            <v>0</v>
          </cell>
          <cell r="E32">
            <v>0</v>
          </cell>
          <cell r="F32">
            <v>0</v>
          </cell>
          <cell r="G32">
            <v>0</v>
          </cell>
          <cell r="H32">
            <v>0</v>
          </cell>
          <cell r="I32">
            <v>0</v>
          </cell>
          <cell r="J32">
            <v>0</v>
          </cell>
          <cell r="K32" t="e">
            <v>#DIV/0!</v>
          </cell>
        </row>
        <row r="33">
          <cell r="A33" t="str">
            <v/>
          </cell>
          <cell r="B33" t="str">
            <v/>
          </cell>
          <cell r="C33">
            <v>0</v>
          </cell>
          <cell r="D33">
            <v>0</v>
          </cell>
          <cell r="E33">
            <v>0</v>
          </cell>
          <cell r="F33">
            <v>0</v>
          </cell>
          <cell r="G33">
            <v>0</v>
          </cell>
          <cell r="H33">
            <v>0</v>
          </cell>
          <cell r="I33">
            <v>0</v>
          </cell>
          <cell r="J33">
            <v>0</v>
          </cell>
          <cell r="K33" t="e">
            <v>#DIV/0!</v>
          </cell>
        </row>
        <row r="34">
          <cell r="A34" t="str">
            <v/>
          </cell>
          <cell r="B34" t="str">
            <v/>
          </cell>
          <cell r="C34">
            <v>0</v>
          </cell>
          <cell r="D34">
            <v>0</v>
          </cell>
          <cell r="E34">
            <v>0</v>
          </cell>
          <cell r="F34">
            <v>0</v>
          </cell>
          <cell r="G34">
            <v>0</v>
          </cell>
          <cell r="H34">
            <v>0</v>
          </cell>
          <cell r="I34">
            <v>0</v>
          </cell>
          <cell r="J34">
            <v>0</v>
          </cell>
          <cell r="K34" t="e">
            <v>#DIV/0!</v>
          </cell>
        </row>
        <row r="35">
          <cell r="A35" t="str">
            <v/>
          </cell>
          <cell r="B35" t="str">
            <v/>
          </cell>
          <cell r="C35">
            <v>0</v>
          </cell>
          <cell r="D35">
            <v>0</v>
          </cell>
          <cell r="E35">
            <v>0</v>
          </cell>
          <cell r="F35">
            <v>0</v>
          </cell>
          <cell r="G35">
            <v>0</v>
          </cell>
          <cell r="H35">
            <v>0</v>
          </cell>
          <cell r="I35">
            <v>0</v>
          </cell>
          <cell r="J35">
            <v>0</v>
          </cell>
          <cell r="K35" t="e">
            <v>#DIV/0!</v>
          </cell>
        </row>
        <row r="36">
          <cell r="A36" t="str">
            <v/>
          </cell>
          <cell r="B36" t="str">
            <v/>
          </cell>
          <cell r="C36">
            <v>0</v>
          </cell>
          <cell r="D36">
            <v>0</v>
          </cell>
          <cell r="E36">
            <v>0</v>
          </cell>
          <cell r="F36">
            <v>0</v>
          </cell>
          <cell r="G36">
            <v>0</v>
          </cell>
          <cell r="H36">
            <v>0</v>
          </cell>
          <cell r="I36">
            <v>0</v>
          </cell>
          <cell r="J36">
            <v>0</v>
          </cell>
          <cell r="K36" t="e">
            <v>#DIV/0!</v>
          </cell>
        </row>
      </sheetData>
      <sheetData sheetId="13"/>
      <sheetData sheetId="14"/>
      <sheetData sheetId="15"/>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6" Type="http://schemas.openxmlformats.org/officeDocument/2006/relationships/ctrlProp" Target="../ctrlProps/ctrlProp3.xml"/><Relationship Id="rId23" Type="http://schemas.openxmlformats.org/officeDocument/2006/relationships/ctrlProp" Target="../ctrlProps/ctrlProp20.xml"/><Relationship Id="rId119" Type="http://schemas.openxmlformats.org/officeDocument/2006/relationships/ctrlProp" Target="../ctrlProps/ctrlProp116.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13" Type="http://schemas.openxmlformats.org/officeDocument/2006/relationships/ctrlProp" Target="../ctrlProps/ctrlProp10.xml"/><Relationship Id="rId109" Type="http://schemas.openxmlformats.org/officeDocument/2006/relationships/ctrlProp" Target="../ctrlProps/ctrlProp106.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190" Type="http://schemas.openxmlformats.org/officeDocument/2006/relationships/ctrlProp" Target="../ctrlProps/ctrlProp187.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3.bin"/><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8" Type="http://schemas.openxmlformats.org/officeDocument/2006/relationships/ctrlProp" Target="../ctrlProps/ctrlProp15.xml"/><Relationship Id="rId39" Type="http://schemas.openxmlformats.org/officeDocument/2006/relationships/ctrlProp" Target="../ctrlProps/ctrlProp3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95.xml"/><Relationship Id="rId2" Type="http://schemas.openxmlformats.org/officeDocument/2006/relationships/vmlDrawing" Target="../drawings/vmlDrawing3.vml"/><Relationship Id="rId1" Type="http://schemas.openxmlformats.org/officeDocument/2006/relationships/drawing" Target="../drawings/drawing5.xml"/><Relationship Id="rId4" Type="http://schemas.openxmlformats.org/officeDocument/2006/relationships/ctrlProp" Target="../ctrlProps/ctrlProp19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15"/>
  <sheetViews>
    <sheetView zoomScaleNormal="100" workbookViewId="0">
      <selection activeCell="N16" sqref="N16"/>
    </sheetView>
  </sheetViews>
  <sheetFormatPr defaultColWidth="9" defaultRowHeight="14.45"/>
  <cols>
    <col min="1" max="1" width="13.42578125" style="1" customWidth="1"/>
    <col min="2" max="4" width="9" style="1"/>
    <col min="5" max="5" width="9" style="1" customWidth="1"/>
    <col min="6" max="10" width="9" style="1"/>
    <col min="11" max="11" width="15.42578125" style="1" customWidth="1"/>
    <col min="12" max="12" width="9" style="2"/>
    <col min="13" max="21" width="9" style="1"/>
    <col min="22" max="22" width="54" style="1" hidden="1" customWidth="1"/>
    <col min="23" max="16384" width="9" style="1"/>
  </cols>
  <sheetData>
    <row r="1" spans="2:22" ht="14.65">
      <c r="V1" s="3" t="s">
        <v>0</v>
      </c>
    </row>
    <row r="2" spans="2:22" ht="14.65">
      <c r="V2" s="3" t="s">
        <v>1</v>
      </c>
    </row>
    <row r="3" spans="2:22" ht="14.65">
      <c r="V3" s="3" t="s">
        <v>2</v>
      </c>
    </row>
    <row r="4" spans="2:22" ht="14.65">
      <c r="V4" s="3" t="s">
        <v>3</v>
      </c>
    </row>
    <row r="5" spans="2:22" ht="14.65">
      <c r="V5" s="3" t="s">
        <v>4</v>
      </c>
    </row>
    <row r="6" spans="2:22" ht="14.65">
      <c r="V6" s="3" t="s">
        <v>5</v>
      </c>
    </row>
    <row r="7" spans="2:22" ht="14.65">
      <c r="V7" s="3" t="s">
        <v>6</v>
      </c>
    </row>
    <row r="8" spans="2:22" ht="14.65">
      <c r="V8" s="3" t="s">
        <v>7</v>
      </c>
    </row>
    <row r="9" spans="2:22" ht="14.65">
      <c r="V9" s="3" t="s">
        <v>8</v>
      </c>
    </row>
    <row r="10" spans="2:22" ht="14.65">
      <c r="P10" s="36"/>
      <c r="V10" s="3" t="s">
        <v>9</v>
      </c>
    </row>
    <row r="11" spans="2:22" ht="14.65">
      <c r="V11" s="3" t="s">
        <v>10</v>
      </c>
    </row>
    <row r="12" spans="2:22" ht="14.65">
      <c r="B12" s="4"/>
      <c r="C12" s="4"/>
      <c r="D12" s="4"/>
      <c r="E12" s="4"/>
      <c r="F12" s="4"/>
      <c r="M12" s="5"/>
      <c r="N12" s="6"/>
      <c r="V12" s="3" t="s">
        <v>11</v>
      </c>
    </row>
    <row r="13" spans="2:22" ht="15" thickBot="1">
      <c r="V13" s="3" t="s">
        <v>12</v>
      </c>
    </row>
    <row r="14" spans="2:22" ht="15.4" thickTop="1" thickBot="1">
      <c r="E14" s="7" t="s">
        <v>13</v>
      </c>
      <c r="F14" s="497" t="s">
        <v>14</v>
      </c>
      <c r="G14" s="498"/>
      <c r="H14" s="498"/>
      <c r="I14" s="498"/>
      <c r="J14" s="498"/>
      <c r="K14" s="498"/>
      <c r="L14" s="499"/>
      <c r="V14" s="3" t="s">
        <v>15</v>
      </c>
    </row>
    <row r="15" spans="2:22" ht="15" thickBot="1">
      <c r="E15" s="8"/>
      <c r="F15" s="9"/>
      <c r="G15" s="9"/>
      <c r="H15" s="9"/>
      <c r="I15" s="9"/>
      <c r="J15" s="9"/>
      <c r="V15" s="3" t="s">
        <v>16</v>
      </c>
    </row>
    <row r="16" spans="2:22" ht="15.4" thickTop="1" thickBot="1">
      <c r="E16" s="10" t="s">
        <v>17</v>
      </c>
      <c r="F16" s="500" t="s">
        <v>18</v>
      </c>
      <c r="G16" s="501"/>
      <c r="H16" s="501"/>
      <c r="I16" s="501"/>
      <c r="J16" s="502"/>
      <c r="V16" s="3" t="s">
        <v>19</v>
      </c>
    </row>
    <row r="17" spans="1:22" ht="15" thickBot="1">
      <c r="E17" s="11"/>
      <c r="V17" s="3" t="s">
        <v>20</v>
      </c>
    </row>
    <row r="18" spans="1:22" ht="15.4" thickTop="1" thickBot="1">
      <c r="E18" s="10" t="s">
        <v>21</v>
      </c>
      <c r="F18" s="494" t="s">
        <v>22</v>
      </c>
      <c r="G18" s="495"/>
      <c r="H18" s="495"/>
      <c r="I18" s="495"/>
      <c r="J18" s="496"/>
      <c r="V18" s="3" t="s">
        <v>23</v>
      </c>
    </row>
    <row r="19" spans="1:22" ht="12.75" customHeight="1" thickBot="1">
      <c r="E19" s="11"/>
      <c r="V19" s="3" t="s">
        <v>24</v>
      </c>
    </row>
    <row r="20" spans="1:22" ht="15.4" thickTop="1" thickBot="1">
      <c r="E20" s="10" t="s">
        <v>25</v>
      </c>
      <c r="F20" s="494"/>
      <c r="G20" s="495"/>
      <c r="H20" s="495"/>
      <c r="I20" s="495"/>
      <c r="J20" s="496"/>
      <c r="V20" s="3" t="s">
        <v>26</v>
      </c>
    </row>
    <row r="21" spans="1:22" ht="15" thickBot="1">
      <c r="E21" s="12"/>
      <c r="F21" s="9"/>
      <c r="G21" s="9"/>
      <c r="H21" s="9"/>
      <c r="I21" s="9"/>
      <c r="J21" s="9"/>
      <c r="V21" s="3" t="s">
        <v>27</v>
      </c>
    </row>
    <row r="22" spans="1:22" ht="15.4" thickTop="1" thickBot="1">
      <c r="E22" s="7" t="s">
        <v>28</v>
      </c>
      <c r="F22" s="494"/>
      <c r="G22" s="495"/>
      <c r="H22" s="495"/>
      <c r="I22" s="495"/>
      <c r="J22" s="496"/>
      <c r="V22" s="3" t="s">
        <v>29</v>
      </c>
    </row>
    <row r="23" spans="1:22" ht="15" thickBot="1">
      <c r="E23" s="12"/>
      <c r="F23" s="9"/>
      <c r="G23" s="9"/>
      <c r="H23" s="9"/>
      <c r="I23" s="9"/>
      <c r="J23" s="9"/>
      <c r="V23" s="3" t="s">
        <v>30</v>
      </c>
    </row>
    <row r="24" spans="1:22" ht="15.6" thickTop="1" thickBot="1">
      <c r="E24" s="7" t="s">
        <v>31</v>
      </c>
      <c r="F24" s="494"/>
      <c r="G24" s="495"/>
      <c r="H24" s="495"/>
      <c r="I24" s="495"/>
      <c r="J24" s="496"/>
      <c r="V24" s="3" t="s">
        <v>32</v>
      </c>
    </row>
    <row r="25" spans="1:22">
      <c r="E25" s="12"/>
      <c r="F25" s="9"/>
      <c r="G25" s="9"/>
      <c r="H25" s="9"/>
      <c r="I25" s="9"/>
      <c r="J25" s="9"/>
      <c r="V25" s="3" t="s">
        <v>33</v>
      </c>
    </row>
    <row r="26" spans="1:22">
      <c r="A26" s="13" t="s">
        <v>34</v>
      </c>
      <c r="E26" s="7"/>
      <c r="I26" s="9"/>
      <c r="J26" s="9"/>
      <c r="V26" s="3" t="s">
        <v>35</v>
      </c>
    </row>
    <row r="27" spans="1:22">
      <c r="A27" s="14"/>
      <c r="B27" s="11"/>
      <c r="C27" s="11"/>
      <c r="D27" s="11"/>
      <c r="E27" s="12"/>
      <c r="F27" s="15"/>
      <c r="G27" s="15"/>
      <c r="H27" s="15"/>
      <c r="I27" s="15"/>
      <c r="J27" s="15"/>
      <c r="K27" s="11"/>
      <c r="L27" s="16"/>
      <c r="M27" s="11"/>
      <c r="N27" s="11"/>
      <c r="O27" s="11"/>
      <c r="P27" s="11"/>
      <c r="Q27" s="11"/>
      <c r="R27" s="11"/>
      <c r="S27" s="11"/>
      <c r="T27" s="11"/>
      <c r="V27" s="3" t="s">
        <v>36</v>
      </c>
    </row>
    <row r="28" spans="1:22">
      <c r="A28" s="14" t="s">
        <v>37</v>
      </c>
      <c r="B28" s="11"/>
      <c r="C28" s="11"/>
      <c r="D28" s="11"/>
      <c r="E28" s="12"/>
      <c r="F28" s="15"/>
      <c r="G28" s="15"/>
      <c r="H28" s="15"/>
      <c r="I28" s="15"/>
      <c r="J28" s="15"/>
      <c r="K28" s="11"/>
      <c r="L28" s="16"/>
      <c r="M28" s="11"/>
      <c r="N28" s="11"/>
      <c r="O28" s="11"/>
      <c r="P28" s="11"/>
      <c r="Q28" s="11"/>
      <c r="R28" s="11"/>
      <c r="S28" s="11"/>
      <c r="T28" s="11"/>
      <c r="V28" s="3" t="s">
        <v>38</v>
      </c>
    </row>
    <row r="29" spans="1:22" ht="29.25" customHeight="1">
      <c r="A29" s="17" t="s">
        <v>39</v>
      </c>
      <c r="B29" s="11"/>
      <c r="C29" s="11"/>
      <c r="D29" s="11"/>
      <c r="E29" s="12"/>
      <c r="F29" s="15"/>
      <c r="G29" s="15"/>
      <c r="H29" s="15"/>
      <c r="I29" s="15"/>
      <c r="J29" s="15"/>
      <c r="K29" s="11"/>
      <c r="L29" s="16"/>
      <c r="M29" s="11"/>
      <c r="N29" s="11"/>
      <c r="O29" s="11"/>
      <c r="P29" s="11"/>
      <c r="Q29" s="11"/>
      <c r="R29" s="11"/>
      <c r="S29" s="11"/>
      <c r="T29" s="11"/>
      <c r="V29" s="3" t="s">
        <v>40</v>
      </c>
    </row>
    <row r="30" spans="1:22" ht="17.25" customHeight="1" thickBot="1">
      <c r="A30" s="503" t="s">
        <v>41</v>
      </c>
      <c r="B30" s="503"/>
      <c r="C30" s="503"/>
      <c r="D30" s="503"/>
      <c r="E30" s="503"/>
      <c r="F30" s="503"/>
      <c r="G30" s="503"/>
      <c r="H30" s="503"/>
      <c r="I30" s="503"/>
      <c r="J30" s="503"/>
      <c r="K30" s="503"/>
      <c r="M30"/>
      <c r="N30"/>
      <c r="O30"/>
      <c r="P30"/>
      <c r="Q30" s="11"/>
      <c r="R30" s="11"/>
      <c r="S30" s="11"/>
      <c r="T30" s="11"/>
      <c r="V30" s="3" t="s">
        <v>42</v>
      </c>
    </row>
    <row r="31" spans="1:22" ht="17.25" customHeight="1" thickBot="1">
      <c r="A31" s="503" t="s">
        <v>43</v>
      </c>
      <c r="B31" s="504"/>
      <c r="C31" s="504"/>
      <c r="D31" s="504"/>
      <c r="E31" s="504"/>
      <c r="F31" s="504"/>
      <c r="G31" s="504"/>
      <c r="H31" s="504"/>
      <c r="I31" s="504"/>
      <c r="J31" s="504"/>
      <c r="K31" s="504"/>
      <c r="L31" s="309">
        <v>2019</v>
      </c>
      <c r="M31"/>
      <c r="N31"/>
      <c r="O31"/>
      <c r="P31"/>
      <c r="Q31" s="11"/>
      <c r="R31" s="11"/>
      <c r="S31" s="11"/>
      <c r="T31" s="11"/>
      <c r="V31" s="3" t="s">
        <v>44</v>
      </c>
    </row>
    <row r="32" spans="1:22" ht="17.25" customHeight="1" thickBot="1">
      <c r="A32" s="18"/>
      <c r="B32" s="19"/>
      <c r="C32" s="19"/>
      <c r="D32" s="19"/>
      <c r="E32" s="19"/>
      <c r="F32" s="19"/>
      <c r="G32" s="19"/>
      <c r="H32" s="19"/>
      <c r="I32" s="19"/>
      <c r="J32" s="19"/>
      <c r="K32" s="19"/>
      <c r="L32" s="20"/>
      <c r="M32"/>
      <c r="N32"/>
      <c r="O32"/>
      <c r="P32"/>
      <c r="Q32" s="11"/>
      <c r="R32" s="11"/>
      <c r="S32" s="11"/>
      <c r="T32" s="11"/>
      <c r="V32" s="3" t="s">
        <v>45</v>
      </c>
    </row>
    <row r="33" spans="1:22" ht="27" customHeight="1">
      <c r="A33" s="503" t="s">
        <v>46</v>
      </c>
      <c r="B33" s="504"/>
      <c r="C33" s="504"/>
      <c r="D33" s="504"/>
      <c r="E33" s="504"/>
      <c r="F33" s="504"/>
      <c r="G33" s="504"/>
      <c r="H33" s="504"/>
      <c r="I33" s="504"/>
      <c r="J33" s="504"/>
      <c r="K33" s="504"/>
      <c r="L33" s="505">
        <v>2019</v>
      </c>
      <c r="M33"/>
      <c r="N33"/>
      <c r="O33"/>
      <c r="P33"/>
      <c r="Q33" s="11"/>
      <c r="R33" s="11"/>
      <c r="S33" s="11"/>
      <c r="T33" s="11"/>
      <c r="V33" s="3" t="s">
        <v>47</v>
      </c>
    </row>
    <row r="34" spans="1:22" ht="18" customHeight="1">
      <c r="A34" s="503" t="s">
        <v>48</v>
      </c>
      <c r="B34" s="504"/>
      <c r="C34" s="504"/>
      <c r="D34" s="504"/>
      <c r="E34" s="504"/>
      <c r="F34" s="504"/>
      <c r="G34" s="504"/>
      <c r="H34" s="504"/>
      <c r="I34" s="504"/>
      <c r="J34" s="504"/>
      <c r="K34" s="504"/>
      <c r="L34" s="506"/>
      <c r="M34"/>
      <c r="N34"/>
      <c r="O34"/>
      <c r="P34"/>
      <c r="Q34" s="11"/>
      <c r="R34" s="11"/>
      <c r="S34" s="11"/>
      <c r="T34" s="11"/>
      <c r="V34" s="3" t="s">
        <v>14</v>
      </c>
    </row>
    <row r="35" spans="1:22" ht="30" customHeight="1">
      <c r="A35" s="508" t="s">
        <v>49</v>
      </c>
      <c r="B35" s="509"/>
      <c r="C35" s="509"/>
      <c r="D35" s="509"/>
      <c r="E35" s="509"/>
      <c r="F35" s="509"/>
      <c r="G35" s="509"/>
      <c r="H35" s="509"/>
      <c r="I35" s="509"/>
      <c r="J35" s="509"/>
      <c r="K35" s="509"/>
      <c r="L35" s="506"/>
      <c r="M35"/>
      <c r="N35"/>
      <c r="O35"/>
      <c r="P35"/>
      <c r="Q35" s="11"/>
      <c r="R35" s="11"/>
      <c r="S35" s="11"/>
      <c r="T35" s="11"/>
      <c r="V35" s="3" t="s">
        <v>50</v>
      </c>
    </row>
    <row r="36" spans="1:22" ht="33" customHeight="1" thickBot="1">
      <c r="A36" s="508" t="s">
        <v>51</v>
      </c>
      <c r="B36" s="509"/>
      <c r="C36" s="509"/>
      <c r="D36" s="509"/>
      <c r="E36" s="509"/>
      <c r="F36" s="509"/>
      <c r="G36" s="509"/>
      <c r="H36" s="509"/>
      <c r="I36" s="509"/>
      <c r="J36" s="509"/>
      <c r="K36" s="509"/>
      <c r="L36" s="507"/>
      <c r="M36"/>
      <c r="N36"/>
      <c r="O36"/>
      <c r="P36"/>
      <c r="Q36" s="11"/>
      <c r="R36" s="11"/>
      <c r="S36" s="11"/>
      <c r="T36" s="11"/>
      <c r="V36" s="3" t="s">
        <v>52</v>
      </c>
    </row>
    <row r="37" spans="1:22" ht="16.5" customHeight="1">
      <c r="A37" s="503" t="s">
        <v>53</v>
      </c>
      <c r="B37" s="504"/>
      <c r="C37" s="504"/>
      <c r="D37" s="504"/>
      <c r="E37" s="504"/>
      <c r="F37" s="504"/>
      <c r="G37" s="504"/>
      <c r="H37" s="504"/>
      <c r="I37" s="504"/>
      <c r="J37" s="504"/>
      <c r="K37" s="504"/>
      <c r="L37" s="20"/>
      <c r="M37"/>
      <c r="N37"/>
      <c r="O37"/>
      <c r="P37"/>
      <c r="Q37" s="11"/>
      <c r="R37" s="11"/>
      <c r="S37" s="11"/>
      <c r="T37" s="11"/>
      <c r="V37" s="3" t="s">
        <v>54</v>
      </c>
    </row>
    <row r="38" spans="1:22">
      <c r="A38" s="14"/>
      <c r="B38" s="11"/>
      <c r="C38" s="11"/>
      <c r="D38" s="11"/>
      <c r="E38" s="12"/>
      <c r="F38" s="15"/>
      <c r="G38" s="15"/>
      <c r="H38" s="15"/>
      <c r="I38" s="15"/>
      <c r="J38" s="15"/>
      <c r="K38" s="11"/>
      <c r="L38" s="16"/>
      <c r="N38" s="11"/>
      <c r="O38" s="11"/>
      <c r="P38" s="11"/>
      <c r="Q38" s="11"/>
      <c r="R38" s="11"/>
      <c r="S38" s="11"/>
      <c r="T38" s="11"/>
      <c r="V38" s="3" t="s">
        <v>55</v>
      </c>
    </row>
    <row r="39" spans="1:22">
      <c r="A39" s="17" t="s">
        <v>56</v>
      </c>
      <c r="B39" s="11"/>
      <c r="C39" s="11"/>
      <c r="D39" s="11"/>
      <c r="E39" s="12"/>
      <c r="F39" s="15"/>
      <c r="G39" s="15"/>
      <c r="H39" s="15"/>
      <c r="I39" s="15"/>
      <c r="J39" s="15"/>
      <c r="K39" s="11"/>
      <c r="L39" s="16"/>
      <c r="N39" s="11"/>
      <c r="O39" s="11"/>
      <c r="P39" s="11"/>
      <c r="Q39" s="11"/>
      <c r="R39" s="11"/>
      <c r="S39" s="11"/>
      <c r="T39" s="11"/>
      <c r="V39" s="3" t="s">
        <v>57</v>
      </c>
    </row>
    <row r="40" spans="1:22" ht="15" thickBot="1">
      <c r="A40" s="503" t="s">
        <v>58</v>
      </c>
      <c r="B40" s="503"/>
      <c r="C40" s="503"/>
      <c r="D40" s="503"/>
      <c r="E40" s="503"/>
      <c r="F40" s="503"/>
      <c r="G40" s="503"/>
      <c r="H40" s="503"/>
      <c r="I40" s="503"/>
      <c r="J40" s="503"/>
      <c r="K40" s="503"/>
      <c r="L40" s="16"/>
      <c r="N40" s="11"/>
      <c r="O40" s="11"/>
      <c r="P40" s="11"/>
      <c r="Q40" s="11"/>
      <c r="R40" s="11"/>
      <c r="S40" s="11"/>
      <c r="T40" s="11"/>
      <c r="V40" s="3" t="s">
        <v>59</v>
      </c>
    </row>
    <row r="41" spans="1:22" ht="15" thickBot="1">
      <c r="A41" s="503" t="s">
        <v>43</v>
      </c>
      <c r="B41" s="503"/>
      <c r="C41" s="503"/>
      <c r="D41" s="503"/>
      <c r="E41" s="503"/>
      <c r="F41" s="503"/>
      <c r="G41" s="503"/>
      <c r="H41" s="503"/>
      <c r="I41" s="503"/>
      <c r="J41" s="503"/>
      <c r="K41" s="503"/>
      <c r="L41" s="309">
        <v>2019</v>
      </c>
      <c r="N41" s="21"/>
      <c r="O41" s="11"/>
      <c r="P41" s="11"/>
      <c r="Q41" s="11"/>
      <c r="R41" s="11"/>
      <c r="S41" s="11"/>
      <c r="T41" s="11"/>
      <c r="V41" s="3" t="s">
        <v>60</v>
      </c>
    </row>
    <row r="42" spans="1:22" ht="15" thickBot="1">
      <c r="A42" s="18"/>
      <c r="B42" s="18"/>
      <c r="C42" s="18"/>
      <c r="D42" s="18"/>
      <c r="E42" s="18"/>
      <c r="F42" s="18"/>
      <c r="G42" s="18"/>
      <c r="H42" s="18"/>
      <c r="I42" s="18"/>
      <c r="J42" s="18"/>
      <c r="K42" s="18"/>
      <c r="L42" s="20"/>
      <c r="N42" s="21"/>
      <c r="O42" s="11"/>
      <c r="P42" s="11"/>
      <c r="Q42" s="11"/>
      <c r="R42" s="11"/>
      <c r="S42" s="11"/>
      <c r="T42" s="11"/>
      <c r="V42" s="3" t="s">
        <v>61</v>
      </c>
    </row>
    <row r="43" spans="1:22" ht="27.75" customHeight="1">
      <c r="A43" s="503" t="s">
        <v>46</v>
      </c>
      <c r="B43" s="504"/>
      <c r="C43" s="504"/>
      <c r="D43" s="504"/>
      <c r="E43" s="504"/>
      <c r="F43" s="504"/>
      <c r="G43" s="504"/>
      <c r="H43" s="504"/>
      <c r="I43" s="504"/>
      <c r="J43" s="504"/>
      <c r="K43" s="504"/>
      <c r="L43" s="505">
        <v>2019</v>
      </c>
      <c r="N43" s="21"/>
      <c r="O43" s="11"/>
      <c r="P43" s="11"/>
      <c r="Q43" s="11"/>
      <c r="R43" s="11"/>
      <c r="S43" s="11"/>
      <c r="T43" s="11"/>
      <c r="V43" s="3" t="s">
        <v>62</v>
      </c>
    </row>
    <row r="44" spans="1:22" ht="18.75" customHeight="1">
      <c r="A44" s="503" t="s">
        <v>48</v>
      </c>
      <c r="B44" s="504"/>
      <c r="C44" s="504"/>
      <c r="D44" s="504"/>
      <c r="E44" s="504"/>
      <c r="F44" s="504"/>
      <c r="G44" s="504"/>
      <c r="H44" s="504"/>
      <c r="I44" s="504"/>
      <c r="J44" s="504"/>
      <c r="K44" s="504"/>
      <c r="L44" s="506"/>
      <c r="N44" s="21"/>
      <c r="O44" s="11"/>
      <c r="P44" s="11"/>
      <c r="Q44" s="11"/>
      <c r="R44" s="11"/>
      <c r="S44" s="11"/>
      <c r="T44" s="11"/>
      <c r="V44" s="3" t="s">
        <v>63</v>
      </c>
    </row>
    <row r="45" spans="1:22" ht="31.5" customHeight="1">
      <c r="A45" s="508" t="s">
        <v>49</v>
      </c>
      <c r="B45" s="509"/>
      <c r="C45" s="509"/>
      <c r="D45" s="509"/>
      <c r="E45" s="509"/>
      <c r="F45" s="509"/>
      <c r="G45" s="509"/>
      <c r="H45" s="509"/>
      <c r="I45" s="509"/>
      <c r="J45" s="509"/>
      <c r="K45" s="509"/>
      <c r="L45" s="506"/>
      <c r="N45" s="21"/>
      <c r="O45" s="11"/>
      <c r="P45" s="11"/>
      <c r="Q45" s="11"/>
      <c r="R45" s="11"/>
      <c r="S45" s="11"/>
      <c r="T45" s="11"/>
      <c r="V45" s="3" t="s">
        <v>64</v>
      </c>
    </row>
    <row r="46" spans="1:22" ht="28.5" customHeight="1" thickBot="1">
      <c r="A46" s="508" t="s">
        <v>51</v>
      </c>
      <c r="B46" s="509"/>
      <c r="C46" s="509"/>
      <c r="D46" s="509"/>
      <c r="E46" s="509"/>
      <c r="F46" s="509"/>
      <c r="G46" s="509"/>
      <c r="H46" s="509"/>
      <c r="I46" s="509"/>
      <c r="J46" s="509"/>
      <c r="K46" s="509"/>
      <c r="L46" s="507"/>
      <c r="N46" s="21"/>
      <c r="O46" s="11"/>
      <c r="P46" s="11"/>
      <c r="Q46" s="11"/>
      <c r="R46" s="11"/>
      <c r="S46" s="11"/>
      <c r="T46" s="11"/>
      <c r="V46" s="3" t="s">
        <v>65</v>
      </c>
    </row>
    <row r="47" spans="1:22">
      <c r="A47" s="11"/>
      <c r="B47" s="11"/>
      <c r="C47" s="11"/>
      <c r="D47" s="11"/>
      <c r="E47" s="12"/>
      <c r="F47" s="15"/>
      <c r="G47" s="15"/>
      <c r="H47" s="15"/>
      <c r="I47" s="15"/>
      <c r="J47" s="15"/>
      <c r="K47" s="11"/>
      <c r="L47" s="20"/>
      <c r="N47" s="21"/>
      <c r="O47" s="11"/>
      <c r="P47" s="11"/>
      <c r="Q47" s="11"/>
      <c r="R47" s="11"/>
      <c r="S47" s="11"/>
      <c r="T47" s="11"/>
      <c r="V47" s="3" t="s">
        <v>66</v>
      </c>
    </row>
    <row r="48" spans="1:22" ht="15" thickBot="1">
      <c r="A48" s="17" t="s">
        <v>67</v>
      </c>
      <c r="B48" s="11"/>
      <c r="C48" s="11"/>
      <c r="D48" s="11"/>
      <c r="E48" s="12"/>
      <c r="F48" s="15"/>
      <c r="G48" s="15"/>
      <c r="H48" s="15"/>
      <c r="I48" s="15"/>
      <c r="J48" s="15"/>
      <c r="K48" s="11"/>
      <c r="L48" s="20"/>
      <c r="N48" s="21"/>
      <c r="O48" s="11"/>
      <c r="P48" s="11"/>
      <c r="Q48" s="11"/>
      <c r="R48" s="11"/>
      <c r="S48" s="11"/>
      <c r="T48" s="11"/>
      <c r="V48" s="3" t="s">
        <v>68</v>
      </c>
    </row>
    <row r="49" spans="1:22" ht="16.5" customHeight="1" thickBot="1">
      <c r="A49" s="516" t="s">
        <v>69</v>
      </c>
      <c r="B49" s="516"/>
      <c r="C49" s="516"/>
      <c r="D49" s="516"/>
      <c r="E49" s="516"/>
      <c r="F49" s="516"/>
      <c r="G49" s="516"/>
      <c r="H49" s="516"/>
      <c r="I49" s="516"/>
      <c r="J49" s="516"/>
      <c r="K49" s="516"/>
      <c r="L49" s="22">
        <v>2018</v>
      </c>
      <c r="N49" s="21"/>
      <c r="O49" s="11"/>
      <c r="P49" s="11"/>
      <c r="Q49" s="11"/>
      <c r="R49" s="11"/>
      <c r="S49" s="11"/>
      <c r="T49" s="11"/>
      <c r="V49" s="3" t="s">
        <v>70</v>
      </c>
    </row>
    <row r="50" spans="1:22">
      <c r="A50" s="23" t="s">
        <v>71</v>
      </c>
      <c r="B50" s="24"/>
      <c r="C50" s="24"/>
      <c r="D50" s="24"/>
      <c r="E50" s="24"/>
      <c r="F50" s="24"/>
      <c r="G50" s="24"/>
      <c r="H50" s="24"/>
      <c r="I50" s="24"/>
      <c r="J50" s="24"/>
      <c r="K50" s="24"/>
      <c r="L50" s="25"/>
      <c r="N50" s="21"/>
      <c r="O50" s="11"/>
      <c r="P50" s="11"/>
      <c r="Q50" s="11"/>
      <c r="R50" s="11"/>
      <c r="S50" s="11"/>
      <c r="T50" s="11"/>
      <c r="V50" s="3" t="s">
        <v>72</v>
      </c>
    </row>
    <row r="51" spans="1:22">
      <c r="A51" s="11"/>
      <c r="B51" s="11"/>
      <c r="C51" s="11"/>
      <c r="D51" s="11"/>
      <c r="E51" s="12"/>
      <c r="F51" s="15"/>
      <c r="G51" s="15"/>
      <c r="H51" s="15"/>
      <c r="I51" s="15"/>
      <c r="J51" s="15"/>
      <c r="K51" s="11"/>
      <c r="L51" s="16"/>
      <c r="N51" s="11"/>
      <c r="O51" s="11"/>
      <c r="P51" s="11"/>
      <c r="Q51" s="11"/>
      <c r="R51" s="11"/>
      <c r="S51" s="11"/>
      <c r="T51" s="11"/>
      <c r="V51" s="3" t="s">
        <v>73</v>
      </c>
    </row>
    <row r="52" spans="1:22" ht="15" thickBot="1">
      <c r="A52" s="17" t="s">
        <v>74</v>
      </c>
      <c r="B52" s="11"/>
      <c r="C52" s="11"/>
      <c r="D52" s="11"/>
      <c r="E52" s="12"/>
      <c r="F52" s="15"/>
      <c r="G52" s="15"/>
      <c r="H52" s="15"/>
      <c r="I52" s="15"/>
      <c r="J52" s="15"/>
      <c r="K52" s="11"/>
      <c r="L52" s="16"/>
      <c r="N52" s="11"/>
      <c r="O52" s="11"/>
      <c r="P52" s="11"/>
      <c r="Q52" s="11"/>
      <c r="R52" s="11"/>
      <c r="S52" s="11"/>
      <c r="T52" s="11"/>
      <c r="V52" s="3" t="s">
        <v>75</v>
      </c>
    </row>
    <row r="53" spans="1:22" ht="35.25" customHeight="1" thickBot="1">
      <c r="A53" s="503" t="s">
        <v>76</v>
      </c>
      <c r="B53" s="503"/>
      <c r="C53" s="503"/>
      <c r="D53" s="503"/>
      <c r="E53" s="503"/>
      <c r="F53" s="503"/>
      <c r="G53" s="503"/>
      <c r="H53" s="503"/>
      <c r="I53" s="503"/>
      <c r="J53" s="503"/>
      <c r="K53" s="517"/>
      <c r="L53" s="22">
        <v>2017</v>
      </c>
      <c r="N53" s="21"/>
      <c r="O53" s="11"/>
      <c r="P53" s="11"/>
      <c r="Q53" s="11"/>
      <c r="R53" s="11"/>
      <c r="S53" s="11"/>
      <c r="T53" s="11"/>
      <c r="V53" s="3" t="s">
        <v>77</v>
      </c>
    </row>
    <row r="54" spans="1:22">
      <c r="A54" s="11"/>
      <c r="B54" s="11"/>
      <c r="C54" s="11"/>
      <c r="D54" s="11"/>
      <c r="E54" s="12"/>
      <c r="F54" s="15"/>
      <c r="G54" s="15"/>
      <c r="H54" s="15"/>
      <c r="I54" s="15"/>
      <c r="J54" s="15"/>
      <c r="K54" s="11"/>
      <c r="L54" s="16"/>
      <c r="N54" s="11"/>
      <c r="O54" s="11"/>
      <c r="P54" s="11"/>
      <c r="Q54" s="11"/>
      <c r="R54" s="11"/>
      <c r="S54" s="11"/>
      <c r="T54" s="11"/>
      <c r="V54" s="3" t="s">
        <v>78</v>
      </c>
    </row>
    <row r="55" spans="1:22">
      <c r="A55" s="14" t="s">
        <v>79</v>
      </c>
      <c r="B55" s="11"/>
      <c r="C55" s="11"/>
      <c r="D55" s="11"/>
      <c r="E55" s="12"/>
      <c r="F55" s="15"/>
      <c r="G55" s="15"/>
      <c r="H55" s="15"/>
      <c r="I55" s="15"/>
      <c r="J55" s="15"/>
      <c r="K55" s="11"/>
      <c r="L55" s="16"/>
      <c r="N55" s="11"/>
      <c r="O55" s="11"/>
      <c r="P55" s="11"/>
      <c r="Q55" s="11"/>
      <c r="R55" s="11"/>
      <c r="S55" s="11"/>
      <c r="T55" s="11"/>
      <c r="V55" s="3" t="s">
        <v>80</v>
      </c>
    </row>
    <row r="56" spans="1:22">
      <c r="A56" s="11"/>
      <c r="B56" s="11"/>
      <c r="C56" s="11"/>
      <c r="D56" s="11"/>
      <c r="E56" s="12"/>
      <c r="F56" s="15"/>
      <c r="G56" s="15"/>
      <c r="H56" s="15"/>
      <c r="I56" s="15"/>
      <c r="J56" s="15"/>
      <c r="K56" s="11"/>
      <c r="L56" s="16"/>
      <c r="N56" s="11"/>
      <c r="O56" s="11"/>
      <c r="P56" s="11"/>
      <c r="Q56" s="11"/>
      <c r="R56" s="11"/>
      <c r="S56" s="11"/>
      <c r="T56" s="11"/>
      <c r="V56" s="3" t="s">
        <v>81</v>
      </c>
    </row>
    <row r="57" spans="1:22" ht="15" thickBot="1">
      <c r="A57" s="17" t="s">
        <v>82</v>
      </c>
      <c r="B57" s="11"/>
      <c r="C57" s="11"/>
      <c r="D57" s="11"/>
      <c r="E57" s="12"/>
      <c r="F57" s="15"/>
      <c r="G57" s="15"/>
      <c r="H57" s="15"/>
      <c r="I57" s="15"/>
      <c r="J57" s="15"/>
      <c r="K57" s="11"/>
      <c r="L57" s="16"/>
      <c r="N57" s="11"/>
      <c r="O57" s="11"/>
      <c r="P57" s="11"/>
      <c r="Q57" s="11"/>
      <c r="R57" s="11"/>
      <c r="S57" s="11"/>
      <c r="T57" s="11"/>
      <c r="V57" s="3" t="s">
        <v>83</v>
      </c>
    </row>
    <row r="58" spans="1:22" ht="30.75" customHeight="1" thickBot="1">
      <c r="A58" s="518" t="s">
        <v>84</v>
      </c>
      <c r="B58" s="518"/>
      <c r="C58" s="518"/>
      <c r="D58" s="518"/>
      <c r="E58" s="518"/>
      <c r="F58" s="518"/>
      <c r="G58" s="518"/>
      <c r="H58" s="518"/>
      <c r="I58" s="518"/>
      <c r="J58" s="518"/>
      <c r="K58" s="518"/>
      <c r="L58" s="22"/>
      <c r="N58" s="21"/>
      <c r="O58" s="11"/>
      <c r="P58" s="11"/>
      <c r="Q58" s="11"/>
      <c r="R58" s="11"/>
      <c r="S58" s="11"/>
      <c r="T58" s="11"/>
      <c r="V58" s="3" t="s">
        <v>85</v>
      </c>
    </row>
    <row r="59" spans="1:22" ht="15" customHeight="1">
      <c r="A59" s="26"/>
      <c r="B59" s="26"/>
      <c r="C59" s="26"/>
      <c r="D59" s="26"/>
      <c r="E59" s="26"/>
      <c r="F59" s="26"/>
      <c r="G59" s="26"/>
      <c r="H59" s="26"/>
      <c r="I59" s="26"/>
      <c r="J59" s="26"/>
      <c r="K59" s="26"/>
      <c r="L59" s="20"/>
      <c r="N59" s="21"/>
      <c r="O59" s="11"/>
      <c r="P59" s="11"/>
      <c r="Q59" s="11"/>
      <c r="R59" s="11"/>
      <c r="S59" s="11"/>
      <c r="T59" s="11"/>
      <c r="V59" s="3" t="s">
        <v>86</v>
      </c>
    </row>
    <row r="60" spans="1:22" ht="15" thickBot="1">
      <c r="A60" s="17" t="s">
        <v>87</v>
      </c>
      <c r="B60" s="11"/>
      <c r="C60" s="11"/>
      <c r="D60" s="11"/>
      <c r="E60" s="12"/>
      <c r="F60" s="15"/>
      <c r="G60" s="15"/>
      <c r="H60" s="15"/>
      <c r="I60" s="15"/>
      <c r="J60" s="15"/>
      <c r="K60" s="11"/>
      <c r="L60" s="16"/>
      <c r="N60" s="11"/>
      <c r="O60" s="11"/>
      <c r="P60" s="11"/>
      <c r="Q60" s="11"/>
      <c r="R60" s="11"/>
      <c r="S60" s="11"/>
      <c r="T60" s="11"/>
      <c r="V60" s="3" t="s">
        <v>88</v>
      </c>
    </row>
    <row r="61" spans="1:22" ht="45" customHeight="1" thickBot="1">
      <c r="A61" s="503" t="s">
        <v>89</v>
      </c>
      <c r="B61" s="503"/>
      <c r="C61" s="503"/>
      <c r="D61" s="503"/>
      <c r="E61" s="503"/>
      <c r="F61" s="503"/>
      <c r="G61" s="503"/>
      <c r="H61" s="503"/>
      <c r="I61" s="503"/>
      <c r="J61" s="503"/>
      <c r="K61" s="503"/>
      <c r="L61" s="22"/>
      <c r="N61" s="21"/>
      <c r="O61" s="11"/>
      <c r="P61" s="11"/>
      <c r="Q61" s="11"/>
      <c r="R61" s="11"/>
      <c r="S61" s="11"/>
      <c r="T61" s="11"/>
      <c r="V61" s="3" t="s">
        <v>90</v>
      </c>
    </row>
    <row r="62" spans="1:22">
      <c r="A62" s="26"/>
      <c r="B62" s="26"/>
      <c r="C62" s="26"/>
      <c r="D62" s="26"/>
      <c r="E62" s="26"/>
      <c r="F62" s="26"/>
      <c r="G62" s="26"/>
      <c r="H62" s="26"/>
      <c r="I62" s="26"/>
      <c r="J62" s="26"/>
      <c r="K62" s="26"/>
      <c r="L62" s="27"/>
      <c r="M62" s="11"/>
      <c r="N62" s="21"/>
      <c r="O62" s="11"/>
      <c r="P62" s="11"/>
      <c r="Q62" s="11"/>
      <c r="R62" s="11"/>
      <c r="S62" s="11"/>
      <c r="T62" s="11"/>
      <c r="V62" s="3" t="s">
        <v>91</v>
      </c>
    </row>
    <row r="63" spans="1:22">
      <c r="E63" s="7"/>
      <c r="I63" s="9"/>
      <c r="J63" s="9"/>
      <c r="V63" s="3" t="s">
        <v>92</v>
      </c>
    </row>
    <row r="64" spans="1:22">
      <c r="E64" s="7"/>
      <c r="I64" s="9"/>
      <c r="J64" s="9"/>
      <c r="V64" s="3" t="s">
        <v>93</v>
      </c>
    </row>
    <row r="65" spans="2:22">
      <c r="B65" s="519" t="s">
        <v>94</v>
      </c>
      <c r="C65" s="519"/>
      <c r="D65" s="519"/>
      <c r="E65" s="519"/>
      <c r="F65" s="519"/>
      <c r="G65" s="519"/>
      <c r="H65" s="519"/>
      <c r="I65" s="519"/>
      <c r="J65" s="519"/>
      <c r="K65" s="519"/>
      <c r="L65" s="519"/>
      <c r="M65" s="519"/>
      <c r="V65" s="3" t="s">
        <v>95</v>
      </c>
    </row>
    <row r="66" spans="2:22">
      <c r="V66" s="3" t="s">
        <v>96</v>
      </c>
    </row>
    <row r="67" spans="2:22">
      <c r="B67" s="28" t="s">
        <v>97</v>
      </c>
      <c r="V67" s="3" t="s">
        <v>98</v>
      </c>
    </row>
    <row r="68" spans="2:22" ht="15" thickBot="1">
      <c r="V68" s="3" t="s">
        <v>99</v>
      </c>
    </row>
    <row r="69" spans="2:22" ht="15" thickBot="1">
      <c r="B69" s="308"/>
      <c r="C69" s="520" t="s">
        <v>100</v>
      </c>
      <c r="D69" s="520"/>
      <c r="E69" s="520"/>
      <c r="F69" s="520"/>
      <c r="G69" s="520"/>
      <c r="H69" s="520"/>
      <c r="I69" s="520"/>
      <c r="J69" s="520"/>
      <c r="K69" s="520"/>
      <c r="L69" s="520"/>
      <c r="V69" s="3" t="s">
        <v>101</v>
      </c>
    </row>
    <row r="70" spans="2:22" ht="15" thickBot="1">
      <c r="V70" s="3" t="s">
        <v>102</v>
      </c>
    </row>
    <row r="71" spans="2:22" ht="15" thickBot="1">
      <c r="B71" s="29"/>
      <c r="C71" s="510" t="s">
        <v>103</v>
      </c>
      <c r="D71" s="511"/>
      <c r="E71" s="511"/>
      <c r="F71" s="511"/>
      <c r="G71" s="511"/>
      <c r="H71" s="511"/>
      <c r="I71" s="511"/>
      <c r="J71" s="511"/>
      <c r="K71" s="511"/>
      <c r="L71" s="511"/>
      <c r="M71" s="511"/>
      <c r="N71" s="511"/>
      <c r="V71" s="3" t="s">
        <v>104</v>
      </c>
    </row>
    <row r="72" spans="2:22" ht="15" thickBot="1">
      <c r="B72" s="30"/>
      <c r="V72" s="3" t="s">
        <v>105</v>
      </c>
    </row>
    <row r="73" spans="2:22" ht="15" thickBot="1">
      <c r="B73" s="31"/>
      <c r="C73" s="512" t="s">
        <v>106</v>
      </c>
      <c r="D73" s="513"/>
      <c r="E73" s="513"/>
      <c r="F73" s="513"/>
      <c r="G73" s="513"/>
      <c r="H73" s="513"/>
      <c r="I73" s="513"/>
      <c r="J73" s="513"/>
      <c r="K73" s="513"/>
      <c r="L73" s="513"/>
      <c r="M73" s="513"/>
      <c r="V73" s="3" t="s">
        <v>107</v>
      </c>
    </row>
    <row r="74" spans="2:22" ht="15" thickBot="1">
      <c r="V74" s="32"/>
    </row>
    <row r="75" spans="2:22" ht="15" thickBot="1">
      <c r="B75" s="33"/>
      <c r="C75" s="514" t="s">
        <v>108</v>
      </c>
      <c r="D75" s="515"/>
      <c r="E75" s="515"/>
      <c r="F75" s="515"/>
      <c r="G75" s="515"/>
      <c r="H75" s="515"/>
      <c r="I75" s="515"/>
      <c r="J75" s="515"/>
      <c r="K75" s="515"/>
      <c r="L75" s="515"/>
      <c r="V75" s="32"/>
    </row>
    <row r="76" spans="2:22">
      <c r="V76" s="32"/>
    </row>
    <row r="77" spans="2:22">
      <c r="V77" s="32"/>
    </row>
    <row r="78" spans="2:22">
      <c r="V78" s="32"/>
    </row>
    <row r="79" spans="2:22">
      <c r="V79" s="32"/>
    </row>
    <row r="80" spans="2:22">
      <c r="V80" s="32"/>
    </row>
    <row r="81" spans="22:22">
      <c r="V81" s="3"/>
    </row>
    <row r="82" spans="22:22">
      <c r="V82" s="3"/>
    </row>
    <row r="83" spans="22:22">
      <c r="V83" s="3"/>
    </row>
    <row r="84" spans="22:22">
      <c r="V84" s="3"/>
    </row>
    <row r="85" spans="22:22">
      <c r="V85" s="3"/>
    </row>
    <row r="86" spans="22:22">
      <c r="V86" s="3"/>
    </row>
    <row r="87" spans="22:22">
      <c r="V87" s="3"/>
    </row>
    <row r="88" spans="22:22">
      <c r="V88" s="3"/>
    </row>
    <row r="89" spans="22:22">
      <c r="V89" s="3"/>
    </row>
    <row r="90" spans="22:22">
      <c r="V90" s="3"/>
    </row>
    <row r="104" spans="22:22">
      <c r="V104"/>
    </row>
    <row r="105" spans="22:22">
      <c r="V105"/>
    </row>
    <row r="106" spans="22:22">
      <c r="V106"/>
    </row>
    <row r="107" spans="22:22">
      <c r="V107"/>
    </row>
    <row r="108" spans="22:22">
      <c r="V108"/>
    </row>
    <row r="109" spans="22:22">
      <c r="V109"/>
    </row>
    <row r="110" spans="22:22">
      <c r="V110"/>
    </row>
    <row r="111" spans="22:22" ht="15">
      <c r="V111" s="34"/>
    </row>
    <row r="112" spans="22:22" ht="15">
      <c r="V112" s="34"/>
    </row>
    <row r="113" spans="22:22" ht="15">
      <c r="V113" s="34"/>
    </row>
    <row r="114" spans="22:22" ht="15">
      <c r="V114" s="35"/>
    </row>
    <row r="115" spans="22:22">
      <c r="V115"/>
    </row>
  </sheetData>
  <mergeCells count="30">
    <mergeCell ref="C71:N71"/>
    <mergeCell ref="C73:M73"/>
    <mergeCell ref="C75:L75"/>
    <mergeCell ref="A49:K49"/>
    <mergeCell ref="A53:K53"/>
    <mergeCell ref="A58:K58"/>
    <mergeCell ref="A61:K61"/>
    <mergeCell ref="B65:M65"/>
    <mergeCell ref="C69:L69"/>
    <mergeCell ref="A37:K37"/>
    <mergeCell ref="A40:K40"/>
    <mergeCell ref="A41:K41"/>
    <mergeCell ref="A43:K43"/>
    <mergeCell ref="L43:L46"/>
    <mergeCell ref="A44:K44"/>
    <mergeCell ref="A45:K45"/>
    <mergeCell ref="A46:K46"/>
    <mergeCell ref="A30:K30"/>
    <mergeCell ref="A31:K31"/>
    <mergeCell ref="A33:K33"/>
    <mergeCell ref="L33:L36"/>
    <mergeCell ref="A34:K34"/>
    <mergeCell ref="A35:K35"/>
    <mergeCell ref="A36:K36"/>
    <mergeCell ref="F24:J24"/>
    <mergeCell ref="F14:L14"/>
    <mergeCell ref="F16:J16"/>
    <mergeCell ref="F18:J18"/>
    <mergeCell ref="F20:J20"/>
    <mergeCell ref="F22:J22"/>
  </mergeCells>
  <dataValidations count="4">
    <dataValidation type="list" allowBlank="1" showInputMessage="1" showErrorMessage="1" sqref="F14:L14" xr:uid="{00000000-0002-0000-0000-000000000000}">
      <formula1>$V$1:$V$73</formula1>
    </dataValidation>
    <dataValidation type="list" allowBlank="1" showInputMessage="1" showErrorMessage="1" sqref="L61 L58" xr:uid="{00000000-0002-0000-0000-000001000000}">
      <formula1>"Yes,No"</formula1>
    </dataValidation>
    <dataValidation type="list" allowBlank="1" showInputMessage="1" showErrorMessage="1" sqref="L53 L47:L49" xr:uid="{00000000-0002-0000-0000-000002000000}">
      <formula1>"2014,2015,2016,2017,2018"</formula1>
    </dataValidation>
    <dataValidation allowBlank="1" showInputMessage="1" showErrorMessage="1" prompt="First and last name, title" sqref="F20:J20" xr:uid="{00000000-0002-0000-0000-000003000000}"/>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50"/>
  <sheetViews>
    <sheetView tabSelected="1" zoomScale="60" zoomScaleNormal="60" workbookViewId="0">
      <pane xSplit="3" ySplit="6" topLeftCell="Y7" activePane="bottomRight" state="frozen"/>
      <selection pane="bottomRight" activeCell="Z13" sqref="Z13"/>
      <selection pane="bottomLeft" activeCell="A9" sqref="A9"/>
      <selection pane="topRight" activeCell="D1" sqref="D1"/>
    </sheetView>
  </sheetViews>
  <sheetFormatPr defaultColWidth="8.42578125" defaultRowHeight="14.45"/>
  <cols>
    <col min="2" max="2" width="75.5703125" customWidth="1"/>
    <col min="3" max="3" width="11.42578125" customWidth="1"/>
    <col min="4" max="4" width="11.5703125" customWidth="1"/>
    <col min="5" max="5" width="22.42578125" customWidth="1"/>
    <col min="6" max="6" width="12.42578125" customWidth="1"/>
    <col min="7" max="7" width="19.42578125" customWidth="1"/>
    <col min="8" max="8" width="20.5703125" customWidth="1"/>
    <col min="9" max="9" width="10.5703125" customWidth="1"/>
    <col min="10" max="10" width="22.42578125" customWidth="1"/>
    <col min="11" max="11" width="13.5703125" customWidth="1"/>
    <col min="12" max="12" width="18.42578125" customWidth="1"/>
    <col min="13" max="13" width="16.5703125" customWidth="1"/>
    <col min="14" max="14" width="22.42578125" customWidth="1"/>
    <col min="15" max="15" width="23.42578125" customWidth="1"/>
    <col min="16" max="16" width="15.5703125" customWidth="1"/>
    <col min="17" max="17" width="17.42578125" customWidth="1"/>
    <col min="18" max="18" width="21.28515625" customWidth="1"/>
    <col min="19" max="19" width="16.7109375" customWidth="1"/>
    <col min="20" max="20" width="18.5703125" customWidth="1"/>
    <col min="21" max="21" width="13.5703125" customWidth="1"/>
    <col min="22" max="23" width="15.42578125" customWidth="1"/>
    <col min="24" max="24" width="20.42578125" customWidth="1"/>
    <col min="25" max="25" width="19.42578125" customWidth="1"/>
    <col min="26" max="26" width="20.42578125" customWidth="1"/>
    <col min="27" max="27" width="18.5703125" customWidth="1"/>
    <col min="28" max="28" width="19.28515625" customWidth="1"/>
    <col min="29" max="29" width="16.42578125" customWidth="1"/>
    <col min="30" max="31" width="17.5703125" customWidth="1"/>
    <col min="32" max="32" width="17" customWidth="1"/>
    <col min="33" max="33" width="18.5703125" customWidth="1"/>
    <col min="34" max="35" width="13.42578125" customWidth="1"/>
    <col min="36" max="36" width="20.28515625" customWidth="1"/>
    <col min="37" max="37" width="18.42578125" customWidth="1"/>
    <col min="38" max="38" width="25.5703125" customWidth="1"/>
    <col min="39" max="39" width="18.5703125" customWidth="1"/>
    <col min="40" max="40" width="30.7109375" bestFit="1" customWidth="1"/>
    <col min="41" max="41" width="13.42578125" customWidth="1"/>
    <col min="42" max="42" width="16.5703125" customWidth="1"/>
    <col min="43" max="43" width="13.42578125" customWidth="1"/>
    <col min="45" max="45" width="13" customWidth="1"/>
    <col min="46" max="46" width="10.42578125" bestFit="1" customWidth="1"/>
  </cols>
  <sheetData>
    <row r="1" spans="2:45" ht="14.65">
      <c r="Z1" s="388"/>
      <c r="AJ1" s="66"/>
    </row>
    <row r="2" spans="2:45" ht="15" thickBot="1"/>
    <row r="3" spans="2:45" ht="56.25" customHeight="1" thickBot="1">
      <c r="B3" s="37"/>
      <c r="C3" s="38"/>
      <c r="D3" s="531">
        <v>2019</v>
      </c>
      <c r="E3" s="532"/>
      <c r="F3" s="532"/>
      <c r="G3" s="532"/>
      <c r="H3" s="532"/>
      <c r="I3" s="532"/>
      <c r="J3" s="532"/>
      <c r="K3" s="532"/>
      <c r="L3" s="532"/>
      <c r="M3" s="533"/>
      <c r="N3" s="521">
        <v>2020</v>
      </c>
      <c r="O3" s="522"/>
      <c r="P3" s="522"/>
      <c r="Q3" s="522"/>
      <c r="R3" s="522"/>
      <c r="S3" s="522"/>
      <c r="T3" s="522"/>
      <c r="U3" s="522"/>
      <c r="V3" s="522"/>
      <c r="W3" s="523"/>
      <c r="X3" s="521">
        <v>2021</v>
      </c>
      <c r="Y3" s="522"/>
      <c r="Z3" s="522"/>
      <c r="AA3" s="522"/>
      <c r="AB3" s="522"/>
      <c r="AC3" s="522"/>
      <c r="AD3" s="522"/>
      <c r="AE3" s="522"/>
      <c r="AF3" s="522"/>
      <c r="AG3" s="522"/>
      <c r="AH3" s="521">
        <v>2022</v>
      </c>
      <c r="AI3" s="522"/>
      <c r="AJ3" s="522"/>
      <c r="AK3" s="523"/>
      <c r="AL3" s="524" t="s">
        <v>109</v>
      </c>
      <c r="AM3" s="525"/>
      <c r="AN3" s="526"/>
      <c r="AO3" s="39"/>
      <c r="AP3" s="40" t="s">
        <v>110</v>
      </c>
      <c r="AQ3" s="41"/>
      <c r="AR3" s="67"/>
    </row>
    <row r="4" spans="2:45" ht="15" customHeight="1">
      <c r="B4" s="527" t="s">
        <v>111</v>
      </c>
      <c r="C4" s="529" t="s">
        <v>112</v>
      </c>
      <c r="D4" s="536" t="s">
        <v>113</v>
      </c>
      <c r="E4" s="534" t="s">
        <v>114</v>
      </c>
      <c r="F4" s="534" t="s">
        <v>115</v>
      </c>
      <c r="G4" s="534" t="s">
        <v>116</v>
      </c>
      <c r="H4" s="534" t="s">
        <v>117</v>
      </c>
      <c r="I4" s="534" t="s">
        <v>118</v>
      </c>
      <c r="J4" s="534" t="s">
        <v>119</v>
      </c>
      <c r="K4" s="534" t="s">
        <v>115</v>
      </c>
      <c r="L4" s="534" t="s">
        <v>120</v>
      </c>
      <c r="M4" s="534" t="s">
        <v>121</v>
      </c>
      <c r="N4" s="546" t="s">
        <v>122</v>
      </c>
      <c r="O4" s="534" t="s">
        <v>123</v>
      </c>
      <c r="P4" s="534" t="s">
        <v>124</v>
      </c>
      <c r="Q4" s="534" t="s">
        <v>125</v>
      </c>
      <c r="R4" s="534" t="s">
        <v>126</v>
      </c>
      <c r="S4" s="534" t="s">
        <v>127</v>
      </c>
      <c r="T4" s="534" t="s">
        <v>128</v>
      </c>
      <c r="U4" s="534" t="s">
        <v>124</v>
      </c>
      <c r="V4" s="534" t="s">
        <v>129</v>
      </c>
      <c r="W4" s="540" t="s">
        <v>130</v>
      </c>
      <c r="X4" s="546" t="s">
        <v>131</v>
      </c>
      <c r="Y4" s="534" t="s">
        <v>132</v>
      </c>
      <c r="Z4" s="534" t="s">
        <v>133</v>
      </c>
      <c r="AA4" s="534" t="s">
        <v>134</v>
      </c>
      <c r="AB4" s="534" t="s">
        <v>135</v>
      </c>
      <c r="AC4" s="534" t="s">
        <v>136</v>
      </c>
      <c r="AD4" s="534" t="s">
        <v>137</v>
      </c>
      <c r="AE4" s="534" t="s">
        <v>133</v>
      </c>
      <c r="AF4" s="534" t="s">
        <v>138</v>
      </c>
      <c r="AG4" s="534" t="s">
        <v>139</v>
      </c>
      <c r="AH4" s="546" t="s">
        <v>140</v>
      </c>
      <c r="AI4" s="534" t="s">
        <v>141</v>
      </c>
      <c r="AJ4" s="534" t="s">
        <v>142</v>
      </c>
      <c r="AK4" s="540" t="s">
        <v>143</v>
      </c>
      <c r="AL4" s="546" t="s">
        <v>144</v>
      </c>
      <c r="AM4" s="534" t="s">
        <v>145</v>
      </c>
      <c r="AN4" s="540" t="s">
        <v>146</v>
      </c>
      <c r="AO4" s="540" t="s">
        <v>147</v>
      </c>
      <c r="AP4" s="540" t="s">
        <v>148</v>
      </c>
      <c r="AQ4" s="540" t="s">
        <v>149</v>
      </c>
      <c r="AR4" s="68"/>
    </row>
    <row r="5" spans="2:45">
      <c r="B5" s="528"/>
      <c r="C5" s="530"/>
      <c r="D5" s="537"/>
      <c r="E5" s="538"/>
      <c r="F5" s="535"/>
      <c r="G5" s="535"/>
      <c r="H5" s="539"/>
      <c r="I5" s="538"/>
      <c r="J5" s="535"/>
      <c r="K5" s="535"/>
      <c r="L5" s="535"/>
      <c r="M5" s="545"/>
      <c r="N5" s="547"/>
      <c r="O5" s="538"/>
      <c r="P5" s="535"/>
      <c r="Q5" s="535"/>
      <c r="R5" s="539"/>
      <c r="S5" s="545"/>
      <c r="T5" s="535"/>
      <c r="U5" s="535"/>
      <c r="V5" s="535"/>
      <c r="W5" s="541"/>
      <c r="X5" s="547"/>
      <c r="Y5" s="538"/>
      <c r="Z5" s="535"/>
      <c r="AA5" s="539"/>
      <c r="AB5" s="539"/>
      <c r="AC5" s="545"/>
      <c r="AD5" s="535"/>
      <c r="AE5" s="539"/>
      <c r="AF5" s="539"/>
      <c r="AG5" s="545"/>
      <c r="AH5" s="553"/>
      <c r="AI5" s="539"/>
      <c r="AJ5" s="539"/>
      <c r="AK5" s="551"/>
      <c r="AL5" s="547"/>
      <c r="AM5" s="545"/>
      <c r="AN5" s="541"/>
      <c r="AO5" s="541"/>
      <c r="AP5" s="541"/>
      <c r="AQ5" s="541"/>
      <c r="AR5" s="68"/>
    </row>
    <row r="6" spans="2:45" ht="52.5" customHeight="1" thickBot="1">
      <c r="B6" s="528"/>
      <c r="C6" s="530"/>
      <c r="D6" s="613"/>
      <c r="E6" s="549"/>
      <c r="F6" s="550"/>
      <c r="G6" s="550"/>
      <c r="H6" s="555"/>
      <c r="I6" s="549"/>
      <c r="J6" s="550"/>
      <c r="K6" s="550"/>
      <c r="L6" s="550"/>
      <c r="M6" s="552"/>
      <c r="N6" s="548"/>
      <c r="O6" s="549"/>
      <c r="P6" s="550"/>
      <c r="Q6" s="550"/>
      <c r="R6" s="555"/>
      <c r="S6" s="552"/>
      <c r="T6" s="550"/>
      <c r="U6" s="550"/>
      <c r="V6" s="550"/>
      <c r="W6" s="544"/>
      <c r="X6" s="547"/>
      <c r="Y6" s="538"/>
      <c r="Z6" s="535"/>
      <c r="AA6" s="539"/>
      <c r="AB6" s="539"/>
      <c r="AC6" s="545"/>
      <c r="AD6" s="535"/>
      <c r="AE6" s="539"/>
      <c r="AF6" s="539"/>
      <c r="AG6" s="545"/>
      <c r="AH6" s="553"/>
      <c r="AI6" s="539"/>
      <c r="AJ6" s="539"/>
      <c r="AK6" s="551"/>
      <c r="AL6" s="548"/>
      <c r="AM6" s="552" t="s">
        <v>150</v>
      </c>
      <c r="AN6" s="544" t="s">
        <v>150</v>
      </c>
      <c r="AO6" s="554"/>
      <c r="AP6" s="544"/>
      <c r="AQ6" s="544"/>
      <c r="AR6" s="68"/>
    </row>
    <row r="7" spans="2:45" ht="23.65" thickBot="1">
      <c r="B7" s="42" t="s">
        <v>151</v>
      </c>
      <c r="C7" s="43"/>
      <c r="D7" s="390"/>
      <c r="E7" s="391"/>
      <c r="F7" s="392"/>
      <c r="G7" s="392"/>
      <c r="H7" s="392"/>
      <c r="I7" s="392"/>
      <c r="J7" s="392"/>
      <c r="K7" s="392"/>
      <c r="L7" s="392"/>
      <c r="M7" s="393"/>
      <c r="N7" s="394"/>
      <c r="O7" s="391"/>
      <c r="P7" s="392"/>
      <c r="Q7" s="392"/>
      <c r="R7" s="392"/>
      <c r="S7" s="392"/>
      <c r="T7" s="392"/>
      <c r="U7" s="392"/>
      <c r="V7" s="392"/>
      <c r="W7" s="395"/>
      <c r="X7" s="396"/>
      <c r="Y7" s="397"/>
      <c r="Z7" s="398"/>
      <c r="AA7" s="398"/>
      <c r="AB7" s="398"/>
      <c r="AC7" s="398"/>
      <c r="AD7" s="398"/>
      <c r="AE7" s="398"/>
      <c r="AF7" s="398"/>
      <c r="AG7" s="480"/>
      <c r="AH7" s="481"/>
      <c r="AI7" s="398"/>
      <c r="AJ7" s="398"/>
      <c r="AK7" s="482"/>
      <c r="AL7" s="399"/>
      <c r="AM7" s="400"/>
      <c r="AN7" s="401"/>
      <c r="AO7" s="88"/>
      <c r="AP7" s="89"/>
      <c r="AQ7" s="332"/>
      <c r="AR7" s="69"/>
    </row>
    <row r="8" spans="2:45" ht="15" thickBot="1">
      <c r="B8" s="45" t="s">
        <v>152</v>
      </c>
      <c r="C8" s="46">
        <v>1550</v>
      </c>
      <c r="D8" s="402"/>
      <c r="E8" s="614"/>
      <c r="F8" s="615"/>
      <c r="G8" s="403">
        <v>8898526.75</v>
      </c>
      <c r="H8" s="391">
        <f>G8</f>
        <v>8898526.75</v>
      </c>
      <c r="I8" s="615"/>
      <c r="J8" s="615"/>
      <c r="K8" s="615"/>
      <c r="L8" s="403">
        <v>87569.839999999967</v>
      </c>
      <c r="M8" s="391">
        <f>L8</f>
        <v>87569.839999999967</v>
      </c>
      <c r="N8" s="394">
        <f>H8</f>
        <v>8898526.75</v>
      </c>
      <c r="O8" s="403">
        <v>2025886</v>
      </c>
      <c r="P8" s="403"/>
      <c r="Q8" s="403"/>
      <c r="R8" s="391">
        <f>N8+O8-P8+Q8</f>
        <v>10924412.75</v>
      </c>
      <c r="S8" s="404">
        <f>M8</f>
        <v>87569.839999999967</v>
      </c>
      <c r="T8" s="403">
        <v>130141.49</v>
      </c>
      <c r="U8" s="403"/>
      <c r="V8" s="403"/>
      <c r="W8" s="405">
        <f>S8+T8-U8+V8</f>
        <v>217711.32999999996</v>
      </c>
      <c r="X8" s="394">
        <f>R8</f>
        <v>10924412.75</v>
      </c>
      <c r="Y8" s="403"/>
      <c r="Z8" s="403">
        <v>8898526.75</v>
      </c>
      <c r="AA8" s="403"/>
      <c r="AB8" s="391">
        <f>X8+Y8-Z8+AA8</f>
        <v>2025886</v>
      </c>
      <c r="AC8" s="391">
        <f>W8</f>
        <v>217711.32999999996</v>
      </c>
      <c r="AD8" s="403">
        <f>(X8+AB8)/2*0.57%</f>
        <v>36908.351437499994</v>
      </c>
      <c r="AE8" s="403">
        <v>209924.58281250001</v>
      </c>
      <c r="AF8" s="403"/>
      <c r="AG8" s="391">
        <f>AC8+AD8-AE8+AF8</f>
        <v>44695.098624999926</v>
      </c>
      <c r="AH8" s="483"/>
      <c r="AI8" s="403"/>
      <c r="AJ8" s="391">
        <f>AB8-AH8</f>
        <v>2025886</v>
      </c>
      <c r="AK8" s="405">
        <f>AG8-AI8</f>
        <v>44695.098624999926</v>
      </c>
      <c r="AL8" s="406">
        <f>(AB8+AJ8)/2*0.57%</f>
        <v>11547.550199999998</v>
      </c>
      <c r="AM8" s="403">
        <f>AK8+AL8</f>
        <v>56242.648824999924</v>
      </c>
      <c r="AN8" s="407">
        <f>AJ8+AM8</f>
        <v>2082128.648825</v>
      </c>
      <c r="AO8" s="312" t="s">
        <v>153</v>
      </c>
      <c r="AP8" s="90">
        <v>11142124.08</v>
      </c>
      <c r="AQ8" s="333">
        <f t="shared" ref="AQ8:AQ29" si="0">AP8-SUM(R8,W8)</f>
        <v>0</v>
      </c>
      <c r="AR8" s="70"/>
      <c r="AS8" s="66"/>
    </row>
    <row r="9" spans="2:45" ht="15" thickBot="1">
      <c r="B9" s="45" t="s">
        <v>154</v>
      </c>
      <c r="C9" s="46">
        <v>1551</v>
      </c>
      <c r="D9" s="402"/>
      <c r="E9" s="614"/>
      <c r="F9" s="615"/>
      <c r="G9" s="403">
        <v>-2119761.83</v>
      </c>
      <c r="H9" s="391">
        <f t="shared" ref="H9:H29" si="1">G9</f>
        <v>-2119761.83</v>
      </c>
      <c r="I9" s="408"/>
      <c r="J9" s="615"/>
      <c r="K9" s="615"/>
      <c r="L9" s="403">
        <v>-80183.47</v>
      </c>
      <c r="M9" s="391">
        <f t="shared" ref="M9:M16" si="2">L9</f>
        <v>-80183.47</v>
      </c>
      <c r="N9" s="394">
        <f t="shared" ref="N9:N29" si="3">H9</f>
        <v>-2119761.83</v>
      </c>
      <c r="O9" s="403">
        <v>-146637.1</v>
      </c>
      <c r="P9" s="403"/>
      <c r="Q9" s="403"/>
      <c r="R9" s="391">
        <f>N9+O9-P9+Q9</f>
        <v>-2266398.9300000002</v>
      </c>
      <c r="S9" s="404">
        <f t="shared" ref="S9:S29" si="4">M9</f>
        <v>-80183.47</v>
      </c>
      <c r="T9" s="403">
        <v>-28980.31</v>
      </c>
      <c r="U9" s="403"/>
      <c r="V9" s="403"/>
      <c r="W9" s="405">
        <f t="shared" ref="W9:W29" si="5">S9+T9-U9+V9</f>
        <v>-109163.78</v>
      </c>
      <c r="X9" s="394">
        <f t="shared" ref="X9:X29" si="6">R9</f>
        <v>-2266398.9300000002</v>
      </c>
      <c r="Y9" s="403"/>
      <c r="Z9" s="403">
        <v>-2119761.7358523398</v>
      </c>
      <c r="AA9" s="403"/>
      <c r="AB9" s="391">
        <f>X9+Y9-Z9+AA9</f>
        <v>-146637.1941476604</v>
      </c>
      <c r="AC9" s="391">
        <f t="shared" ref="AC9:AC29" si="7">W9</f>
        <v>-109163.78</v>
      </c>
      <c r="AD9" s="403">
        <f>(X9+AB9)/2*0.57%</f>
        <v>-6877.1529538208315</v>
      </c>
      <c r="AE9" s="403">
        <v>-109330.57390660601</v>
      </c>
      <c r="AF9" s="403"/>
      <c r="AG9" s="391">
        <f>AC9+AD9-AE9+AF9</f>
        <v>-6710.3590472148207</v>
      </c>
      <c r="AH9" s="483"/>
      <c r="AI9" s="403"/>
      <c r="AJ9" s="391">
        <f>AB9-AH9</f>
        <v>-146637.1941476604</v>
      </c>
      <c r="AK9" s="405">
        <f>AG9-AI9</f>
        <v>-6710.3590472148207</v>
      </c>
      <c r="AL9" s="406">
        <f t="shared" ref="AL9:AL16" si="8">(AB9+AJ9)/2*0.57%</f>
        <v>-835.83200664166418</v>
      </c>
      <c r="AM9" s="403">
        <f t="shared" ref="AM9:AM29" si="9">AK9+AL9</f>
        <v>-7546.1910538564853</v>
      </c>
      <c r="AN9" s="407">
        <f t="shared" ref="AN9:AN15" si="10">AJ9+AM9</f>
        <v>-154183.38520151688</v>
      </c>
      <c r="AO9" s="312" t="s">
        <v>153</v>
      </c>
      <c r="AP9" s="90">
        <v>-2375562.7099999995</v>
      </c>
      <c r="AQ9" s="333">
        <f t="shared" si="0"/>
        <v>0</v>
      </c>
      <c r="AR9" s="70"/>
      <c r="AS9" s="66"/>
    </row>
    <row r="10" spans="2:45" ht="17.649999999999999" thickBot="1">
      <c r="B10" s="45" t="s">
        <v>155</v>
      </c>
      <c r="C10" s="46">
        <v>1580</v>
      </c>
      <c r="D10" s="409"/>
      <c r="E10" s="615"/>
      <c r="F10" s="615"/>
      <c r="G10" s="403">
        <v>-71035887.390000001</v>
      </c>
      <c r="H10" s="391">
        <f>G10-H12</f>
        <v>-69917742.296412632</v>
      </c>
      <c r="I10" s="408"/>
      <c r="J10" s="615"/>
      <c r="K10" s="615"/>
      <c r="L10" s="403">
        <f>876495.290000001-L12</f>
        <v>664872.2477903734</v>
      </c>
      <c r="M10" s="391">
        <f t="shared" si="2"/>
        <v>664872.2477903734</v>
      </c>
      <c r="N10" s="394">
        <f t="shared" si="3"/>
        <v>-69917742.296412632</v>
      </c>
      <c r="O10" s="403">
        <f>-24148703.21-O12</f>
        <v>-21403792.851477999</v>
      </c>
      <c r="P10" s="403"/>
      <c r="Q10" s="403"/>
      <c r="R10" s="391">
        <f>N10+O10-P10+Q10</f>
        <v>-91321535.147890627</v>
      </c>
      <c r="S10" s="404">
        <f t="shared" si="4"/>
        <v>664872.2477903734</v>
      </c>
      <c r="T10" s="403">
        <f>-1082713.41-T12</f>
        <v>-1050710.6655773115</v>
      </c>
      <c r="U10" s="403"/>
      <c r="V10" s="403"/>
      <c r="W10" s="405">
        <f t="shared" si="5"/>
        <v>-385838.41778693814</v>
      </c>
      <c r="X10" s="394">
        <f t="shared" si="6"/>
        <v>-91321535.147890627</v>
      </c>
      <c r="Y10" s="403"/>
      <c r="Z10" s="403">
        <f>-71035887.2883826+736372.09</f>
        <v>-70299515.198382601</v>
      </c>
      <c r="AA10" s="403"/>
      <c r="AB10" s="391">
        <f>X10+Y10-Z10+AA10</f>
        <v>-21022019.949508026</v>
      </c>
      <c r="AC10" s="391">
        <f t="shared" si="7"/>
        <v>-385838.41778693814</v>
      </c>
      <c r="AD10" s="403">
        <f>(X10+AB10)/2*0.57%</f>
        <v>-320179.13202758611</v>
      </c>
      <c r="AE10" s="403">
        <v>-100247.48933763499</v>
      </c>
      <c r="AF10" s="403"/>
      <c r="AG10" s="391">
        <f>AC10+AD10-AE10+AF10</f>
        <v>-605770.06047688925</v>
      </c>
      <c r="AH10" s="483"/>
      <c r="AI10" s="403"/>
      <c r="AJ10" s="391">
        <f>AB10-AH10</f>
        <v>-21022019.949508026</v>
      </c>
      <c r="AK10" s="405">
        <f t="shared" ref="AK10:AK29" si="11">AG10-AI10</f>
        <v>-605770.06047688925</v>
      </c>
      <c r="AL10" s="406">
        <f t="shared" si="8"/>
        <v>-119825.51371219574</v>
      </c>
      <c r="AM10" s="403">
        <f t="shared" si="9"/>
        <v>-725595.57418908505</v>
      </c>
      <c r="AN10" s="407">
        <f t="shared" si="10"/>
        <v>-21747615.523697112</v>
      </c>
      <c r="AO10" s="312" t="s">
        <v>153</v>
      </c>
      <c r="AP10" s="90">
        <f>R10+W10</f>
        <v>-91707373.565677568</v>
      </c>
      <c r="AQ10" s="333">
        <f t="shared" si="0"/>
        <v>0</v>
      </c>
      <c r="AR10" s="70"/>
      <c r="AS10" s="66"/>
    </row>
    <row r="11" spans="2:45" ht="17.45" thickBot="1">
      <c r="B11" s="45" t="s">
        <v>156</v>
      </c>
      <c r="C11" s="46">
        <v>1580</v>
      </c>
      <c r="D11" s="409"/>
      <c r="E11" s="615"/>
      <c r="F11" s="615"/>
      <c r="G11" s="403">
        <v>0</v>
      </c>
      <c r="H11" s="391"/>
      <c r="I11" s="410"/>
      <c r="J11" s="410"/>
      <c r="K11" s="615"/>
      <c r="L11" s="403"/>
      <c r="M11" s="391">
        <f t="shared" si="2"/>
        <v>0</v>
      </c>
      <c r="N11" s="394">
        <f t="shared" si="3"/>
        <v>0</v>
      </c>
      <c r="O11" s="403">
        <v>0</v>
      </c>
      <c r="P11" s="403"/>
      <c r="Q11" s="403"/>
      <c r="R11" s="391">
        <f t="shared" ref="R11:R29" si="12">N11+O11-P11+Q11</f>
        <v>0</v>
      </c>
      <c r="S11" s="404">
        <f t="shared" si="4"/>
        <v>0</v>
      </c>
      <c r="T11" s="403">
        <v>0</v>
      </c>
      <c r="U11" s="403"/>
      <c r="V11" s="403"/>
      <c r="W11" s="405">
        <f t="shared" si="5"/>
        <v>0</v>
      </c>
      <c r="X11" s="394">
        <f t="shared" si="6"/>
        <v>0</v>
      </c>
      <c r="Y11" s="403"/>
      <c r="Z11" s="403">
        <v>0</v>
      </c>
      <c r="AA11" s="403"/>
      <c r="AB11" s="391">
        <f t="shared" ref="AB11:AB29" si="13">X11+Y11-Z11+AA11</f>
        <v>0</v>
      </c>
      <c r="AC11" s="391">
        <f t="shared" si="7"/>
        <v>0</v>
      </c>
      <c r="AD11" s="403"/>
      <c r="AE11" s="403"/>
      <c r="AF11" s="403"/>
      <c r="AG11" s="391">
        <f t="shared" ref="AG11:AG29" si="14">AC11+AD11-AE11+AF11</f>
        <v>0</v>
      </c>
      <c r="AH11" s="483"/>
      <c r="AI11" s="403"/>
      <c r="AJ11" s="391">
        <f t="shared" ref="AJ10:AJ29" si="15">AB11-AH11</f>
        <v>0</v>
      </c>
      <c r="AK11" s="405">
        <f t="shared" si="11"/>
        <v>0</v>
      </c>
      <c r="AL11" s="406">
        <f>(AB11+AJ11)/2*0.57%</f>
        <v>0</v>
      </c>
      <c r="AM11" s="403">
        <f t="shared" si="9"/>
        <v>0</v>
      </c>
      <c r="AN11" s="407">
        <f t="shared" si="10"/>
        <v>0</v>
      </c>
      <c r="AO11" s="312" t="s">
        <v>157</v>
      </c>
      <c r="AP11" s="90">
        <f t="shared" ref="AP11:AP12" si="16">R11+W11</f>
        <v>0</v>
      </c>
      <c r="AQ11" s="333">
        <f t="shared" si="0"/>
        <v>0</v>
      </c>
      <c r="AR11" s="70"/>
      <c r="AS11" s="66"/>
    </row>
    <row r="12" spans="2:45" ht="17.45" thickBot="1">
      <c r="B12" s="45" t="s">
        <v>158</v>
      </c>
      <c r="C12" s="46">
        <v>1580</v>
      </c>
      <c r="D12" s="409"/>
      <c r="E12" s="615"/>
      <c r="F12" s="615"/>
      <c r="G12" s="403">
        <v>0</v>
      </c>
      <c r="H12" s="391">
        <v>-1118145.0935873664</v>
      </c>
      <c r="I12" s="410"/>
      <c r="J12" s="410"/>
      <c r="K12" s="615"/>
      <c r="L12" s="403">
        <v>211623.04220962751</v>
      </c>
      <c r="M12" s="391">
        <f t="shared" si="2"/>
        <v>211623.04220962751</v>
      </c>
      <c r="N12" s="394">
        <f t="shared" si="3"/>
        <v>-1118145.0935873664</v>
      </c>
      <c r="O12" s="403">
        <v>-2744910.3585220031</v>
      </c>
      <c r="P12" s="403"/>
      <c r="Q12" s="403"/>
      <c r="R12" s="391">
        <f>N12+O12-P12+Q12</f>
        <v>-3863055.4521093694</v>
      </c>
      <c r="S12" s="404">
        <f t="shared" si="4"/>
        <v>211623.04220962751</v>
      </c>
      <c r="T12" s="403">
        <v>-32002.744422688294</v>
      </c>
      <c r="U12" s="403"/>
      <c r="V12" s="403"/>
      <c r="W12" s="405">
        <f t="shared" si="5"/>
        <v>179620.29778693922</v>
      </c>
      <c r="X12" s="394">
        <f t="shared" si="6"/>
        <v>-3863055.4521093694</v>
      </c>
      <c r="Y12" s="403"/>
      <c r="Z12" s="403">
        <v>-736372.09</v>
      </c>
      <c r="AA12" s="403"/>
      <c r="AB12" s="391">
        <f>X12+Y12-Z12+AA12</f>
        <v>-3126683.3621093696</v>
      </c>
      <c r="AC12" s="391">
        <f t="shared" si="7"/>
        <v>179620.29778693922</v>
      </c>
      <c r="AD12" s="403">
        <f>(X12+AB12)/2*0.57%</f>
        <v>-19920.755620523403</v>
      </c>
      <c r="AE12" s="403"/>
      <c r="AF12" s="403"/>
      <c r="AG12" s="391">
        <f>AC12+AD12-AE12+AF12</f>
        <v>159699.54216641581</v>
      </c>
      <c r="AH12" s="483"/>
      <c r="AI12" s="403"/>
      <c r="AJ12" s="391">
        <f>AB12-AH12</f>
        <v>-3126683.3621093696</v>
      </c>
      <c r="AK12" s="405">
        <f t="shared" si="11"/>
        <v>159699.54216641581</v>
      </c>
      <c r="AL12" s="406">
        <f>(AB12+AJ12)/2*0.57%</f>
        <v>-17822.095164023405</v>
      </c>
      <c r="AM12" s="403">
        <f t="shared" si="9"/>
        <v>141877.44700239241</v>
      </c>
      <c r="AN12" s="407">
        <f t="shared" si="10"/>
        <v>-2984805.9151069773</v>
      </c>
      <c r="AO12" s="312" t="s">
        <v>153</v>
      </c>
      <c r="AP12" s="90">
        <f t="shared" si="16"/>
        <v>-3683435.15432243</v>
      </c>
      <c r="AQ12" s="333">
        <f t="shared" si="0"/>
        <v>0</v>
      </c>
      <c r="AR12" s="70"/>
      <c r="AS12" s="66"/>
    </row>
    <row r="13" spans="2:45" ht="15" thickBot="1">
      <c r="B13" s="45" t="s">
        <v>159</v>
      </c>
      <c r="C13" s="46">
        <v>1584</v>
      </c>
      <c r="D13" s="409"/>
      <c r="E13" s="615"/>
      <c r="F13" s="615"/>
      <c r="G13" s="403">
        <v>-46426943.939999998</v>
      </c>
      <c r="H13" s="391">
        <f t="shared" si="1"/>
        <v>-46426943.939999998</v>
      </c>
      <c r="I13" s="614"/>
      <c r="J13" s="615"/>
      <c r="K13" s="615"/>
      <c r="L13" s="403">
        <v>-3970796.01</v>
      </c>
      <c r="M13" s="391">
        <f t="shared" si="2"/>
        <v>-3970796.01</v>
      </c>
      <c r="N13" s="394">
        <f t="shared" si="3"/>
        <v>-46426943.939999998</v>
      </c>
      <c r="O13" s="403">
        <v>-14640666.48</v>
      </c>
      <c r="P13" s="403"/>
      <c r="Q13" s="403"/>
      <c r="R13" s="391">
        <f t="shared" si="12"/>
        <v>-61067610.420000002</v>
      </c>
      <c r="S13" s="404">
        <f t="shared" si="4"/>
        <v>-3970796.01</v>
      </c>
      <c r="T13" s="403">
        <v>-722468.74</v>
      </c>
      <c r="U13" s="403"/>
      <c r="V13" s="403"/>
      <c r="W13" s="405">
        <f t="shared" si="5"/>
        <v>-4693264.75</v>
      </c>
      <c r="X13" s="394">
        <f t="shared" si="6"/>
        <v>-61067610.420000002</v>
      </c>
      <c r="Y13" s="403"/>
      <c r="Z13" s="403">
        <v>-46426944.219590709</v>
      </c>
      <c r="AA13" s="403"/>
      <c r="AB13" s="391">
        <f t="shared" si="13"/>
        <v>-14640666.200409293</v>
      </c>
      <c r="AC13" s="391">
        <f t="shared" si="7"/>
        <v>-4693264.75</v>
      </c>
      <c r="AD13" s="403">
        <f t="shared" ref="AD13:AD16" si="17">(X13+AB13)/2*0.57%</f>
        <v>-215768.58836816647</v>
      </c>
      <c r="AE13" s="403">
        <v>-4609166.1484602597</v>
      </c>
      <c r="AF13" s="403"/>
      <c r="AG13" s="391">
        <f>AC13+AD13-AE13+AF13</f>
        <v>-299867.18990790658</v>
      </c>
      <c r="AH13" s="483"/>
      <c r="AI13" s="403"/>
      <c r="AJ13" s="391">
        <f t="shared" si="15"/>
        <v>-14640666.200409293</v>
      </c>
      <c r="AK13" s="405">
        <f t="shared" si="11"/>
        <v>-299867.18990790658</v>
      </c>
      <c r="AL13" s="406">
        <f t="shared" si="8"/>
        <v>-83451.797342332968</v>
      </c>
      <c r="AM13" s="403">
        <f t="shared" si="9"/>
        <v>-383318.98725023953</v>
      </c>
      <c r="AN13" s="407">
        <f t="shared" si="10"/>
        <v>-15023985.187659532</v>
      </c>
      <c r="AO13" s="312" t="s">
        <v>153</v>
      </c>
      <c r="AP13" s="90">
        <v>-65760875.170000002</v>
      </c>
      <c r="AQ13" s="333">
        <f t="shared" si="0"/>
        <v>0</v>
      </c>
      <c r="AR13" s="70"/>
      <c r="AS13" s="66"/>
    </row>
    <row r="14" spans="2:45" ht="15" thickBot="1">
      <c r="B14" s="45" t="s">
        <v>160</v>
      </c>
      <c r="C14" s="46">
        <v>1586</v>
      </c>
      <c r="D14" s="409"/>
      <c r="E14" s="615"/>
      <c r="F14" s="615"/>
      <c r="G14" s="403">
        <v>100854480.23</v>
      </c>
      <c r="H14" s="391">
        <f t="shared" si="1"/>
        <v>100854480.23</v>
      </c>
      <c r="I14" s="615"/>
      <c r="J14" s="615"/>
      <c r="K14" s="615"/>
      <c r="L14" s="403">
        <v>3916397.3800000004</v>
      </c>
      <c r="M14" s="391">
        <f t="shared" si="2"/>
        <v>3916397.3800000004</v>
      </c>
      <c r="N14" s="394">
        <f t="shared" si="3"/>
        <v>100854480.23</v>
      </c>
      <c r="O14" s="403">
        <v>-14854289.609999999</v>
      </c>
      <c r="P14" s="403"/>
      <c r="Q14" s="403"/>
      <c r="R14" s="391">
        <f t="shared" si="12"/>
        <v>86000190.620000005</v>
      </c>
      <c r="S14" s="404">
        <f t="shared" si="4"/>
        <v>3916397.3800000004</v>
      </c>
      <c r="T14" s="403">
        <v>1292041.43</v>
      </c>
      <c r="U14" s="403"/>
      <c r="V14" s="403"/>
      <c r="W14" s="405">
        <f t="shared" si="5"/>
        <v>5208438.8100000005</v>
      </c>
      <c r="X14" s="394">
        <f t="shared" si="6"/>
        <v>86000190.620000005</v>
      </c>
      <c r="Y14" s="403"/>
      <c r="Z14" s="403">
        <v>100854479.89659488</v>
      </c>
      <c r="AA14" s="403"/>
      <c r="AB14" s="391">
        <f t="shared" si="13"/>
        <v>-14854289.276594877</v>
      </c>
      <c r="AC14" s="391">
        <f t="shared" si="7"/>
        <v>5208438.8100000005</v>
      </c>
      <c r="AD14" s="403">
        <f t="shared" si="17"/>
        <v>202765.81882870459</v>
      </c>
      <c r="AE14" s="403">
        <v>5303146.0786850797</v>
      </c>
      <c r="AF14" s="403"/>
      <c r="AG14" s="391">
        <f t="shared" si="14"/>
        <v>108058.55014362559</v>
      </c>
      <c r="AH14" s="483"/>
      <c r="AI14" s="403"/>
      <c r="AJ14" s="391">
        <f>AB14-AH14</f>
        <v>-14854289.276594877</v>
      </c>
      <c r="AK14" s="405">
        <f t="shared" si="11"/>
        <v>108058.55014362559</v>
      </c>
      <c r="AL14" s="406">
        <f t="shared" si="8"/>
        <v>-84669.448876590788</v>
      </c>
      <c r="AM14" s="403">
        <f t="shared" si="9"/>
        <v>23389.101267034799</v>
      </c>
      <c r="AN14" s="407">
        <f t="shared" si="10"/>
        <v>-14830900.175327843</v>
      </c>
      <c r="AO14" s="312" t="s">
        <v>153</v>
      </c>
      <c r="AP14" s="90">
        <v>91208629.430000007</v>
      </c>
      <c r="AQ14" s="333">
        <f t="shared" si="0"/>
        <v>0</v>
      </c>
      <c r="AR14" s="70"/>
      <c r="AS14" s="66"/>
    </row>
    <row r="15" spans="2:45" ht="17.649999999999999" thickBot="1">
      <c r="B15" s="45" t="s">
        <v>161</v>
      </c>
      <c r="C15" s="46">
        <v>1588</v>
      </c>
      <c r="D15" s="409"/>
      <c r="E15" s="615"/>
      <c r="F15" s="615"/>
      <c r="G15" s="403">
        <v>12799632.67</v>
      </c>
      <c r="H15" s="391">
        <f t="shared" si="1"/>
        <v>12799632.67</v>
      </c>
      <c r="I15" s="615"/>
      <c r="J15" s="615"/>
      <c r="K15" s="615"/>
      <c r="L15" s="403">
        <v>1391411.29</v>
      </c>
      <c r="M15" s="391">
        <f t="shared" si="2"/>
        <v>1391411.29</v>
      </c>
      <c r="N15" s="394">
        <f t="shared" si="3"/>
        <v>12799632.67</v>
      </c>
      <c r="O15" s="403">
        <v>-2946661.27</v>
      </c>
      <c r="P15" s="403"/>
      <c r="Q15" s="403"/>
      <c r="R15" s="391">
        <f t="shared" si="12"/>
        <v>9852971.4000000004</v>
      </c>
      <c r="S15" s="404">
        <f t="shared" si="4"/>
        <v>1391411.29</v>
      </c>
      <c r="T15" s="403">
        <v>116637.46</v>
      </c>
      <c r="U15" s="403"/>
      <c r="V15" s="403"/>
      <c r="W15" s="405">
        <f t="shared" si="5"/>
        <v>1508048.75</v>
      </c>
      <c r="X15" s="394">
        <f t="shared" si="6"/>
        <v>9852971.4000000004</v>
      </c>
      <c r="Y15" s="403"/>
      <c r="Z15" s="403">
        <v>12799632.639026254</v>
      </c>
      <c r="AA15" s="403"/>
      <c r="AB15" s="391">
        <f t="shared" si="13"/>
        <v>-2946661.239026254</v>
      </c>
      <c r="AC15" s="391">
        <f t="shared" si="7"/>
        <v>1508048.75</v>
      </c>
      <c r="AD15" s="403">
        <f t="shared" si="17"/>
        <v>19682.983958775174</v>
      </c>
      <c r="AE15" s="403">
        <v>1567406.2465623301</v>
      </c>
      <c r="AF15" s="403"/>
      <c r="AG15" s="391">
        <f t="shared" si="14"/>
        <v>-39674.512603554875</v>
      </c>
      <c r="AH15" s="483"/>
      <c r="AI15" s="403"/>
      <c r="AJ15" s="391">
        <f t="shared" si="15"/>
        <v>-2946661.239026254</v>
      </c>
      <c r="AK15" s="405">
        <f t="shared" si="11"/>
        <v>-39674.512603554875</v>
      </c>
      <c r="AL15" s="406">
        <f t="shared" si="8"/>
        <v>-16795.969062449647</v>
      </c>
      <c r="AM15" s="403">
        <f t="shared" si="9"/>
        <v>-56470.481666004518</v>
      </c>
      <c r="AN15" s="407">
        <f t="shared" si="10"/>
        <v>-3003131.7206922583</v>
      </c>
      <c r="AO15" s="312" t="s">
        <v>153</v>
      </c>
      <c r="AP15" s="90">
        <v>11361020.15</v>
      </c>
      <c r="AQ15" s="333">
        <f t="shared" si="0"/>
        <v>0</v>
      </c>
      <c r="AR15" s="70"/>
      <c r="AS15" s="66"/>
    </row>
    <row r="16" spans="2:45" ht="17.649999999999999" thickBot="1">
      <c r="B16" s="45" t="s">
        <v>162</v>
      </c>
      <c r="C16" s="46">
        <v>1589</v>
      </c>
      <c r="D16" s="409"/>
      <c r="E16" s="615"/>
      <c r="F16" s="615"/>
      <c r="G16" s="403">
        <v>-32439788.132300004</v>
      </c>
      <c r="H16" s="391">
        <f t="shared" si="1"/>
        <v>-32439788.132300004</v>
      </c>
      <c r="I16" s="615"/>
      <c r="J16" s="615"/>
      <c r="K16" s="615"/>
      <c r="L16" s="403">
        <v>1963803.31</v>
      </c>
      <c r="M16" s="391">
        <f t="shared" si="2"/>
        <v>1963803.31</v>
      </c>
      <c r="N16" s="394">
        <f t="shared" si="3"/>
        <v>-32439788.132300004</v>
      </c>
      <c r="O16" s="403">
        <v>-13470858.92</v>
      </c>
      <c r="P16" s="403"/>
      <c r="Q16" s="403"/>
      <c r="R16" s="391">
        <f t="shared" si="12"/>
        <v>-45910647.052300006</v>
      </c>
      <c r="S16" s="404">
        <f t="shared" si="4"/>
        <v>1963803.31</v>
      </c>
      <c r="T16" s="403">
        <v>-535032.31000000006</v>
      </c>
      <c r="U16" s="403"/>
      <c r="V16" s="403"/>
      <c r="W16" s="405">
        <f t="shared" si="5"/>
        <v>1428771</v>
      </c>
      <c r="X16" s="394">
        <f t="shared" si="6"/>
        <v>-45910647.052300006</v>
      </c>
      <c r="Y16" s="403"/>
      <c r="Z16" s="403">
        <v>-32439788.151117578</v>
      </c>
      <c r="AA16" s="403"/>
      <c r="AB16" s="391">
        <f t="shared" si="13"/>
        <v>-13470858.901182428</v>
      </c>
      <c r="AC16" s="391">
        <f t="shared" si="7"/>
        <v>1428771</v>
      </c>
      <c r="AD16" s="403">
        <f t="shared" si="17"/>
        <v>-169237.29196742491</v>
      </c>
      <c r="AE16" s="403">
        <v>1517756.3666427301</v>
      </c>
      <c r="AF16" s="403"/>
      <c r="AG16" s="391">
        <f>AC16+AD16-AE16+AF16</f>
        <v>-258222.65861015511</v>
      </c>
      <c r="AH16" s="483"/>
      <c r="AI16" s="403"/>
      <c r="AJ16" s="391">
        <f t="shared" si="15"/>
        <v>-13470858.901182428</v>
      </c>
      <c r="AK16" s="405">
        <f t="shared" si="11"/>
        <v>-258222.65861015511</v>
      </c>
      <c r="AL16" s="406">
        <f t="shared" si="8"/>
        <v>-76783.895736739825</v>
      </c>
      <c r="AM16" s="403">
        <f t="shared" si="9"/>
        <v>-335006.55434689496</v>
      </c>
      <c r="AN16" s="407">
        <f>AJ16+AM16</f>
        <v>-13805865.455529323</v>
      </c>
      <c r="AO16" s="312" t="s">
        <v>153</v>
      </c>
      <c r="AP16" s="90">
        <v>-44481876.052300006</v>
      </c>
      <c r="AQ16" s="333">
        <f t="shared" si="0"/>
        <v>0</v>
      </c>
      <c r="AR16" s="70"/>
      <c r="AS16" s="66"/>
    </row>
    <row r="17" spans="2:46" ht="17.649999999999999" thickBot="1">
      <c r="B17" s="51" t="s">
        <v>163</v>
      </c>
      <c r="C17" s="46">
        <v>1595</v>
      </c>
      <c r="D17" s="409"/>
      <c r="E17" s="615">
        <v>-6553737.54</v>
      </c>
      <c r="F17" s="615"/>
      <c r="G17" s="403"/>
      <c r="H17" s="391">
        <f t="shared" ref="H17:H23" si="18">D17+E17-F17+G17</f>
        <v>-6553737.54</v>
      </c>
      <c r="I17" s="615"/>
      <c r="J17" s="615">
        <v>114992</v>
      </c>
      <c r="K17" s="615"/>
      <c r="L17" s="403"/>
      <c r="M17" s="391">
        <f t="shared" ref="M17:M23" si="19">I17+J17-K17+L17</f>
        <v>114992</v>
      </c>
      <c r="N17" s="394">
        <f t="shared" si="3"/>
        <v>-6553737.54</v>
      </c>
      <c r="O17" s="403">
        <v>501.770000000484</v>
      </c>
      <c r="P17" s="403"/>
      <c r="Q17" s="403"/>
      <c r="R17" s="391">
        <f t="shared" si="12"/>
        <v>-6553235.7699999996</v>
      </c>
      <c r="S17" s="404">
        <f t="shared" si="4"/>
        <v>114992</v>
      </c>
      <c r="T17" s="403">
        <v>-78894.649999999994</v>
      </c>
      <c r="U17" s="403"/>
      <c r="V17" s="403"/>
      <c r="W17" s="405">
        <f t="shared" si="5"/>
        <v>36097.350000000006</v>
      </c>
      <c r="X17" s="394">
        <f t="shared" si="6"/>
        <v>-6553235.7699999996</v>
      </c>
      <c r="Y17" s="403"/>
      <c r="Z17" s="403">
        <v>-6553737.54</v>
      </c>
      <c r="AA17" s="403"/>
      <c r="AB17" s="391">
        <f t="shared" si="13"/>
        <v>501.77000000048429</v>
      </c>
      <c r="AC17" s="391">
        <f t="shared" si="7"/>
        <v>36097.350000000006</v>
      </c>
      <c r="AD17" s="403">
        <f>(X17+AB17)/2*0.57%</f>
        <v>-18675.291899999997</v>
      </c>
      <c r="AE17" s="403">
        <v>24878.108824999999</v>
      </c>
      <c r="AF17" s="403"/>
      <c r="AG17" s="391">
        <f t="shared" si="14"/>
        <v>-7456.0507249999901</v>
      </c>
      <c r="AH17" s="483"/>
      <c r="AI17" s="403"/>
      <c r="AJ17" s="391">
        <f>AB17-AH17</f>
        <v>501.77000000048429</v>
      </c>
      <c r="AK17" s="405">
        <f t="shared" si="11"/>
        <v>-7456.0507249999901</v>
      </c>
      <c r="AL17" s="406">
        <f>(AB17+AJ17)/2*0.57%</f>
        <v>2.8600890000027599</v>
      </c>
      <c r="AM17" s="403">
        <f>AK17+AL17</f>
        <v>-7453.1906359999875</v>
      </c>
      <c r="AN17" s="405">
        <v>0</v>
      </c>
      <c r="AO17" s="312" t="s">
        <v>157</v>
      </c>
      <c r="AP17" s="90">
        <v>-6517138.4199999999</v>
      </c>
      <c r="AQ17" s="333">
        <f t="shared" si="0"/>
        <v>0</v>
      </c>
      <c r="AR17" s="70"/>
      <c r="AS17" s="66"/>
    </row>
    <row r="18" spans="2:46" ht="15" thickBot="1">
      <c r="B18" s="51" t="s">
        <v>164</v>
      </c>
      <c r="C18" s="46">
        <v>1595</v>
      </c>
      <c r="D18" s="409"/>
      <c r="E18" s="615"/>
      <c r="F18" s="615"/>
      <c r="G18" s="403">
        <v>0</v>
      </c>
      <c r="H18" s="391">
        <f t="shared" si="18"/>
        <v>0</v>
      </c>
      <c r="I18" s="615"/>
      <c r="J18" s="615"/>
      <c r="K18" s="615"/>
      <c r="L18" s="403"/>
      <c r="M18" s="391">
        <f t="shared" si="19"/>
        <v>0</v>
      </c>
      <c r="N18" s="394">
        <f t="shared" si="3"/>
        <v>0</v>
      </c>
      <c r="O18" s="403">
        <v>0</v>
      </c>
      <c r="P18" s="403"/>
      <c r="Q18" s="403"/>
      <c r="R18" s="391">
        <f t="shared" si="12"/>
        <v>0</v>
      </c>
      <c r="S18" s="404">
        <f t="shared" si="4"/>
        <v>0</v>
      </c>
      <c r="T18" s="403">
        <v>0</v>
      </c>
      <c r="U18" s="403"/>
      <c r="V18" s="403"/>
      <c r="W18" s="405">
        <f t="shared" si="5"/>
        <v>0</v>
      </c>
      <c r="X18" s="394">
        <f t="shared" si="6"/>
        <v>0</v>
      </c>
      <c r="Y18" s="403"/>
      <c r="Z18" s="403">
        <v>0</v>
      </c>
      <c r="AA18" s="403"/>
      <c r="AB18" s="391">
        <f t="shared" si="13"/>
        <v>0</v>
      </c>
      <c r="AC18" s="391">
        <f t="shared" si="7"/>
        <v>0</v>
      </c>
      <c r="AD18" s="403">
        <f>(X18+AB18)/2*0.57%</f>
        <v>0</v>
      </c>
      <c r="AE18" s="403"/>
      <c r="AF18" s="403"/>
      <c r="AG18" s="391">
        <f t="shared" si="14"/>
        <v>0</v>
      </c>
      <c r="AH18" s="483"/>
      <c r="AI18" s="403"/>
      <c r="AJ18" s="391">
        <f t="shared" si="15"/>
        <v>0</v>
      </c>
      <c r="AK18" s="405">
        <f t="shared" si="11"/>
        <v>0</v>
      </c>
      <c r="AL18" s="406">
        <f t="shared" ref="AL18:AL23" si="20">(AB18+AJ18)/2*0.57%</f>
        <v>0</v>
      </c>
      <c r="AM18" s="403">
        <f t="shared" si="9"/>
        <v>0</v>
      </c>
      <c r="AN18" s="405">
        <f>AJ18+AM18</f>
        <v>0</v>
      </c>
      <c r="AO18" s="312" t="s">
        <v>157</v>
      </c>
      <c r="AP18" s="90"/>
      <c r="AQ18" s="333">
        <f t="shared" si="0"/>
        <v>0</v>
      </c>
      <c r="AR18" s="70"/>
      <c r="AS18" s="66"/>
    </row>
    <row r="19" spans="2:46" ht="15" thickBot="1">
      <c r="B19" s="51" t="s">
        <v>165</v>
      </c>
      <c r="C19" s="46">
        <v>1595</v>
      </c>
      <c r="D19" s="409"/>
      <c r="E19" s="615">
        <v>-3904.2200000001976</v>
      </c>
      <c r="F19" s="615"/>
      <c r="G19" s="403">
        <v>0</v>
      </c>
      <c r="H19" s="391">
        <f t="shared" si="18"/>
        <v>-3904.2200000001976</v>
      </c>
      <c r="I19" s="615"/>
      <c r="J19" s="615">
        <v>-172043.22</v>
      </c>
      <c r="K19" s="615"/>
      <c r="L19" s="403"/>
      <c r="M19" s="391">
        <f t="shared" si="19"/>
        <v>-172043.22</v>
      </c>
      <c r="N19" s="394">
        <f t="shared" si="3"/>
        <v>-3904.2200000001976</v>
      </c>
      <c r="O19" s="403">
        <v>0</v>
      </c>
      <c r="P19" s="403"/>
      <c r="Q19" s="403"/>
      <c r="R19" s="391">
        <f t="shared" si="12"/>
        <v>-3904.2200000001976</v>
      </c>
      <c r="S19" s="404">
        <f t="shared" si="4"/>
        <v>-172043.22</v>
      </c>
      <c r="T19" s="403">
        <v>-53.489999999990687</v>
      </c>
      <c r="U19" s="403"/>
      <c r="V19" s="403"/>
      <c r="W19" s="405">
        <f t="shared" si="5"/>
        <v>-172096.71</v>
      </c>
      <c r="X19" s="394">
        <f>R19</f>
        <v>-3904.2200000001976</v>
      </c>
      <c r="Y19" s="403"/>
      <c r="Z19" s="403">
        <f>X19</f>
        <v>-3904.2200000001976</v>
      </c>
      <c r="AA19" s="403"/>
      <c r="AB19" s="391">
        <f t="shared" si="13"/>
        <v>0</v>
      </c>
      <c r="AC19" s="391">
        <f t="shared" si="7"/>
        <v>-172096.71</v>
      </c>
      <c r="AD19" s="403"/>
      <c r="AE19" s="403">
        <f>AC19</f>
        <v>-172096.71</v>
      </c>
      <c r="AF19" s="403"/>
      <c r="AG19" s="391">
        <f t="shared" si="14"/>
        <v>0</v>
      </c>
      <c r="AH19" s="483"/>
      <c r="AI19" s="403"/>
      <c r="AJ19" s="391">
        <f t="shared" si="15"/>
        <v>0</v>
      </c>
      <c r="AK19" s="405">
        <f t="shared" si="11"/>
        <v>0</v>
      </c>
      <c r="AL19" s="406">
        <f t="shared" si="20"/>
        <v>0</v>
      </c>
      <c r="AM19" s="403">
        <f t="shared" si="9"/>
        <v>0</v>
      </c>
      <c r="AN19" s="405">
        <f t="shared" ref="AN19:AN28" si="21">AJ19+AM19</f>
        <v>0</v>
      </c>
      <c r="AO19" s="312" t="s">
        <v>157</v>
      </c>
      <c r="AP19" s="90">
        <v>-176000.93</v>
      </c>
      <c r="AQ19" s="333">
        <f t="shared" si="0"/>
        <v>0</v>
      </c>
      <c r="AR19" s="70"/>
      <c r="AS19" s="66"/>
    </row>
    <row r="20" spans="2:46" ht="15" thickBot="1">
      <c r="B20" s="52" t="s">
        <v>166</v>
      </c>
      <c r="C20" s="53">
        <v>1595</v>
      </c>
      <c r="D20" s="409"/>
      <c r="E20" s="615"/>
      <c r="F20" s="615"/>
      <c r="G20" s="403">
        <v>0</v>
      </c>
      <c r="H20" s="391">
        <f t="shared" si="18"/>
        <v>0</v>
      </c>
      <c r="I20" s="615"/>
      <c r="J20" s="615"/>
      <c r="K20" s="615"/>
      <c r="L20" s="403"/>
      <c r="M20" s="391">
        <f t="shared" si="19"/>
        <v>0</v>
      </c>
      <c r="N20" s="394">
        <f t="shared" si="3"/>
        <v>0</v>
      </c>
      <c r="O20" s="403">
        <v>0</v>
      </c>
      <c r="P20" s="403"/>
      <c r="Q20" s="403"/>
      <c r="R20" s="391">
        <f t="shared" si="12"/>
        <v>0</v>
      </c>
      <c r="S20" s="404">
        <f t="shared" si="4"/>
        <v>0</v>
      </c>
      <c r="T20" s="403">
        <v>0</v>
      </c>
      <c r="U20" s="403"/>
      <c r="V20" s="403"/>
      <c r="W20" s="405">
        <f t="shared" si="5"/>
        <v>0</v>
      </c>
      <c r="X20" s="394">
        <f t="shared" si="6"/>
        <v>0</v>
      </c>
      <c r="Y20" s="403"/>
      <c r="Z20" s="403">
        <v>0</v>
      </c>
      <c r="AA20" s="403"/>
      <c r="AB20" s="391">
        <f t="shared" si="13"/>
        <v>0</v>
      </c>
      <c r="AC20" s="391">
        <f t="shared" si="7"/>
        <v>0</v>
      </c>
      <c r="AD20" s="403">
        <f>(X20+AB20)/2*0.57%</f>
        <v>0</v>
      </c>
      <c r="AE20" s="403"/>
      <c r="AF20" s="403"/>
      <c r="AG20" s="391">
        <f t="shared" si="14"/>
        <v>0</v>
      </c>
      <c r="AH20" s="483"/>
      <c r="AI20" s="403"/>
      <c r="AJ20" s="391">
        <f t="shared" si="15"/>
        <v>0</v>
      </c>
      <c r="AK20" s="405">
        <f t="shared" si="11"/>
        <v>0</v>
      </c>
      <c r="AL20" s="406">
        <f t="shared" si="20"/>
        <v>0</v>
      </c>
      <c r="AM20" s="403">
        <f t="shared" si="9"/>
        <v>0</v>
      </c>
      <c r="AN20" s="405">
        <f>AJ20+AM20</f>
        <v>0</v>
      </c>
      <c r="AO20" s="312" t="s">
        <v>157</v>
      </c>
      <c r="AP20" s="90"/>
      <c r="AQ20" s="333">
        <f t="shared" si="0"/>
        <v>0</v>
      </c>
      <c r="AR20" s="70"/>
      <c r="AS20" s="66"/>
    </row>
    <row r="21" spans="2:46" ht="15" thickBot="1">
      <c r="B21" s="54" t="s">
        <v>167</v>
      </c>
      <c r="C21" s="53">
        <v>1595</v>
      </c>
      <c r="D21" s="409"/>
      <c r="E21" s="615">
        <v>-70900.859999999797</v>
      </c>
      <c r="F21" s="615"/>
      <c r="G21" s="403"/>
      <c r="H21" s="391">
        <f>D21+E21-F21+G21</f>
        <v>-70900.859999999797</v>
      </c>
      <c r="I21" s="615"/>
      <c r="J21" s="615">
        <v>17815.53</v>
      </c>
      <c r="K21" s="615"/>
      <c r="L21" s="403"/>
      <c r="M21" s="391">
        <f>I21+J21-K21+L21</f>
        <v>17815.53</v>
      </c>
      <c r="N21" s="394">
        <f t="shared" si="3"/>
        <v>-70900.859999999797</v>
      </c>
      <c r="O21" s="403">
        <v>-77.330000000205501</v>
      </c>
      <c r="P21" s="403"/>
      <c r="Q21" s="403"/>
      <c r="R21" s="391">
        <f t="shared" si="12"/>
        <v>-70978.19</v>
      </c>
      <c r="S21" s="404">
        <f t="shared" si="4"/>
        <v>17815.53</v>
      </c>
      <c r="T21" s="403">
        <v>-972.28999999999724</v>
      </c>
      <c r="U21" s="403"/>
      <c r="V21" s="403"/>
      <c r="W21" s="405">
        <f t="shared" si="5"/>
        <v>16843.240000000002</v>
      </c>
      <c r="X21" s="394">
        <f t="shared" si="6"/>
        <v>-70978.19</v>
      </c>
      <c r="Y21" s="403"/>
      <c r="Z21" s="403">
        <v>0</v>
      </c>
      <c r="AA21" s="403"/>
      <c r="AB21" s="391">
        <f t="shared" si="13"/>
        <v>-70978.19</v>
      </c>
      <c r="AC21" s="391">
        <f t="shared" si="7"/>
        <v>16843.240000000002</v>
      </c>
      <c r="AD21" s="403">
        <f>(X21+AB21)/2*0.57%</f>
        <v>-404.57568299999997</v>
      </c>
      <c r="AE21" s="403"/>
      <c r="AF21" s="403"/>
      <c r="AG21" s="391">
        <f t="shared" si="14"/>
        <v>16438.664317000002</v>
      </c>
      <c r="AH21" s="483"/>
      <c r="AI21" s="403"/>
      <c r="AJ21" s="391">
        <f t="shared" si="15"/>
        <v>-70978.19</v>
      </c>
      <c r="AK21" s="405">
        <f t="shared" si="11"/>
        <v>16438.664317000002</v>
      </c>
      <c r="AL21" s="406">
        <f t="shared" si="20"/>
        <v>-404.57568299999997</v>
      </c>
      <c r="AM21" s="403">
        <f t="shared" si="9"/>
        <v>16034.088634000003</v>
      </c>
      <c r="AN21" s="407">
        <f>AJ21+AM21</f>
        <v>-54944.101366000003</v>
      </c>
      <c r="AO21" s="312" t="s">
        <v>153</v>
      </c>
      <c r="AP21" s="90">
        <v>-54134.95</v>
      </c>
      <c r="AQ21" s="333">
        <f t="shared" si="0"/>
        <v>0</v>
      </c>
      <c r="AR21" s="70"/>
      <c r="AS21" s="66"/>
    </row>
    <row r="22" spans="2:46" ht="15" thickBot="1">
      <c r="B22" s="54" t="s">
        <v>168</v>
      </c>
      <c r="C22" s="53">
        <v>1595</v>
      </c>
      <c r="D22" s="409"/>
      <c r="E22" s="615">
        <v>-125494.94</v>
      </c>
      <c r="F22" s="615"/>
      <c r="G22" s="403"/>
      <c r="H22" s="391">
        <f t="shared" si="18"/>
        <v>-125494.94</v>
      </c>
      <c r="I22" s="615"/>
      <c r="J22" s="615">
        <v>102246.41</v>
      </c>
      <c r="K22" s="615"/>
      <c r="L22" s="403"/>
      <c r="M22" s="391">
        <f t="shared" si="19"/>
        <v>102246.41</v>
      </c>
      <c r="N22" s="394">
        <f t="shared" si="3"/>
        <v>-125494.94</v>
      </c>
      <c r="O22" s="403">
        <v>24.8600000000006</v>
      </c>
      <c r="P22" s="403"/>
      <c r="Q22" s="403"/>
      <c r="R22" s="391">
        <f t="shared" si="12"/>
        <v>-125470.08</v>
      </c>
      <c r="S22" s="404">
        <f t="shared" si="4"/>
        <v>102246.41</v>
      </c>
      <c r="T22" s="403">
        <v>-1719.9100000000035</v>
      </c>
      <c r="U22" s="403"/>
      <c r="V22" s="403"/>
      <c r="W22" s="405">
        <f t="shared" si="5"/>
        <v>100526.5</v>
      </c>
      <c r="X22" s="394">
        <f t="shared" si="6"/>
        <v>-125470.08</v>
      </c>
      <c r="Y22" s="403"/>
      <c r="Z22" s="403">
        <v>0</v>
      </c>
      <c r="AA22" s="403"/>
      <c r="AB22" s="391">
        <f t="shared" si="13"/>
        <v>-125470.08</v>
      </c>
      <c r="AC22" s="391">
        <f t="shared" si="7"/>
        <v>100526.5</v>
      </c>
      <c r="AD22" s="403">
        <f>(X22+AB22)/2*0.57%</f>
        <v>-715.17945599999996</v>
      </c>
      <c r="AE22" s="403"/>
      <c r="AF22" s="403"/>
      <c r="AG22" s="391">
        <f t="shared" si="14"/>
        <v>99811.320544000002</v>
      </c>
      <c r="AH22" s="483"/>
      <c r="AI22" s="403"/>
      <c r="AJ22" s="391">
        <f t="shared" si="15"/>
        <v>-125470.08</v>
      </c>
      <c r="AK22" s="405">
        <f t="shared" si="11"/>
        <v>99811.320544000002</v>
      </c>
      <c r="AL22" s="406">
        <f t="shared" si="20"/>
        <v>-715.17945599999996</v>
      </c>
      <c r="AM22" s="403">
        <f t="shared" si="9"/>
        <v>99096.141088000004</v>
      </c>
      <c r="AN22" s="407">
        <f>AJ22+AM22</f>
        <v>-26373.938911999998</v>
      </c>
      <c r="AO22" s="312" t="s">
        <v>153</v>
      </c>
      <c r="AP22" s="90">
        <v>-24943.58</v>
      </c>
      <c r="AQ22" s="333">
        <f t="shared" si="0"/>
        <v>0</v>
      </c>
      <c r="AR22" s="70"/>
      <c r="AS22" s="66"/>
    </row>
    <row r="23" spans="2:46" ht="15" thickBot="1">
      <c r="B23" s="52" t="s">
        <v>169</v>
      </c>
      <c r="C23" s="53">
        <v>1595</v>
      </c>
      <c r="D23" s="409"/>
      <c r="E23" s="615">
        <v>-31856767.079999998</v>
      </c>
      <c r="F23" s="615"/>
      <c r="G23" s="403"/>
      <c r="H23" s="391">
        <f t="shared" si="18"/>
        <v>-31856767.079999998</v>
      </c>
      <c r="I23" s="615"/>
      <c r="J23" s="615">
        <v>-3264684.62</v>
      </c>
      <c r="K23" s="615"/>
      <c r="L23" s="403"/>
      <c r="M23" s="391">
        <f t="shared" si="19"/>
        <v>-3264684.62</v>
      </c>
      <c r="N23" s="394">
        <f t="shared" si="3"/>
        <v>-31856767.079999998</v>
      </c>
      <c r="O23" s="403">
        <v>40881483.829999998</v>
      </c>
      <c r="P23" s="403"/>
      <c r="Q23" s="403"/>
      <c r="R23" s="391">
        <f>N23+O23-P23+Q23</f>
        <v>9024716.75</v>
      </c>
      <c r="S23" s="404">
        <f t="shared" si="4"/>
        <v>-3264684.62</v>
      </c>
      <c r="T23" s="403">
        <v>-259027.35999999987</v>
      </c>
      <c r="U23" s="403"/>
      <c r="V23" s="403"/>
      <c r="W23" s="405">
        <f t="shared" si="5"/>
        <v>-3523711.98</v>
      </c>
      <c r="X23" s="394">
        <f t="shared" si="6"/>
        <v>9024716.75</v>
      </c>
      <c r="Y23" s="403"/>
      <c r="Z23" s="403">
        <v>0</v>
      </c>
      <c r="AA23" s="403"/>
      <c r="AB23" s="391">
        <f t="shared" si="13"/>
        <v>9024716.75</v>
      </c>
      <c r="AC23" s="391">
        <f t="shared" si="7"/>
        <v>-3523711.98</v>
      </c>
      <c r="AD23" s="403">
        <f>(X23+AB23)/2*0.57%</f>
        <v>51440.885474999995</v>
      </c>
      <c r="AE23" s="403"/>
      <c r="AF23" s="403"/>
      <c r="AG23" s="391">
        <f t="shared" si="14"/>
        <v>-3472271.0945250001</v>
      </c>
      <c r="AH23" s="483"/>
      <c r="AI23" s="403"/>
      <c r="AJ23" s="391">
        <f t="shared" si="15"/>
        <v>9024716.75</v>
      </c>
      <c r="AK23" s="405">
        <f t="shared" ref="AK23:AK28" si="22">AG23-AI23</f>
        <v>-3472271.0945250001</v>
      </c>
      <c r="AL23" s="406">
        <f t="shared" si="20"/>
        <v>51440.885474999995</v>
      </c>
      <c r="AM23" s="403">
        <f t="shared" si="9"/>
        <v>-3420830.2090500002</v>
      </c>
      <c r="AN23" s="405">
        <v>0</v>
      </c>
      <c r="AO23" s="312" t="s">
        <v>157</v>
      </c>
      <c r="AP23" s="90">
        <v>5501004.7699999921</v>
      </c>
      <c r="AQ23" s="333">
        <f t="shared" si="0"/>
        <v>-7.4505805969238281E-9</v>
      </c>
      <c r="AR23" s="70"/>
      <c r="AS23" s="66"/>
      <c r="AT23" s="66"/>
    </row>
    <row r="24" spans="2:46" ht="15" thickBot="1">
      <c r="B24" s="52" t="s">
        <v>170</v>
      </c>
      <c r="C24" s="53">
        <v>1595</v>
      </c>
      <c r="D24" s="411"/>
      <c r="E24" s="412"/>
      <c r="F24" s="412"/>
      <c r="G24" s="412"/>
      <c r="H24" s="391">
        <f t="shared" si="1"/>
        <v>0</v>
      </c>
      <c r="I24" s="412"/>
      <c r="J24" s="412"/>
      <c r="K24" s="412"/>
      <c r="L24" s="412"/>
      <c r="M24" s="391">
        <f t="shared" ref="M24:M29" si="23">L24</f>
        <v>0</v>
      </c>
      <c r="N24" s="394">
        <f t="shared" si="3"/>
        <v>0</v>
      </c>
      <c r="O24" s="403"/>
      <c r="P24" s="403"/>
      <c r="Q24" s="403"/>
      <c r="R24" s="391">
        <f t="shared" si="12"/>
        <v>0</v>
      </c>
      <c r="S24" s="404">
        <f t="shared" si="4"/>
        <v>0</v>
      </c>
      <c r="T24" s="403"/>
      <c r="U24" s="403"/>
      <c r="V24" s="403"/>
      <c r="W24" s="405">
        <f t="shared" si="5"/>
        <v>0</v>
      </c>
      <c r="X24" s="394">
        <f>R24</f>
        <v>0</v>
      </c>
      <c r="Y24" s="403"/>
      <c r="Z24" s="403">
        <v>0</v>
      </c>
      <c r="AA24" s="403"/>
      <c r="AB24" s="391">
        <f t="shared" si="13"/>
        <v>0</v>
      </c>
      <c r="AC24" s="391">
        <f t="shared" si="7"/>
        <v>0</v>
      </c>
      <c r="AD24" s="403">
        <f>(X24+AB24)/2*0.57%</f>
        <v>0</v>
      </c>
      <c r="AE24" s="403"/>
      <c r="AF24" s="403"/>
      <c r="AG24" s="391">
        <f t="shared" si="14"/>
        <v>0</v>
      </c>
      <c r="AH24" s="483"/>
      <c r="AI24" s="403"/>
      <c r="AJ24" s="391">
        <f t="shared" si="15"/>
        <v>0</v>
      </c>
      <c r="AK24" s="405">
        <f t="shared" si="22"/>
        <v>0</v>
      </c>
      <c r="AL24" s="406">
        <f>(AB24+AJ24)/2*0.57%</f>
        <v>0</v>
      </c>
      <c r="AM24" s="403">
        <f>AK24+AL24</f>
        <v>0</v>
      </c>
      <c r="AN24" s="407">
        <f>AJ24+AM24</f>
        <v>0</v>
      </c>
      <c r="AO24" s="312" t="s">
        <v>157</v>
      </c>
      <c r="AP24" s="90"/>
      <c r="AQ24" s="333">
        <f t="shared" si="0"/>
        <v>0</v>
      </c>
      <c r="AR24" s="70"/>
    </row>
    <row r="25" spans="2:46" ht="15" thickBot="1">
      <c r="B25" s="52" t="s">
        <v>171</v>
      </c>
      <c r="C25" s="53">
        <v>1595</v>
      </c>
      <c r="D25" s="411"/>
      <c r="E25" s="412"/>
      <c r="F25" s="412"/>
      <c r="G25" s="412"/>
      <c r="H25" s="391">
        <f t="shared" si="1"/>
        <v>0</v>
      </c>
      <c r="I25" s="412"/>
      <c r="J25" s="412"/>
      <c r="K25" s="412"/>
      <c r="L25" s="412"/>
      <c r="M25" s="391">
        <f t="shared" si="23"/>
        <v>0</v>
      </c>
      <c r="N25" s="394">
        <f t="shared" si="3"/>
        <v>0</v>
      </c>
      <c r="O25" s="403"/>
      <c r="P25" s="403"/>
      <c r="Q25" s="403"/>
      <c r="R25" s="391">
        <f>N25+O25-P25+Q25</f>
        <v>0</v>
      </c>
      <c r="S25" s="404">
        <f>M25</f>
        <v>0</v>
      </c>
      <c r="T25" s="403"/>
      <c r="U25" s="403"/>
      <c r="V25" s="403"/>
      <c r="W25" s="405">
        <f>S25+T25-U25+V25</f>
        <v>0</v>
      </c>
      <c r="X25" s="394">
        <f>R25</f>
        <v>0</v>
      </c>
      <c r="Y25" s="403">
        <v>57447913.109322101</v>
      </c>
      <c r="Z25" s="403">
        <v>57447913.109322101</v>
      </c>
      <c r="AA25" s="403"/>
      <c r="AB25" s="391">
        <f>X25+Y25-Z25+AA25</f>
        <v>0</v>
      </c>
      <c r="AC25" s="391">
        <f>W25</f>
        <v>0</v>
      </c>
      <c r="AD25" s="403">
        <v>-3337737.9947731402</v>
      </c>
      <c r="AE25" s="403">
        <v>-3337737.9947731402</v>
      </c>
      <c r="AF25" s="403"/>
      <c r="AG25" s="391">
        <f>AC25+AD25-AE25+AF25</f>
        <v>0</v>
      </c>
      <c r="AH25" s="483"/>
      <c r="AI25" s="403"/>
      <c r="AJ25" s="391">
        <f>AB25-AH25</f>
        <v>0</v>
      </c>
      <c r="AK25" s="405">
        <f t="shared" si="22"/>
        <v>0</v>
      </c>
      <c r="AL25" s="406"/>
      <c r="AM25" s="403">
        <f t="shared" si="9"/>
        <v>0</v>
      </c>
      <c r="AN25" s="407">
        <f t="shared" si="21"/>
        <v>0</v>
      </c>
      <c r="AO25" s="312" t="s">
        <v>157</v>
      </c>
      <c r="AP25" s="90"/>
      <c r="AQ25" s="333">
        <f t="shared" si="0"/>
        <v>0</v>
      </c>
      <c r="AR25" s="70"/>
      <c r="AT25" s="66"/>
    </row>
    <row r="26" spans="2:46" ht="15" thickBot="1">
      <c r="B26" s="54" t="s">
        <v>172</v>
      </c>
      <c r="C26" s="53">
        <v>1595</v>
      </c>
      <c r="D26" s="411"/>
      <c r="E26" s="412"/>
      <c r="F26" s="412"/>
      <c r="G26" s="412"/>
      <c r="H26" s="391">
        <f t="shared" si="1"/>
        <v>0</v>
      </c>
      <c r="I26" s="412"/>
      <c r="J26" s="412"/>
      <c r="K26" s="412"/>
      <c r="L26" s="412"/>
      <c r="M26" s="391">
        <f t="shared" si="23"/>
        <v>0</v>
      </c>
      <c r="N26" s="394">
        <f t="shared" si="3"/>
        <v>0</v>
      </c>
      <c r="O26" s="403"/>
      <c r="P26" s="403"/>
      <c r="Q26" s="403"/>
      <c r="R26" s="391">
        <f>N26+O26-P26+Q26</f>
        <v>0</v>
      </c>
      <c r="S26" s="404">
        <f>M26</f>
        <v>0</v>
      </c>
      <c r="T26" s="403"/>
      <c r="U26" s="403"/>
      <c r="V26" s="403"/>
      <c r="W26" s="405">
        <f>S26+T26-U26+V26</f>
        <v>0</v>
      </c>
      <c r="X26" s="394">
        <f>R26</f>
        <v>0</v>
      </c>
      <c r="Y26" s="403"/>
      <c r="Z26" s="403"/>
      <c r="AA26" s="403"/>
      <c r="AB26" s="391">
        <f>X26+Y26-Z26+AA26</f>
        <v>0</v>
      </c>
      <c r="AC26" s="391">
        <f>W26</f>
        <v>0</v>
      </c>
      <c r="AD26" s="403"/>
      <c r="AE26" s="403"/>
      <c r="AF26" s="403"/>
      <c r="AG26" s="391">
        <f t="shared" si="14"/>
        <v>0</v>
      </c>
      <c r="AH26" s="483"/>
      <c r="AI26" s="403"/>
      <c r="AJ26" s="391">
        <f>AB26-AH26</f>
        <v>0</v>
      </c>
      <c r="AK26" s="405">
        <f t="shared" si="22"/>
        <v>0</v>
      </c>
      <c r="AL26" s="406"/>
      <c r="AM26" s="403">
        <f t="shared" si="9"/>
        <v>0</v>
      </c>
      <c r="AN26" s="407">
        <f t="shared" si="21"/>
        <v>0</v>
      </c>
      <c r="AO26" s="312" t="s">
        <v>157</v>
      </c>
      <c r="AP26" s="90"/>
      <c r="AQ26" s="333">
        <f t="shared" si="0"/>
        <v>0</v>
      </c>
      <c r="AR26" s="70"/>
    </row>
    <row r="27" spans="2:46" ht="15" thickBot="1">
      <c r="B27" s="54" t="s">
        <v>173</v>
      </c>
      <c r="C27" s="53">
        <v>1595</v>
      </c>
      <c r="D27" s="411"/>
      <c r="E27" s="412"/>
      <c r="F27" s="412"/>
      <c r="G27" s="412"/>
      <c r="H27" s="391">
        <f t="shared" si="1"/>
        <v>0</v>
      </c>
      <c r="I27" s="412"/>
      <c r="J27" s="412"/>
      <c r="K27" s="412"/>
      <c r="L27" s="412"/>
      <c r="M27" s="391">
        <f t="shared" si="23"/>
        <v>0</v>
      </c>
      <c r="N27" s="394">
        <f t="shared" si="3"/>
        <v>0</v>
      </c>
      <c r="O27" s="403"/>
      <c r="P27" s="403"/>
      <c r="Q27" s="403"/>
      <c r="R27" s="391">
        <f>N27+O27-P27+Q27</f>
        <v>0</v>
      </c>
      <c r="S27" s="404">
        <f>M27</f>
        <v>0</v>
      </c>
      <c r="T27" s="403"/>
      <c r="U27" s="403"/>
      <c r="V27" s="403"/>
      <c r="W27" s="405">
        <f>S27+T27-U27+V27</f>
        <v>0</v>
      </c>
      <c r="X27" s="394">
        <f>R27</f>
        <v>0</v>
      </c>
      <c r="Y27" s="403"/>
      <c r="Z27" s="403"/>
      <c r="AA27" s="403"/>
      <c r="AB27" s="391">
        <f>X27+Y27-Z27+AA27</f>
        <v>0</v>
      </c>
      <c r="AC27" s="391">
        <f>W27</f>
        <v>0</v>
      </c>
      <c r="AD27" s="403"/>
      <c r="AE27" s="403"/>
      <c r="AF27" s="403"/>
      <c r="AG27" s="391">
        <f t="shared" si="14"/>
        <v>0</v>
      </c>
      <c r="AH27" s="483"/>
      <c r="AI27" s="403"/>
      <c r="AJ27" s="391">
        <f>AB27-AH27</f>
        <v>0</v>
      </c>
      <c r="AK27" s="405">
        <f t="shared" si="22"/>
        <v>0</v>
      </c>
      <c r="AL27" s="406"/>
      <c r="AM27" s="403">
        <f t="shared" si="9"/>
        <v>0</v>
      </c>
      <c r="AN27" s="407">
        <f t="shared" si="21"/>
        <v>0</v>
      </c>
      <c r="AO27" s="312" t="s">
        <v>157</v>
      </c>
      <c r="AP27" s="90"/>
      <c r="AQ27" s="333">
        <f t="shared" si="0"/>
        <v>0</v>
      </c>
      <c r="AR27" s="70"/>
    </row>
    <row r="28" spans="2:46" ht="15" thickBot="1">
      <c r="B28" s="54" t="s">
        <v>174</v>
      </c>
      <c r="C28" s="53">
        <v>1595</v>
      </c>
      <c r="D28" s="411"/>
      <c r="E28" s="412"/>
      <c r="F28" s="412"/>
      <c r="G28" s="412"/>
      <c r="H28" s="391">
        <f t="shared" si="1"/>
        <v>0</v>
      </c>
      <c r="I28" s="412"/>
      <c r="J28" s="412"/>
      <c r="K28" s="412"/>
      <c r="L28" s="412"/>
      <c r="M28" s="391">
        <f t="shared" si="23"/>
        <v>0</v>
      </c>
      <c r="N28" s="394">
        <f t="shared" si="3"/>
        <v>0</v>
      </c>
      <c r="O28" s="403"/>
      <c r="P28" s="403"/>
      <c r="Q28" s="403"/>
      <c r="R28" s="391">
        <f>N28+O28-P28+Q28</f>
        <v>0</v>
      </c>
      <c r="S28" s="404">
        <f>M28</f>
        <v>0</v>
      </c>
      <c r="T28" s="403"/>
      <c r="U28" s="403"/>
      <c r="V28" s="403"/>
      <c r="W28" s="405">
        <f>S28+T28-U28+V28</f>
        <v>0</v>
      </c>
      <c r="X28" s="394">
        <f>R28</f>
        <v>0</v>
      </c>
      <c r="Y28" s="403"/>
      <c r="Z28" s="403"/>
      <c r="AA28" s="403"/>
      <c r="AB28" s="391">
        <f>X28+Y28-Z28+AA28</f>
        <v>0</v>
      </c>
      <c r="AC28" s="391">
        <f>W28</f>
        <v>0</v>
      </c>
      <c r="AD28" s="403"/>
      <c r="AE28" s="403"/>
      <c r="AF28" s="403"/>
      <c r="AG28" s="391">
        <f t="shared" si="14"/>
        <v>0</v>
      </c>
      <c r="AH28" s="483"/>
      <c r="AI28" s="403"/>
      <c r="AJ28" s="391">
        <f>AB28-AH28</f>
        <v>0</v>
      </c>
      <c r="AK28" s="405">
        <f t="shared" si="22"/>
        <v>0</v>
      </c>
      <c r="AL28" s="406"/>
      <c r="AM28" s="403">
        <f t="shared" si="9"/>
        <v>0</v>
      </c>
      <c r="AN28" s="407">
        <f t="shared" si="21"/>
        <v>0</v>
      </c>
      <c r="AO28" s="312" t="s">
        <v>157</v>
      </c>
      <c r="AP28" s="90"/>
      <c r="AQ28" s="333">
        <f t="shared" si="0"/>
        <v>0</v>
      </c>
      <c r="AR28" s="70"/>
    </row>
    <row r="29" spans="2:46" ht="17.25" customHeight="1" thickBot="1">
      <c r="B29" s="52" t="s">
        <v>175</v>
      </c>
      <c r="C29" s="53">
        <v>1595</v>
      </c>
      <c r="D29" s="411"/>
      <c r="E29" s="412"/>
      <c r="F29" s="412"/>
      <c r="G29" s="412"/>
      <c r="H29" s="391">
        <f t="shared" si="1"/>
        <v>0</v>
      </c>
      <c r="I29" s="412"/>
      <c r="J29" s="412"/>
      <c r="K29" s="412"/>
      <c r="L29" s="412"/>
      <c r="M29" s="391">
        <f t="shared" si="23"/>
        <v>0</v>
      </c>
      <c r="N29" s="394">
        <f t="shared" si="3"/>
        <v>0</v>
      </c>
      <c r="O29" s="403"/>
      <c r="P29" s="403"/>
      <c r="Q29" s="403"/>
      <c r="R29" s="391">
        <f t="shared" si="12"/>
        <v>0</v>
      </c>
      <c r="S29" s="404">
        <f t="shared" si="4"/>
        <v>0</v>
      </c>
      <c r="T29" s="403"/>
      <c r="U29" s="403"/>
      <c r="V29" s="403"/>
      <c r="W29" s="405">
        <f t="shared" si="5"/>
        <v>0</v>
      </c>
      <c r="X29" s="394">
        <f t="shared" si="6"/>
        <v>0</v>
      </c>
      <c r="Y29" s="403"/>
      <c r="Z29" s="403"/>
      <c r="AA29" s="403"/>
      <c r="AB29" s="391">
        <f t="shared" si="13"/>
        <v>0</v>
      </c>
      <c r="AC29" s="391">
        <f t="shared" si="7"/>
        <v>0</v>
      </c>
      <c r="AD29" s="403"/>
      <c r="AE29" s="403"/>
      <c r="AF29" s="403"/>
      <c r="AG29" s="391">
        <f t="shared" si="14"/>
        <v>0</v>
      </c>
      <c r="AH29" s="483"/>
      <c r="AI29" s="403"/>
      <c r="AJ29" s="391">
        <f t="shared" si="15"/>
        <v>0</v>
      </c>
      <c r="AK29" s="405">
        <f t="shared" si="11"/>
        <v>0</v>
      </c>
      <c r="AL29" s="406"/>
      <c r="AM29" s="403">
        <f t="shared" si="9"/>
        <v>0</v>
      </c>
      <c r="AN29" s="407">
        <f>AJ29+AM29</f>
        <v>0</v>
      </c>
      <c r="AO29" s="312" t="s">
        <v>157</v>
      </c>
      <c r="AP29" s="90"/>
      <c r="AQ29" s="333">
        <f t="shared" si="0"/>
        <v>0</v>
      </c>
      <c r="AR29" s="70"/>
    </row>
    <row r="30" spans="2:46" ht="15" thickBot="1">
      <c r="B30" s="52"/>
      <c r="C30" s="53"/>
      <c r="D30" s="413"/>
      <c r="E30" s="391"/>
      <c r="F30" s="391"/>
      <c r="G30" s="391"/>
      <c r="H30" s="391"/>
      <c r="I30" s="391"/>
      <c r="J30" s="391"/>
      <c r="K30" s="391"/>
      <c r="L30" s="391"/>
      <c r="M30" s="391"/>
      <c r="N30" s="394"/>
      <c r="O30" s="391"/>
      <c r="P30" s="391"/>
      <c r="Q30" s="391"/>
      <c r="R30" s="391"/>
      <c r="S30" s="391"/>
      <c r="T30" s="391"/>
      <c r="U30" s="391"/>
      <c r="V30" s="391"/>
      <c r="W30" s="405"/>
      <c r="X30" s="394"/>
      <c r="Y30" s="391"/>
      <c r="Z30" s="391"/>
      <c r="AA30" s="391"/>
      <c r="AB30" s="391"/>
      <c r="AC30" s="391"/>
      <c r="AD30" s="391"/>
      <c r="AE30" s="391"/>
      <c r="AF30" s="391"/>
      <c r="AG30" s="391"/>
      <c r="AH30" s="415"/>
      <c r="AI30" s="414"/>
      <c r="AJ30" s="391"/>
      <c r="AK30" s="405"/>
      <c r="AL30" s="415"/>
      <c r="AM30" s="416"/>
      <c r="AN30" s="405"/>
      <c r="AO30" s="321"/>
      <c r="AP30" s="57"/>
      <c r="AQ30" s="333"/>
      <c r="AR30" s="70"/>
    </row>
    <row r="31" spans="2:46" ht="15" thickBot="1">
      <c r="B31" s="56" t="s">
        <v>176</v>
      </c>
      <c r="C31" s="46"/>
      <c r="D31" s="417"/>
      <c r="E31" s="418"/>
      <c r="F31" s="418"/>
      <c r="G31" s="418"/>
      <c r="H31" s="391"/>
      <c r="I31" s="418"/>
      <c r="J31" s="418"/>
      <c r="K31" s="418"/>
      <c r="L31" s="418"/>
      <c r="M31" s="391"/>
      <c r="N31" s="394"/>
      <c r="O31" s="391"/>
      <c r="P31" s="391"/>
      <c r="Q31" s="391"/>
      <c r="R31" s="391"/>
      <c r="S31" s="391"/>
      <c r="T31" s="391"/>
      <c r="U31" s="391"/>
      <c r="V31" s="391"/>
      <c r="W31" s="405"/>
      <c r="X31" s="394"/>
      <c r="Y31" s="391"/>
      <c r="Z31" s="391"/>
      <c r="AA31" s="391"/>
      <c r="AB31" s="391"/>
      <c r="AC31" s="391"/>
      <c r="AD31" s="391"/>
      <c r="AE31" s="391"/>
      <c r="AF31" s="391"/>
      <c r="AG31" s="391"/>
      <c r="AH31" s="419"/>
      <c r="AI31" s="418"/>
      <c r="AJ31" s="391"/>
      <c r="AK31" s="405"/>
      <c r="AL31" s="419"/>
      <c r="AM31" s="414"/>
      <c r="AN31" s="405"/>
      <c r="AO31" s="88"/>
      <c r="AP31" s="57"/>
      <c r="AQ31" s="47"/>
      <c r="AR31" s="70"/>
    </row>
    <row r="32" spans="2:46" ht="15" thickBot="1">
      <c r="B32" s="45"/>
      <c r="C32" s="58"/>
      <c r="D32" s="413"/>
      <c r="E32" s="391"/>
      <c r="F32" s="391"/>
      <c r="G32" s="391"/>
      <c r="H32" s="391"/>
      <c r="I32" s="391"/>
      <c r="J32" s="391"/>
      <c r="K32" s="391"/>
      <c r="L32" s="391"/>
      <c r="M32" s="391"/>
      <c r="N32" s="394"/>
      <c r="O32" s="391"/>
      <c r="P32" s="391"/>
      <c r="Q32" s="391"/>
      <c r="R32" s="391"/>
      <c r="S32" s="391"/>
      <c r="T32" s="391"/>
      <c r="U32" s="391"/>
      <c r="V32" s="391"/>
      <c r="W32" s="405"/>
      <c r="X32" s="394"/>
      <c r="Y32" s="391"/>
      <c r="Z32" s="391"/>
      <c r="AA32" s="391"/>
      <c r="AB32" s="391"/>
      <c r="AC32" s="391"/>
      <c r="AD32" s="391"/>
      <c r="AE32" s="391"/>
      <c r="AF32" s="391"/>
      <c r="AG32" s="391"/>
      <c r="AH32" s="394"/>
      <c r="AI32" s="391"/>
      <c r="AJ32" s="391"/>
      <c r="AK32" s="405"/>
      <c r="AL32" s="420"/>
      <c r="AM32" s="421"/>
      <c r="AN32" s="407"/>
      <c r="AO32" s="88"/>
      <c r="AP32" s="57"/>
      <c r="AQ32" s="47"/>
      <c r="AR32" s="70"/>
    </row>
    <row r="33" spans="1:44" s="353" customFormat="1" ht="15" thickBot="1">
      <c r="B33" s="59" t="s">
        <v>177</v>
      </c>
      <c r="C33" s="60"/>
      <c r="D33" s="422">
        <f>SUM(D8:D29)</f>
        <v>0</v>
      </c>
      <c r="E33" s="423">
        <f>SUM(E8:E29)</f>
        <v>-38610804.640000001</v>
      </c>
      <c r="F33" s="423">
        <f t="shared" ref="F33" si="24">SUM(F8:F29)</f>
        <v>0</v>
      </c>
      <c r="G33" s="423">
        <f>SUM(G8:G29)</f>
        <v>-29469741.642299995</v>
      </c>
      <c r="H33" s="423">
        <f>SUM(H8:H29)</f>
        <v>-68080546.282299995</v>
      </c>
      <c r="I33" s="423">
        <f t="shared" ref="I33:M33" si="25">SUM(I8:I29)</f>
        <v>0</v>
      </c>
      <c r="J33" s="423">
        <f t="shared" si="25"/>
        <v>-3201673.9</v>
      </c>
      <c r="K33" s="423">
        <f t="shared" si="25"/>
        <v>0</v>
      </c>
      <c r="L33" s="423">
        <f t="shared" si="25"/>
        <v>4184697.6300000018</v>
      </c>
      <c r="M33" s="423">
        <f t="shared" si="25"/>
        <v>983023.73000000138</v>
      </c>
      <c r="N33" s="424">
        <f>SUM(N8:N29)</f>
        <v>-68080546.282299995</v>
      </c>
      <c r="O33" s="423">
        <f>SUM(O8:O29)</f>
        <v>-27299997.460000008</v>
      </c>
      <c r="P33" s="423">
        <f t="shared" ref="P33:AM33" si="26">SUM(P8:P29)</f>
        <v>0</v>
      </c>
      <c r="Q33" s="423">
        <f t="shared" si="26"/>
        <v>0</v>
      </c>
      <c r="R33" s="423">
        <f t="shared" si="26"/>
        <v>-95380543.742299974</v>
      </c>
      <c r="S33" s="423">
        <f t="shared" si="26"/>
        <v>983023.73000000138</v>
      </c>
      <c r="T33" s="423">
        <f t="shared" si="26"/>
        <v>-1171042.0899999999</v>
      </c>
      <c r="U33" s="423">
        <f t="shared" si="26"/>
        <v>0</v>
      </c>
      <c r="V33" s="423">
        <f t="shared" si="26"/>
        <v>0</v>
      </c>
      <c r="W33" s="423">
        <f t="shared" si="26"/>
        <v>-188018.35999999847</v>
      </c>
      <c r="X33" s="423">
        <f t="shared" si="26"/>
        <v>-95380543.742299974</v>
      </c>
      <c r="Y33" s="423">
        <f t="shared" si="26"/>
        <v>57447913.109322101</v>
      </c>
      <c r="Z33" s="423">
        <f t="shared" si="26"/>
        <v>21420529.240000017</v>
      </c>
      <c r="AA33" s="423">
        <f t="shared" si="26"/>
        <v>0</v>
      </c>
      <c r="AB33" s="423">
        <f t="shared" si="26"/>
        <v>-59353159.872977912</v>
      </c>
      <c r="AC33" s="423">
        <f t="shared" si="26"/>
        <v>-188018.35999999847</v>
      </c>
      <c r="AD33" s="423">
        <f t="shared" si="26"/>
        <v>-3778717.9230496823</v>
      </c>
      <c r="AE33" s="423">
        <f t="shared" si="26"/>
        <v>294532.46704999916</v>
      </c>
      <c r="AF33" s="423">
        <f t="shared" si="26"/>
        <v>0</v>
      </c>
      <c r="AG33" s="423">
        <f t="shared" si="26"/>
        <v>-4261268.7500996795</v>
      </c>
      <c r="AH33" s="424">
        <f t="shared" si="26"/>
        <v>0</v>
      </c>
      <c r="AI33" s="423">
        <f t="shared" si="26"/>
        <v>0</v>
      </c>
      <c r="AJ33" s="423">
        <f>SUM(AJ8:AJ29)</f>
        <v>-59353159.872977912</v>
      </c>
      <c r="AK33" s="443">
        <f t="shared" si="26"/>
        <v>-4261268.7500996795</v>
      </c>
      <c r="AL33" s="424">
        <f>SUM(AL8:AL29)</f>
        <v>-338313.01127597399</v>
      </c>
      <c r="AM33" s="423">
        <f t="shared" si="26"/>
        <v>-4599581.7613756536</v>
      </c>
      <c r="AN33" s="443">
        <f>SUM(AN8:AN29)</f>
        <v>-69549676.754667565</v>
      </c>
      <c r="AO33" s="44"/>
      <c r="AP33" s="373"/>
      <c r="AQ33" s="375"/>
      <c r="AR33" s="376"/>
    </row>
    <row r="34" spans="1:44" ht="15" thickBot="1">
      <c r="B34" s="59" t="s">
        <v>178</v>
      </c>
      <c r="C34" s="60"/>
      <c r="D34" s="413">
        <f t="shared" ref="D34:AN34" si="27">D33-D16</f>
        <v>0</v>
      </c>
      <c r="E34" s="391">
        <f t="shared" si="27"/>
        <v>-38610804.640000001</v>
      </c>
      <c r="F34" s="391">
        <f t="shared" si="27"/>
        <v>0</v>
      </c>
      <c r="G34" s="391">
        <f>G33-G16</f>
        <v>2970046.4900000095</v>
      </c>
      <c r="H34" s="391">
        <f t="shared" si="27"/>
        <v>-35640758.149999991</v>
      </c>
      <c r="I34" s="391">
        <f t="shared" si="27"/>
        <v>0</v>
      </c>
      <c r="J34" s="391">
        <f t="shared" si="27"/>
        <v>-3201673.9</v>
      </c>
      <c r="K34" s="391">
        <f t="shared" si="27"/>
        <v>0</v>
      </c>
      <c r="L34" s="391">
        <f t="shared" si="27"/>
        <v>2220894.3200000017</v>
      </c>
      <c r="M34" s="391">
        <f t="shared" si="27"/>
        <v>-980779.57999999868</v>
      </c>
      <c r="N34" s="394">
        <f t="shared" si="27"/>
        <v>-35640758.149999991</v>
      </c>
      <c r="O34" s="391">
        <f t="shared" si="27"/>
        <v>-13829138.540000008</v>
      </c>
      <c r="P34" s="391">
        <f t="shared" si="27"/>
        <v>0</v>
      </c>
      <c r="Q34" s="391">
        <f t="shared" si="27"/>
        <v>0</v>
      </c>
      <c r="R34" s="391">
        <f t="shared" si="27"/>
        <v>-49469896.689999968</v>
      </c>
      <c r="S34" s="391">
        <f t="shared" si="27"/>
        <v>-980779.57999999868</v>
      </c>
      <c r="T34" s="391">
        <f>T33-T16</f>
        <v>-636009.7799999998</v>
      </c>
      <c r="U34" s="391">
        <f t="shared" si="27"/>
        <v>0</v>
      </c>
      <c r="V34" s="391">
        <f t="shared" si="27"/>
        <v>0</v>
      </c>
      <c r="W34" s="405">
        <f t="shared" si="27"/>
        <v>-1616789.3599999985</v>
      </c>
      <c r="X34" s="394">
        <f>X33-X16</f>
        <v>-49469896.689999968</v>
      </c>
      <c r="Y34" s="391">
        <f t="shared" si="27"/>
        <v>57447913.109322101</v>
      </c>
      <c r="Z34" s="391">
        <f>Z33-Z16</f>
        <v>53860317.391117595</v>
      </c>
      <c r="AA34" s="391">
        <f t="shared" si="27"/>
        <v>0</v>
      </c>
      <c r="AB34" s="391">
        <f t="shared" si="27"/>
        <v>-45882300.971795484</v>
      </c>
      <c r="AC34" s="391">
        <f>AC33-AC16</f>
        <v>-1616789.3599999985</v>
      </c>
      <c r="AD34" s="391">
        <f t="shared" si="27"/>
        <v>-3609480.6310822573</v>
      </c>
      <c r="AE34" s="391">
        <f t="shared" si="27"/>
        <v>-1223223.8995927309</v>
      </c>
      <c r="AF34" s="391">
        <f t="shared" si="27"/>
        <v>0</v>
      </c>
      <c r="AG34" s="391">
        <f>AG33-AG16</f>
        <v>-4003046.0914895246</v>
      </c>
      <c r="AH34" s="394">
        <f t="shared" si="27"/>
        <v>0</v>
      </c>
      <c r="AI34" s="391">
        <f t="shared" si="27"/>
        <v>0</v>
      </c>
      <c r="AJ34" s="391">
        <f>AJ33-AJ16</f>
        <v>-45882300.971795484</v>
      </c>
      <c r="AK34" s="405">
        <f t="shared" si="27"/>
        <v>-4003046.0914895246</v>
      </c>
      <c r="AL34" s="394">
        <f t="shared" si="27"/>
        <v>-261529.11553923416</v>
      </c>
      <c r="AM34" s="391">
        <f t="shared" si="27"/>
        <v>-4264575.2070287587</v>
      </c>
      <c r="AN34" s="405">
        <f t="shared" si="27"/>
        <v>-55743811.299138241</v>
      </c>
      <c r="AO34" s="377"/>
      <c r="AP34" s="57"/>
      <c r="AQ34" s="47"/>
      <c r="AR34" s="70"/>
    </row>
    <row r="35" spans="1:44" ht="15" thickBot="1">
      <c r="B35" s="61" t="s">
        <v>179</v>
      </c>
      <c r="C35" s="62">
        <v>1589</v>
      </c>
      <c r="D35" s="413">
        <f t="shared" ref="D35:AE35" si="28">D16</f>
        <v>0</v>
      </c>
      <c r="E35" s="391">
        <f t="shared" si="28"/>
        <v>0</v>
      </c>
      <c r="F35" s="391">
        <f t="shared" si="28"/>
        <v>0</v>
      </c>
      <c r="G35" s="391">
        <f>G16</f>
        <v>-32439788.132300004</v>
      </c>
      <c r="H35" s="391">
        <f t="shared" si="28"/>
        <v>-32439788.132300004</v>
      </c>
      <c r="I35" s="391">
        <f t="shared" si="28"/>
        <v>0</v>
      </c>
      <c r="J35" s="391">
        <f t="shared" si="28"/>
        <v>0</v>
      </c>
      <c r="K35" s="391">
        <f t="shared" si="28"/>
        <v>0</v>
      </c>
      <c r="L35" s="391">
        <f t="shared" si="28"/>
        <v>1963803.31</v>
      </c>
      <c r="M35" s="391">
        <f>M16</f>
        <v>1963803.31</v>
      </c>
      <c r="N35" s="394">
        <f t="shared" si="28"/>
        <v>-32439788.132300004</v>
      </c>
      <c r="O35" s="391">
        <f t="shared" si="28"/>
        <v>-13470858.92</v>
      </c>
      <c r="P35" s="391">
        <f t="shared" si="28"/>
        <v>0</v>
      </c>
      <c r="Q35" s="391">
        <f t="shared" si="28"/>
        <v>0</v>
      </c>
      <c r="R35" s="391">
        <f t="shared" si="28"/>
        <v>-45910647.052300006</v>
      </c>
      <c r="S35" s="391">
        <f t="shared" si="28"/>
        <v>1963803.31</v>
      </c>
      <c r="T35" s="391">
        <f>T16</f>
        <v>-535032.31000000006</v>
      </c>
      <c r="U35" s="391">
        <f t="shared" si="28"/>
        <v>0</v>
      </c>
      <c r="V35" s="391">
        <f t="shared" si="28"/>
        <v>0</v>
      </c>
      <c r="W35" s="405">
        <f t="shared" si="28"/>
        <v>1428771</v>
      </c>
      <c r="X35" s="394">
        <f>X16</f>
        <v>-45910647.052300006</v>
      </c>
      <c r="Y35" s="391">
        <f t="shared" si="28"/>
        <v>0</v>
      </c>
      <c r="Z35" s="391">
        <f t="shared" si="28"/>
        <v>-32439788.151117578</v>
      </c>
      <c r="AA35" s="391">
        <f t="shared" si="28"/>
        <v>0</v>
      </c>
      <c r="AB35" s="391">
        <f t="shared" si="28"/>
        <v>-13470858.901182428</v>
      </c>
      <c r="AC35" s="391">
        <f>AC16</f>
        <v>1428771</v>
      </c>
      <c r="AD35" s="391">
        <f>AD16</f>
        <v>-169237.29196742491</v>
      </c>
      <c r="AE35" s="391">
        <f t="shared" si="28"/>
        <v>1517756.3666427301</v>
      </c>
      <c r="AF35" s="391">
        <f t="shared" ref="AF35:AN35" si="29">AF16</f>
        <v>0</v>
      </c>
      <c r="AG35" s="391">
        <f>AG16</f>
        <v>-258222.65861015511</v>
      </c>
      <c r="AH35" s="394">
        <f t="shared" si="29"/>
        <v>0</v>
      </c>
      <c r="AI35" s="391">
        <f t="shared" si="29"/>
        <v>0</v>
      </c>
      <c r="AJ35" s="391">
        <f>AJ16</f>
        <v>-13470858.901182428</v>
      </c>
      <c r="AK35" s="405">
        <f t="shared" si="29"/>
        <v>-258222.65861015511</v>
      </c>
      <c r="AL35" s="394">
        <f t="shared" si="29"/>
        <v>-76783.895736739825</v>
      </c>
      <c r="AM35" s="391">
        <f t="shared" si="29"/>
        <v>-335006.55434689496</v>
      </c>
      <c r="AN35" s="405">
        <f t="shared" si="29"/>
        <v>-13805865.455529323</v>
      </c>
      <c r="AO35" s="377"/>
      <c r="AP35" s="57"/>
      <c r="AQ35" s="47"/>
      <c r="AR35" s="70"/>
    </row>
    <row r="36" spans="1:44" ht="14.65">
      <c r="B36" s="61"/>
      <c r="C36" s="62"/>
      <c r="D36" s="413"/>
      <c r="E36" s="391"/>
      <c r="F36" s="391"/>
      <c r="G36" s="391"/>
      <c r="H36" s="391"/>
      <c r="I36" s="391"/>
      <c r="J36" s="391"/>
      <c r="K36" s="391"/>
      <c r="L36" s="391"/>
      <c r="M36" s="391"/>
      <c r="N36" s="394"/>
      <c r="O36" s="391"/>
      <c r="P36" s="391"/>
      <c r="Q36" s="391"/>
      <c r="R36" s="391"/>
      <c r="S36" s="391"/>
      <c r="T36" s="391"/>
      <c r="U36" s="391"/>
      <c r="V36" s="391"/>
      <c r="W36" s="405"/>
      <c r="X36" s="394"/>
      <c r="Y36" s="391"/>
      <c r="Z36" s="391"/>
      <c r="AA36" s="391"/>
      <c r="AB36" s="391"/>
      <c r="AC36" s="391"/>
      <c r="AD36" s="391"/>
      <c r="AE36" s="391"/>
      <c r="AF36" s="391"/>
      <c r="AG36" s="391"/>
      <c r="AH36" s="394"/>
      <c r="AI36" s="391"/>
      <c r="AJ36" s="391"/>
      <c r="AK36" s="405"/>
      <c r="AL36" s="394"/>
      <c r="AM36" s="391"/>
      <c r="AN36" s="405"/>
      <c r="AO36" s="377"/>
      <c r="AP36" s="442"/>
      <c r="AQ36" s="47"/>
      <c r="AR36" s="70"/>
    </row>
    <row r="37" spans="1:44" s="353" customFormat="1" ht="18" customHeight="1">
      <c r="B37" s="59" t="s">
        <v>180</v>
      </c>
      <c r="C37" s="62"/>
      <c r="D37" s="422"/>
      <c r="E37" s="423"/>
      <c r="F37" s="423"/>
      <c r="G37" s="423"/>
      <c r="H37" s="423"/>
      <c r="I37" s="423"/>
      <c r="J37" s="423"/>
      <c r="K37" s="423"/>
      <c r="L37" s="423"/>
      <c r="M37" s="423"/>
      <c r="N37" s="424"/>
      <c r="O37" s="423"/>
      <c r="P37" s="423"/>
      <c r="Q37" s="423"/>
      <c r="R37" s="423"/>
      <c r="S37" s="423"/>
      <c r="T37" s="423"/>
      <c r="U37" s="423"/>
      <c r="V37" s="423"/>
      <c r="W37" s="443"/>
      <c r="X37" s="424"/>
      <c r="Y37" s="423"/>
      <c r="Z37" s="423"/>
      <c r="AA37" s="423"/>
      <c r="AB37" s="423"/>
      <c r="AC37" s="423"/>
      <c r="AD37" s="423"/>
      <c r="AE37" s="423"/>
      <c r="AF37" s="423"/>
      <c r="AG37" s="423"/>
      <c r="AH37" s="424"/>
      <c r="AI37" s="423"/>
      <c r="AJ37" s="467">
        <f>SUM(AJ8:AJ16,AJ18:AJ22)</f>
        <v>-68378378.392977908</v>
      </c>
      <c r="AK37" s="468">
        <f>SUM(AK8:AK16,AK18:AK22)</f>
        <v>-781541.60484967928</v>
      </c>
      <c r="AL37" s="479">
        <f>SUM(AL8:AL16,AL18:AL22)</f>
        <v>-389756.75683997403</v>
      </c>
      <c r="AM37" s="467">
        <f>AK37+AL37</f>
        <v>-1171298.3616896532</v>
      </c>
      <c r="AN37" s="468">
        <f>AJ37+AK37+AL37</f>
        <v>-69549676.754667565</v>
      </c>
      <c r="AO37" s="444"/>
      <c r="AP37" s="445"/>
      <c r="AQ37" s="375"/>
      <c r="AR37" s="446"/>
    </row>
    <row r="38" spans="1:44" s="353" customFormat="1" ht="18" customHeight="1">
      <c r="B38" s="59" t="s">
        <v>181</v>
      </c>
      <c r="C38" s="62"/>
      <c r="D38" s="422"/>
      <c r="E38" s="423"/>
      <c r="F38" s="423"/>
      <c r="G38" s="423"/>
      <c r="H38" s="423"/>
      <c r="I38" s="423"/>
      <c r="J38" s="423"/>
      <c r="K38" s="423"/>
      <c r="L38" s="423"/>
      <c r="M38" s="423"/>
      <c r="N38" s="424"/>
      <c r="O38" s="423"/>
      <c r="P38" s="423"/>
      <c r="Q38" s="423"/>
      <c r="R38" s="423"/>
      <c r="S38" s="423"/>
      <c r="T38" s="423"/>
      <c r="U38" s="423"/>
      <c r="V38" s="423"/>
      <c r="W38" s="443"/>
      <c r="X38" s="424"/>
      <c r="Y38" s="423"/>
      <c r="Z38" s="423"/>
      <c r="AA38" s="423"/>
      <c r="AB38" s="423"/>
      <c r="AC38" s="423"/>
      <c r="AD38" s="423"/>
      <c r="AE38" s="423"/>
      <c r="AF38" s="423"/>
      <c r="AG38" s="423"/>
      <c r="AH38" s="424"/>
      <c r="AI38" s="423"/>
      <c r="AJ38" s="467">
        <f>AJ23+AJ17</f>
        <v>9025218.5199999996</v>
      </c>
      <c r="AK38" s="467">
        <f>AK23+AK17</f>
        <v>-3479727.1452500001</v>
      </c>
      <c r="AL38" s="479">
        <f>AL23+AL17</f>
        <v>51443.745563999997</v>
      </c>
      <c r="AM38" s="467">
        <f>AM23+AM17</f>
        <v>-3428283.3996860003</v>
      </c>
      <c r="AN38" s="468">
        <f>AJ38+AK38+AL38</f>
        <v>5596935.1203139992</v>
      </c>
      <c r="AO38" s="444"/>
      <c r="AP38" s="445"/>
      <c r="AQ38" s="375"/>
      <c r="AR38" s="446"/>
    </row>
    <row r="39" spans="1:44" ht="13.5" customHeight="1" thickBot="1">
      <c r="B39" s="61"/>
      <c r="C39" s="62"/>
      <c r="D39" s="413"/>
      <c r="E39" s="391"/>
      <c r="F39" s="391"/>
      <c r="G39" s="391"/>
      <c r="H39" s="391"/>
      <c r="I39" s="391"/>
      <c r="J39" s="391"/>
      <c r="K39" s="391"/>
      <c r="L39" s="391"/>
      <c r="M39" s="391"/>
      <c r="N39" s="394"/>
      <c r="O39" s="391"/>
      <c r="P39" s="391"/>
      <c r="Q39" s="391"/>
      <c r="R39" s="391"/>
      <c r="S39" s="391"/>
      <c r="T39" s="391"/>
      <c r="U39" s="391"/>
      <c r="V39" s="391"/>
      <c r="W39" s="405"/>
      <c r="X39" s="394"/>
      <c r="Y39" s="391"/>
      <c r="Z39" s="391"/>
      <c r="AA39" s="391"/>
      <c r="AB39" s="391"/>
      <c r="AC39" s="391"/>
      <c r="AD39" s="391"/>
      <c r="AE39" s="391"/>
      <c r="AF39" s="391"/>
      <c r="AG39" s="391"/>
      <c r="AH39" s="394"/>
      <c r="AI39" s="391"/>
      <c r="AJ39" s="391"/>
      <c r="AK39" s="405"/>
      <c r="AL39" s="394"/>
      <c r="AM39" s="391"/>
      <c r="AN39" s="405"/>
      <c r="AO39" s="377"/>
      <c r="AP39" s="442"/>
      <c r="AQ39" s="47"/>
      <c r="AR39" s="447"/>
    </row>
    <row r="40" spans="1:44" ht="15" thickBot="1">
      <c r="B40" s="63"/>
      <c r="C40" s="616"/>
      <c r="D40" s="64"/>
      <c r="E40" s="617"/>
      <c r="F40" s="617"/>
      <c r="G40" s="617"/>
      <c r="H40" s="617"/>
      <c r="I40" s="617"/>
      <c r="J40" s="617"/>
      <c r="K40" s="617"/>
      <c r="L40" s="617"/>
      <c r="M40" s="617"/>
      <c r="N40" s="313"/>
      <c r="O40" s="617"/>
      <c r="P40" s="617"/>
      <c r="Q40" s="617"/>
      <c r="R40" s="617"/>
      <c r="S40" s="617"/>
      <c r="T40" s="617"/>
      <c r="U40" s="617"/>
      <c r="V40" s="617"/>
      <c r="W40" s="618"/>
      <c r="X40" s="65"/>
      <c r="Y40" s="617"/>
      <c r="Z40" s="617"/>
      <c r="AA40" s="617"/>
      <c r="AB40" s="617"/>
      <c r="AC40" s="617"/>
      <c r="AD40" s="617"/>
      <c r="AE40" s="617"/>
      <c r="AF40" s="617"/>
      <c r="AG40" s="617"/>
      <c r="AH40" s="65"/>
      <c r="AI40" s="617"/>
      <c r="AJ40" s="617"/>
      <c r="AK40" s="618"/>
      <c r="AL40" s="313"/>
      <c r="AM40" s="617"/>
      <c r="AN40" s="618"/>
      <c r="AO40" s="619"/>
      <c r="AP40" s="91"/>
      <c r="AQ40" s="618"/>
      <c r="AR40" s="69"/>
    </row>
    <row r="41" spans="1:44">
      <c r="AQ41" s="334"/>
    </row>
    <row r="42" spans="1:44">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Q42" s="334"/>
    </row>
    <row r="43" spans="1:44" ht="45" customHeight="1">
      <c r="A43" s="82"/>
      <c r="B43" s="542" t="s">
        <v>182</v>
      </c>
      <c r="C43" s="542"/>
      <c r="D43" s="542"/>
      <c r="E43" s="542"/>
      <c r="Z43" s="66"/>
    </row>
    <row r="44" spans="1:44" ht="16.149999999999999">
      <c r="A44" s="83"/>
      <c r="D44" s="84"/>
      <c r="E44" s="84"/>
    </row>
    <row r="45" spans="1:44" ht="47.25" customHeight="1">
      <c r="A45" s="83">
        <v>1</v>
      </c>
      <c r="B45" s="543" t="s">
        <v>183</v>
      </c>
      <c r="C45" s="543"/>
      <c r="D45" s="85"/>
      <c r="E45" s="85"/>
      <c r="F45" s="85"/>
      <c r="G45" s="85"/>
      <c r="H45" s="85"/>
      <c r="I45" s="85"/>
      <c r="J45" s="85"/>
      <c r="K45" s="85"/>
      <c r="L45" s="85"/>
      <c r="M45" s="85"/>
      <c r="N45" s="85"/>
      <c r="O45" s="85"/>
      <c r="P45" s="85"/>
      <c r="Q45" s="85"/>
      <c r="R45" s="85"/>
      <c r="S45" s="85"/>
      <c r="T45" s="85"/>
      <c r="U45" s="85"/>
      <c r="V45" s="85"/>
      <c r="W45" s="85"/>
      <c r="X45" s="85"/>
      <c r="Y45" s="85"/>
      <c r="Z45" s="66"/>
      <c r="AA45" s="85"/>
      <c r="AB45" s="85"/>
      <c r="AC45" s="85"/>
      <c r="AD45" s="85"/>
      <c r="AE45" s="85"/>
      <c r="AF45" s="85"/>
      <c r="AG45" s="85"/>
      <c r="AH45" s="85"/>
      <c r="AI45" s="85"/>
      <c r="AJ45" s="85"/>
      <c r="AK45" s="85"/>
      <c r="AL45" s="85"/>
      <c r="AM45" s="85"/>
      <c r="AN45" s="85"/>
    </row>
    <row r="46" spans="1:44" ht="78" customHeight="1">
      <c r="A46" s="83">
        <v>2</v>
      </c>
      <c r="B46" s="543" t="s">
        <v>184</v>
      </c>
      <c r="C46" s="543"/>
      <c r="D46" s="86"/>
      <c r="E46" s="85"/>
    </row>
    <row r="47" spans="1:44" ht="78" customHeight="1">
      <c r="A47" s="83">
        <v>3</v>
      </c>
      <c r="B47" s="543" t="s">
        <v>185</v>
      </c>
      <c r="C47" s="543"/>
      <c r="D47" s="84"/>
      <c r="E47" s="84"/>
    </row>
    <row r="48" spans="1:44" ht="96.75" customHeight="1">
      <c r="A48" s="83">
        <v>4</v>
      </c>
      <c r="B48" s="543" t="s">
        <v>186</v>
      </c>
      <c r="C48" s="543"/>
      <c r="D48" s="84"/>
      <c r="E48" s="84"/>
    </row>
    <row r="49" spans="1:5" ht="78" customHeight="1">
      <c r="A49" s="83">
        <v>5</v>
      </c>
      <c r="B49" s="543" t="s">
        <v>187</v>
      </c>
      <c r="C49" s="543"/>
      <c r="D49" s="84"/>
      <c r="E49" s="84"/>
    </row>
    <row r="50" spans="1:5" ht="51" customHeight="1">
      <c r="A50" s="83">
        <v>6</v>
      </c>
      <c r="B50" s="543" t="s">
        <v>188</v>
      </c>
      <c r="C50" s="543"/>
      <c r="D50" s="84"/>
      <c r="E50" s="84"/>
    </row>
  </sheetData>
  <mergeCells count="54">
    <mergeCell ref="B47:C47"/>
    <mergeCell ref="B48:C48"/>
    <mergeCell ref="B49:C49"/>
    <mergeCell ref="B50:C50"/>
    <mergeCell ref="AO4:AO6"/>
    <mergeCell ref="AI4:AI6"/>
    <mergeCell ref="X4:X6"/>
    <mergeCell ref="Y4:Y6"/>
    <mergeCell ref="Z4:Z6"/>
    <mergeCell ref="AA4:AA6"/>
    <mergeCell ref="AB4:AB6"/>
    <mergeCell ref="AC4:AC6"/>
    <mergeCell ref="R4:R6"/>
    <mergeCell ref="S4:S6"/>
    <mergeCell ref="T4:T6"/>
    <mergeCell ref="U4:U6"/>
    <mergeCell ref="B46:C46"/>
    <mergeCell ref="AJ4:AJ6"/>
    <mergeCell ref="AK4:AK6"/>
    <mergeCell ref="AL4:AL6"/>
    <mergeCell ref="AM4:AM6"/>
    <mergeCell ref="AD4:AD6"/>
    <mergeCell ref="AE4:AE6"/>
    <mergeCell ref="AF4:AF6"/>
    <mergeCell ref="AG4:AG6"/>
    <mergeCell ref="AH4:AH6"/>
    <mergeCell ref="W4:W6"/>
    <mergeCell ref="P4:P6"/>
    <mergeCell ref="AP4:AP6"/>
    <mergeCell ref="AQ4:AQ6"/>
    <mergeCell ref="B43:E43"/>
    <mergeCell ref="B45:C45"/>
    <mergeCell ref="AN4:AN6"/>
    <mergeCell ref="J4:J6"/>
    <mergeCell ref="L4:L6"/>
    <mergeCell ref="M4:M6"/>
    <mergeCell ref="N4:N6"/>
    <mergeCell ref="O4:O6"/>
    <mergeCell ref="V4:V6"/>
    <mergeCell ref="Q4:Q6"/>
    <mergeCell ref="AH3:AK3"/>
    <mergeCell ref="AL3:AN3"/>
    <mergeCell ref="B4:B6"/>
    <mergeCell ref="C4:C6"/>
    <mergeCell ref="D3:M3"/>
    <mergeCell ref="K4:K6"/>
    <mergeCell ref="D4:D6"/>
    <mergeCell ref="E4:E6"/>
    <mergeCell ref="N3:W3"/>
    <mergeCell ref="X3:AG3"/>
    <mergeCell ref="F4:F6"/>
    <mergeCell ref="G4:G6"/>
    <mergeCell ref="H4:H6"/>
    <mergeCell ref="I4:I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W84"/>
  <sheetViews>
    <sheetView zoomScale="80" zoomScaleNormal="80" workbookViewId="0">
      <pane xSplit="3" ySplit="6" topLeftCell="D49" activePane="bottomRight" state="frozen"/>
      <selection pane="bottomRight" activeCell="B66" sqref="B66:B71"/>
      <selection pane="bottomLeft" activeCell="A9" sqref="A9"/>
      <selection pane="topRight" activeCell="D1" sqref="D1"/>
    </sheetView>
  </sheetViews>
  <sheetFormatPr defaultColWidth="8.42578125" defaultRowHeight="14.45"/>
  <cols>
    <col min="2" max="2" width="72.42578125" style="19" customWidth="1"/>
    <col min="3" max="3" width="11.42578125" customWidth="1"/>
    <col min="4" max="4" width="11.5703125" customWidth="1"/>
    <col min="5" max="5" width="16" customWidth="1"/>
    <col min="6" max="6" width="12.42578125" customWidth="1"/>
    <col min="7" max="8" width="13.5703125" customWidth="1"/>
    <col min="9" max="9" width="10.5703125" customWidth="1"/>
    <col min="10" max="10" width="10.42578125" customWidth="1"/>
    <col min="11" max="11" width="13.5703125" customWidth="1"/>
    <col min="12" max="12" width="16.42578125" customWidth="1"/>
    <col min="13" max="13" width="13.5703125" customWidth="1"/>
    <col min="14" max="14" width="15.42578125" customWidth="1"/>
    <col min="15" max="15" width="16" customWidth="1"/>
    <col min="16" max="16" width="12.42578125" customWidth="1"/>
    <col min="17" max="17" width="13.5703125" customWidth="1"/>
    <col min="18" max="18" width="15.42578125" customWidth="1"/>
    <col min="19" max="19" width="12.5703125" customWidth="1"/>
    <col min="20" max="21" width="13.5703125" customWidth="1"/>
    <col min="22" max="22" width="16.42578125" customWidth="1"/>
    <col min="23" max="23" width="13.5703125" customWidth="1"/>
    <col min="24" max="24" width="15.5703125" customWidth="1"/>
    <col min="25" max="25" width="16.42578125" customWidth="1"/>
    <col min="26" max="26" width="14.42578125" customWidth="1"/>
    <col min="27" max="27" width="13.5703125" customWidth="1"/>
    <col min="28" max="28" width="15.42578125" customWidth="1"/>
    <col min="29" max="31" width="13.5703125" customWidth="1"/>
    <col min="32" max="32" width="16.42578125" customWidth="1"/>
    <col min="33" max="33" width="15.42578125" customWidth="1"/>
    <col min="34" max="34" width="14.42578125" customWidth="1"/>
    <col min="35" max="35" width="16" customWidth="1"/>
    <col min="36" max="38" width="14.42578125" customWidth="1"/>
    <col min="39" max="39" width="12.5703125" customWidth="1"/>
    <col min="40" max="40" width="13" customWidth="1"/>
    <col min="41" max="41" width="13.5703125" customWidth="1"/>
    <col min="42" max="42" width="16.42578125" customWidth="1"/>
    <col min="43" max="43" width="13.5703125" customWidth="1"/>
    <col min="44" max="46" width="15.5703125" customWidth="1"/>
    <col min="47" max="47" width="17.42578125" customWidth="1"/>
    <col min="48" max="48" width="15.5703125" customWidth="1"/>
    <col min="49" max="51" width="13.5703125" customWidth="1"/>
    <col min="52" max="52" width="15.42578125" customWidth="1"/>
    <col min="53" max="53" width="13.5703125" customWidth="1"/>
    <col min="54" max="54" width="20.42578125" customWidth="1"/>
    <col min="55" max="55" width="15" customWidth="1"/>
    <col min="56" max="56" width="15.5703125" customWidth="1"/>
    <col min="57" max="57" width="18.5703125" customWidth="1"/>
    <col min="58" max="58" width="15.5703125" customWidth="1"/>
    <col min="59" max="61" width="13.42578125" customWidth="1"/>
    <col min="62" max="62" width="17" customWidth="1"/>
    <col min="63" max="65" width="13.42578125" customWidth="1"/>
    <col min="66" max="66" width="18.5703125" customWidth="1"/>
    <col min="67" max="67" width="18.42578125" customWidth="1"/>
    <col min="68" max="68" width="25.5703125" customWidth="1"/>
    <col min="69" max="69" width="21.42578125" customWidth="1"/>
    <col min="70" max="70" width="17.5703125" bestFit="1" customWidth="1"/>
    <col min="71" max="71" width="13.42578125" customWidth="1"/>
    <col min="72" max="72" width="16.5703125" customWidth="1"/>
    <col min="73" max="73" width="16.42578125" customWidth="1"/>
    <col min="75" max="75" width="13.5703125" customWidth="1"/>
  </cols>
  <sheetData>
    <row r="1" spans="2:75" ht="14.65">
      <c r="BN1" s="66"/>
    </row>
    <row r="2" spans="2:75" ht="15" thickBot="1"/>
    <row r="3" spans="2:75" ht="56.25" customHeight="1" thickBot="1">
      <c r="B3" s="341"/>
      <c r="C3" s="38"/>
      <c r="D3" s="531">
        <v>2016</v>
      </c>
      <c r="E3" s="532"/>
      <c r="F3" s="532"/>
      <c r="G3" s="532"/>
      <c r="H3" s="532"/>
      <c r="I3" s="532"/>
      <c r="J3" s="532"/>
      <c r="K3" s="532"/>
      <c r="L3" s="532"/>
      <c r="M3" s="533"/>
      <c r="N3" s="531">
        <v>2017</v>
      </c>
      <c r="O3" s="532"/>
      <c r="P3" s="532"/>
      <c r="Q3" s="532"/>
      <c r="R3" s="532"/>
      <c r="S3" s="532"/>
      <c r="T3" s="532"/>
      <c r="U3" s="532"/>
      <c r="V3" s="532"/>
      <c r="W3" s="533"/>
      <c r="X3" s="531">
        <v>2018</v>
      </c>
      <c r="Y3" s="532"/>
      <c r="Z3" s="532"/>
      <c r="AA3" s="532"/>
      <c r="AB3" s="532"/>
      <c r="AC3" s="532"/>
      <c r="AD3" s="532"/>
      <c r="AE3" s="532"/>
      <c r="AF3" s="532"/>
      <c r="AG3" s="533"/>
      <c r="AH3" s="532">
        <v>2019</v>
      </c>
      <c r="AI3" s="532"/>
      <c r="AJ3" s="532"/>
      <c r="AK3" s="532"/>
      <c r="AL3" s="532"/>
      <c r="AM3" s="532"/>
      <c r="AN3" s="532"/>
      <c r="AO3" s="532"/>
      <c r="AP3" s="532"/>
      <c r="AQ3" s="533"/>
      <c r="AR3" s="521">
        <v>2020</v>
      </c>
      <c r="AS3" s="522"/>
      <c r="AT3" s="522"/>
      <c r="AU3" s="522"/>
      <c r="AV3" s="522"/>
      <c r="AW3" s="522"/>
      <c r="AX3" s="522"/>
      <c r="AY3" s="522"/>
      <c r="AZ3" s="522"/>
      <c r="BA3" s="523"/>
      <c r="BB3" s="521">
        <v>2021</v>
      </c>
      <c r="BC3" s="522"/>
      <c r="BD3" s="522"/>
      <c r="BE3" s="522"/>
      <c r="BF3" s="522"/>
      <c r="BG3" s="522"/>
      <c r="BH3" s="522"/>
      <c r="BI3" s="522"/>
      <c r="BJ3" s="522"/>
      <c r="BK3" s="522"/>
      <c r="BL3" s="558">
        <v>2022</v>
      </c>
      <c r="BM3" s="559"/>
      <c r="BN3" s="559"/>
      <c r="BO3" s="560"/>
      <c r="BP3" s="525" t="s">
        <v>189</v>
      </c>
      <c r="BQ3" s="525"/>
      <c r="BR3" s="525"/>
      <c r="BS3" s="322"/>
      <c r="BT3" s="322" t="s">
        <v>110</v>
      </c>
      <c r="BU3" s="323"/>
      <c r="BV3" s="67"/>
    </row>
    <row r="4" spans="2:75" ht="15" customHeight="1">
      <c r="B4" s="561" t="s">
        <v>111</v>
      </c>
      <c r="C4" s="529" t="s">
        <v>112</v>
      </c>
      <c r="D4" s="546" t="s">
        <v>190</v>
      </c>
      <c r="E4" s="534" t="s">
        <v>191</v>
      </c>
      <c r="F4" s="534" t="s">
        <v>192</v>
      </c>
      <c r="G4" s="534" t="s">
        <v>193</v>
      </c>
      <c r="H4" s="534" t="s">
        <v>194</v>
      </c>
      <c r="I4" s="534" t="s">
        <v>195</v>
      </c>
      <c r="J4" s="534" t="s">
        <v>196</v>
      </c>
      <c r="K4" s="534" t="s">
        <v>192</v>
      </c>
      <c r="L4" s="534" t="s">
        <v>197</v>
      </c>
      <c r="M4" s="540" t="s">
        <v>198</v>
      </c>
      <c r="N4" s="546" t="s">
        <v>199</v>
      </c>
      <c r="O4" s="534" t="s">
        <v>200</v>
      </c>
      <c r="P4" s="534" t="s">
        <v>201</v>
      </c>
      <c r="Q4" s="534" t="s">
        <v>202</v>
      </c>
      <c r="R4" s="534" t="s">
        <v>203</v>
      </c>
      <c r="S4" s="534" t="s">
        <v>204</v>
      </c>
      <c r="T4" s="534" t="s">
        <v>205</v>
      </c>
      <c r="U4" s="534" t="s">
        <v>201</v>
      </c>
      <c r="V4" s="534" t="s">
        <v>206</v>
      </c>
      <c r="W4" s="540" t="s">
        <v>207</v>
      </c>
      <c r="X4" s="546" t="s">
        <v>208</v>
      </c>
      <c r="Y4" s="534" t="s">
        <v>209</v>
      </c>
      <c r="Z4" s="534" t="s">
        <v>210</v>
      </c>
      <c r="AA4" s="534" t="s">
        <v>211</v>
      </c>
      <c r="AB4" s="534" t="s">
        <v>212</v>
      </c>
      <c r="AC4" s="534" t="s">
        <v>213</v>
      </c>
      <c r="AD4" s="534" t="s">
        <v>214</v>
      </c>
      <c r="AE4" s="534" t="s">
        <v>210</v>
      </c>
      <c r="AF4" s="534" t="s">
        <v>215</v>
      </c>
      <c r="AG4" s="540" t="s">
        <v>216</v>
      </c>
      <c r="AH4" s="534" t="s">
        <v>113</v>
      </c>
      <c r="AI4" s="534" t="s">
        <v>114</v>
      </c>
      <c r="AJ4" s="534" t="s">
        <v>115</v>
      </c>
      <c r="AK4" s="534" t="s">
        <v>116</v>
      </c>
      <c r="AL4" s="534" t="s">
        <v>117</v>
      </c>
      <c r="AM4" s="534" t="s">
        <v>118</v>
      </c>
      <c r="AN4" s="534" t="s">
        <v>119</v>
      </c>
      <c r="AO4" s="534" t="s">
        <v>115</v>
      </c>
      <c r="AP4" s="534" t="s">
        <v>120</v>
      </c>
      <c r="AQ4" s="540" t="s">
        <v>121</v>
      </c>
      <c r="AR4" s="546" t="s">
        <v>122</v>
      </c>
      <c r="AS4" s="534" t="s">
        <v>123</v>
      </c>
      <c r="AT4" s="534" t="s">
        <v>124</v>
      </c>
      <c r="AU4" s="534" t="s">
        <v>125</v>
      </c>
      <c r="AV4" s="534" t="s">
        <v>126</v>
      </c>
      <c r="AW4" s="534" t="s">
        <v>127</v>
      </c>
      <c r="AX4" s="534" t="s">
        <v>128</v>
      </c>
      <c r="AY4" s="534" t="s">
        <v>124</v>
      </c>
      <c r="AZ4" s="534" t="s">
        <v>129</v>
      </c>
      <c r="BA4" s="534" t="s">
        <v>130</v>
      </c>
      <c r="BB4" s="546" t="s">
        <v>131</v>
      </c>
      <c r="BC4" s="534" t="s">
        <v>132</v>
      </c>
      <c r="BD4" s="534" t="s">
        <v>133</v>
      </c>
      <c r="BE4" s="534" t="s">
        <v>134</v>
      </c>
      <c r="BF4" s="534" t="s">
        <v>135</v>
      </c>
      <c r="BG4" s="534" t="s">
        <v>136</v>
      </c>
      <c r="BH4" s="534" t="s">
        <v>137</v>
      </c>
      <c r="BI4" s="534" t="s">
        <v>133</v>
      </c>
      <c r="BJ4" s="534" t="s">
        <v>138</v>
      </c>
      <c r="BK4" s="540" t="s">
        <v>139</v>
      </c>
      <c r="BL4" s="546" t="s">
        <v>140</v>
      </c>
      <c r="BM4" s="534" t="s">
        <v>141</v>
      </c>
      <c r="BN4" s="534" t="s">
        <v>142</v>
      </c>
      <c r="BO4" s="540" t="s">
        <v>143</v>
      </c>
      <c r="BP4" s="534" t="s">
        <v>217</v>
      </c>
      <c r="BQ4" s="534" t="s">
        <v>145</v>
      </c>
      <c r="BR4" s="540" t="s">
        <v>146</v>
      </c>
      <c r="BS4" s="540" t="s">
        <v>147</v>
      </c>
      <c r="BT4" s="540" t="s">
        <v>148</v>
      </c>
      <c r="BU4" s="540" t="s">
        <v>149</v>
      </c>
      <c r="BV4" s="68"/>
    </row>
    <row r="5" spans="2:75">
      <c r="B5" s="562"/>
      <c r="C5" s="530"/>
      <c r="D5" s="556"/>
      <c r="E5" s="538"/>
      <c r="F5" s="535"/>
      <c r="G5" s="535"/>
      <c r="H5" s="539"/>
      <c r="I5" s="538"/>
      <c r="J5" s="535"/>
      <c r="K5" s="535"/>
      <c r="L5" s="535"/>
      <c r="M5" s="541"/>
      <c r="N5" s="556"/>
      <c r="O5" s="538"/>
      <c r="P5" s="535"/>
      <c r="Q5" s="535"/>
      <c r="R5" s="539"/>
      <c r="S5" s="538"/>
      <c r="T5" s="535"/>
      <c r="U5" s="535"/>
      <c r="V5" s="535"/>
      <c r="W5" s="541"/>
      <c r="X5" s="556"/>
      <c r="Y5" s="538"/>
      <c r="Z5" s="535"/>
      <c r="AA5" s="535"/>
      <c r="AB5" s="539"/>
      <c r="AC5" s="538"/>
      <c r="AD5" s="535"/>
      <c r="AE5" s="535"/>
      <c r="AF5" s="535"/>
      <c r="AG5" s="541"/>
      <c r="AH5" s="538"/>
      <c r="AI5" s="538"/>
      <c r="AJ5" s="535"/>
      <c r="AK5" s="535"/>
      <c r="AL5" s="539"/>
      <c r="AM5" s="538"/>
      <c r="AN5" s="535"/>
      <c r="AO5" s="535"/>
      <c r="AP5" s="535"/>
      <c r="AQ5" s="541"/>
      <c r="AR5" s="547"/>
      <c r="AS5" s="538"/>
      <c r="AT5" s="535"/>
      <c r="AU5" s="535"/>
      <c r="AV5" s="539"/>
      <c r="AW5" s="545"/>
      <c r="AX5" s="535"/>
      <c r="AY5" s="535"/>
      <c r="AZ5" s="535"/>
      <c r="BA5" s="545"/>
      <c r="BB5" s="547"/>
      <c r="BC5" s="538"/>
      <c r="BD5" s="535"/>
      <c r="BE5" s="539"/>
      <c r="BF5" s="539"/>
      <c r="BG5" s="545"/>
      <c r="BH5" s="535"/>
      <c r="BI5" s="535"/>
      <c r="BJ5" s="539"/>
      <c r="BK5" s="541"/>
      <c r="BL5" s="553"/>
      <c r="BM5" s="539"/>
      <c r="BN5" s="539"/>
      <c r="BO5" s="551"/>
      <c r="BP5" s="545"/>
      <c r="BQ5" s="545"/>
      <c r="BR5" s="541"/>
      <c r="BS5" s="541"/>
      <c r="BT5" s="541"/>
      <c r="BU5" s="541"/>
      <c r="BV5" s="68"/>
    </row>
    <row r="6" spans="2:75" ht="52.5" customHeight="1" thickBot="1">
      <c r="B6" s="563"/>
      <c r="C6" s="620"/>
      <c r="D6" s="557"/>
      <c r="E6" s="621"/>
      <c r="F6" s="622"/>
      <c r="G6" s="622"/>
      <c r="H6" s="623"/>
      <c r="I6" s="621"/>
      <c r="J6" s="622"/>
      <c r="K6" s="622"/>
      <c r="L6" s="622"/>
      <c r="M6" s="624"/>
      <c r="N6" s="557"/>
      <c r="O6" s="621"/>
      <c r="P6" s="622"/>
      <c r="Q6" s="622"/>
      <c r="R6" s="623"/>
      <c r="S6" s="621"/>
      <c r="T6" s="622"/>
      <c r="U6" s="622"/>
      <c r="V6" s="622"/>
      <c r="W6" s="624"/>
      <c r="X6" s="557"/>
      <c r="Y6" s="621"/>
      <c r="Z6" s="622"/>
      <c r="AA6" s="622"/>
      <c r="AB6" s="623"/>
      <c r="AC6" s="621"/>
      <c r="AD6" s="622"/>
      <c r="AE6" s="622"/>
      <c r="AF6" s="622"/>
      <c r="AG6" s="624"/>
      <c r="AH6" s="621"/>
      <c r="AI6" s="621"/>
      <c r="AJ6" s="622"/>
      <c r="AK6" s="622"/>
      <c r="AL6" s="623"/>
      <c r="AM6" s="621"/>
      <c r="AN6" s="622"/>
      <c r="AO6" s="622"/>
      <c r="AP6" s="622"/>
      <c r="AQ6" s="624"/>
      <c r="AR6" s="564"/>
      <c r="AS6" s="621"/>
      <c r="AT6" s="622"/>
      <c r="AU6" s="622"/>
      <c r="AV6" s="623"/>
      <c r="AW6" s="625"/>
      <c r="AX6" s="622"/>
      <c r="AY6" s="622"/>
      <c r="AZ6" s="622"/>
      <c r="BA6" s="625"/>
      <c r="BB6" s="564"/>
      <c r="BC6" s="621"/>
      <c r="BD6" s="622"/>
      <c r="BE6" s="623"/>
      <c r="BF6" s="623"/>
      <c r="BG6" s="625"/>
      <c r="BH6" s="622"/>
      <c r="BI6" s="622"/>
      <c r="BJ6" s="623"/>
      <c r="BK6" s="624"/>
      <c r="BL6" s="553"/>
      <c r="BM6" s="539"/>
      <c r="BN6" s="539"/>
      <c r="BO6" s="551"/>
      <c r="BP6" s="625"/>
      <c r="BQ6" s="625" t="s">
        <v>150</v>
      </c>
      <c r="BR6" s="624" t="s">
        <v>150</v>
      </c>
      <c r="BS6" s="624"/>
      <c r="BT6" s="624"/>
      <c r="BU6" s="624"/>
      <c r="BV6" s="68"/>
    </row>
    <row r="7" spans="2:75" ht="23.65" thickBot="1">
      <c r="B7" s="351" t="s">
        <v>218</v>
      </c>
      <c r="C7" s="72"/>
      <c r="D7" s="71"/>
      <c r="M7" s="72"/>
      <c r="N7" s="71"/>
      <c r="W7" s="72"/>
      <c r="X7" s="71"/>
      <c r="AG7" s="72"/>
      <c r="AQ7" s="379"/>
      <c r="BA7" s="490"/>
      <c r="BB7" s="71"/>
      <c r="BF7" s="66"/>
      <c r="BK7" s="72"/>
      <c r="BL7" s="71"/>
      <c r="BN7" s="66"/>
      <c r="BO7" s="72"/>
      <c r="BP7" s="66"/>
      <c r="BQ7" s="66"/>
      <c r="BR7" s="472"/>
      <c r="BU7" s="72"/>
    </row>
    <row r="8" spans="2:75" ht="15" thickBot="1">
      <c r="B8" s="342"/>
      <c r="C8" s="72"/>
      <c r="D8" s="71"/>
      <c r="G8" s="66"/>
      <c r="M8" s="72"/>
      <c r="N8" s="71"/>
      <c r="Q8" s="66"/>
      <c r="W8" s="72"/>
      <c r="X8" s="71"/>
      <c r="AA8" s="66"/>
      <c r="AG8" s="72"/>
      <c r="AK8" s="73"/>
      <c r="AL8" s="74"/>
      <c r="AQ8" s="380"/>
      <c r="BA8" s="491"/>
      <c r="BB8" s="71"/>
      <c r="BK8" s="72"/>
      <c r="BL8" s="71"/>
      <c r="BO8" s="72"/>
      <c r="BP8" s="66"/>
      <c r="BQ8" s="314"/>
      <c r="BR8" s="472"/>
      <c r="BU8" s="72"/>
    </row>
    <row r="9" spans="2:75" ht="15" hidden="1" customHeight="1" thickBot="1">
      <c r="B9" s="76" t="s">
        <v>219</v>
      </c>
      <c r="C9" s="75">
        <v>1508</v>
      </c>
      <c r="D9" s="295"/>
      <c r="E9" s="626"/>
      <c r="F9" s="296"/>
      <c r="G9" s="297">
        <v>0</v>
      </c>
      <c r="H9" s="288">
        <f>G9</f>
        <v>0</v>
      </c>
      <c r="I9" s="298"/>
      <c r="J9" s="299"/>
      <c r="K9" s="296"/>
      <c r="L9" s="297">
        <v>0</v>
      </c>
      <c r="M9" s="290">
        <f>L9</f>
        <v>0</v>
      </c>
      <c r="N9" s="382">
        <f>H9</f>
        <v>0</v>
      </c>
      <c r="O9" s="297"/>
      <c r="P9" s="297"/>
      <c r="Q9" s="297"/>
      <c r="R9" s="288">
        <f>N9+O9-P9+Q9</f>
        <v>0</v>
      </c>
      <c r="S9" s="386">
        <f>M9</f>
        <v>0</v>
      </c>
      <c r="T9" s="297"/>
      <c r="U9" s="297"/>
      <c r="V9" s="297"/>
      <c r="W9" s="290">
        <f>S9+T9-U9+V9</f>
        <v>0</v>
      </c>
      <c r="X9" s="291">
        <f>R9</f>
        <v>0</v>
      </c>
      <c r="Y9" s="297"/>
      <c r="Z9" s="297"/>
      <c r="AA9" s="297"/>
      <c r="AB9" s="288">
        <f>X9+Y9-Z9+AA9</f>
        <v>0</v>
      </c>
      <c r="AC9" s="289">
        <f>W9</f>
        <v>0</v>
      </c>
      <c r="AD9" s="297"/>
      <c r="AE9" s="297"/>
      <c r="AF9" s="297"/>
      <c r="AG9" s="290">
        <f>AC9+AD9-AE9+AF9</f>
        <v>0</v>
      </c>
      <c r="AH9" s="382">
        <f>AB9</f>
        <v>0</v>
      </c>
      <c r="AI9" s="297"/>
      <c r="AJ9" s="297"/>
      <c r="AK9" s="297"/>
      <c r="AL9" s="288">
        <f>AH9+AI9-AJ9+AK9</f>
        <v>0</v>
      </c>
      <c r="AM9" s="289">
        <f>AG9</f>
        <v>0</v>
      </c>
      <c r="AN9" s="297"/>
      <c r="AO9" s="297"/>
      <c r="AP9" s="297"/>
      <c r="AQ9" s="290">
        <f>AM9+AN9-AO9+AP9</f>
        <v>0</v>
      </c>
      <c r="AR9" s="291">
        <f>AL9</f>
        <v>0</v>
      </c>
      <c r="AS9" s="297"/>
      <c r="AT9" s="297"/>
      <c r="AU9" s="297"/>
      <c r="AV9" s="288">
        <f>AR9+AS9-AT9+AU9</f>
        <v>0</v>
      </c>
      <c r="AW9" s="289">
        <f>AQ9</f>
        <v>0</v>
      </c>
      <c r="AX9" s="297"/>
      <c r="AY9" s="297"/>
      <c r="AZ9" s="297"/>
      <c r="BA9" s="288">
        <f>AW9+AX9-AY9+AZ9</f>
        <v>0</v>
      </c>
      <c r="BB9" s="291">
        <f>AV9</f>
        <v>0</v>
      </c>
      <c r="BC9" s="297"/>
      <c r="BD9" s="297"/>
      <c r="BE9" s="297"/>
      <c r="BF9" s="288">
        <f>BB9+BC9-BD9+BE9</f>
        <v>0</v>
      </c>
      <c r="BG9" s="289">
        <f>BA9</f>
        <v>0</v>
      </c>
      <c r="BH9" s="297"/>
      <c r="BI9" s="297"/>
      <c r="BJ9" s="297"/>
      <c r="BK9" s="290">
        <f>BG9+BH9-BI9+BJ9</f>
        <v>0</v>
      </c>
      <c r="BL9" s="337"/>
      <c r="BM9" s="336"/>
      <c r="BN9" s="448">
        <f>BF9-BL9</f>
        <v>0</v>
      </c>
      <c r="BO9" s="450">
        <f>BK9-BM9</f>
        <v>0</v>
      </c>
      <c r="BP9" s="484"/>
      <c r="BQ9" s="314">
        <f>BO9+BP9</f>
        <v>0</v>
      </c>
      <c r="BR9" s="473">
        <f>SUM(BN9:BP9)</f>
        <v>0</v>
      </c>
      <c r="BS9" s="469"/>
      <c r="BT9" s="297"/>
      <c r="BU9" s="294">
        <f t="shared" ref="BU9:BU22" si="0">BT9-SUM(AV9,BA9)</f>
        <v>0</v>
      </c>
    </row>
    <row r="10" spans="2:75" ht="17.850000000000001" hidden="1" customHeight="1" thickBot="1">
      <c r="B10" s="76" t="s">
        <v>220</v>
      </c>
      <c r="C10" s="75">
        <v>1508</v>
      </c>
      <c r="D10" s="295"/>
      <c r="E10" s="626"/>
      <c r="F10" s="296"/>
      <c r="G10" s="297">
        <v>0</v>
      </c>
      <c r="H10" s="288">
        <f t="shared" ref="H10:H33" si="1">G10</f>
        <v>0</v>
      </c>
      <c r="I10" s="48"/>
      <c r="J10" s="296"/>
      <c r="K10" s="296"/>
      <c r="L10" s="297">
        <v>0</v>
      </c>
      <c r="M10" s="290">
        <f t="shared" ref="M10:M33" si="2">L10</f>
        <v>0</v>
      </c>
      <c r="N10" s="382">
        <f t="shared" ref="N10:N21" si="3">H10</f>
        <v>0</v>
      </c>
      <c r="O10" s="297"/>
      <c r="P10" s="297"/>
      <c r="Q10" s="297"/>
      <c r="R10" s="288">
        <f t="shared" ref="R10:R33" si="4">N10+O10-P10+Q10</f>
        <v>0</v>
      </c>
      <c r="S10" s="386">
        <f t="shared" ref="S10:S32" si="5">M10</f>
        <v>0</v>
      </c>
      <c r="T10" s="297"/>
      <c r="U10" s="297"/>
      <c r="V10" s="297"/>
      <c r="W10" s="290">
        <f>S10+T10-U10+V10</f>
        <v>0</v>
      </c>
      <c r="X10" s="291">
        <f t="shared" ref="X10:X21" si="6">R10</f>
        <v>0</v>
      </c>
      <c r="Y10" s="297"/>
      <c r="Z10" s="297"/>
      <c r="AA10" s="297"/>
      <c r="AB10" s="288">
        <f t="shared" ref="AB10:AB33" si="7">X10+Y10-Z10+AA10</f>
        <v>0</v>
      </c>
      <c r="AC10" s="386">
        <f t="shared" ref="AC10:AC31" si="8">W10</f>
        <v>0</v>
      </c>
      <c r="AD10" s="297"/>
      <c r="AE10" s="297"/>
      <c r="AF10" s="297"/>
      <c r="AG10" s="290">
        <f>AC10+AD10-AE10+AF10</f>
        <v>0</v>
      </c>
      <c r="AH10" s="382">
        <f t="shared" ref="AH10:AH21" si="9">AB10</f>
        <v>0</v>
      </c>
      <c r="AI10" s="297"/>
      <c r="AJ10" s="297"/>
      <c r="AK10" s="297"/>
      <c r="AL10" s="288">
        <f t="shared" ref="AL10:AL30" si="10">AH10+AI10-AJ10+AK10</f>
        <v>0</v>
      </c>
      <c r="AM10" s="289">
        <f t="shared" ref="AM10:AM31" si="11">AG10</f>
        <v>0</v>
      </c>
      <c r="AN10" s="297"/>
      <c r="AO10" s="297"/>
      <c r="AP10" s="297"/>
      <c r="AQ10" s="290">
        <f>AM10+AN10-AO10+AP10</f>
        <v>0</v>
      </c>
      <c r="AR10" s="291">
        <f t="shared" ref="AR10:AR21" si="12">AL10</f>
        <v>0</v>
      </c>
      <c r="AS10" s="297"/>
      <c r="AT10" s="297"/>
      <c r="AU10" s="297"/>
      <c r="AV10" s="288">
        <f t="shared" ref="AV10:AV30" si="13">AR10+AS10-AT10+AU10</f>
        <v>0</v>
      </c>
      <c r="AW10" s="289">
        <f t="shared" ref="AW10:AW31" si="14">AQ10</f>
        <v>0</v>
      </c>
      <c r="AX10" s="297"/>
      <c r="AY10" s="297"/>
      <c r="AZ10" s="297"/>
      <c r="BA10" s="288">
        <f>AW10+AX10-AY10+AZ10</f>
        <v>0</v>
      </c>
      <c r="BB10" s="291">
        <f t="shared" ref="BB10:BB21" si="15">AV10</f>
        <v>0</v>
      </c>
      <c r="BC10" s="297"/>
      <c r="BD10" s="297"/>
      <c r="BE10" s="297"/>
      <c r="BF10" s="288">
        <f t="shared" ref="BF10:BF31" si="16">BB10+BC10-BD10+BE10</f>
        <v>0</v>
      </c>
      <c r="BG10" s="289">
        <f t="shared" ref="BG10:BG31" si="17">BA10</f>
        <v>0</v>
      </c>
      <c r="BH10" s="297"/>
      <c r="BI10" s="297"/>
      <c r="BJ10" s="297"/>
      <c r="BK10" s="290">
        <f>BG10+BH10-BI10+BJ10</f>
        <v>0</v>
      </c>
      <c r="BL10" s="337"/>
      <c r="BM10" s="336"/>
      <c r="BN10" s="448">
        <f>BF10-BL10</f>
        <v>0</v>
      </c>
      <c r="BO10" s="450">
        <f>BK10-BM10</f>
        <v>0</v>
      </c>
      <c r="BP10" s="484"/>
      <c r="BQ10" s="314">
        <f t="shared" ref="BQ10:BQ32" si="18">BO10+BP10</f>
        <v>0</v>
      </c>
      <c r="BR10" s="473">
        <f>SUM(BN10:BP10)</f>
        <v>0</v>
      </c>
      <c r="BS10" s="469"/>
      <c r="BT10" s="297"/>
      <c r="BU10" s="294">
        <f t="shared" si="0"/>
        <v>0</v>
      </c>
    </row>
    <row r="11" spans="2:75" ht="17.649999999999999" hidden="1" customHeight="1" thickBot="1">
      <c r="B11" s="76" t="s">
        <v>221</v>
      </c>
      <c r="C11" s="75">
        <v>1508</v>
      </c>
      <c r="D11" s="300"/>
      <c r="E11" s="301"/>
      <c r="F11" s="296"/>
      <c r="G11" s="297">
        <v>0</v>
      </c>
      <c r="H11" s="288">
        <f t="shared" si="1"/>
        <v>0</v>
      </c>
      <c r="I11" s="49"/>
      <c r="J11" s="299"/>
      <c r="K11" s="296"/>
      <c r="L11" s="297">
        <v>0</v>
      </c>
      <c r="M11" s="290">
        <f t="shared" si="2"/>
        <v>0</v>
      </c>
      <c r="N11" s="382">
        <f t="shared" si="3"/>
        <v>0</v>
      </c>
      <c r="O11" s="297"/>
      <c r="P11" s="297"/>
      <c r="Q11" s="297"/>
      <c r="R11" s="288">
        <f t="shared" si="4"/>
        <v>0</v>
      </c>
      <c r="S11" s="386">
        <f t="shared" si="5"/>
        <v>0</v>
      </c>
      <c r="T11" s="297"/>
      <c r="U11" s="297"/>
      <c r="V11" s="297"/>
      <c r="W11" s="290">
        <f t="shared" ref="W11:W32" si="19">S11+T11-U11+V11</f>
        <v>0</v>
      </c>
      <c r="X11" s="291">
        <f t="shared" si="6"/>
        <v>0</v>
      </c>
      <c r="Y11" s="297"/>
      <c r="Z11" s="297"/>
      <c r="AA11" s="297"/>
      <c r="AB11" s="288">
        <f t="shared" si="7"/>
        <v>0</v>
      </c>
      <c r="AC11" s="386">
        <f t="shared" si="8"/>
        <v>0</v>
      </c>
      <c r="AD11" s="297"/>
      <c r="AE11" s="297"/>
      <c r="AF11" s="297"/>
      <c r="AG11" s="290">
        <f t="shared" ref="AG11:AG22" si="20">AC11+AD11-AE11+AF11</f>
        <v>0</v>
      </c>
      <c r="AH11" s="382">
        <f t="shared" si="9"/>
        <v>0</v>
      </c>
      <c r="AI11" s="297"/>
      <c r="AJ11" s="297"/>
      <c r="AK11" s="297"/>
      <c r="AL11" s="288">
        <f t="shared" si="10"/>
        <v>0</v>
      </c>
      <c r="AM11" s="289">
        <f t="shared" si="11"/>
        <v>0</v>
      </c>
      <c r="AN11" s="297"/>
      <c r="AO11" s="297"/>
      <c r="AP11" s="297"/>
      <c r="AQ11" s="290">
        <f t="shared" ref="AQ11:AQ22" si="21">AM11+AN11-AO11+AP11</f>
        <v>0</v>
      </c>
      <c r="AR11" s="291">
        <f t="shared" si="12"/>
        <v>0</v>
      </c>
      <c r="AS11" s="297"/>
      <c r="AT11" s="297"/>
      <c r="AU11" s="297"/>
      <c r="AV11" s="288">
        <f t="shared" si="13"/>
        <v>0</v>
      </c>
      <c r="AW11" s="289">
        <f t="shared" si="14"/>
        <v>0</v>
      </c>
      <c r="AX11" s="297"/>
      <c r="AY11" s="297"/>
      <c r="AZ11" s="297"/>
      <c r="BA11" s="288">
        <f t="shared" ref="BA11:BA22" si="22">AW11+AX11-AY11+AZ11</f>
        <v>0</v>
      </c>
      <c r="BB11" s="291">
        <f t="shared" si="15"/>
        <v>0</v>
      </c>
      <c r="BC11" s="297"/>
      <c r="BD11" s="297"/>
      <c r="BE11" s="297"/>
      <c r="BF11" s="288">
        <f t="shared" si="16"/>
        <v>0</v>
      </c>
      <c r="BG11" s="289">
        <f t="shared" si="17"/>
        <v>0</v>
      </c>
      <c r="BH11" s="297"/>
      <c r="BI11" s="297"/>
      <c r="BJ11" s="297"/>
      <c r="BK11" s="290">
        <f t="shared" ref="BK11:BK22" si="23">BG11+BH11-BI11+BJ11</f>
        <v>0</v>
      </c>
      <c r="BL11" s="337"/>
      <c r="BM11" s="336"/>
      <c r="BN11" s="448">
        <f>BF11-BL11</f>
        <v>0</v>
      </c>
      <c r="BO11" s="450">
        <f>BK11-BM11</f>
        <v>0</v>
      </c>
      <c r="BP11" s="484"/>
      <c r="BQ11" s="314">
        <f t="shared" si="18"/>
        <v>0</v>
      </c>
      <c r="BR11" s="473">
        <f>SUM(BN11:BP11)</f>
        <v>0</v>
      </c>
      <c r="BS11" s="469"/>
      <c r="BT11" s="297"/>
      <c r="BU11" s="294">
        <f t="shared" si="0"/>
        <v>0</v>
      </c>
    </row>
    <row r="12" spans="2:75" ht="15" thickBot="1">
      <c r="B12" s="76" t="s">
        <v>222</v>
      </c>
      <c r="C12" s="75">
        <v>1508</v>
      </c>
      <c r="D12" s="302"/>
      <c r="E12" s="296"/>
      <c r="F12" s="296"/>
      <c r="G12" s="297">
        <v>-1257062</v>
      </c>
      <c r="H12" s="288">
        <f t="shared" si="1"/>
        <v>-1257062</v>
      </c>
      <c r="I12" s="50"/>
      <c r="J12" s="50"/>
      <c r="K12" s="296"/>
      <c r="L12" s="297">
        <v>-3178.5790500000235</v>
      </c>
      <c r="M12" s="290">
        <f t="shared" si="2"/>
        <v>-3178.5790500000235</v>
      </c>
      <c r="N12" s="382">
        <f t="shared" si="3"/>
        <v>-1257062</v>
      </c>
      <c r="O12" s="297">
        <v>-2305407</v>
      </c>
      <c r="P12" s="297"/>
      <c r="Q12" s="297"/>
      <c r="R12" s="288">
        <f>N12+O12-P12+Q12</f>
        <v>-3562469</v>
      </c>
      <c r="S12" s="386">
        <f t="shared" si="5"/>
        <v>-3178.5790500000235</v>
      </c>
      <c r="T12" s="297">
        <v>-31010.47</v>
      </c>
      <c r="U12" s="297"/>
      <c r="V12" s="297"/>
      <c r="W12" s="290">
        <f>S12+T12-U12+V12</f>
        <v>-34189.049050000023</v>
      </c>
      <c r="X12" s="291">
        <f t="shared" si="6"/>
        <v>-3562469</v>
      </c>
      <c r="Y12" s="297">
        <v>-2664179</v>
      </c>
      <c r="Z12" s="297"/>
      <c r="AA12" s="297"/>
      <c r="AB12" s="288">
        <f>X12+Y12-Z12+AA12</f>
        <v>-6226648</v>
      </c>
      <c r="AC12" s="386">
        <f t="shared" si="8"/>
        <v>-34189.049050000023</v>
      </c>
      <c r="AD12" s="297">
        <v>-94035.46</v>
      </c>
      <c r="AE12" s="297"/>
      <c r="AF12" s="297"/>
      <c r="AG12" s="290">
        <f>AC12+AD12-AE12+AF12</f>
        <v>-128224.50905000002</v>
      </c>
      <c r="AH12" s="382">
        <f t="shared" si="9"/>
        <v>-6226648</v>
      </c>
      <c r="AI12" s="297">
        <v>2664179</v>
      </c>
      <c r="AJ12" s="297">
        <v>-1257062</v>
      </c>
      <c r="AK12" s="297"/>
      <c r="AL12" s="288">
        <f>AH12+AI12-AJ12+AK12</f>
        <v>-2305407</v>
      </c>
      <c r="AM12" s="289">
        <f t="shared" si="11"/>
        <v>-128224.50905000002</v>
      </c>
      <c r="AN12" s="297">
        <v>-40930.024399999995</v>
      </c>
      <c r="AO12" s="297">
        <v>-54969.554400000001</v>
      </c>
      <c r="AP12" s="297"/>
      <c r="AQ12" s="290">
        <f t="shared" si="21"/>
        <v>-114184.97905000002</v>
      </c>
      <c r="AR12" s="291">
        <f t="shared" si="12"/>
        <v>-2305407</v>
      </c>
      <c r="AS12" s="297"/>
      <c r="AT12" s="297"/>
      <c r="AU12" s="297"/>
      <c r="AV12" s="288">
        <f t="shared" si="13"/>
        <v>-2305407</v>
      </c>
      <c r="AW12" s="289">
        <f t="shared" si="14"/>
        <v>-114184.97905000002</v>
      </c>
      <c r="AX12" s="297">
        <v>-31597.93</v>
      </c>
      <c r="AY12" s="297"/>
      <c r="AZ12" s="297"/>
      <c r="BA12" s="288">
        <f t="shared" si="22"/>
        <v>-145782.90905000002</v>
      </c>
      <c r="BB12" s="291">
        <f t="shared" si="15"/>
        <v>-2305407</v>
      </c>
      <c r="BC12" s="297"/>
      <c r="BD12" s="297"/>
      <c r="BE12" s="297"/>
      <c r="BF12" s="288">
        <f t="shared" si="16"/>
        <v>-2305407</v>
      </c>
      <c r="BG12" s="289">
        <f>BA12</f>
        <v>-145782.90905000002</v>
      </c>
      <c r="BH12" s="297">
        <f>(BB12+BF12)/2*0.57%</f>
        <v>-13140.819899999999</v>
      </c>
      <c r="BI12" s="297"/>
      <c r="BJ12" s="297"/>
      <c r="BK12" s="290">
        <f>BG12+BH12-BI12+BJ12</f>
        <v>-158923.72895000002</v>
      </c>
      <c r="BL12" s="337"/>
      <c r="BM12" s="336"/>
      <c r="BN12" s="448">
        <f>BF12-BL12</f>
        <v>-2305407</v>
      </c>
      <c r="BO12" s="450">
        <f>BK12-BM12</f>
        <v>-158923.72895000002</v>
      </c>
      <c r="BP12" s="484">
        <f>(BF12+BN12)/2*0.57%</f>
        <v>-13140.819899999999</v>
      </c>
      <c r="BQ12" s="314">
        <f>BO12+BP12</f>
        <v>-172064.54885000002</v>
      </c>
      <c r="BR12" s="473">
        <f>IF(BS12="Yes", SUM(BN12:BP12), 0)</f>
        <v>-2477471.5488499999</v>
      </c>
      <c r="BS12" s="469" t="s">
        <v>153</v>
      </c>
      <c r="BT12" s="297">
        <v>-2451189.9300000006</v>
      </c>
      <c r="BU12" s="294">
        <f t="shared" si="0"/>
        <v>-2.0950000733137131E-2</v>
      </c>
      <c r="BW12" s="66"/>
    </row>
    <row r="13" spans="2:75" ht="28.9" thickBot="1">
      <c r="B13" s="76" t="s">
        <v>223</v>
      </c>
      <c r="C13" s="75">
        <v>1508</v>
      </c>
      <c r="D13" s="302"/>
      <c r="E13" s="296"/>
      <c r="F13" s="296"/>
      <c r="G13" s="297">
        <v>6189.5</v>
      </c>
      <c r="H13" s="288">
        <f t="shared" si="1"/>
        <v>6189.5</v>
      </c>
      <c r="I13" s="50"/>
      <c r="J13" s="50"/>
      <c r="K13" s="296"/>
      <c r="L13" s="297">
        <v>3.41</v>
      </c>
      <c r="M13" s="290">
        <f t="shared" si="2"/>
        <v>3.41</v>
      </c>
      <c r="N13" s="382">
        <f t="shared" si="3"/>
        <v>6189.5</v>
      </c>
      <c r="O13" s="297">
        <v>51344.74</v>
      </c>
      <c r="P13" s="297"/>
      <c r="Q13" s="297"/>
      <c r="R13" s="288">
        <f t="shared" si="4"/>
        <v>57534.239999999998</v>
      </c>
      <c r="S13" s="386">
        <f t="shared" si="5"/>
        <v>3.41</v>
      </c>
      <c r="T13" s="297">
        <v>374.01</v>
      </c>
      <c r="U13" s="297"/>
      <c r="V13" s="297"/>
      <c r="W13" s="290">
        <f t="shared" si="19"/>
        <v>377.42</v>
      </c>
      <c r="X13" s="291">
        <f t="shared" si="6"/>
        <v>57534.239999999998</v>
      </c>
      <c r="Y13" s="297">
        <v>201609.21</v>
      </c>
      <c r="Z13" s="297"/>
      <c r="AA13" s="297"/>
      <c r="AB13" s="288">
        <f t="shared" si="7"/>
        <v>259143.44999999998</v>
      </c>
      <c r="AC13" s="386">
        <f t="shared" si="8"/>
        <v>377.42</v>
      </c>
      <c r="AD13" s="297">
        <v>2615.9699999999998</v>
      </c>
      <c r="AE13" s="297"/>
      <c r="AF13" s="297"/>
      <c r="AG13" s="290">
        <f t="shared" si="20"/>
        <v>2993.39</v>
      </c>
      <c r="AH13" s="382">
        <f t="shared" si="9"/>
        <v>259143.44999999998</v>
      </c>
      <c r="AI13" s="297">
        <v>248973.97</v>
      </c>
      <c r="AJ13" s="297"/>
      <c r="AK13" s="297"/>
      <c r="AL13" s="288">
        <f t="shared" si="10"/>
        <v>508117.42</v>
      </c>
      <c r="AM13" s="289">
        <f t="shared" si="11"/>
        <v>2993.39</v>
      </c>
      <c r="AN13" s="297">
        <v>8380.6200000000008</v>
      </c>
      <c r="AO13" s="297"/>
      <c r="AP13" s="297"/>
      <c r="AQ13" s="290">
        <f t="shared" si="21"/>
        <v>11374.01</v>
      </c>
      <c r="AR13" s="291">
        <f t="shared" si="12"/>
        <v>508117.42</v>
      </c>
      <c r="AS13" s="297">
        <v>239744.03999999998</v>
      </c>
      <c r="AT13" s="297"/>
      <c r="AU13" s="297"/>
      <c r="AV13" s="288">
        <f t="shared" si="13"/>
        <v>747861.46</v>
      </c>
      <c r="AW13" s="289">
        <f t="shared" si="14"/>
        <v>11374.01</v>
      </c>
      <c r="AX13" s="297">
        <v>7997.3399999999983</v>
      </c>
      <c r="AY13" s="297"/>
      <c r="AZ13" s="297"/>
      <c r="BA13" s="288">
        <f t="shared" si="22"/>
        <v>19371.349999999999</v>
      </c>
      <c r="BB13" s="291">
        <f t="shared" si="15"/>
        <v>747861.46</v>
      </c>
      <c r="BC13" s="297"/>
      <c r="BD13" s="297"/>
      <c r="BE13" s="297"/>
      <c r="BF13" s="288">
        <f t="shared" si="16"/>
        <v>747861.46</v>
      </c>
      <c r="BG13" s="289">
        <f>BA13</f>
        <v>19371.349999999999</v>
      </c>
      <c r="BH13" s="297">
        <f>(BB13+BF13)/2*0.57%</f>
        <v>4262.8103219999994</v>
      </c>
      <c r="BI13" s="297"/>
      <c r="BJ13" s="297"/>
      <c r="BK13" s="290">
        <f t="shared" si="23"/>
        <v>23634.160321999996</v>
      </c>
      <c r="BL13" s="337"/>
      <c r="BM13" s="336"/>
      <c r="BN13" s="448">
        <f t="shared" ref="BN13:BN32" si="24">BF13-BL13</f>
        <v>747861.46</v>
      </c>
      <c r="BO13" s="450">
        <f t="shared" ref="BO13:BO32" si="25">BK13-BM13</f>
        <v>23634.160321999996</v>
      </c>
      <c r="BP13" s="484">
        <f t="shared" ref="BP13:BP16" si="26">(BF13+BN13)/2*0.57%</f>
        <v>4262.8103219999994</v>
      </c>
      <c r="BQ13" s="314">
        <f t="shared" si="18"/>
        <v>27896.970643999994</v>
      </c>
      <c r="BR13" s="473">
        <f t="shared" ref="BR13:BR21" si="27">IF(BS13="Yes", SUM(BN13:BP13), 0)</f>
        <v>775758.43064399995</v>
      </c>
      <c r="BS13" s="469" t="s">
        <v>153</v>
      </c>
      <c r="BT13" s="297">
        <v>767232.80999999982</v>
      </c>
      <c r="BU13" s="294">
        <f t="shared" si="0"/>
        <v>0</v>
      </c>
      <c r="BW13" s="66"/>
    </row>
    <row r="14" spans="2:75" ht="15" thickBot="1">
      <c r="B14" s="76" t="s">
        <v>224</v>
      </c>
      <c r="C14" s="75">
        <v>1508</v>
      </c>
      <c r="D14" s="300"/>
      <c r="E14" s="301"/>
      <c r="F14" s="296"/>
      <c r="G14" s="297">
        <v>2309706.25</v>
      </c>
      <c r="H14" s="288">
        <f t="shared" si="1"/>
        <v>2309706.25</v>
      </c>
      <c r="I14" s="627"/>
      <c r="J14" s="299"/>
      <c r="K14" s="296"/>
      <c r="L14" s="297">
        <v>32474.52</v>
      </c>
      <c r="M14" s="290">
        <f t="shared" si="2"/>
        <v>32474.52</v>
      </c>
      <c r="N14" s="382">
        <f t="shared" si="3"/>
        <v>2309706.25</v>
      </c>
      <c r="O14" s="297">
        <v>-1291.5</v>
      </c>
      <c r="P14" s="297"/>
      <c r="Q14" s="297"/>
      <c r="R14" s="288">
        <f t="shared" si="4"/>
        <v>2308414.75</v>
      </c>
      <c r="S14" s="386">
        <f t="shared" si="5"/>
        <v>32474.52</v>
      </c>
      <c r="T14" s="297">
        <v>27730</v>
      </c>
      <c r="U14" s="297"/>
      <c r="V14" s="297"/>
      <c r="W14" s="290">
        <f t="shared" si="19"/>
        <v>60204.520000000004</v>
      </c>
      <c r="X14" s="291">
        <f t="shared" si="6"/>
        <v>2308414.75</v>
      </c>
      <c r="Y14" s="297"/>
      <c r="Z14" s="297"/>
      <c r="AA14" s="297"/>
      <c r="AB14" s="288">
        <f t="shared" si="7"/>
        <v>2308414.75</v>
      </c>
      <c r="AC14" s="386">
        <f t="shared" si="8"/>
        <v>60204.520000000004</v>
      </c>
      <c r="AD14" s="297">
        <v>43038.35</v>
      </c>
      <c r="AE14" s="297"/>
      <c r="AF14" s="297"/>
      <c r="AG14" s="290">
        <f t="shared" si="20"/>
        <v>103242.87</v>
      </c>
      <c r="AH14" s="382">
        <f t="shared" si="9"/>
        <v>2308414.75</v>
      </c>
      <c r="AI14" s="297"/>
      <c r="AJ14" s="297">
        <v>2309706.25</v>
      </c>
      <c r="AK14" s="297"/>
      <c r="AL14" s="288">
        <f t="shared" si="10"/>
        <v>-1291.5</v>
      </c>
      <c r="AM14" s="289">
        <f t="shared" si="11"/>
        <v>103242.87</v>
      </c>
      <c r="AN14" s="297">
        <v>30753.997500000027</v>
      </c>
      <c r="AO14" s="297">
        <v>127634.4175</v>
      </c>
      <c r="AP14" s="297"/>
      <c r="AQ14" s="290">
        <f t="shared" si="21"/>
        <v>6362.4500000000262</v>
      </c>
      <c r="AR14" s="291">
        <f t="shared" si="12"/>
        <v>-1291.5</v>
      </c>
      <c r="AS14" s="297"/>
      <c r="AT14" s="297"/>
      <c r="AU14" s="297"/>
      <c r="AV14" s="288">
        <f t="shared" si="13"/>
        <v>-1291.5</v>
      </c>
      <c r="AW14" s="289">
        <f t="shared" si="14"/>
        <v>6362.4500000000262</v>
      </c>
      <c r="AX14" s="297">
        <v>-17.670000000011896</v>
      </c>
      <c r="AY14" s="297"/>
      <c r="AZ14" s="297"/>
      <c r="BA14" s="288">
        <f t="shared" si="22"/>
        <v>6344.7800000000143</v>
      </c>
      <c r="BB14" s="291">
        <f t="shared" si="15"/>
        <v>-1291.5</v>
      </c>
      <c r="BC14" s="297"/>
      <c r="BD14" s="297"/>
      <c r="BE14" s="297"/>
      <c r="BF14" s="288">
        <f t="shared" si="16"/>
        <v>-1291.5</v>
      </c>
      <c r="BG14" s="289">
        <f t="shared" si="17"/>
        <v>6344.7800000000143</v>
      </c>
      <c r="BH14" s="297">
        <f>(BB14+BF14)/2*0.57%</f>
        <v>-7.3615499999999994</v>
      </c>
      <c r="BI14" s="297"/>
      <c r="BJ14" s="297"/>
      <c r="BK14" s="290">
        <f>BG14+BH14-BI14+BJ14</f>
        <v>6337.4184500000147</v>
      </c>
      <c r="BL14" s="337"/>
      <c r="BM14" s="336"/>
      <c r="BN14" s="448">
        <f t="shared" si="24"/>
        <v>-1291.5</v>
      </c>
      <c r="BO14" s="450">
        <f t="shared" si="25"/>
        <v>6337.4184500000147</v>
      </c>
      <c r="BP14" s="484">
        <f t="shared" si="26"/>
        <v>-7.3615499999999994</v>
      </c>
      <c r="BQ14" s="314">
        <f t="shared" si="18"/>
        <v>6330.056900000015</v>
      </c>
      <c r="BR14" s="473">
        <f>IF(BS14="Yes", SUM(BN14:BP14), 0)</f>
        <v>5038.556900000015</v>
      </c>
      <c r="BS14" s="469" t="s">
        <v>153</v>
      </c>
      <c r="BT14" s="297">
        <v>5053.2800000005027</v>
      </c>
      <c r="BU14" s="294">
        <f t="shared" si="0"/>
        <v>4.8839865485206246E-10</v>
      </c>
      <c r="BW14" s="66"/>
    </row>
    <row r="15" spans="2:75" ht="28.9" thickBot="1">
      <c r="B15" s="76" t="s">
        <v>225</v>
      </c>
      <c r="C15" s="75">
        <v>1508</v>
      </c>
      <c r="D15" s="300"/>
      <c r="E15" s="301"/>
      <c r="F15" s="296"/>
      <c r="G15" s="297">
        <v>-767823.06</v>
      </c>
      <c r="H15" s="288">
        <f t="shared" si="1"/>
        <v>-767823.06</v>
      </c>
      <c r="I15" s="298"/>
      <c r="J15" s="299"/>
      <c r="K15" s="296"/>
      <c r="L15" s="297">
        <v>-31535.42</v>
      </c>
      <c r="M15" s="290">
        <f t="shared" si="2"/>
        <v>-31535.42</v>
      </c>
      <c r="N15" s="382">
        <f t="shared" si="3"/>
        <v>-767823.06</v>
      </c>
      <c r="O15" s="297"/>
      <c r="P15" s="297"/>
      <c r="Q15" s="297"/>
      <c r="R15" s="288">
        <f t="shared" si="4"/>
        <v>-767823.06</v>
      </c>
      <c r="S15" s="386">
        <f t="shared" si="5"/>
        <v>-31535.42</v>
      </c>
      <c r="T15" s="297">
        <v>-9220.2300000000032</v>
      </c>
      <c r="U15" s="297"/>
      <c r="V15" s="297"/>
      <c r="W15" s="290">
        <f t="shared" si="19"/>
        <v>-40755.65</v>
      </c>
      <c r="X15" s="291">
        <f t="shared" si="6"/>
        <v>-767823.06</v>
      </c>
      <c r="Y15" s="297"/>
      <c r="Z15" s="297"/>
      <c r="AA15" s="297"/>
      <c r="AB15" s="288">
        <f t="shared" si="7"/>
        <v>-767823.06</v>
      </c>
      <c r="AC15" s="386">
        <f t="shared" si="8"/>
        <v>-40755.65</v>
      </c>
      <c r="AD15" s="297">
        <v>-14315.39</v>
      </c>
      <c r="AE15" s="297"/>
      <c r="AF15" s="297"/>
      <c r="AG15" s="290">
        <f t="shared" si="20"/>
        <v>-55071.040000000001</v>
      </c>
      <c r="AH15" s="382">
        <f t="shared" si="9"/>
        <v>-767823.06</v>
      </c>
      <c r="AI15" s="297"/>
      <c r="AJ15" s="297">
        <v>-767823.06</v>
      </c>
      <c r="AK15" s="297"/>
      <c r="AL15" s="288">
        <f t="shared" si="10"/>
        <v>0</v>
      </c>
      <c r="AM15" s="289">
        <f t="shared" si="11"/>
        <v>-55071.040000000001</v>
      </c>
      <c r="AN15" s="297">
        <v>-10233.290071999996</v>
      </c>
      <c r="AO15" s="297">
        <v>-63169.730071999998</v>
      </c>
      <c r="AP15" s="297"/>
      <c r="AQ15" s="290">
        <f t="shared" si="21"/>
        <v>-2134.5999999999985</v>
      </c>
      <c r="AR15" s="291">
        <f t="shared" si="12"/>
        <v>0</v>
      </c>
      <c r="AS15" s="297"/>
      <c r="AT15" s="297"/>
      <c r="AU15" s="297"/>
      <c r="AV15" s="288">
        <f t="shared" si="13"/>
        <v>0</v>
      </c>
      <c r="AW15" s="289">
        <f t="shared" si="14"/>
        <v>-2134.5999999999985</v>
      </c>
      <c r="AX15" s="297"/>
      <c r="AY15" s="297"/>
      <c r="AZ15" s="297"/>
      <c r="BA15" s="288">
        <f t="shared" si="22"/>
        <v>-2134.5999999999985</v>
      </c>
      <c r="BB15" s="291">
        <f t="shared" si="15"/>
        <v>0</v>
      </c>
      <c r="BC15" s="297"/>
      <c r="BD15" s="297"/>
      <c r="BE15" s="297"/>
      <c r="BF15" s="288">
        <f t="shared" si="16"/>
        <v>0</v>
      </c>
      <c r="BG15" s="289">
        <f t="shared" si="17"/>
        <v>-2134.5999999999985</v>
      </c>
      <c r="BH15" s="297">
        <f t="shared" ref="BH15:BH28" si="28">(BB15+BF15)/2*0.57%</f>
        <v>0</v>
      </c>
      <c r="BI15" s="297"/>
      <c r="BJ15" s="297"/>
      <c r="BK15" s="290">
        <f t="shared" si="23"/>
        <v>-2134.5999999999985</v>
      </c>
      <c r="BL15" s="337"/>
      <c r="BM15" s="336"/>
      <c r="BN15" s="448">
        <f t="shared" si="24"/>
        <v>0</v>
      </c>
      <c r="BO15" s="450">
        <f t="shared" si="25"/>
        <v>-2134.5999999999985</v>
      </c>
      <c r="BP15" s="484">
        <f t="shared" si="26"/>
        <v>0</v>
      </c>
      <c r="BQ15" s="314">
        <f t="shared" si="18"/>
        <v>-2134.5999999999985</v>
      </c>
      <c r="BR15" s="473">
        <f t="shared" si="27"/>
        <v>0</v>
      </c>
      <c r="BS15" s="469" t="s">
        <v>157</v>
      </c>
      <c r="BT15" s="297">
        <v>-2134.60000000021</v>
      </c>
      <c r="BU15" s="294">
        <f t="shared" si="0"/>
        <v>-2.1145751816220582E-10</v>
      </c>
      <c r="BW15" s="66"/>
    </row>
    <row r="16" spans="2:75" ht="15" thickBot="1">
      <c r="B16" s="76" t="s">
        <v>226</v>
      </c>
      <c r="C16" s="75">
        <v>1508</v>
      </c>
      <c r="D16" s="302"/>
      <c r="E16" s="301"/>
      <c r="F16" s="296"/>
      <c r="G16" s="297">
        <v>9323125.2199999988</v>
      </c>
      <c r="H16" s="288">
        <f t="shared" si="1"/>
        <v>9323125.2199999988</v>
      </c>
      <c r="I16" s="296"/>
      <c r="J16" s="296"/>
      <c r="K16" s="296"/>
      <c r="L16" s="297">
        <v>287170.48</v>
      </c>
      <c r="M16" s="290">
        <f t="shared" si="2"/>
        <v>287170.48</v>
      </c>
      <c r="N16" s="382">
        <f t="shared" si="3"/>
        <v>9323125.2199999988</v>
      </c>
      <c r="O16" s="297"/>
      <c r="P16" s="297"/>
      <c r="Q16" s="297"/>
      <c r="R16" s="288">
        <f t="shared" si="4"/>
        <v>9323125.2199999988</v>
      </c>
      <c r="S16" s="386">
        <f t="shared" si="5"/>
        <v>287170.48</v>
      </c>
      <c r="T16" s="297">
        <v>111954.13</v>
      </c>
      <c r="U16" s="297"/>
      <c r="V16" s="297"/>
      <c r="W16" s="290">
        <f t="shared" si="19"/>
        <v>399124.61</v>
      </c>
      <c r="X16" s="291">
        <f t="shared" si="6"/>
        <v>9323125.2199999988</v>
      </c>
      <c r="Y16" s="297"/>
      <c r="Z16" s="297"/>
      <c r="AA16" s="297"/>
      <c r="AB16" s="288">
        <f t="shared" si="7"/>
        <v>9323125.2199999988</v>
      </c>
      <c r="AC16" s="386">
        <f t="shared" si="8"/>
        <v>399124.61</v>
      </c>
      <c r="AD16" s="297">
        <v>173821.38</v>
      </c>
      <c r="AE16" s="297"/>
      <c r="AF16" s="297"/>
      <c r="AG16" s="290">
        <f t="shared" si="20"/>
        <v>572945.99</v>
      </c>
      <c r="AH16" s="382">
        <f t="shared" si="9"/>
        <v>9323125.2199999988</v>
      </c>
      <c r="AI16" s="297"/>
      <c r="AJ16" s="297">
        <v>9323125.2200000007</v>
      </c>
      <c r="AK16" s="297"/>
      <c r="AL16" s="288">
        <f t="shared" si="10"/>
        <v>-1.862645149230957E-9</v>
      </c>
      <c r="AM16" s="289">
        <f t="shared" si="11"/>
        <v>572945.99</v>
      </c>
      <c r="AN16" s="297">
        <v>124255.54906400002</v>
      </c>
      <c r="AO16" s="297">
        <v>671283.23906399996</v>
      </c>
      <c r="AP16" s="297"/>
      <c r="AQ16" s="290">
        <f t="shared" si="21"/>
        <v>25918.300000000047</v>
      </c>
      <c r="AR16" s="291">
        <f t="shared" si="12"/>
        <v>-1.862645149230957E-9</v>
      </c>
      <c r="AS16" s="297"/>
      <c r="AT16" s="297"/>
      <c r="AU16" s="297"/>
      <c r="AV16" s="288">
        <f t="shared" si="13"/>
        <v>-1.862645149230957E-9</v>
      </c>
      <c r="AW16" s="289">
        <f t="shared" si="14"/>
        <v>25918.300000000047</v>
      </c>
      <c r="AX16" s="297"/>
      <c r="AY16" s="297"/>
      <c r="AZ16" s="297"/>
      <c r="BA16" s="288">
        <f t="shared" si="22"/>
        <v>25918.300000000047</v>
      </c>
      <c r="BB16" s="291">
        <f t="shared" si="15"/>
        <v>-1.862645149230957E-9</v>
      </c>
      <c r="BC16" s="297"/>
      <c r="BD16" s="297"/>
      <c r="BE16" s="297"/>
      <c r="BF16" s="288">
        <f t="shared" si="16"/>
        <v>-1.862645149230957E-9</v>
      </c>
      <c r="BG16" s="289">
        <f t="shared" si="17"/>
        <v>25918.300000000047</v>
      </c>
      <c r="BH16" s="297">
        <f t="shared" si="28"/>
        <v>-1.0617077350616454E-11</v>
      </c>
      <c r="BI16" s="297"/>
      <c r="BJ16" s="297"/>
      <c r="BK16" s="290">
        <f t="shared" si="23"/>
        <v>25918.300000000036</v>
      </c>
      <c r="BL16" s="337"/>
      <c r="BM16" s="336"/>
      <c r="BN16" s="448">
        <f t="shared" si="24"/>
        <v>-1.862645149230957E-9</v>
      </c>
      <c r="BO16" s="450">
        <f t="shared" si="25"/>
        <v>25918.300000000036</v>
      </c>
      <c r="BP16" s="484">
        <f t="shared" si="26"/>
        <v>-1.0617077350616454E-11</v>
      </c>
      <c r="BQ16" s="314">
        <f t="shared" si="18"/>
        <v>25918.300000000025</v>
      </c>
      <c r="BR16" s="473">
        <f t="shared" si="27"/>
        <v>0</v>
      </c>
      <c r="BS16" s="469" t="s">
        <v>157</v>
      </c>
      <c r="BT16" s="297">
        <v>25918.300000000745</v>
      </c>
      <c r="BU16" s="294">
        <f t="shared" si="0"/>
        <v>2.5611370801925659E-9</v>
      </c>
      <c r="BW16" s="66"/>
    </row>
    <row r="17" spans="2:75" ht="15" thickBot="1">
      <c r="B17" s="76" t="s">
        <v>227</v>
      </c>
      <c r="C17" s="75">
        <v>1508</v>
      </c>
      <c r="D17" s="300"/>
      <c r="E17" s="301"/>
      <c r="F17" s="296"/>
      <c r="G17" s="297">
        <v>0</v>
      </c>
      <c r="H17" s="288">
        <f t="shared" si="1"/>
        <v>0</v>
      </c>
      <c r="I17" s="303"/>
      <c r="J17" s="304"/>
      <c r="K17" s="296"/>
      <c r="L17" s="297">
        <v>0</v>
      </c>
      <c r="M17" s="290">
        <f t="shared" si="2"/>
        <v>0</v>
      </c>
      <c r="N17" s="382">
        <f t="shared" si="3"/>
        <v>0</v>
      </c>
      <c r="O17" s="297"/>
      <c r="P17" s="297"/>
      <c r="Q17" s="297"/>
      <c r="R17" s="288">
        <f t="shared" si="4"/>
        <v>0</v>
      </c>
      <c r="S17" s="386">
        <f t="shared" si="5"/>
        <v>0</v>
      </c>
      <c r="T17" s="297"/>
      <c r="U17" s="297"/>
      <c r="V17" s="297"/>
      <c r="W17" s="290">
        <f t="shared" si="19"/>
        <v>0</v>
      </c>
      <c r="X17" s="291">
        <f t="shared" si="6"/>
        <v>0</v>
      </c>
      <c r="Y17" s="297"/>
      <c r="Z17" s="297"/>
      <c r="AA17" s="297"/>
      <c r="AB17" s="288">
        <f t="shared" si="7"/>
        <v>0</v>
      </c>
      <c r="AC17" s="386">
        <f t="shared" si="8"/>
        <v>0</v>
      </c>
      <c r="AD17" s="297"/>
      <c r="AE17" s="297"/>
      <c r="AF17" s="297"/>
      <c r="AG17" s="290">
        <f t="shared" si="20"/>
        <v>0</v>
      </c>
      <c r="AH17" s="382">
        <f t="shared" si="9"/>
        <v>0</v>
      </c>
      <c r="AI17" s="297"/>
      <c r="AJ17" s="297"/>
      <c r="AK17" s="297"/>
      <c r="AL17" s="288">
        <f t="shared" si="10"/>
        <v>0</v>
      </c>
      <c r="AM17" s="289">
        <f t="shared" si="11"/>
        <v>0</v>
      </c>
      <c r="AN17" s="297"/>
      <c r="AO17" s="297"/>
      <c r="AP17" s="297"/>
      <c r="AQ17" s="290">
        <f t="shared" si="21"/>
        <v>0</v>
      </c>
      <c r="AR17" s="291">
        <f t="shared" si="12"/>
        <v>0</v>
      </c>
      <c r="AS17" s="297">
        <v>845288.35</v>
      </c>
      <c r="AT17" s="297"/>
      <c r="AU17" s="297"/>
      <c r="AV17" s="288">
        <f t="shared" si="13"/>
        <v>845288.35</v>
      </c>
      <c r="AW17" s="289">
        <f t="shared" si="14"/>
        <v>0</v>
      </c>
      <c r="AX17" s="297">
        <v>802.14</v>
      </c>
      <c r="AY17" s="297"/>
      <c r="AZ17" s="297"/>
      <c r="BA17" s="288">
        <f t="shared" si="22"/>
        <v>802.14</v>
      </c>
      <c r="BB17" s="291">
        <f t="shared" si="15"/>
        <v>845288.35</v>
      </c>
      <c r="BC17" s="297"/>
      <c r="BD17" s="297"/>
      <c r="BE17" s="297"/>
      <c r="BF17" s="288">
        <f t="shared" si="16"/>
        <v>845288.35</v>
      </c>
      <c r="BG17" s="289">
        <f t="shared" si="17"/>
        <v>802.14</v>
      </c>
      <c r="BH17" s="297">
        <f>(BB17+BF17)/2*0.57%</f>
        <v>4818.1435949999996</v>
      </c>
      <c r="BI17" s="297"/>
      <c r="BJ17" s="297"/>
      <c r="BK17" s="290">
        <f t="shared" si="23"/>
        <v>5620.2835949999999</v>
      </c>
      <c r="BL17" s="337"/>
      <c r="BM17" s="336"/>
      <c r="BN17" s="448">
        <f t="shared" si="24"/>
        <v>845288.35</v>
      </c>
      <c r="BO17" s="450">
        <f t="shared" si="25"/>
        <v>5620.2835949999999</v>
      </c>
      <c r="BP17" s="484">
        <f t="shared" ref="BP17:BP28" si="29">(BF17+BN17)/2*0.57%</f>
        <v>4818.1435949999996</v>
      </c>
      <c r="BQ17" s="314">
        <f t="shared" si="18"/>
        <v>10438.427189999999</v>
      </c>
      <c r="BR17" s="473">
        <f>IF(BS17="Yes", SUM(BN17:BP17), 0)</f>
        <v>855726.77719000005</v>
      </c>
      <c r="BS17" s="469" t="s">
        <v>153</v>
      </c>
      <c r="BT17" s="297">
        <v>846090.49</v>
      </c>
      <c r="BU17" s="294">
        <f t="shared" si="0"/>
        <v>0</v>
      </c>
      <c r="BW17" s="66"/>
    </row>
    <row r="18" spans="2:75" ht="15" thickBot="1">
      <c r="B18" s="76" t="s">
        <v>228</v>
      </c>
      <c r="C18" s="75">
        <v>1508</v>
      </c>
      <c r="D18" s="302"/>
      <c r="E18" s="296"/>
      <c r="F18" s="296"/>
      <c r="G18" s="297">
        <v>0</v>
      </c>
      <c r="H18" s="288">
        <f t="shared" si="1"/>
        <v>0</v>
      </c>
      <c r="I18" s="296"/>
      <c r="J18" s="296"/>
      <c r="K18" s="296"/>
      <c r="L18" s="297">
        <v>0</v>
      </c>
      <c r="M18" s="290">
        <f t="shared" si="2"/>
        <v>0</v>
      </c>
      <c r="N18" s="382">
        <f t="shared" si="3"/>
        <v>0</v>
      </c>
      <c r="O18" s="297"/>
      <c r="P18" s="297"/>
      <c r="Q18" s="297"/>
      <c r="R18" s="288">
        <f t="shared" si="4"/>
        <v>0</v>
      </c>
      <c r="S18" s="386">
        <f t="shared" si="5"/>
        <v>0</v>
      </c>
      <c r="T18" s="297"/>
      <c r="U18" s="297"/>
      <c r="V18" s="297"/>
      <c r="W18" s="290">
        <f t="shared" si="19"/>
        <v>0</v>
      </c>
      <c r="X18" s="291">
        <f t="shared" si="6"/>
        <v>0</v>
      </c>
      <c r="Y18" s="297">
        <v>16410050.91</v>
      </c>
      <c r="Z18" s="297"/>
      <c r="AA18" s="297"/>
      <c r="AB18" s="288">
        <f t="shared" si="7"/>
        <v>16410050.91</v>
      </c>
      <c r="AC18" s="386">
        <f t="shared" si="8"/>
        <v>0</v>
      </c>
      <c r="AD18" s="297"/>
      <c r="AE18" s="297"/>
      <c r="AF18" s="297"/>
      <c r="AG18" s="290">
        <f t="shared" si="20"/>
        <v>0</v>
      </c>
      <c r="AH18" s="382">
        <f t="shared" si="9"/>
        <v>16410050.91</v>
      </c>
      <c r="AI18" s="297">
        <v>16066688</v>
      </c>
      <c r="AJ18" s="297"/>
      <c r="AK18" s="297"/>
      <c r="AL18" s="288">
        <f t="shared" si="10"/>
        <v>32476738.91</v>
      </c>
      <c r="AM18" s="289">
        <f t="shared" si="11"/>
        <v>0</v>
      </c>
      <c r="AN18" s="297">
        <v>637663.03</v>
      </c>
      <c r="AO18" s="297"/>
      <c r="AP18" s="297"/>
      <c r="AQ18" s="290">
        <f t="shared" si="21"/>
        <v>637663.03</v>
      </c>
      <c r="AR18" s="291">
        <f t="shared" si="12"/>
        <v>32476738.91</v>
      </c>
      <c r="AS18" s="297">
        <v>34683553.5</v>
      </c>
      <c r="AT18" s="297"/>
      <c r="AU18" s="297"/>
      <c r="AV18" s="288">
        <f t="shared" si="13"/>
        <v>67160292.409999996</v>
      </c>
      <c r="AW18" s="289">
        <f t="shared" si="14"/>
        <v>637663.03</v>
      </c>
      <c r="AX18" s="297">
        <v>513472.56</v>
      </c>
      <c r="AY18" s="297"/>
      <c r="AZ18" s="297"/>
      <c r="BA18" s="288">
        <f t="shared" si="22"/>
        <v>1151135.5900000001</v>
      </c>
      <c r="BB18" s="291">
        <f t="shared" si="15"/>
        <v>67160292.409999996</v>
      </c>
      <c r="BC18" s="297"/>
      <c r="BD18" s="297"/>
      <c r="BE18" s="297"/>
      <c r="BF18" s="288">
        <f t="shared" si="16"/>
        <v>67160292.409999996</v>
      </c>
      <c r="BG18" s="289">
        <f t="shared" si="17"/>
        <v>1151135.5900000001</v>
      </c>
      <c r="BH18" s="297">
        <f>(BB18+BF18)/2*0.57%</f>
        <v>382813.66673699993</v>
      </c>
      <c r="BI18" s="297"/>
      <c r="BJ18" s="297"/>
      <c r="BK18" s="290">
        <f t="shared" si="23"/>
        <v>1533949.2567370001</v>
      </c>
      <c r="BL18" s="337"/>
      <c r="BM18" s="336"/>
      <c r="BN18" s="448">
        <f t="shared" si="24"/>
        <v>67160292.409999996</v>
      </c>
      <c r="BO18" s="450">
        <f t="shared" si="25"/>
        <v>1533949.2567370001</v>
      </c>
      <c r="BP18" s="484">
        <f t="shared" si="29"/>
        <v>382813.66673699993</v>
      </c>
      <c r="BQ18" s="314">
        <f t="shared" si="18"/>
        <v>1916762.9234740001</v>
      </c>
      <c r="BR18" s="473">
        <f t="shared" si="27"/>
        <v>69077055.333473995</v>
      </c>
      <c r="BS18" s="469" t="s">
        <v>153</v>
      </c>
      <c r="BT18" s="297">
        <v>68311428</v>
      </c>
      <c r="BU18" s="294">
        <f t="shared" si="0"/>
        <v>0</v>
      </c>
      <c r="BW18" s="66"/>
    </row>
    <row r="19" spans="2:75" ht="28.9" thickBot="1">
      <c r="B19" s="76" t="s">
        <v>229</v>
      </c>
      <c r="C19" s="75">
        <v>1508</v>
      </c>
      <c r="D19" s="302"/>
      <c r="E19" s="296"/>
      <c r="F19" s="296"/>
      <c r="G19" s="297">
        <v>0</v>
      </c>
      <c r="H19" s="288">
        <f t="shared" si="1"/>
        <v>0</v>
      </c>
      <c r="I19" s="296"/>
      <c r="J19" s="296"/>
      <c r="K19" s="296"/>
      <c r="L19" s="297">
        <v>0</v>
      </c>
      <c r="M19" s="290">
        <f t="shared" si="2"/>
        <v>0</v>
      </c>
      <c r="N19" s="382">
        <f t="shared" si="3"/>
        <v>0</v>
      </c>
      <c r="O19" s="297">
        <v>1234140</v>
      </c>
      <c r="P19" s="297"/>
      <c r="Q19" s="297"/>
      <c r="R19" s="288">
        <f t="shared" si="4"/>
        <v>1234140</v>
      </c>
      <c r="S19" s="386">
        <f t="shared" si="5"/>
        <v>0</v>
      </c>
      <c r="T19" s="297">
        <v>8097.82</v>
      </c>
      <c r="U19" s="297"/>
      <c r="V19" s="297"/>
      <c r="W19" s="290">
        <f t="shared" si="19"/>
        <v>8097.82</v>
      </c>
      <c r="X19" s="291">
        <f t="shared" si="6"/>
        <v>1234140</v>
      </c>
      <c r="Y19" s="297">
        <v>926033.08999999985</v>
      </c>
      <c r="Z19" s="297"/>
      <c r="AA19" s="297"/>
      <c r="AB19" s="288">
        <f t="shared" si="7"/>
        <v>2160173.09</v>
      </c>
      <c r="AC19" s="386">
        <f t="shared" si="8"/>
        <v>8097.82</v>
      </c>
      <c r="AD19" s="297">
        <v>34677.14</v>
      </c>
      <c r="AE19" s="297"/>
      <c r="AF19" s="297"/>
      <c r="AG19" s="290">
        <f t="shared" si="20"/>
        <v>42774.96</v>
      </c>
      <c r="AH19" s="382">
        <f t="shared" si="9"/>
        <v>2160173.09</v>
      </c>
      <c r="AI19" s="297">
        <v>26025</v>
      </c>
      <c r="AJ19" s="297"/>
      <c r="AK19" s="297"/>
      <c r="AL19" s="288">
        <f t="shared" si="10"/>
        <v>2186198.09</v>
      </c>
      <c r="AM19" s="289">
        <f t="shared" si="11"/>
        <v>42774.96</v>
      </c>
      <c r="AN19" s="297">
        <v>48684.110000000008</v>
      </c>
      <c r="AO19" s="297"/>
      <c r="AP19" s="297"/>
      <c r="AQ19" s="290">
        <f t="shared" si="21"/>
        <v>91459.07</v>
      </c>
      <c r="AR19" s="291">
        <f t="shared" si="12"/>
        <v>2186198.09</v>
      </c>
      <c r="AS19" s="297"/>
      <c r="AT19" s="297"/>
      <c r="AU19" s="297"/>
      <c r="AV19" s="288">
        <f t="shared" si="13"/>
        <v>2186198.09</v>
      </c>
      <c r="AW19" s="289">
        <f t="shared" si="14"/>
        <v>91459.07</v>
      </c>
      <c r="AX19" s="297">
        <v>29964.069999999992</v>
      </c>
      <c r="AY19" s="297"/>
      <c r="AZ19" s="297"/>
      <c r="BA19" s="288">
        <f t="shared" si="22"/>
        <v>121423.14</v>
      </c>
      <c r="BB19" s="291">
        <f t="shared" si="15"/>
        <v>2186198.09</v>
      </c>
      <c r="BC19" s="297"/>
      <c r="BD19" s="297"/>
      <c r="BE19" s="297"/>
      <c r="BF19" s="288">
        <f t="shared" si="16"/>
        <v>2186198.09</v>
      </c>
      <c r="BG19" s="289">
        <f t="shared" si="17"/>
        <v>121423.14</v>
      </c>
      <c r="BH19" s="297">
        <f>(BB19+BF19)/2*0.57%</f>
        <v>12461.329112999998</v>
      </c>
      <c r="BI19" s="297"/>
      <c r="BJ19" s="297"/>
      <c r="BK19" s="290">
        <f>BG19+BH19-BI19+BJ19</f>
        <v>133884.469113</v>
      </c>
      <c r="BL19" s="337"/>
      <c r="BM19" s="336"/>
      <c r="BN19" s="448">
        <f t="shared" si="24"/>
        <v>2186198.09</v>
      </c>
      <c r="BO19" s="450">
        <f t="shared" si="25"/>
        <v>133884.469113</v>
      </c>
      <c r="BP19" s="484">
        <f t="shared" si="29"/>
        <v>12461.329112999998</v>
      </c>
      <c r="BQ19" s="314">
        <f t="shared" si="18"/>
        <v>146345.79822599998</v>
      </c>
      <c r="BR19" s="473">
        <f t="shared" si="27"/>
        <v>2332543.8882260001</v>
      </c>
      <c r="BS19" s="469" t="s">
        <v>153</v>
      </c>
      <c r="BT19" s="297">
        <v>2307621.2299999991</v>
      </c>
      <c r="BU19" s="294">
        <f t="shared" si="0"/>
        <v>0</v>
      </c>
      <c r="BW19" s="66"/>
    </row>
    <row r="20" spans="2:75" ht="17.649999999999999" thickBot="1">
      <c r="B20" s="76" t="s">
        <v>230</v>
      </c>
      <c r="C20" s="75" t="s">
        <v>231</v>
      </c>
      <c r="D20" s="302"/>
      <c r="E20" s="296"/>
      <c r="F20" s="296"/>
      <c r="G20" s="297">
        <v>614290.67638464202</v>
      </c>
      <c r="H20" s="288">
        <f t="shared" si="1"/>
        <v>614290.67638464202</v>
      </c>
      <c r="I20" s="50"/>
      <c r="J20" s="296"/>
      <c r="K20" s="296"/>
      <c r="L20" s="297">
        <v>12024.8422939144</v>
      </c>
      <c r="M20" s="290">
        <f t="shared" si="2"/>
        <v>12024.8422939144</v>
      </c>
      <c r="N20" s="382">
        <f t="shared" si="3"/>
        <v>614290.67638464202</v>
      </c>
      <c r="O20" s="297">
        <v>550566.29357707035</v>
      </c>
      <c r="P20" s="297"/>
      <c r="Q20" s="297"/>
      <c r="R20" s="288">
        <f>N20+O20-P20+Q20</f>
        <v>1164856.9699617124</v>
      </c>
      <c r="S20" s="386">
        <f t="shared" si="5"/>
        <v>12024.8422939144</v>
      </c>
      <c r="T20" s="297">
        <v>14555.542431113478</v>
      </c>
      <c r="U20" s="297"/>
      <c r="V20" s="297"/>
      <c r="W20" s="290">
        <f t="shared" si="19"/>
        <v>26580.384725027878</v>
      </c>
      <c r="X20" s="291">
        <f t="shared" si="6"/>
        <v>1164856.9699617124</v>
      </c>
      <c r="Y20" s="297">
        <v>308828.93847926124</v>
      </c>
      <c r="Z20" s="297"/>
      <c r="AA20" s="297"/>
      <c r="AB20" s="288">
        <f t="shared" si="7"/>
        <v>1473685.9084409736</v>
      </c>
      <c r="AC20" s="289">
        <f t="shared" si="8"/>
        <v>26580.384725027878</v>
      </c>
      <c r="AD20" s="297">
        <v>30406.265274972124</v>
      </c>
      <c r="AE20" s="297"/>
      <c r="AF20" s="297"/>
      <c r="AG20" s="290">
        <f t="shared" si="20"/>
        <v>56986.65</v>
      </c>
      <c r="AH20" s="382">
        <f t="shared" si="9"/>
        <v>1473685.9084409736</v>
      </c>
      <c r="AI20" s="297">
        <v>26859.085559026804</v>
      </c>
      <c r="AJ20" s="297">
        <v>639836.67000000004</v>
      </c>
      <c r="AK20" s="297"/>
      <c r="AL20" s="288">
        <f t="shared" si="10"/>
        <v>860708.32400000037</v>
      </c>
      <c r="AM20" s="289">
        <f t="shared" si="11"/>
        <v>56986.65</v>
      </c>
      <c r="AN20" s="297">
        <v>37097.680803999996</v>
      </c>
      <c r="AO20" s="297">
        <v>37740.050803999999</v>
      </c>
      <c r="AP20" s="297"/>
      <c r="AQ20" s="290">
        <f t="shared" si="21"/>
        <v>56344.28</v>
      </c>
      <c r="AR20" s="291">
        <f t="shared" si="12"/>
        <v>860708.32400000037</v>
      </c>
      <c r="AS20" s="297">
        <v>-91394.234000000171</v>
      </c>
      <c r="AT20" s="297"/>
      <c r="AU20" s="297"/>
      <c r="AV20" s="288">
        <f t="shared" si="13"/>
        <v>769314.0900000002</v>
      </c>
      <c r="AW20" s="289">
        <f t="shared" si="14"/>
        <v>56344.28</v>
      </c>
      <c r="AX20" s="297">
        <v>15081.369999999995</v>
      </c>
      <c r="AY20" s="297"/>
      <c r="AZ20" s="297"/>
      <c r="BA20" s="288">
        <f t="shared" si="22"/>
        <v>71425.649999999994</v>
      </c>
      <c r="BB20" s="291">
        <f t="shared" si="15"/>
        <v>769314.0900000002</v>
      </c>
      <c r="BC20" s="297"/>
      <c r="BD20" s="297"/>
      <c r="BE20" s="297"/>
      <c r="BF20" s="288">
        <f t="shared" si="16"/>
        <v>769314.0900000002</v>
      </c>
      <c r="BG20" s="289">
        <f t="shared" si="17"/>
        <v>71425.649999999994</v>
      </c>
      <c r="BH20" s="297">
        <f t="shared" si="28"/>
        <v>4385.0903130000006</v>
      </c>
      <c r="BI20" s="297"/>
      <c r="BJ20" s="297"/>
      <c r="BK20" s="290">
        <f t="shared" si="23"/>
        <v>75810.740312999988</v>
      </c>
      <c r="BL20" s="337"/>
      <c r="BM20" s="336"/>
      <c r="BN20" s="448">
        <f t="shared" si="24"/>
        <v>769314.0900000002</v>
      </c>
      <c r="BO20" s="450">
        <f t="shared" si="25"/>
        <v>75810.740312999988</v>
      </c>
      <c r="BP20" s="484">
        <f t="shared" si="29"/>
        <v>4385.0903130000006</v>
      </c>
      <c r="BQ20" s="314">
        <f t="shared" si="18"/>
        <v>80195.830625999981</v>
      </c>
      <c r="BR20" s="473">
        <f t="shared" si="27"/>
        <v>849509.92062600015</v>
      </c>
      <c r="BS20" s="469" t="s">
        <v>153</v>
      </c>
      <c r="BT20" s="297">
        <v>1196785.3899999999</v>
      </c>
      <c r="BU20" s="294">
        <f>BT20-SUM(AV20,BA20)</f>
        <v>356045.64999999967</v>
      </c>
      <c r="BW20" s="66"/>
    </row>
    <row r="21" spans="2:75" ht="20.25" customHeight="1" thickBot="1">
      <c r="B21" s="76" t="s">
        <v>232</v>
      </c>
      <c r="C21" s="75">
        <v>1522</v>
      </c>
      <c r="D21" s="302"/>
      <c r="E21" s="296"/>
      <c r="F21" s="296"/>
      <c r="G21" s="297">
        <v>0</v>
      </c>
      <c r="H21" s="288">
        <f t="shared" si="1"/>
        <v>0</v>
      </c>
      <c r="I21" s="50"/>
      <c r="J21" s="296"/>
      <c r="K21" s="296"/>
      <c r="L21" s="297">
        <v>0</v>
      </c>
      <c r="M21" s="290">
        <f t="shared" si="2"/>
        <v>0</v>
      </c>
      <c r="N21" s="382">
        <f t="shared" si="3"/>
        <v>0</v>
      </c>
      <c r="O21" s="297"/>
      <c r="P21" s="297"/>
      <c r="Q21" s="297"/>
      <c r="R21" s="288">
        <f>N21+O21-P21+Q21</f>
        <v>0</v>
      </c>
      <c r="S21" s="386">
        <f t="shared" si="5"/>
        <v>0</v>
      </c>
      <c r="T21" s="297"/>
      <c r="U21" s="297"/>
      <c r="V21" s="297"/>
      <c r="W21" s="290">
        <f t="shared" si="19"/>
        <v>0</v>
      </c>
      <c r="X21" s="291">
        <f t="shared" si="6"/>
        <v>0</v>
      </c>
      <c r="Y21" s="297"/>
      <c r="Z21" s="297"/>
      <c r="AA21" s="297"/>
      <c r="AB21" s="288">
        <f t="shared" si="7"/>
        <v>0</v>
      </c>
      <c r="AC21" s="289">
        <f t="shared" si="8"/>
        <v>0</v>
      </c>
      <c r="AD21" s="297"/>
      <c r="AE21" s="297"/>
      <c r="AF21" s="297"/>
      <c r="AG21" s="290">
        <f t="shared" si="20"/>
        <v>0</v>
      </c>
      <c r="AH21" s="382">
        <f t="shared" si="9"/>
        <v>0</v>
      </c>
      <c r="AI21" s="297"/>
      <c r="AJ21" s="297"/>
      <c r="AK21" s="297"/>
      <c r="AL21" s="288">
        <f t="shared" si="10"/>
        <v>0</v>
      </c>
      <c r="AM21" s="289">
        <f t="shared" si="11"/>
        <v>0</v>
      </c>
      <c r="AN21" s="297"/>
      <c r="AO21" s="297"/>
      <c r="AP21" s="297"/>
      <c r="AQ21" s="290">
        <f t="shared" si="21"/>
        <v>0</v>
      </c>
      <c r="AR21" s="291">
        <f t="shared" si="12"/>
        <v>0</v>
      </c>
      <c r="AS21" s="297"/>
      <c r="AT21" s="297"/>
      <c r="AU21" s="297"/>
      <c r="AV21" s="288">
        <f t="shared" si="13"/>
        <v>0</v>
      </c>
      <c r="AW21" s="289">
        <f t="shared" si="14"/>
        <v>0</v>
      </c>
      <c r="AX21" s="297">
        <v>-1527293.07</v>
      </c>
      <c r="AY21" s="297"/>
      <c r="AZ21" s="297"/>
      <c r="BA21" s="288">
        <f t="shared" si="22"/>
        <v>-1527293.07</v>
      </c>
      <c r="BB21" s="291">
        <f t="shared" si="15"/>
        <v>0</v>
      </c>
      <c r="BC21" s="297"/>
      <c r="BD21" s="297"/>
      <c r="BE21" s="297"/>
      <c r="BF21" s="288">
        <f t="shared" si="16"/>
        <v>0</v>
      </c>
      <c r="BG21" s="289">
        <f t="shared" si="17"/>
        <v>-1527293.07</v>
      </c>
      <c r="BH21" s="297">
        <f>(BB21+BF21)/2*0.57%</f>
        <v>0</v>
      </c>
      <c r="BI21" s="297"/>
      <c r="BJ21" s="297"/>
      <c r="BK21" s="290">
        <f>BG21+BH21-BI21+BJ21</f>
        <v>-1527293.07</v>
      </c>
      <c r="BL21" s="337"/>
      <c r="BM21" s="336"/>
      <c r="BN21" s="448">
        <f t="shared" si="24"/>
        <v>0</v>
      </c>
      <c r="BO21" s="450">
        <f t="shared" si="25"/>
        <v>-1527293.07</v>
      </c>
      <c r="BP21" s="484">
        <f t="shared" si="29"/>
        <v>0</v>
      </c>
      <c r="BQ21" s="314">
        <f t="shared" si="18"/>
        <v>-1527293.07</v>
      </c>
      <c r="BR21" s="473">
        <f t="shared" si="27"/>
        <v>-1527293.07</v>
      </c>
      <c r="BS21" s="469" t="s">
        <v>153</v>
      </c>
      <c r="BT21" s="297">
        <v>-1527293.07</v>
      </c>
      <c r="BU21" s="294">
        <f t="shared" si="0"/>
        <v>0</v>
      </c>
      <c r="BW21" s="66"/>
    </row>
    <row r="22" spans="2:75" ht="15" hidden="1" thickBot="1">
      <c r="B22" s="76" t="s">
        <v>233</v>
      </c>
      <c r="C22" s="75">
        <v>1525</v>
      </c>
      <c r="D22" s="302"/>
      <c r="E22" s="296"/>
      <c r="F22" s="296"/>
      <c r="G22" s="297">
        <v>0</v>
      </c>
      <c r="H22" s="288">
        <f t="shared" si="1"/>
        <v>0</v>
      </c>
      <c r="I22" s="50"/>
      <c r="J22" s="296"/>
      <c r="K22" s="296"/>
      <c r="L22" s="297"/>
      <c r="M22" s="290">
        <f t="shared" si="2"/>
        <v>0</v>
      </c>
      <c r="N22" s="382">
        <f t="shared" ref="N22:N28" si="30">H22</f>
        <v>0</v>
      </c>
      <c r="O22" s="297"/>
      <c r="P22" s="297"/>
      <c r="Q22" s="297"/>
      <c r="R22" s="288">
        <f t="shared" si="4"/>
        <v>0</v>
      </c>
      <c r="S22" s="386">
        <f t="shared" si="5"/>
        <v>0</v>
      </c>
      <c r="T22" s="297"/>
      <c r="U22" s="297"/>
      <c r="V22" s="297"/>
      <c r="W22" s="290">
        <f t="shared" si="19"/>
        <v>0</v>
      </c>
      <c r="X22" s="291">
        <f t="shared" ref="X22:X28" si="31">R22</f>
        <v>0</v>
      </c>
      <c r="Y22" s="297"/>
      <c r="Z22" s="297"/>
      <c r="AA22" s="297"/>
      <c r="AB22" s="288">
        <f t="shared" si="7"/>
        <v>0</v>
      </c>
      <c r="AC22" s="289">
        <f t="shared" si="8"/>
        <v>0</v>
      </c>
      <c r="AD22" s="297"/>
      <c r="AE22" s="297"/>
      <c r="AF22" s="297"/>
      <c r="AG22" s="290">
        <f t="shared" si="20"/>
        <v>0</v>
      </c>
      <c r="AH22" s="382">
        <f t="shared" ref="AH22:AH28" si="32">AB22</f>
        <v>0</v>
      </c>
      <c r="AI22" s="297"/>
      <c r="AJ22" s="297"/>
      <c r="AK22" s="297"/>
      <c r="AL22" s="288">
        <f t="shared" si="10"/>
        <v>0</v>
      </c>
      <c r="AM22" s="289">
        <f t="shared" si="11"/>
        <v>0</v>
      </c>
      <c r="AN22" s="297"/>
      <c r="AO22" s="297"/>
      <c r="AP22" s="297"/>
      <c r="AQ22" s="290">
        <f t="shared" si="21"/>
        <v>0</v>
      </c>
      <c r="AR22" s="291">
        <f t="shared" ref="AR22:AR28" si="33">AL22</f>
        <v>0</v>
      </c>
      <c r="AS22" s="297"/>
      <c r="AT22" s="297"/>
      <c r="AU22" s="297"/>
      <c r="AV22" s="288">
        <f t="shared" si="13"/>
        <v>0</v>
      </c>
      <c r="AW22" s="289">
        <f t="shared" si="14"/>
        <v>0</v>
      </c>
      <c r="AX22" s="297"/>
      <c r="AY22" s="297"/>
      <c r="AZ22" s="297"/>
      <c r="BA22" s="288">
        <f t="shared" si="22"/>
        <v>0</v>
      </c>
      <c r="BB22" s="291">
        <f t="shared" ref="BB22:BB28" si="34">AV22</f>
        <v>0</v>
      </c>
      <c r="BC22" s="297"/>
      <c r="BD22" s="297"/>
      <c r="BE22" s="297"/>
      <c r="BF22" s="288">
        <f t="shared" si="16"/>
        <v>0</v>
      </c>
      <c r="BG22" s="289">
        <f t="shared" si="17"/>
        <v>0</v>
      </c>
      <c r="BH22" s="297">
        <f t="shared" si="28"/>
        <v>0</v>
      </c>
      <c r="BI22" s="297"/>
      <c r="BJ22" s="297"/>
      <c r="BK22" s="290">
        <f t="shared" si="23"/>
        <v>0</v>
      </c>
      <c r="BL22" s="337"/>
      <c r="BM22" s="336"/>
      <c r="BN22" s="448">
        <f t="shared" si="24"/>
        <v>0</v>
      </c>
      <c r="BO22" s="450">
        <f t="shared" si="25"/>
        <v>0</v>
      </c>
      <c r="BP22" s="484">
        <f t="shared" si="29"/>
        <v>0</v>
      </c>
      <c r="BQ22" s="314">
        <f t="shared" si="18"/>
        <v>0</v>
      </c>
      <c r="BR22" s="473">
        <f>IF(BS22="Yes", SUM(BN22:BP22), 0)</f>
        <v>0</v>
      </c>
      <c r="BS22" s="469"/>
      <c r="BT22" s="297"/>
      <c r="BU22" s="294">
        <f t="shared" si="0"/>
        <v>0</v>
      </c>
      <c r="BW22" s="66"/>
    </row>
    <row r="23" spans="2:75" ht="15" thickBot="1">
      <c r="B23" s="372" t="s">
        <v>234</v>
      </c>
      <c r="C23" s="75">
        <v>1533</v>
      </c>
      <c r="D23" s="302"/>
      <c r="E23" s="50"/>
      <c r="F23" s="50"/>
      <c r="G23" s="297">
        <v>579125.77999999991</v>
      </c>
      <c r="H23" s="288">
        <f>D23+E23-F23+G23</f>
        <v>579125.77999999991</v>
      </c>
      <c r="I23" s="50"/>
      <c r="J23" s="50"/>
      <c r="K23" s="50"/>
      <c r="L23" s="297">
        <v>9720.82</v>
      </c>
      <c r="M23" s="290">
        <f>I23+J23-K23+L23</f>
        <v>9720.82</v>
      </c>
      <c r="N23" s="382">
        <f t="shared" si="30"/>
        <v>579125.77999999991</v>
      </c>
      <c r="O23" s="297"/>
      <c r="P23" s="297"/>
      <c r="Q23" s="297"/>
      <c r="R23" s="288">
        <f>N23+O23-P23+Q23</f>
        <v>579125.77999999991</v>
      </c>
      <c r="S23" s="386">
        <f>M23</f>
        <v>9720.82</v>
      </c>
      <c r="T23" s="297">
        <v>6954.28</v>
      </c>
      <c r="U23" s="297"/>
      <c r="V23" s="297"/>
      <c r="W23" s="290">
        <f>S23+T23-U23+V23</f>
        <v>16675.099999999999</v>
      </c>
      <c r="X23" s="291">
        <f t="shared" si="31"/>
        <v>579125.77999999991</v>
      </c>
      <c r="Y23" s="297"/>
      <c r="Z23" s="297"/>
      <c r="AA23" s="297"/>
      <c r="AB23" s="288">
        <f>X23+Y23-Z23+AA23</f>
        <v>579125.77999999991</v>
      </c>
      <c r="AC23" s="289">
        <f>W23</f>
        <v>16675.099999999999</v>
      </c>
      <c r="AD23" s="297">
        <v>10797.31</v>
      </c>
      <c r="AE23" s="297"/>
      <c r="AF23" s="297"/>
      <c r="AG23" s="290">
        <f>AC23+AD23-AE23+AF23</f>
        <v>27472.409999999996</v>
      </c>
      <c r="AH23" s="382">
        <f t="shared" si="32"/>
        <v>579125.77999999991</v>
      </c>
      <c r="AI23" s="297"/>
      <c r="AJ23" s="297">
        <v>579125.78</v>
      </c>
      <c r="AK23" s="297"/>
      <c r="AL23" s="288">
        <f>AH23+AI23-AJ23+AK23</f>
        <v>-1.1641532182693481E-10</v>
      </c>
      <c r="AM23" s="289">
        <f>AG23</f>
        <v>27472.409999999996</v>
      </c>
      <c r="AN23" s="297">
        <v>7718.422136000001</v>
      </c>
      <c r="AO23" s="297">
        <v>33580.802135999998</v>
      </c>
      <c r="AP23" s="297"/>
      <c r="AQ23" s="290">
        <f>AM23+AN23-AO23+AP23</f>
        <v>1610.0299999999988</v>
      </c>
      <c r="AR23" s="291">
        <f t="shared" si="33"/>
        <v>-1.1641532182693481E-10</v>
      </c>
      <c r="AS23" s="297"/>
      <c r="AT23" s="297"/>
      <c r="AU23" s="297"/>
      <c r="AV23" s="288">
        <f>AR23+AS23-AT23+AU23</f>
        <v>-1.1641532182693481E-10</v>
      </c>
      <c r="AW23" s="289">
        <f>AQ23</f>
        <v>1610.0299999999988</v>
      </c>
      <c r="AX23" s="297"/>
      <c r="AY23" s="297"/>
      <c r="AZ23" s="297"/>
      <c r="BA23" s="288">
        <f>AW23+AX23-AY23+AZ23</f>
        <v>1610.0299999999988</v>
      </c>
      <c r="BB23" s="291">
        <f t="shared" si="34"/>
        <v>-1.1641532182693481E-10</v>
      </c>
      <c r="BC23" s="297"/>
      <c r="BD23" s="297"/>
      <c r="BE23" s="297"/>
      <c r="BF23" s="288">
        <f>BB23+BC23-BD23+BE23</f>
        <v>-1.1641532182693481E-10</v>
      </c>
      <c r="BG23" s="289">
        <f>BA23</f>
        <v>1610.0299999999988</v>
      </c>
      <c r="BH23" s="297">
        <f t="shared" si="28"/>
        <v>-6.6356733441352837E-13</v>
      </c>
      <c r="BI23" s="297"/>
      <c r="BJ23" s="297"/>
      <c r="BK23" s="290">
        <f>BG23+BH23-BI23+BJ23</f>
        <v>1610.0299999999982</v>
      </c>
      <c r="BL23" s="337"/>
      <c r="BM23" s="336"/>
      <c r="BN23" s="448">
        <f>BF23-BL23</f>
        <v>-1.1641532182693481E-10</v>
      </c>
      <c r="BO23" s="450">
        <f>BK23-BM23</f>
        <v>1610.0299999999982</v>
      </c>
      <c r="BP23" s="484">
        <f t="shared" si="29"/>
        <v>-6.6356733441352837E-13</v>
      </c>
      <c r="BQ23" s="314">
        <f>BO23+BP23</f>
        <v>1610.0299999999975</v>
      </c>
      <c r="BR23" s="473">
        <f>IF(BS23="Yes", SUM(BN23:BP23), 0)</f>
        <v>0</v>
      </c>
      <c r="BS23" s="469" t="s">
        <v>157</v>
      </c>
      <c r="BT23" s="326">
        <v>381911.08000000042</v>
      </c>
      <c r="BU23" s="294">
        <f>BT23-SUM(AV23,BA23)</f>
        <v>380301.05000000051</v>
      </c>
      <c r="BW23" s="66"/>
    </row>
    <row r="24" spans="2:75" ht="15" hidden="1" thickBot="1">
      <c r="B24" s="76" t="s">
        <v>235</v>
      </c>
      <c r="C24" s="75">
        <v>1533</v>
      </c>
      <c r="D24" s="302"/>
      <c r="E24" s="50"/>
      <c r="F24" s="50"/>
      <c r="G24" s="297">
        <v>0</v>
      </c>
      <c r="H24" s="288">
        <f t="shared" si="1"/>
        <v>0</v>
      </c>
      <c r="I24" s="50"/>
      <c r="J24" s="50"/>
      <c r="K24" s="50"/>
      <c r="L24" s="297"/>
      <c r="M24" s="290">
        <f t="shared" si="2"/>
        <v>0</v>
      </c>
      <c r="N24" s="382">
        <f t="shared" si="30"/>
        <v>0</v>
      </c>
      <c r="O24" s="297"/>
      <c r="P24" s="297"/>
      <c r="Q24" s="297"/>
      <c r="R24" s="288">
        <f>N24+O24-P24+Q24</f>
        <v>0</v>
      </c>
      <c r="S24" s="386">
        <f t="shared" si="5"/>
        <v>0</v>
      </c>
      <c r="T24" s="297"/>
      <c r="U24" s="297"/>
      <c r="V24" s="297"/>
      <c r="W24" s="290">
        <f>S24+T24-U24+V24</f>
        <v>0</v>
      </c>
      <c r="X24" s="291">
        <f t="shared" si="31"/>
        <v>0</v>
      </c>
      <c r="Y24" s="297"/>
      <c r="Z24" s="297"/>
      <c r="AA24" s="297"/>
      <c r="AB24" s="288">
        <f t="shared" si="7"/>
        <v>0</v>
      </c>
      <c r="AC24" s="289">
        <f t="shared" si="8"/>
        <v>0</v>
      </c>
      <c r="AD24" s="297"/>
      <c r="AE24" s="297"/>
      <c r="AF24" s="297"/>
      <c r="AG24" s="290">
        <f>AC24+AD24-AE24+AF24</f>
        <v>0</v>
      </c>
      <c r="AH24" s="382">
        <f t="shared" si="32"/>
        <v>0</v>
      </c>
      <c r="AI24" s="297"/>
      <c r="AJ24" s="297"/>
      <c r="AK24" s="297"/>
      <c r="AL24" s="288">
        <f t="shared" si="10"/>
        <v>0</v>
      </c>
      <c r="AM24" s="289">
        <f t="shared" si="11"/>
        <v>0</v>
      </c>
      <c r="AN24" s="297"/>
      <c r="AO24" s="297"/>
      <c r="AP24" s="297"/>
      <c r="AQ24" s="290">
        <f>AM24+AN24-AO24+AP24</f>
        <v>0</v>
      </c>
      <c r="AR24" s="291">
        <f t="shared" si="33"/>
        <v>0</v>
      </c>
      <c r="AS24" s="297"/>
      <c r="AT24" s="297"/>
      <c r="AU24" s="297"/>
      <c r="AV24" s="288">
        <f t="shared" si="13"/>
        <v>0</v>
      </c>
      <c r="AW24" s="289">
        <f t="shared" si="14"/>
        <v>0</v>
      </c>
      <c r="AX24" s="297"/>
      <c r="AY24" s="297"/>
      <c r="AZ24" s="297"/>
      <c r="BA24" s="288">
        <f>AW24+AX24-AY24+AZ24</f>
        <v>0</v>
      </c>
      <c r="BB24" s="291">
        <f t="shared" si="34"/>
        <v>0</v>
      </c>
      <c r="BC24" s="297"/>
      <c r="BD24" s="297"/>
      <c r="BE24" s="297"/>
      <c r="BF24" s="288">
        <f t="shared" si="16"/>
        <v>0</v>
      </c>
      <c r="BG24" s="289">
        <f t="shared" si="17"/>
        <v>0</v>
      </c>
      <c r="BH24" s="297">
        <f t="shared" si="28"/>
        <v>0</v>
      </c>
      <c r="BI24" s="297"/>
      <c r="BJ24" s="297"/>
      <c r="BK24" s="290">
        <f>BG24+BH24-BI24+BJ24</f>
        <v>0</v>
      </c>
      <c r="BL24" s="337"/>
      <c r="BM24" s="336"/>
      <c r="BN24" s="448">
        <f>BF24-BL24</f>
        <v>0</v>
      </c>
      <c r="BO24" s="450">
        <f>BK24-BM24</f>
        <v>0</v>
      </c>
      <c r="BP24" s="484">
        <f t="shared" si="29"/>
        <v>0</v>
      </c>
      <c r="BQ24" s="492">
        <f>BO24+BP24</f>
        <v>0</v>
      </c>
      <c r="BR24" s="473">
        <f t="shared" ref="BR24:BR25" si="35">IF(BS24="Yes", SUM(BN24:BP24), 0)</f>
        <v>0</v>
      </c>
      <c r="BS24" s="469"/>
      <c r="BT24" s="326"/>
      <c r="BU24" s="294">
        <f t="shared" ref="BU24:BU33" si="36">BT24-SUM(AV24,BA24)</f>
        <v>0</v>
      </c>
      <c r="BW24" s="66"/>
    </row>
    <row r="25" spans="2:75" ht="15" thickBot="1">
      <c r="B25" s="76" t="s">
        <v>236</v>
      </c>
      <c r="C25" s="75">
        <v>1536</v>
      </c>
      <c r="D25" s="302"/>
      <c r="E25" s="50"/>
      <c r="F25" s="50"/>
      <c r="G25" s="297">
        <v>-11722853.740000002</v>
      </c>
      <c r="H25" s="288">
        <f t="shared" si="1"/>
        <v>-11722853.740000002</v>
      </c>
      <c r="I25" s="50"/>
      <c r="J25" s="50"/>
      <c r="K25" s="50"/>
      <c r="L25" s="297">
        <v>-337964.09</v>
      </c>
      <c r="M25" s="290">
        <f>L25</f>
        <v>-337964.09</v>
      </c>
      <c r="N25" s="382">
        <f t="shared" si="30"/>
        <v>-11722853.740000002</v>
      </c>
      <c r="O25" s="297"/>
      <c r="P25" s="297"/>
      <c r="Q25" s="297"/>
      <c r="R25" s="288">
        <f t="shared" si="4"/>
        <v>-11722853.740000002</v>
      </c>
      <c r="S25" s="386">
        <f t="shared" si="5"/>
        <v>-337964.09</v>
      </c>
      <c r="T25" s="297">
        <v>-140770.59</v>
      </c>
      <c r="U25" s="297"/>
      <c r="V25" s="297"/>
      <c r="W25" s="290">
        <f>S25+T25-U25+V25</f>
        <v>-478734.68000000005</v>
      </c>
      <c r="X25" s="291">
        <f t="shared" si="31"/>
        <v>-11722853.740000002</v>
      </c>
      <c r="Y25" s="297"/>
      <c r="Z25" s="297"/>
      <c r="AA25" s="297"/>
      <c r="AB25" s="288">
        <f t="shared" si="7"/>
        <v>-11722853.740000002</v>
      </c>
      <c r="AC25" s="289">
        <f t="shared" si="8"/>
        <v>-478734.68000000005</v>
      </c>
      <c r="AD25" s="297">
        <v>-218562.16</v>
      </c>
      <c r="AE25" s="297"/>
      <c r="AF25" s="297"/>
      <c r="AG25" s="290">
        <f>AC25+AD25-AE25+AF25</f>
        <v>-697296.84000000008</v>
      </c>
      <c r="AH25" s="382">
        <f t="shared" si="32"/>
        <v>-11722853.740000002</v>
      </c>
      <c r="AI25" s="297"/>
      <c r="AJ25" s="297">
        <v>-11722853.74</v>
      </c>
      <c r="AK25" s="297"/>
      <c r="AL25" s="288">
        <f t="shared" si="10"/>
        <v>-1.862645149230957E-9</v>
      </c>
      <c r="AM25" s="289">
        <f t="shared" si="11"/>
        <v>-697296.84000000008</v>
      </c>
      <c r="AN25" s="297">
        <v>-156238.32</v>
      </c>
      <c r="AO25" s="297">
        <v>-820945.66408799996</v>
      </c>
      <c r="AP25" s="297"/>
      <c r="AQ25" s="290">
        <f>AM25+AN25-AO25+AP25</f>
        <v>-32589.495912000188</v>
      </c>
      <c r="AR25" s="291">
        <f t="shared" si="33"/>
        <v>-1.862645149230957E-9</v>
      </c>
      <c r="AS25" s="297"/>
      <c r="AT25" s="297"/>
      <c r="AU25" s="297"/>
      <c r="AV25" s="288">
        <f t="shared" si="13"/>
        <v>-1.862645149230957E-9</v>
      </c>
      <c r="AW25" s="289">
        <f t="shared" si="14"/>
        <v>-32589.495912000188</v>
      </c>
      <c r="AX25" s="297"/>
      <c r="AY25" s="297"/>
      <c r="AZ25" s="297"/>
      <c r="BA25" s="288">
        <f>AW25+AX25-AY25+AZ25</f>
        <v>-32589.495912000188</v>
      </c>
      <c r="BB25" s="291">
        <f t="shared" si="34"/>
        <v>-1.862645149230957E-9</v>
      </c>
      <c r="BC25" s="297"/>
      <c r="BD25" s="297"/>
      <c r="BE25" s="297"/>
      <c r="BF25" s="288">
        <f t="shared" si="16"/>
        <v>-1.862645149230957E-9</v>
      </c>
      <c r="BG25" s="289">
        <f t="shared" si="17"/>
        <v>-32589.495912000188</v>
      </c>
      <c r="BH25" s="297">
        <f t="shared" si="28"/>
        <v>-1.0617077350616454E-11</v>
      </c>
      <c r="BI25" s="297"/>
      <c r="BJ25" s="297"/>
      <c r="BK25" s="290">
        <f>BG25+BH25-BI25+BJ25</f>
        <v>-32589.495912000199</v>
      </c>
      <c r="BL25" s="337"/>
      <c r="BM25" s="336"/>
      <c r="BN25" s="448">
        <f>BF25-BL25</f>
        <v>-1.862645149230957E-9</v>
      </c>
      <c r="BO25" s="450">
        <f>BK25-BM25</f>
        <v>-32589.495912000199</v>
      </c>
      <c r="BP25" s="484">
        <f t="shared" si="29"/>
        <v>-1.0617077350616454E-11</v>
      </c>
      <c r="BQ25" s="314">
        <f>BO25+BP25</f>
        <v>-32589.49591200021</v>
      </c>
      <c r="BR25" s="473">
        <f t="shared" si="35"/>
        <v>0</v>
      </c>
      <c r="BS25" s="469" t="s">
        <v>157</v>
      </c>
      <c r="BT25" s="326">
        <v>389605.0799999992</v>
      </c>
      <c r="BU25" s="294">
        <f t="shared" si="36"/>
        <v>422194.57591200125</v>
      </c>
      <c r="BW25" s="66"/>
    </row>
    <row r="26" spans="2:75" ht="15" hidden="1" customHeight="1" thickBot="1">
      <c r="B26" s="76" t="s">
        <v>237</v>
      </c>
      <c r="C26" s="75">
        <v>1572</v>
      </c>
      <c r="D26" s="302"/>
      <c r="E26" s="296"/>
      <c r="F26" s="296"/>
      <c r="G26" s="297">
        <v>0</v>
      </c>
      <c r="H26" s="288">
        <f t="shared" si="1"/>
        <v>0</v>
      </c>
      <c r="I26" s="50"/>
      <c r="J26" s="296"/>
      <c r="K26" s="296"/>
      <c r="L26" s="297"/>
      <c r="M26" s="290">
        <f>L26</f>
        <v>0</v>
      </c>
      <c r="N26" s="382">
        <f t="shared" si="30"/>
        <v>0</v>
      </c>
      <c r="O26" s="297"/>
      <c r="P26" s="297"/>
      <c r="Q26" s="297"/>
      <c r="R26" s="288">
        <f t="shared" si="4"/>
        <v>0</v>
      </c>
      <c r="S26" s="386">
        <f t="shared" si="5"/>
        <v>0</v>
      </c>
      <c r="T26" s="297"/>
      <c r="U26" s="297"/>
      <c r="V26" s="297"/>
      <c r="W26" s="290">
        <f>S26+T26-U26+V26</f>
        <v>0</v>
      </c>
      <c r="X26" s="291">
        <f t="shared" si="31"/>
        <v>0</v>
      </c>
      <c r="Y26" s="297"/>
      <c r="Z26" s="297"/>
      <c r="AA26" s="297"/>
      <c r="AB26" s="288">
        <f t="shared" si="7"/>
        <v>0</v>
      </c>
      <c r="AC26" s="289">
        <f t="shared" si="8"/>
        <v>0</v>
      </c>
      <c r="AD26" s="297"/>
      <c r="AE26" s="297"/>
      <c r="AF26" s="297"/>
      <c r="AG26" s="290">
        <f t="shared" ref="AG26:AG33" si="37">AC26+AD26-AE26+AF26</f>
        <v>0</v>
      </c>
      <c r="AH26" s="382">
        <f t="shared" si="32"/>
        <v>0</v>
      </c>
      <c r="AI26" s="297"/>
      <c r="AJ26" s="297"/>
      <c r="AK26" s="297"/>
      <c r="AL26" s="288">
        <f t="shared" si="10"/>
        <v>0</v>
      </c>
      <c r="AM26" s="289">
        <f t="shared" si="11"/>
        <v>0</v>
      </c>
      <c r="AN26" s="297"/>
      <c r="AO26" s="297"/>
      <c r="AP26" s="297"/>
      <c r="AQ26" s="290">
        <f t="shared" ref="AQ26:AQ33" si="38">AM26+AN26-AO26+AP26</f>
        <v>0</v>
      </c>
      <c r="AR26" s="291">
        <f t="shared" si="33"/>
        <v>0</v>
      </c>
      <c r="AS26" s="297"/>
      <c r="AT26" s="297"/>
      <c r="AU26" s="297"/>
      <c r="AV26" s="288">
        <f t="shared" si="13"/>
        <v>0</v>
      </c>
      <c r="AW26" s="289">
        <f t="shared" si="14"/>
        <v>0</v>
      </c>
      <c r="AX26" s="297"/>
      <c r="AY26" s="297"/>
      <c r="AZ26" s="297"/>
      <c r="BA26" s="288">
        <f t="shared" ref="BA26:BA33" si="39">AW26+AX26-AY26+AZ26</f>
        <v>0</v>
      </c>
      <c r="BB26" s="291">
        <f t="shared" si="34"/>
        <v>0</v>
      </c>
      <c r="BC26" s="297"/>
      <c r="BD26" s="297"/>
      <c r="BE26" s="297"/>
      <c r="BF26" s="288">
        <f t="shared" si="16"/>
        <v>0</v>
      </c>
      <c r="BG26" s="289">
        <f t="shared" si="17"/>
        <v>0</v>
      </c>
      <c r="BH26" s="297">
        <f t="shared" si="28"/>
        <v>0</v>
      </c>
      <c r="BI26" s="297"/>
      <c r="BJ26" s="297"/>
      <c r="BK26" s="290">
        <f t="shared" ref="BK26:BK33" si="40">BG26+BH26-BI26+BJ26</f>
        <v>0</v>
      </c>
      <c r="BL26" s="337"/>
      <c r="BM26" s="336"/>
      <c r="BN26" s="448">
        <f t="shared" si="24"/>
        <v>0</v>
      </c>
      <c r="BO26" s="450">
        <f t="shared" si="25"/>
        <v>0</v>
      </c>
      <c r="BP26" s="484">
        <f t="shared" si="29"/>
        <v>0</v>
      </c>
      <c r="BQ26" s="314">
        <f t="shared" si="18"/>
        <v>0</v>
      </c>
      <c r="BR26" s="473">
        <f t="shared" ref="BR26:BR28" si="41">SUM(BN26:BP26)</f>
        <v>0</v>
      </c>
      <c r="BS26" s="469"/>
      <c r="BT26" s="297"/>
      <c r="BU26" s="294">
        <f t="shared" si="36"/>
        <v>0</v>
      </c>
      <c r="BW26" s="66"/>
    </row>
    <row r="27" spans="2:75" ht="15" hidden="1" customHeight="1" thickBot="1">
      <c r="B27" s="76" t="s">
        <v>238</v>
      </c>
      <c r="C27" s="75">
        <v>1574</v>
      </c>
      <c r="D27" s="302"/>
      <c r="E27" s="296"/>
      <c r="F27" s="296"/>
      <c r="G27" s="297">
        <v>0</v>
      </c>
      <c r="H27" s="288">
        <f t="shared" si="1"/>
        <v>0</v>
      </c>
      <c r="I27" s="50"/>
      <c r="J27" s="296"/>
      <c r="K27" s="296"/>
      <c r="L27" s="297"/>
      <c r="M27" s="290">
        <f t="shared" si="2"/>
        <v>0</v>
      </c>
      <c r="N27" s="382">
        <f t="shared" si="30"/>
        <v>0</v>
      </c>
      <c r="O27" s="297"/>
      <c r="P27" s="297"/>
      <c r="Q27" s="297"/>
      <c r="R27" s="288">
        <f t="shared" si="4"/>
        <v>0</v>
      </c>
      <c r="S27" s="386">
        <f t="shared" si="5"/>
        <v>0</v>
      </c>
      <c r="T27" s="297"/>
      <c r="U27" s="297"/>
      <c r="V27" s="297"/>
      <c r="W27" s="290">
        <f t="shared" si="19"/>
        <v>0</v>
      </c>
      <c r="X27" s="291">
        <f t="shared" si="31"/>
        <v>0</v>
      </c>
      <c r="Y27" s="297"/>
      <c r="Z27" s="297"/>
      <c r="AA27" s="297"/>
      <c r="AB27" s="288">
        <f t="shared" si="7"/>
        <v>0</v>
      </c>
      <c r="AC27" s="289">
        <f t="shared" si="8"/>
        <v>0</v>
      </c>
      <c r="AD27" s="297"/>
      <c r="AE27" s="297"/>
      <c r="AF27" s="297"/>
      <c r="AG27" s="290">
        <f t="shared" si="37"/>
        <v>0</v>
      </c>
      <c r="AH27" s="382">
        <f t="shared" si="32"/>
        <v>0</v>
      </c>
      <c r="AI27" s="297"/>
      <c r="AJ27" s="297"/>
      <c r="AK27" s="297"/>
      <c r="AL27" s="288">
        <f t="shared" si="10"/>
        <v>0</v>
      </c>
      <c r="AM27" s="289">
        <f t="shared" si="11"/>
        <v>0</v>
      </c>
      <c r="AN27" s="297"/>
      <c r="AO27" s="297"/>
      <c r="AP27" s="297"/>
      <c r="AQ27" s="290">
        <f t="shared" si="38"/>
        <v>0</v>
      </c>
      <c r="AR27" s="291">
        <f t="shared" si="33"/>
        <v>0</v>
      </c>
      <c r="AS27" s="297"/>
      <c r="AT27" s="297"/>
      <c r="AU27" s="297"/>
      <c r="AV27" s="288">
        <f t="shared" si="13"/>
        <v>0</v>
      </c>
      <c r="AW27" s="289">
        <f t="shared" si="14"/>
        <v>0</v>
      </c>
      <c r="AX27" s="297"/>
      <c r="AY27" s="297"/>
      <c r="AZ27" s="297"/>
      <c r="BA27" s="288">
        <f t="shared" si="39"/>
        <v>0</v>
      </c>
      <c r="BB27" s="291">
        <f t="shared" si="34"/>
        <v>0</v>
      </c>
      <c r="BC27" s="297"/>
      <c r="BD27" s="297"/>
      <c r="BE27" s="297"/>
      <c r="BF27" s="288">
        <f t="shared" si="16"/>
        <v>0</v>
      </c>
      <c r="BG27" s="289">
        <f t="shared" si="17"/>
        <v>0</v>
      </c>
      <c r="BH27" s="297">
        <f>(BB27+BF27)/2*0.57%</f>
        <v>0</v>
      </c>
      <c r="BI27" s="297"/>
      <c r="BJ27" s="297"/>
      <c r="BK27" s="290">
        <f t="shared" si="40"/>
        <v>0</v>
      </c>
      <c r="BL27" s="337"/>
      <c r="BM27" s="336"/>
      <c r="BN27" s="448">
        <f t="shared" si="24"/>
        <v>0</v>
      </c>
      <c r="BO27" s="450">
        <f t="shared" si="25"/>
        <v>0</v>
      </c>
      <c r="BP27" s="484">
        <f t="shared" si="29"/>
        <v>0</v>
      </c>
      <c r="BQ27" s="314">
        <f t="shared" si="18"/>
        <v>0</v>
      </c>
      <c r="BR27" s="473">
        <f t="shared" si="41"/>
        <v>0</v>
      </c>
      <c r="BS27" s="469"/>
      <c r="BT27" s="297"/>
      <c r="BU27" s="294">
        <f t="shared" si="36"/>
        <v>0</v>
      </c>
      <c r="BW27" s="66"/>
    </row>
    <row r="28" spans="2:75" s="87" customFormat="1" ht="15" hidden="1" customHeight="1" thickBot="1">
      <c r="B28" s="76" t="s">
        <v>239</v>
      </c>
      <c r="C28" s="79">
        <v>1582</v>
      </c>
      <c r="D28" s="302"/>
      <c r="E28" s="296"/>
      <c r="F28" s="296"/>
      <c r="G28" s="297">
        <v>0</v>
      </c>
      <c r="H28" s="288">
        <f t="shared" si="1"/>
        <v>0</v>
      </c>
      <c r="I28" s="296"/>
      <c r="J28" s="296"/>
      <c r="K28" s="296"/>
      <c r="L28" s="297"/>
      <c r="M28" s="290">
        <f t="shared" si="2"/>
        <v>0</v>
      </c>
      <c r="N28" s="383">
        <f t="shared" si="30"/>
        <v>0</v>
      </c>
      <c r="O28" s="326"/>
      <c r="P28" s="326"/>
      <c r="Q28" s="326"/>
      <c r="R28" s="288">
        <f t="shared" si="4"/>
        <v>0</v>
      </c>
      <c r="S28" s="386">
        <f t="shared" si="5"/>
        <v>0</v>
      </c>
      <c r="T28" s="326"/>
      <c r="U28" s="326"/>
      <c r="V28" s="326"/>
      <c r="W28" s="328">
        <f t="shared" si="19"/>
        <v>0</v>
      </c>
      <c r="X28" s="329">
        <f t="shared" si="31"/>
        <v>0</v>
      </c>
      <c r="Y28" s="326"/>
      <c r="Z28" s="326"/>
      <c r="AA28" s="326"/>
      <c r="AB28" s="288">
        <f t="shared" si="7"/>
        <v>0</v>
      </c>
      <c r="AC28" s="289">
        <f t="shared" si="8"/>
        <v>0</v>
      </c>
      <c r="AD28" s="326"/>
      <c r="AE28" s="326"/>
      <c r="AF28" s="326"/>
      <c r="AG28" s="328">
        <f t="shared" si="37"/>
        <v>0</v>
      </c>
      <c r="AH28" s="383">
        <f t="shared" si="32"/>
        <v>0</v>
      </c>
      <c r="AI28" s="326"/>
      <c r="AJ28" s="297"/>
      <c r="AK28" s="326"/>
      <c r="AL28" s="288">
        <f t="shared" si="10"/>
        <v>0</v>
      </c>
      <c r="AM28" s="289">
        <f t="shared" si="11"/>
        <v>0</v>
      </c>
      <c r="AN28" s="326"/>
      <c r="AO28" s="297"/>
      <c r="AP28" s="326"/>
      <c r="AQ28" s="328">
        <f t="shared" si="38"/>
        <v>0</v>
      </c>
      <c r="AR28" s="329">
        <f t="shared" si="33"/>
        <v>0</v>
      </c>
      <c r="AS28" s="326"/>
      <c r="AT28" s="326"/>
      <c r="AU28" s="326"/>
      <c r="AV28" s="288">
        <f t="shared" si="13"/>
        <v>0</v>
      </c>
      <c r="AW28" s="289">
        <f t="shared" si="14"/>
        <v>0</v>
      </c>
      <c r="AX28" s="326"/>
      <c r="AY28" s="326"/>
      <c r="AZ28" s="326"/>
      <c r="BA28" s="327">
        <f t="shared" si="39"/>
        <v>0</v>
      </c>
      <c r="BB28" s="329">
        <f t="shared" si="34"/>
        <v>0</v>
      </c>
      <c r="BC28" s="326"/>
      <c r="BD28" s="326"/>
      <c r="BE28" s="326"/>
      <c r="BF28" s="288">
        <f t="shared" si="16"/>
        <v>0</v>
      </c>
      <c r="BG28" s="289">
        <f t="shared" si="17"/>
        <v>0</v>
      </c>
      <c r="BH28" s="297">
        <f t="shared" si="28"/>
        <v>0</v>
      </c>
      <c r="BI28" s="326"/>
      <c r="BJ28" s="326"/>
      <c r="BK28" s="328">
        <f t="shared" si="40"/>
        <v>0</v>
      </c>
      <c r="BL28" s="488"/>
      <c r="BM28" s="340"/>
      <c r="BN28" s="487">
        <f t="shared" si="24"/>
        <v>0</v>
      </c>
      <c r="BO28" s="489">
        <f t="shared" si="25"/>
        <v>0</v>
      </c>
      <c r="BP28" s="484">
        <f t="shared" si="29"/>
        <v>0</v>
      </c>
      <c r="BQ28" s="314">
        <f t="shared" si="18"/>
        <v>0</v>
      </c>
      <c r="BR28" s="474">
        <f t="shared" si="41"/>
        <v>0</v>
      </c>
      <c r="BS28" s="469"/>
      <c r="BT28" s="326"/>
      <c r="BU28" s="294">
        <f t="shared" si="36"/>
        <v>0</v>
      </c>
      <c r="BW28" s="66"/>
    </row>
    <row r="29" spans="2:75" ht="15" thickBot="1">
      <c r="B29" s="76" t="s">
        <v>240</v>
      </c>
      <c r="C29" s="79">
        <v>2405</v>
      </c>
      <c r="D29" s="302"/>
      <c r="E29" s="296"/>
      <c r="F29" s="296"/>
      <c r="G29" s="297">
        <v>7023370.5500000007</v>
      </c>
      <c r="H29" s="288">
        <f t="shared" si="1"/>
        <v>7023370.5500000007</v>
      </c>
      <c r="I29" s="296"/>
      <c r="J29" s="296"/>
      <c r="K29" s="296"/>
      <c r="L29" s="297">
        <v>836155.47</v>
      </c>
      <c r="M29" s="290">
        <f t="shared" si="2"/>
        <v>836155.47</v>
      </c>
      <c r="N29" s="383">
        <f t="shared" ref="N29:N31" si="42">H29</f>
        <v>7023370.5500000007</v>
      </c>
      <c r="O29" s="326">
        <v>-21071861.420000002</v>
      </c>
      <c r="P29" s="326"/>
      <c r="Q29" s="326"/>
      <c r="R29" s="288">
        <f t="shared" si="4"/>
        <v>-14048490.870000001</v>
      </c>
      <c r="S29" s="386">
        <f t="shared" si="5"/>
        <v>836155.47</v>
      </c>
      <c r="T29" s="326">
        <v>-29108.93</v>
      </c>
      <c r="U29" s="326"/>
      <c r="V29" s="326"/>
      <c r="W29" s="328">
        <f t="shared" ref="W29:W31" si="43">S29+T29-U29+V29</f>
        <v>807046.53999999992</v>
      </c>
      <c r="X29" s="329">
        <f t="shared" ref="X29:X31" si="44">R29</f>
        <v>-14048490.870000001</v>
      </c>
      <c r="Y29" s="326">
        <v>-24474109.609999999</v>
      </c>
      <c r="Z29" s="326"/>
      <c r="AA29" s="326"/>
      <c r="AB29" s="288">
        <f t="shared" si="7"/>
        <v>-38522600.480000004</v>
      </c>
      <c r="AC29" s="289">
        <f t="shared" si="8"/>
        <v>807046.53999999992</v>
      </c>
      <c r="AD29" s="326">
        <v>-533462.06999999995</v>
      </c>
      <c r="AE29" s="326"/>
      <c r="AF29" s="326"/>
      <c r="AG29" s="328">
        <f t="shared" si="37"/>
        <v>273584.46999999997</v>
      </c>
      <c r="AH29" s="383">
        <f t="shared" ref="AH29:AH31" si="45">AB29</f>
        <v>-38522600.480000004</v>
      </c>
      <c r="AI29" s="326">
        <v>24474109.610000003</v>
      </c>
      <c r="AJ29" s="297">
        <v>7023370.5499999998</v>
      </c>
      <c r="AK29" s="326"/>
      <c r="AL29" s="288">
        <f t="shared" si="10"/>
        <v>-21071861.420000002</v>
      </c>
      <c r="AM29" s="289">
        <f t="shared" si="11"/>
        <v>273584.46999999997</v>
      </c>
      <c r="AN29" s="326">
        <v>-108249.60333999991</v>
      </c>
      <c r="AO29" s="297">
        <v>1125518.33666</v>
      </c>
      <c r="AP29" s="326"/>
      <c r="AQ29" s="328">
        <f t="shared" si="38"/>
        <v>-960183.47</v>
      </c>
      <c r="AR29" s="329">
        <f t="shared" ref="AR29:AR31" si="46">AL29</f>
        <v>-21071861.420000002</v>
      </c>
      <c r="AS29" s="326">
        <v>-1372460.92</v>
      </c>
      <c r="AT29" s="326"/>
      <c r="AU29" s="326"/>
      <c r="AV29" s="288">
        <f t="shared" si="13"/>
        <v>-22444322.340000004</v>
      </c>
      <c r="AW29" s="289">
        <f t="shared" si="14"/>
        <v>-960183.47</v>
      </c>
      <c r="AX29" s="326">
        <v>-288811.18</v>
      </c>
      <c r="AY29" s="326"/>
      <c r="AZ29" s="326"/>
      <c r="BA29" s="327">
        <f t="shared" si="39"/>
        <v>-1248994.6499999999</v>
      </c>
      <c r="BB29" s="329">
        <f t="shared" ref="BB29:BB31" si="47">AV29</f>
        <v>-22444322.340000004</v>
      </c>
      <c r="BC29" s="326"/>
      <c r="BD29" s="326"/>
      <c r="BE29" s="326"/>
      <c r="BF29" s="288">
        <f t="shared" si="16"/>
        <v>-22444322.340000004</v>
      </c>
      <c r="BG29" s="289">
        <f t="shared" si="17"/>
        <v>-1248994.6499999999</v>
      </c>
      <c r="BH29" s="297">
        <f>(BB29+BF29)/2*0.57%</f>
        <v>-127932.637338</v>
      </c>
      <c r="BI29" s="326"/>
      <c r="BJ29" s="326"/>
      <c r="BK29" s="328">
        <f t="shared" si="40"/>
        <v>-1376927.2873379998</v>
      </c>
      <c r="BL29" s="488"/>
      <c r="BM29" s="340"/>
      <c r="BN29" s="487">
        <f t="shared" ref="BN29:BN31" si="48">BF29-BL29</f>
        <v>-22444322.340000004</v>
      </c>
      <c r="BO29" s="489">
        <f t="shared" ref="BO29:BO31" si="49">BK29-BM29</f>
        <v>-1376927.2873379998</v>
      </c>
      <c r="BP29" s="484">
        <f t="shared" ref="BP29" si="50">(BF29+BN29)/2*0.57%</f>
        <v>-127932.637338</v>
      </c>
      <c r="BQ29" s="314">
        <f t="shared" ref="BQ29:BQ30" si="51">BO29+BP29</f>
        <v>-1504859.9246759997</v>
      </c>
      <c r="BR29" s="473">
        <f t="shared" ref="BR29:BR30" si="52">IF(BS29="Yes", SUM(BN29:BP29), 0)</f>
        <v>-23949182.264676005</v>
      </c>
      <c r="BS29" s="470" t="s">
        <v>153</v>
      </c>
      <c r="BT29" s="326">
        <v>-23693316.989999998</v>
      </c>
      <c r="BU29" s="294">
        <f t="shared" si="36"/>
        <v>0</v>
      </c>
      <c r="BW29" s="66"/>
    </row>
    <row r="30" spans="2:75" ht="15" thickBot="1">
      <c r="B30" s="76" t="s">
        <v>241</v>
      </c>
      <c r="C30" s="79">
        <v>2405</v>
      </c>
      <c r="D30" s="302"/>
      <c r="E30" s="296"/>
      <c r="F30" s="296"/>
      <c r="G30" s="297">
        <v>0</v>
      </c>
      <c r="H30" s="288">
        <f t="shared" si="1"/>
        <v>0</v>
      </c>
      <c r="I30" s="296"/>
      <c r="J30" s="296"/>
      <c r="K30" s="296"/>
      <c r="L30" s="297"/>
      <c r="M30" s="290">
        <f t="shared" si="2"/>
        <v>0</v>
      </c>
      <c r="N30" s="383">
        <f t="shared" si="42"/>
        <v>0</v>
      </c>
      <c r="O30" s="326"/>
      <c r="P30" s="326"/>
      <c r="Q30" s="326"/>
      <c r="R30" s="288">
        <f>N30+O30-P30+Q30</f>
        <v>0</v>
      </c>
      <c r="S30" s="386">
        <f t="shared" si="5"/>
        <v>0</v>
      </c>
      <c r="T30" s="326"/>
      <c r="U30" s="326"/>
      <c r="V30" s="326"/>
      <c r="W30" s="328">
        <f t="shared" si="43"/>
        <v>0</v>
      </c>
      <c r="X30" s="329">
        <f t="shared" si="44"/>
        <v>0</v>
      </c>
      <c r="Y30" s="326"/>
      <c r="Z30" s="326"/>
      <c r="AA30" s="326"/>
      <c r="AB30" s="288">
        <f t="shared" si="7"/>
        <v>0</v>
      </c>
      <c r="AC30" s="289">
        <f t="shared" si="8"/>
        <v>0</v>
      </c>
      <c r="AD30" s="326"/>
      <c r="AE30" s="326"/>
      <c r="AF30" s="326"/>
      <c r="AG30" s="328">
        <f t="shared" si="37"/>
        <v>0</v>
      </c>
      <c r="AH30" s="383">
        <f t="shared" si="45"/>
        <v>0</v>
      </c>
      <c r="AI30" s="326"/>
      <c r="AJ30" s="297"/>
      <c r="AK30" s="326"/>
      <c r="AL30" s="288">
        <f t="shared" si="10"/>
        <v>0</v>
      </c>
      <c r="AM30" s="289">
        <f t="shared" si="11"/>
        <v>0</v>
      </c>
      <c r="AN30" s="326"/>
      <c r="AO30" s="297"/>
      <c r="AP30" s="326"/>
      <c r="AQ30" s="328">
        <f t="shared" si="38"/>
        <v>0</v>
      </c>
      <c r="AR30" s="329">
        <f t="shared" si="46"/>
        <v>0</v>
      </c>
      <c r="AS30" s="326"/>
      <c r="AT30" s="326"/>
      <c r="AU30" s="326"/>
      <c r="AV30" s="288">
        <f t="shared" si="13"/>
        <v>0</v>
      </c>
      <c r="AW30" s="289">
        <f t="shared" si="14"/>
        <v>0</v>
      </c>
      <c r="AX30" s="326"/>
      <c r="AY30" s="326"/>
      <c r="AZ30" s="326"/>
      <c r="BA30" s="327">
        <f t="shared" si="39"/>
        <v>0</v>
      </c>
      <c r="BB30" s="329">
        <f t="shared" si="47"/>
        <v>0</v>
      </c>
      <c r="BC30" s="326"/>
      <c r="BD30" s="326"/>
      <c r="BE30" s="326"/>
      <c r="BF30" s="288">
        <f t="shared" si="16"/>
        <v>0</v>
      </c>
      <c r="BG30" s="289">
        <f t="shared" si="17"/>
        <v>0</v>
      </c>
      <c r="BH30" s="326"/>
      <c r="BI30" s="326"/>
      <c r="BJ30" s="326"/>
      <c r="BK30" s="328">
        <f t="shared" si="40"/>
        <v>0</v>
      </c>
      <c r="BL30" s="488"/>
      <c r="BM30" s="340"/>
      <c r="BN30" s="487">
        <f t="shared" si="48"/>
        <v>0</v>
      </c>
      <c r="BO30" s="489">
        <f t="shared" si="49"/>
        <v>0</v>
      </c>
      <c r="BP30" s="338"/>
      <c r="BQ30" s="314">
        <f t="shared" si="51"/>
        <v>0</v>
      </c>
      <c r="BR30" s="473">
        <f t="shared" si="52"/>
        <v>0</v>
      </c>
      <c r="BS30" s="470" t="s">
        <v>157</v>
      </c>
      <c r="BT30" s="326"/>
      <c r="BU30" s="294">
        <f t="shared" si="36"/>
        <v>0</v>
      </c>
      <c r="BW30" s="66"/>
    </row>
    <row r="31" spans="2:75" s="87" customFormat="1" ht="26.1" customHeight="1" thickBot="1">
      <c r="B31" s="76" t="s">
        <v>242</v>
      </c>
      <c r="C31" s="79">
        <v>2405</v>
      </c>
      <c r="D31" s="324"/>
      <c r="E31" s="325"/>
      <c r="F31" s="325"/>
      <c r="G31" s="297">
        <v>-2240583.4900000002</v>
      </c>
      <c r="H31" s="327">
        <f t="shared" si="1"/>
        <v>-2240583.4900000002</v>
      </c>
      <c r="I31" s="296"/>
      <c r="J31" s="325"/>
      <c r="K31" s="325"/>
      <c r="L31" s="297">
        <v>-6195.28</v>
      </c>
      <c r="M31" s="328">
        <f t="shared" si="2"/>
        <v>-6195.28</v>
      </c>
      <c r="N31" s="383">
        <f t="shared" si="42"/>
        <v>-2240583.4900000002</v>
      </c>
      <c r="O31" s="326"/>
      <c r="P31" s="326"/>
      <c r="Q31" s="326"/>
      <c r="R31" s="327">
        <f t="shared" si="4"/>
        <v>-2240583.4900000002</v>
      </c>
      <c r="S31" s="387">
        <f t="shared" si="5"/>
        <v>-6195.28</v>
      </c>
      <c r="T31" s="326">
        <v>-26905.410000000003</v>
      </c>
      <c r="U31" s="326"/>
      <c r="V31" s="326"/>
      <c r="W31" s="328">
        <f t="shared" si="43"/>
        <v>-33100.69</v>
      </c>
      <c r="X31" s="329">
        <f t="shared" si="44"/>
        <v>-2240583.4900000002</v>
      </c>
      <c r="Y31" s="326"/>
      <c r="Z31" s="326"/>
      <c r="AA31" s="326"/>
      <c r="AB31" s="327">
        <f>X31+Y31-Z31+AA31</f>
        <v>-2240583.4900000002</v>
      </c>
      <c r="AC31" s="330">
        <f t="shared" si="8"/>
        <v>-33100.69</v>
      </c>
      <c r="AD31" s="326">
        <v>-41774.805393041097</v>
      </c>
      <c r="AE31" s="326"/>
      <c r="AF31" s="326"/>
      <c r="AG31" s="328">
        <f t="shared" si="37"/>
        <v>-74875.495393041099</v>
      </c>
      <c r="AH31" s="383">
        <f t="shared" si="45"/>
        <v>-2240583.4900000002</v>
      </c>
      <c r="AI31" s="326"/>
      <c r="AJ31" s="297">
        <v>-2240583.4900000002</v>
      </c>
      <c r="AK31" s="326"/>
      <c r="AL31" s="327">
        <f>AH31+AI31-AJ31+AK31</f>
        <v>0</v>
      </c>
      <c r="AM31" s="330">
        <f t="shared" si="11"/>
        <v>-74875.495393041099</v>
      </c>
      <c r="AN31" s="326"/>
      <c r="AO31" s="297">
        <v>-98507.319787999993</v>
      </c>
      <c r="AP31" s="326"/>
      <c r="AQ31" s="328">
        <f t="shared" si="38"/>
        <v>23631.824394958894</v>
      </c>
      <c r="AR31" s="329">
        <f t="shared" si="46"/>
        <v>0</v>
      </c>
      <c r="AS31" s="326"/>
      <c r="AT31" s="326"/>
      <c r="AU31" s="326"/>
      <c r="AV31" s="327">
        <f>AR31+AS31-AT31+AU31</f>
        <v>0</v>
      </c>
      <c r="AW31" s="330">
        <f t="shared" si="14"/>
        <v>23631.824394958894</v>
      </c>
      <c r="AX31" s="326"/>
      <c r="AY31" s="326"/>
      <c r="AZ31" s="326"/>
      <c r="BA31" s="327">
        <f t="shared" si="39"/>
        <v>23631.824394958894</v>
      </c>
      <c r="BB31" s="329">
        <f t="shared" si="47"/>
        <v>0</v>
      </c>
      <c r="BC31" s="326"/>
      <c r="BD31" s="326"/>
      <c r="BE31" s="326"/>
      <c r="BF31" s="327">
        <f t="shared" si="16"/>
        <v>0</v>
      </c>
      <c r="BG31" s="330">
        <f t="shared" si="17"/>
        <v>23631.824394958894</v>
      </c>
      <c r="BH31" s="326"/>
      <c r="BI31" s="326"/>
      <c r="BJ31" s="326"/>
      <c r="BK31" s="328">
        <f t="shared" si="40"/>
        <v>23631.824394958894</v>
      </c>
      <c r="BL31" s="488"/>
      <c r="BM31" s="340"/>
      <c r="BN31" s="487">
        <f t="shared" si="48"/>
        <v>0</v>
      </c>
      <c r="BO31" s="489">
        <f t="shared" si="49"/>
        <v>23631.824394958894</v>
      </c>
      <c r="BP31" s="357"/>
      <c r="BQ31" s="493">
        <f>BO31+BP31</f>
        <v>23631.824394958894</v>
      </c>
      <c r="BR31" s="473">
        <f t="shared" ref="BR31" si="53">IF(BS31="Yes", SUM(BN31:BP31), 0)</f>
        <v>0</v>
      </c>
      <c r="BS31" s="470" t="s">
        <v>157</v>
      </c>
      <c r="BT31" s="326">
        <v>-508824.68999999965</v>
      </c>
      <c r="BU31" s="350">
        <f t="shared" si="36"/>
        <v>-532456.5143949585</v>
      </c>
      <c r="BW31" s="374"/>
    </row>
    <row r="32" spans="2:75" s="87" customFormat="1" ht="15" hidden="1" thickBot="1">
      <c r="B32" s="76" t="s">
        <v>243</v>
      </c>
      <c r="C32" s="79">
        <v>2425</v>
      </c>
      <c r="D32" s="302"/>
      <c r="E32" s="296"/>
      <c r="F32" s="296"/>
      <c r="G32" s="297">
        <v>0</v>
      </c>
      <c r="H32" s="288">
        <f t="shared" si="1"/>
        <v>0</v>
      </c>
      <c r="I32" s="296"/>
      <c r="J32" s="296"/>
      <c r="K32" s="296"/>
      <c r="L32" s="297"/>
      <c r="M32" s="290">
        <f t="shared" si="2"/>
        <v>0</v>
      </c>
      <c r="N32" s="383">
        <f>H32</f>
        <v>0</v>
      </c>
      <c r="O32" s="326"/>
      <c r="P32" s="326"/>
      <c r="Q32" s="326"/>
      <c r="R32" s="288">
        <f t="shared" si="4"/>
        <v>0</v>
      </c>
      <c r="S32" s="386">
        <f t="shared" si="5"/>
        <v>0</v>
      </c>
      <c r="T32" s="326"/>
      <c r="U32" s="326"/>
      <c r="V32" s="326"/>
      <c r="W32" s="328">
        <f t="shared" si="19"/>
        <v>0</v>
      </c>
      <c r="X32" s="329">
        <f>R32</f>
        <v>0</v>
      </c>
      <c r="Y32" s="326"/>
      <c r="Z32" s="326"/>
      <c r="AA32" s="326"/>
      <c r="AB32" s="288">
        <f>X32+Y32-Z32+AA32</f>
        <v>0</v>
      </c>
      <c r="AC32" s="289">
        <f>W32</f>
        <v>0</v>
      </c>
      <c r="AD32" s="326"/>
      <c r="AE32" s="326"/>
      <c r="AF32" s="326"/>
      <c r="AG32" s="328">
        <f t="shared" si="37"/>
        <v>0</v>
      </c>
      <c r="AH32" s="383">
        <f>AB32</f>
        <v>0</v>
      </c>
      <c r="AI32" s="326"/>
      <c r="AJ32" s="297"/>
      <c r="AK32" s="326"/>
      <c r="AL32" s="288">
        <f>AH32+AI32-AJ32+AK32</f>
        <v>0</v>
      </c>
      <c r="AM32" s="289">
        <f>AG32</f>
        <v>0</v>
      </c>
      <c r="AN32" s="326"/>
      <c r="AO32" s="326"/>
      <c r="AP32" s="326"/>
      <c r="AQ32" s="328">
        <f t="shared" si="38"/>
        <v>0</v>
      </c>
      <c r="AR32" s="329">
        <f>AL32</f>
        <v>0</v>
      </c>
      <c r="AS32" s="326"/>
      <c r="AT32" s="326"/>
      <c r="AU32" s="326"/>
      <c r="AV32" s="288">
        <f>AR32+AS32-AT32+AU32</f>
        <v>0</v>
      </c>
      <c r="AW32" s="289">
        <f>AQ32</f>
        <v>0</v>
      </c>
      <c r="AX32" s="326"/>
      <c r="AY32" s="326"/>
      <c r="AZ32" s="326"/>
      <c r="BA32" s="327">
        <f t="shared" si="39"/>
        <v>0</v>
      </c>
      <c r="BB32" s="329">
        <f>AV32</f>
        <v>0</v>
      </c>
      <c r="BC32" s="326"/>
      <c r="BD32" s="326"/>
      <c r="BE32" s="326"/>
      <c r="BF32" s="288">
        <f>BB32+BC32-BD32+BE32</f>
        <v>0</v>
      </c>
      <c r="BG32" s="289">
        <f>BA32</f>
        <v>0</v>
      </c>
      <c r="BH32" s="326"/>
      <c r="BI32" s="326"/>
      <c r="BJ32" s="326"/>
      <c r="BK32" s="328">
        <f t="shared" si="40"/>
        <v>0</v>
      </c>
      <c r="BL32" s="488"/>
      <c r="BM32" s="340"/>
      <c r="BN32" s="487">
        <f t="shared" si="24"/>
        <v>0</v>
      </c>
      <c r="BO32" s="489">
        <f t="shared" si="25"/>
        <v>0</v>
      </c>
      <c r="BP32" s="485"/>
      <c r="BQ32" s="314">
        <f t="shared" si="18"/>
        <v>0</v>
      </c>
      <c r="BR32" s="474">
        <f>IF(BS32="Yes", SUM(BN32:BP32), 0)</f>
        <v>0</v>
      </c>
      <c r="BS32" s="469"/>
      <c r="BT32" s="326"/>
      <c r="BU32" s="294">
        <f t="shared" si="36"/>
        <v>0</v>
      </c>
      <c r="BW32" s="66"/>
    </row>
    <row r="33" spans="2:75" ht="18" customHeight="1" thickBot="1">
      <c r="B33" s="389" t="s">
        <v>244</v>
      </c>
      <c r="C33" s="79">
        <v>2435</v>
      </c>
      <c r="D33" s="302"/>
      <c r="E33" s="296"/>
      <c r="F33" s="296"/>
      <c r="G33" s="297">
        <v>0</v>
      </c>
      <c r="H33" s="288">
        <f t="shared" si="1"/>
        <v>0</v>
      </c>
      <c r="I33" s="296"/>
      <c r="J33" s="296"/>
      <c r="K33" s="296"/>
      <c r="L33" s="297">
        <v>0</v>
      </c>
      <c r="M33" s="290">
        <f t="shared" si="2"/>
        <v>0</v>
      </c>
      <c r="N33" s="383">
        <f>H33</f>
        <v>0</v>
      </c>
      <c r="O33" s="326"/>
      <c r="P33" s="326"/>
      <c r="Q33" s="326"/>
      <c r="R33" s="288">
        <f t="shared" si="4"/>
        <v>0</v>
      </c>
      <c r="S33" s="386">
        <f>M33</f>
        <v>0</v>
      </c>
      <c r="T33" s="326"/>
      <c r="U33" s="326"/>
      <c r="V33" s="326"/>
      <c r="W33" s="328">
        <f t="shared" ref="W33" si="54">S33+T33-U33+V33</f>
        <v>0</v>
      </c>
      <c r="X33" s="329">
        <f>R33</f>
        <v>0</v>
      </c>
      <c r="Y33" s="326"/>
      <c r="Z33" s="326"/>
      <c r="AA33" s="326"/>
      <c r="AB33" s="288">
        <f t="shared" si="7"/>
        <v>0</v>
      </c>
      <c r="AC33" s="289">
        <f>W33</f>
        <v>0</v>
      </c>
      <c r="AD33" s="326"/>
      <c r="AE33" s="326"/>
      <c r="AF33" s="326"/>
      <c r="AG33" s="328">
        <f t="shared" si="37"/>
        <v>0</v>
      </c>
      <c r="AH33" s="383">
        <f>AB33</f>
        <v>0</v>
      </c>
      <c r="AI33" s="326">
        <v>-21420529.239999998</v>
      </c>
      <c r="AJ33" s="326"/>
      <c r="AK33" s="326"/>
      <c r="AL33" s="288">
        <f t="shared" ref="AL33" si="55">AH33+AI33-AJ33+AK33</f>
        <v>-21420529.239999998</v>
      </c>
      <c r="AM33" s="289">
        <f>AG33</f>
        <v>0</v>
      </c>
      <c r="AN33" s="326"/>
      <c r="AO33" s="326"/>
      <c r="AP33" s="326"/>
      <c r="AQ33" s="328">
        <f t="shared" si="38"/>
        <v>0</v>
      </c>
      <c r="AR33" s="329">
        <f>AL33</f>
        <v>-21420529.239999998</v>
      </c>
      <c r="AS33" s="326">
        <v>-14920514.48</v>
      </c>
      <c r="AT33" s="326"/>
      <c r="AU33" s="326"/>
      <c r="AV33" s="288">
        <f t="shared" ref="AV33" si="56">AR33+AS33-AT33+AU33</f>
        <v>-36341043.719999999</v>
      </c>
      <c r="AW33" s="289">
        <f>AQ33</f>
        <v>0</v>
      </c>
      <c r="AX33" s="326">
        <v>-293613.65999999997</v>
      </c>
      <c r="AY33" s="326"/>
      <c r="AZ33" s="326"/>
      <c r="BA33" s="327">
        <f t="shared" si="39"/>
        <v>-293613.65999999997</v>
      </c>
      <c r="BB33" s="329">
        <f>AV33</f>
        <v>-36341043.719999999</v>
      </c>
      <c r="BC33" s="326"/>
      <c r="BD33" s="326">
        <v>-21420529.239999998</v>
      </c>
      <c r="BE33" s="326"/>
      <c r="BF33" s="288">
        <f t="shared" ref="BF33" si="57">BB33+BC33-BD33+BE33</f>
        <v>-14920514.48</v>
      </c>
      <c r="BG33" s="289">
        <f>BA33</f>
        <v>-293613.65999999997</v>
      </c>
      <c r="BH33" s="297">
        <f>(BB33+BF33)/2*0.57%</f>
        <v>-146095.44086999999</v>
      </c>
      <c r="BI33" s="326">
        <v>-294532.27704999998</v>
      </c>
      <c r="BJ33" s="326"/>
      <c r="BK33" s="328">
        <f t="shared" si="40"/>
        <v>-145176.82381999999</v>
      </c>
      <c r="BL33" s="337"/>
      <c r="BM33" s="336"/>
      <c r="BN33" s="487">
        <f t="shared" ref="BN33" si="58">BF33-BL33</f>
        <v>-14920514.48</v>
      </c>
      <c r="BO33" s="489">
        <f t="shared" ref="BO33" si="59">BK33-BM33</f>
        <v>-145176.82381999999</v>
      </c>
      <c r="BP33" s="484">
        <f t="shared" ref="BP33" si="60">(BF33+BN33)/2*0.57%</f>
        <v>-85046.932535999993</v>
      </c>
      <c r="BQ33" s="314">
        <f>BO33+BP33</f>
        <v>-230223.75635599997</v>
      </c>
      <c r="BR33" s="474">
        <f>IF(BS33="Yes", SUM(BN33:BP33), 0)</f>
        <v>-15150738.236356001</v>
      </c>
      <c r="BS33" s="470" t="s">
        <v>153</v>
      </c>
      <c r="BT33" s="326">
        <v>-36634657.380000003</v>
      </c>
      <c r="BU33" s="294">
        <f t="shared" si="36"/>
        <v>0</v>
      </c>
      <c r="BW33" s="66"/>
    </row>
    <row r="34" spans="2:75" s="87" customFormat="1" ht="15" thickBot="1">
      <c r="B34" s="343"/>
      <c r="C34" s="79"/>
      <c r="D34" s="344"/>
      <c r="E34" s="345"/>
      <c r="F34" s="345"/>
      <c r="G34" s="346"/>
      <c r="H34" s="327"/>
      <c r="I34" s="345"/>
      <c r="J34" s="345"/>
      <c r="K34" s="345"/>
      <c r="L34" s="346"/>
      <c r="M34" s="328"/>
      <c r="N34" s="347"/>
      <c r="O34" s="348"/>
      <c r="P34" s="348"/>
      <c r="Q34" s="348"/>
      <c r="R34" s="327"/>
      <c r="S34" s="327"/>
      <c r="T34" s="348"/>
      <c r="U34" s="348"/>
      <c r="V34" s="348"/>
      <c r="W34" s="328"/>
      <c r="X34" s="347"/>
      <c r="Y34" s="348"/>
      <c r="Z34" s="348"/>
      <c r="AA34" s="348"/>
      <c r="AB34" s="327"/>
      <c r="AC34" s="327"/>
      <c r="AD34" s="348"/>
      <c r="AE34" s="348"/>
      <c r="AF34" s="348"/>
      <c r="AG34" s="328"/>
      <c r="AH34" s="347"/>
      <c r="AI34" s="348"/>
      <c r="AJ34" s="348"/>
      <c r="AK34" s="348"/>
      <c r="AL34" s="327"/>
      <c r="AM34" s="327"/>
      <c r="AN34" s="348"/>
      <c r="AO34" s="348"/>
      <c r="AP34" s="348"/>
      <c r="AQ34" s="328"/>
      <c r="AR34" s="347"/>
      <c r="AS34" s="348"/>
      <c r="AT34" s="348"/>
      <c r="AU34" s="348"/>
      <c r="AV34" s="327"/>
      <c r="AW34" s="327"/>
      <c r="AX34" s="348"/>
      <c r="AY34" s="348"/>
      <c r="AZ34" s="348"/>
      <c r="BA34" s="327"/>
      <c r="BB34" s="347"/>
      <c r="BC34" s="348"/>
      <c r="BD34" s="348"/>
      <c r="BE34" s="348"/>
      <c r="BF34" s="327"/>
      <c r="BG34" s="327"/>
      <c r="BH34" s="348"/>
      <c r="BI34" s="348"/>
      <c r="BJ34" s="348"/>
      <c r="BK34" s="328"/>
      <c r="BL34" s="349"/>
      <c r="BM34" s="348"/>
      <c r="BN34" s="327"/>
      <c r="BO34" s="328"/>
      <c r="BP34" s="348"/>
      <c r="BQ34" s="339"/>
      <c r="BR34" s="474"/>
      <c r="BS34" s="471"/>
      <c r="BT34" s="348"/>
      <c r="BU34" s="350"/>
      <c r="BW34" s="66"/>
    </row>
    <row r="35" spans="2:75" ht="15" customHeight="1" thickBot="1">
      <c r="B35" s="76"/>
      <c r="C35" s="77"/>
      <c r="D35" s="71"/>
      <c r="G35" s="305"/>
      <c r="H35" s="288"/>
      <c r="L35" s="305"/>
      <c r="M35" s="290"/>
      <c r="N35" s="292"/>
      <c r="O35" s="288"/>
      <c r="P35" s="288"/>
      <c r="Q35" s="288"/>
      <c r="R35" s="288"/>
      <c r="S35" s="288"/>
      <c r="T35" s="288"/>
      <c r="U35" s="288"/>
      <c r="V35" s="288"/>
      <c r="W35" s="290"/>
      <c r="X35" s="292"/>
      <c r="Y35" s="288"/>
      <c r="Z35" s="288"/>
      <c r="AA35" s="288"/>
      <c r="AB35" s="288"/>
      <c r="AC35" s="288"/>
      <c r="AD35" s="288"/>
      <c r="AE35" s="288"/>
      <c r="AF35" s="288"/>
      <c r="AG35" s="290"/>
      <c r="AH35" s="292"/>
      <c r="AI35" s="288"/>
      <c r="AJ35" s="288"/>
      <c r="AK35" s="288"/>
      <c r="AL35" s="288"/>
      <c r="AM35" s="288"/>
      <c r="AN35" s="288"/>
      <c r="AO35" s="288"/>
      <c r="AP35" s="288"/>
      <c r="AQ35" s="290"/>
      <c r="AR35" s="292"/>
      <c r="AS35" s="288"/>
      <c r="AT35" s="288"/>
      <c r="AU35" s="288"/>
      <c r="AV35" s="288"/>
      <c r="AW35" s="288"/>
      <c r="AX35" s="288"/>
      <c r="AY35" s="288"/>
      <c r="AZ35" s="288"/>
      <c r="BA35" s="288"/>
      <c r="BB35" s="292"/>
      <c r="BC35" s="288"/>
      <c r="BD35" s="288"/>
      <c r="BE35" s="288"/>
      <c r="BF35" s="288"/>
      <c r="BG35" s="288"/>
      <c r="BH35" s="288"/>
      <c r="BI35" s="288"/>
      <c r="BJ35" s="288"/>
      <c r="BK35" s="290"/>
      <c r="BL35" s="71"/>
      <c r="BN35" s="288"/>
      <c r="BO35" s="290"/>
      <c r="BP35" s="66"/>
      <c r="BQ35" s="331"/>
      <c r="BR35" s="473"/>
      <c r="BU35" s="294"/>
      <c r="BW35" s="66"/>
    </row>
    <row r="36" spans="2:75" s="359" customFormat="1" ht="15" thickBot="1">
      <c r="B36" s="78" t="s">
        <v>245</v>
      </c>
      <c r="C36" s="315"/>
      <c r="D36" s="360">
        <f t="shared" ref="D36:AI36" si="61">SUM(D9:D33)</f>
        <v>0</v>
      </c>
      <c r="E36" s="359">
        <f t="shared" si="61"/>
        <v>0</v>
      </c>
      <c r="F36" s="359">
        <f t="shared" si="61"/>
        <v>0</v>
      </c>
      <c r="G36" s="367">
        <f t="shared" si="61"/>
        <v>3867485.6863846388</v>
      </c>
      <c r="H36" s="318">
        <f t="shared" si="61"/>
        <v>3867485.6863846388</v>
      </c>
      <c r="I36" s="359">
        <f t="shared" si="61"/>
        <v>0</v>
      </c>
      <c r="J36" s="359">
        <f t="shared" si="61"/>
        <v>0</v>
      </c>
      <c r="K36" s="359">
        <f t="shared" si="61"/>
        <v>0</v>
      </c>
      <c r="L36" s="367">
        <f t="shared" si="61"/>
        <v>798676.17324391427</v>
      </c>
      <c r="M36" s="319">
        <f t="shared" si="61"/>
        <v>798676.17324391427</v>
      </c>
      <c r="N36" s="361">
        <f t="shared" si="61"/>
        <v>3867485.6863846388</v>
      </c>
      <c r="O36" s="355">
        <f t="shared" si="61"/>
        <v>-21542508.886422932</v>
      </c>
      <c r="P36" s="359">
        <f t="shared" si="61"/>
        <v>0</v>
      </c>
      <c r="Q36" s="317">
        <f t="shared" si="61"/>
        <v>0</v>
      </c>
      <c r="R36" s="318">
        <f t="shared" si="61"/>
        <v>-17675023.200038292</v>
      </c>
      <c r="S36" s="362">
        <f t="shared" si="61"/>
        <v>798676.17324391427</v>
      </c>
      <c r="T36" s="318">
        <f t="shared" si="61"/>
        <v>-67349.8475688865</v>
      </c>
      <c r="U36" s="359">
        <f t="shared" si="61"/>
        <v>0</v>
      </c>
      <c r="V36" s="317">
        <f t="shared" si="61"/>
        <v>0</v>
      </c>
      <c r="W36" s="319">
        <f t="shared" si="61"/>
        <v>731326.32567502768</v>
      </c>
      <c r="X36" s="361">
        <f t="shared" si="61"/>
        <v>-17675023.200038292</v>
      </c>
      <c r="Y36" s="355">
        <f t="shared" si="61"/>
        <v>-9291766.461520737</v>
      </c>
      <c r="Z36" s="359">
        <f t="shared" si="61"/>
        <v>0</v>
      </c>
      <c r="AA36" s="317">
        <f t="shared" si="61"/>
        <v>0</v>
      </c>
      <c r="AB36" s="318">
        <f t="shared" si="61"/>
        <v>-26966789.66155903</v>
      </c>
      <c r="AC36" s="355">
        <f t="shared" si="61"/>
        <v>731326.32567502768</v>
      </c>
      <c r="AD36" s="318">
        <f t="shared" si="61"/>
        <v>-606793.47011806897</v>
      </c>
      <c r="AE36" s="359">
        <f t="shared" si="61"/>
        <v>0</v>
      </c>
      <c r="AF36" s="317">
        <f t="shared" si="61"/>
        <v>0</v>
      </c>
      <c r="AG36" s="319">
        <f t="shared" si="61"/>
        <v>124532.85555695878</v>
      </c>
      <c r="AH36" s="361">
        <f t="shared" si="61"/>
        <v>-26966789.66155903</v>
      </c>
      <c r="AI36" s="355">
        <f t="shared" si="61"/>
        <v>22086305.425559025</v>
      </c>
      <c r="AJ36" s="318">
        <f t="shared" ref="AJ36:BO36" si="62">SUM(AJ9:AJ33)</f>
        <v>3886842.1799999988</v>
      </c>
      <c r="AK36" s="317">
        <f t="shared" si="62"/>
        <v>0</v>
      </c>
      <c r="AL36" s="318">
        <f t="shared" si="62"/>
        <v>-8767326.4160000049</v>
      </c>
      <c r="AM36" s="355">
        <f t="shared" si="62"/>
        <v>124532.85555695878</v>
      </c>
      <c r="AN36" s="362">
        <f t="shared" si="62"/>
        <v>578902.17169200024</v>
      </c>
      <c r="AO36" s="318">
        <f t="shared" si="62"/>
        <v>958164.57781600009</v>
      </c>
      <c r="AP36" s="317">
        <f t="shared" si="62"/>
        <v>0</v>
      </c>
      <c r="AQ36" s="319">
        <f t="shared" si="62"/>
        <v>-254729.55056704115</v>
      </c>
      <c r="AR36" s="361">
        <f t="shared" si="62"/>
        <v>-8767326.4160000049</v>
      </c>
      <c r="AS36" s="355">
        <f t="shared" si="62"/>
        <v>19384216.256000001</v>
      </c>
      <c r="AT36" s="359">
        <f t="shared" si="62"/>
        <v>0</v>
      </c>
      <c r="AU36" s="317">
        <f t="shared" si="62"/>
        <v>0</v>
      </c>
      <c r="AV36" s="318">
        <f t="shared" si="62"/>
        <v>10616889.839999989</v>
      </c>
      <c r="AW36" s="355">
        <f t="shared" si="62"/>
        <v>-254729.55056704115</v>
      </c>
      <c r="AX36" s="318">
        <f t="shared" si="62"/>
        <v>-1574016.03</v>
      </c>
      <c r="AY36" s="359">
        <f t="shared" si="62"/>
        <v>0</v>
      </c>
      <c r="AZ36" s="317">
        <f t="shared" si="62"/>
        <v>0</v>
      </c>
      <c r="BA36" s="318">
        <f t="shared" si="62"/>
        <v>-1828745.5805670414</v>
      </c>
      <c r="BB36" s="361">
        <f t="shared" si="62"/>
        <v>10616889.839999989</v>
      </c>
      <c r="BC36" s="355">
        <f t="shared" si="62"/>
        <v>0</v>
      </c>
      <c r="BD36" s="318">
        <f t="shared" si="62"/>
        <v>-21420529.239999998</v>
      </c>
      <c r="BE36" s="317">
        <f t="shared" si="62"/>
        <v>0</v>
      </c>
      <c r="BF36" s="318">
        <f t="shared" si="62"/>
        <v>32037419.079999987</v>
      </c>
      <c r="BG36" s="355">
        <f t="shared" si="62"/>
        <v>-1828745.5805670414</v>
      </c>
      <c r="BH36" s="362">
        <f t="shared" si="62"/>
        <v>121564.78042199998</v>
      </c>
      <c r="BI36" s="318">
        <f t="shared" si="62"/>
        <v>-294532.27704999998</v>
      </c>
      <c r="BJ36" s="317">
        <f t="shared" si="62"/>
        <v>0</v>
      </c>
      <c r="BK36" s="319">
        <f t="shared" si="62"/>
        <v>-1412648.5230950413</v>
      </c>
      <c r="BL36" s="360">
        <f t="shared" si="62"/>
        <v>0</v>
      </c>
      <c r="BM36" s="359">
        <f t="shared" si="62"/>
        <v>0</v>
      </c>
      <c r="BN36" s="318">
        <f>SUM(BN9:BN33)</f>
        <v>32037419.079999987</v>
      </c>
      <c r="BO36" s="319">
        <f t="shared" si="62"/>
        <v>-1412648.5230950413</v>
      </c>
      <c r="BP36" s="318">
        <f>SUM(BP9:BP33)</f>
        <v>182613.28875599999</v>
      </c>
      <c r="BQ36" s="318">
        <f>BO36+BP36</f>
        <v>-1230035.2343390412</v>
      </c>
      <c r="BR36" s="364">
        <f>SUM(BR9:BR33)</f>
        <v>30790947.787177999</v>
      </c>
      <c r="BS36" s="363"/>
      <c r="BU36" s="364"/>
      <c r="BW36" s="66"/>
    </row>
    <row r="37" spans="2:75" ht="15" thickBot="1">
      <c r="B37" s="76"/>
      <c r="C37" s="77"/>
      <c r="D37" s="71"/>
      <c r="G37" s="305"/>
      <c r="H37" s="288"/>
      <c r="L37" s="305"/>
      <c r="M37" s="290"/>
      <c r="N37" s="292"/>
      <c r="O37" s="288"/>
      <c r="P37" s="288"/>
      <c r="Q37" s="288"/>
      <c r="R37" s="288"/>
      <c r="S37" s="288"/>
      <c r="T37" s="288"/>
      <c r="U37" s="288"/>
      <c r="V37" s="288"/>
      <c r="W37" s="290"/>
      <c r="X37" s="292"/>
      <c r="Y37" s="288"/>
      <c r="Z37" s="288"/>
      <c r="AA37" s="288"/>
      <c r="AB37" s="288"/>
      <c r="AC37" s="288"/>
      <c r="AD37" s="288"/>
      <c r="AE37" s="288"/>
      <c r="AF37" s="288"/>
      <c r="AG37" s="290"/>
      <c r="AH37" s="292"/>
      <c r="AI37" s="288"/>
      <c r="AJ37" s="288"/>
      <c r="AK37" s="288"/>
      <c r="AL37" s="288"/>
      <c r="AM37" s="288"/>
      <c r="AN37" s="288"/>
      <c r="AO37" s="288"/>
      <c r="AP37" s="288"/>
      <c r="AQ37" s="290"/>
      <c r="AR37" s="292"/>
      <c r="AS37" s="288"/>
      <c r="AT37" s="288"/>
      <c r="AU37" s="288"/>
      <c r="AV37" s="288"/>
      <c r="AW37" s="288"/>
      <c r="AX37" s="288"/>
      <c r="AY37" s="288"/>
      <c r="AZ37" s="288"/>
      <c r="BA37" s="288"/>
      <c r="BB37" s="292"/>
      <c r="BC37" s="288"/>
      <c r="BD37" s="288"/>
      <c r="BE37" s="288"/>
      <c r="BF37" s="288"/>
      <c r="BG37" s="288"/>
      <c r="BH37" s="288"/>
      <c r="BI37" s="288"/>
      <c r="BJ37" s="288"/>
      <c r="BK37" s="290"/>
      <c r="BL37" s="71"/>
      <c r="BN37" s="288"/>
      <c r="BO37" s="290"/>
      <c r="BP37" s="66"/>
      <c r="BQ37" s="331"/>
      <c r="BR37" s="473"/>
      <c r="BU37" s="294"/>
      <c r="BW37" s="66"/>
    </row>
    <row r="38" spans="2:75" ht="15" thickBot="1">
      <c r="B38" s="343" t="s">
        <v>246</v>
      </c>
      <c r="C38" s="79">
        <v>1592</v>
      </c>
      <c r="D38" s="302"/>
      <c r="E38" s="296"/>
      <c r="F38" s="296"/>
      <c r="G38" s="297">
        <v>-4152873.7400000021</v>
      </c>
      <c r="H38" s="288">
        <f>D38+E38-F38+G38</f>
        <v>-4152873.7400000021</v>
      </c>
      <c r="I38" s="50"/>
      <c r="J38" s="296"/>
      <c r="K38" s="296"/>
      <c r="L38" s="297">
        <v>-215188.22000000003</v>
      </c>
      <c r="M38" s="290">
        <f>I38+J38-K38+L38</f>
        <v>-215188.22000000003</v>
      </c>
      <c r="N38" s="382">
        <f>H38</f>
        <v>-4152873.7400000021</v>
      </c>
      <c r="O38" s="297">
        <v>1165424.2500000019</v>
      </c>
      <c r="P38" s="297"/>
      <c r="Q38" s="297"/>
      <c r="R38" s="288">
        <f>N38+O38-P38+Q38</f>
        <v>-2987449.49</v>
      </c>
      <c r="S38" s="386">
        <f>M38</f>
        <v>-215188.22000000003</v>
      </c>
      <c r="T38" s="297">
        <v>-49868.599999999977</v>
      </c>
      <c r="U38" s="297"/>
      <c r="V38" s="297"/>
      <c r="W38" s="290">
        <f>S38+T38-U38+V38</f>
        <v>-265056.82</v>
      </c>
      <c r="X38" s="291">
        <f>R38</f>
        <v>-2987449.49</v>
      </c>
      <c r="Y38" s="297"/>
      <c r="Z38" s="297"/>
      <c r="AA38" s="297"/>
      <c r="AB38" s="288">
        <f t="shared" ref="AB38" si="63">X38+Y38-Z38+AA38</f>
        <v>-2987449.49</v>
      </c>
      <c r="AC38" s="289">
        <f>W38</f>
        <v>-265056.82</v>
      </c>
      <c r="AD38" s="297">
        <v>-55698.299999999988</v>
      </c>
      <c r="AE38" s="297"/>
      <c r="AF38" s="297"/>
      <c r="AG38" s="290">
        <f>AC38+AD38-AE38+AF38</f>
        <v>-320755.12</v>
      </c>
      <c r="AH38" s="382">
        <f>AB38</f>
        <v>-2987449.49</v>
      </c>
      <c r="AI38" s="297">
        <v>-24471114.32</v>
      </c>
      <c r="AJ38" s="297">
        <v>-4152873.74</v>
      </c>
      <c r="AK38" s="297"/>
      <c r="AL38" s="288">
        <f t="shared" ref="AL38" si="64">AH38+AI38-AJ38+AK38</f>
        <v>-23305690.07</v>
      </c>
      <c r="AM38" s="289">
        <f>AG38</f>
        <v>-320755.12</v>
      </c>
      <c r="AN38" s="297">
        <v>-311027.44808800006</v>
      </c>
      <c r="AO38" s="297">
        <v>-386286.61808799999</v>
      </c>
      <c r="AP38" s="297"/>
      <c r="AQ38" s="290">
        <f>AM38+AN38-AO38+AP38</f>
        <v>-245495.95000000007</v>
      </c>
      <c r="AR38" s="291">
        <f>AL38</f>
        <v>-23305690.07</v>
      </c>
      <c r="AS38" s="297">
        <v>-24347702.619999997</v>
      </c>
      <c r="AT38" s="297"/>
      <c r="AU38" s="297"/>
      <c r="AV38" s="288">
        <f t="shared" ref="AV38" si="65">AR38+AS38-AT38+AU38</f>
        <v>-47653392.689999998</v>
      </c>
      <c r="AW38" s="289">
        <f>AQ38</f>
        <v>-245495.95000000007</v>
      </c>
      <c r="AX38" s="297">
        <v>-483733.09999999992</v>
      </c>
      <c r="AY38" s="297"/>
      <c r="AZ38" s="297"/>
      <c r="BA38" s="288">
        <f>AW38+AX38-AY38+AZ38</f>
        <v>-729229.05</v>
      </c>
      <c r="BB38" s="291">
        <f>AV38</f>
        <v>-47653392.689999998</v>
      </c>
      <c r="BC38" s="297"/>
      <c r="BD38" s="297"/>
      <c r="BE38" s="297"/>
      <c r="BF38" s="288">
        <f t="shared" ref="BF38" si="66">BB38+BC38-BD38+BE38</f>
        <v>-47653392.689999998</v>
      </c>
      <c r="BG38" s="289">
        <f>BA38</f>
        <v>-729229.05</v>
      </c>
      <c r="BH38" s="297">
        <f t="shared" ref="BH38" si="67">(BB38+BF38)/2*0.57%</f>
        <v>-271624.33833299996</v>
      </c>
      <c r="BI38" s="297"/>
      <c r="BJ38" s="297"/>
      <c r="BK38" s="290">
        <f>BG38+BH38-BI38+BJ38</f>
        <v>-1000853.388333</v>
      </c>
      <c r="BL38" s="337"/>
      <c r="BM38" s="336"/>
      <c r="BN38" s="448">
        <f>BF38-BL38</f>
        <v>-47653392.689999998</v>
      </c>
      <c r="BO38" s="450">
        <f>BK38-BM38</f>
        <v>-1000853.388333</v>
      </c>
      <c r="BP38" s="484">
        <f t="shared" ref="BP38" si="68">(BF38+BN38)/2*0.57%</f>
        <v>-271624.33833299996</v>
      </c>
      <c r="BQ38" s="314">
        <f>BO38+BP38</f>
        <v>-1272477.726666</v>
      </c>
      <c r="BR38" s="473">
        <f t="shared" ref="BR38" si="69">IF(BS38="Yes", SUM(BN38:BP38), 0)</f>
        <v>-48925870.416666001</v>
      </c>
      <c r="BS38" s="469" t="s">
        <v>153</v>
      </c>
      <c r="BT38" s="326">
        <v>-48382621.739999995</v>
      </c>
      <c r="BU38" s="294">
        <f>BT38-SUM(AV38,BA38)</f>
        <v>0</v>
      </c>
      <c r="BW38" s="66"/>
    </row>
    <row r="39" spans="2:75" ht="15" thickBot="1">
      <c r="B39" s="76"/>
      <c r="C39" s="77"/>
      <c r="D39" s="71"/>
      <c r="G39" s="305"/>
      <c r="H39" s="288"/>
      <c r="L39" s="305"/>
      <c r="M39" s="290"/>
      <c r="N39" s="292"/>
      <c r="O39" s="288"/>
      <c r="P39" s="288"/>
      <c r="Q39" s="288"/>
      <c r="R39" s="288"/>
      <c r="S39" s="288"/>
      <c r="T39" s="288"/>
      <c r="U39" s="288"/>
      <c r="V39" s="288"/>
      <c r="W39" s="290"/>
      <c r="X39" s="292"/>
      <c r="Y39" s="288"/>
      <c r="Z39" s="288"/>
      <c r="AA39" s="288"/>
      <c r="AB39" s="288"/>
      <c r="AC39" s="288"/>
      <c r="AD39" s="288"/>
      <c r="AE39" s="288"/>
      <c r="AF39" s="288"/>
      <c r="AG39" s="290"/>
      <c r="AH39" s="292"/>
      <c r="AI39" s="288"/>
      <c r="AJ39" s="288"/>
      <c r="AK39" s="288"/>
      <c r="AL39" s="288"/>
      <c r="AM39" s="288"/>
      <c r="AN39" s="288"/>
      <c r="AO39" s="288"/>
      <c r="AP39" s="288"/>
      <c r="AQ39" s="290"/>
      <c r="AR39" s="292"/>
      <c r="AS39" s="288"/>
      <c r="AT39" s="288"/>
      <c r="AU39" s="288"/>
      <c r="AV39" s="288"/>
      <c r="AW39" s="288"/>
      <c r="AX39" s="288"/>
      <c r="AY39" s="288"/>
      <c r="AZ39" s="288"/>
      <c r="BA39" s="288"/>
      <c r="BB39" s="292"/>
      <c r="BC39" s="288"/>
      <c r="BD39" s="288"/>
      <c r="BE39" s="288"/>
      <c r="BF39" s="288"/>
      <c r="BG39" s="288"/>
      <c r="BH39" s="288"/>
      <c r="BI39" s="288"/>
      <c r="BJ39" s="288"/>
      <c r="BK39" s="290"/>
      <c r="BL39" s="71"/>
      <c r="BN39" s="288"/>
      <c r="BO39" s="290"/>
      <c r="BP39" s="66"/>
      <c r="BQ39" s="331"/>
      <c r="BR39" s="473"/>
      <c r="BU39" s="294"/>
      <c r="BW39" s="66"/>
    </row>
    <row r="40" spans="2:75" s="370" customFormat="1" ht="21.75" customHeight="1" thickBot="1">
      <c r="B40" s="78" t="s">
        <v>247</v>
      </c>
      <c r="C40" s="315"/>
      <c r="D40" s="361">
        <f t="shared" ref="D40:AI40" si="70">SUM(D38:D38,D36)</f>
        <v>0</v>
      </c>
      <c r="E40" s="359">
        <f t="shared" si="70"/>
        <v>0</v>
      </c>
      <c r="F40" s="359">
        <f t="shared" si="70"/>
        <v>0</v>
      </c>
      <c r="G40" s="367">
        <f t="shared" si="70"/>
        <v>-285388.05361536331</v>
      </c>
      <c r="H40" s="318">
        <f t="shared" si="70"/>
        <v>-285388.05361536331</v>
      </c>
      <c r="I40" s="359">
        <f t="shared" si="70"/>
        <v>0</v>
      </c>
      <c r="J40" s="359">
        <f t="shared" si="70"/>
        <v>0</v>
      </c>
      <c r="K40" s="359">
        <f t="shared" si="70"/>
        <v>0</v>
      </c>
      <c r="L40" s="367">
        <f t="shared" si="70"/>
        <v>583487.95324391429</v>
      </c>
      <c r="M40" s="319">
        <f t="shared" si="70"/>
        <v>583487.95324391429</v>
      </c>
      <c r="N40" s="320">
        <f t="shared" si="70"/>
        <v>-285388.05361536331</v>
      </c>
      <c r="O40" s="318">
        <f t="shared" si="70"/>
        <v>-20377084.636422932</v>
      </c>
      <c r="P40" s="318">
        <f t="shared" si="70"/>
        <v>0</v>
      </c>
      <c r="Q40" s="318">
        <f t="shared" si="70"/>
        <v>0</v>
      </c>
      <c r="R40" s="318">
        <f t="shared" si="70"/>
        <v>-20662472.690038294</v>
      </c>
      <c r="S40" s="318">
        <f t="shared" si="70"/>
        <v>583487.95324391429</v>
      </c>
      <c r="T40" s="318">
        <f t="shared" si="70"/>
        <v>-117218.44756888648</v>
      </c>
      <c r="U40" s="318">
        <f t="shared" si="70"/>
        <v>0</v>
      </c>
      <c r="V40" s="318">
        <f t="shared" si="70"/>
        <v>0</v>
      </c>
      <c r="W40" s="319">
        <f t="shared" si="70"/>
        <v>466269.50567502767</v>
      </c>
      <c r="X40" s="320">
        <f t="shared" si="70"/>
        <v>-20662472.690038294</v>
      </c>
      <c r="Y40" s="318">
        <f t="shared" si="70"/>
        <v>-9291766.461520737</v>
      </c>
      <c r="Z40" s="318">
        <f t="shared" si="70"/>
        <v>0</v>
      </c>
      <c r="AA40" s="318">
        <f t="shared" si="70"/>
        <v>0</v>
      </c>
      <c r="AB40" s="318">
        <f t="shared" si="70"/>
        <v>-29954239.151559032</v>
      </c>
      <c r="AC40" s="318">
        <f t="shared" si="70"/>
        <v>466269.50567502767</v>
      </c>
      <c r="AD40" s="318">
        <f t="shared" si="70"/>
        <v>-662491.7701180689</v>
      </c>
      <c r="AE40" s="318">
        <f t="shared" si="70"/>
        <v>0</v>
      </c>
      <c r="AF40" s="318">
        <f t="shared" si="70"/>
        <v>0</v>
      </c>
      <c r="AG40" s="319">
        <f t="shared" si="70"/>
        <v>-196222.26444304123</v>
      </c>
      <c r="AH40" s="320">
        <f t="shared" si="70"/>
        <v>-29954239.151559032</v>
      </c>
      <c r="AI40" s="318">
        <f t="shared" si="70"/>
        <v>-2384808.894440975</v>
      </c>
      <c r="AJ40" s="318">
        <f t="shared" ref="AJ40:BP40" si="71">SUM(AJ38:AJ38,AJ36)</f>
        <v>-266031.56000000145</v>
      </c>
      <c r="AK40" s="318">
        <f t="shared" si="71"/>
        <v>0</v>
      </c>
      <c r="AL40" s="318">
        <f t="shared" si="71"/>
        <v>-32073016.486000005</v>
      </c>
      <c r="AM40" s="318">
        <f t="shared" si="71"/>
        <v>-196222.26444304123</v>
      </c>
      <c r="AN40" s="318">
        <f t="shared" si="71"/>
        <v>267874.72360400017</v>
      </c>
      <c r="AO40" s="318">
        <f t="shared" si="71"/>
        <v>571877.9597280001</v>
      </c>
      <c r="AP40" s="318">
        <f t="shared" si="71"/>
        <v>0</v>
      </c>
      <c r="AQ40" s="319">
        <f t="shared" si="71"/>
        <v>-500225.50056704122</v>
      </c>
      <c r="AR40" s="320">
        <f t="shared" si="71"/>
        <v>-32073016.486000005</v>
      </c>
      <c r="AS40" s="318">
        <f t="shared" si="71"/>
        <v>-4963486.3639999963</v>
      </c>
      <c r="AT40" s="318">
        <f t="shared" si="71"/>
        <v>0</v>
      </c>
      <c r="AU40" s="318">
        <f t="shared" si="71"/>
        <v>0</v>
      </c>
      <c r="AV40" s="318">
        <f t="shared" si="71"/>
        <v>-37036502.850000009</v>
      </c>
      <c r="AW40" s="318">
        <f t="shared" si="71"/>
        <v>-500225.50056704122</v>
      </c>
      <c r="AX40" s="318">
        <f t="shared" si="71"/>
        <v>-2057749.13</v>
      </c>
      <c r="AY40" s="318">
        <f t="shared" si="71"/>
        <v>0</v>
      </c>
      <c r="AZ40" s="318">
        <f t="shared" si="71"/>
        <v>0</v>
      </c>
      <c r="BA40" s="318">
        <f t="shared" si="71"/>
        <v>-2557974.6305670412</v>
      </c>
      <c r="BB40" s="320">
        <f t="shared" si="71"/>
        <v>-37036502.850000009</v>
      </c>
      <c r="BC40" s="318">
        <f t="shared" si="71"/>
        <v>0</v>
      </c>
      <c r="BD40" s="318">
        <f t="shared" si="71"/>
        <v>-21420529.239999998</v>
      </c>
      <c r="BE40" s="318">
        <f t="shared" si="71"/>
        <v>0</v>
      </c>
      <c r="BF40" s="318">
        <f t="shared" si="71"/>
        <v>-15615973.610000011</v>
      </c>
      <c r="BG40" s="318">
        <f t="shared" si="71"/>
        <v>-2557974.6305670412</v>
      </c>
      <c r="BH40" s="318">
        <f t="shared" si="71"/>
        <v>-150059.55791099998</v>
      </c>
      <c r="BI40" s="318">
        <f t="shared" si="71"/>
        <v>-294532.27704999998</v>
      </c>
      <c r="BJ40" s="318">
        <f t="shared" si="71"/>
        <v>0</v>
      </c>
      <c r="BK40" s="319">
        <f t="shared" si="71"/>
        <v>-2413501.9114280413</v>
      </c>
      <c r="BL40" s="360">
        <f t="shared" si="71"/>
        <v>0</v>
      </c>
      <c r="BM40" s="359">
        <f t="shared" si="71"/>
        <v>0</v>
      </c>
      <c r="BN40" s="318">
        <f t="shared" si="71"/>
        <v>-15615973.610000011</v>
      </c>
      <c r="BO40" s="319">
        <f t="shared" si="71"/>
        <v>-2413501.9114280413</v>
      </c>
      <c r="BP40" s="355">
        <f t="shared" si="71"/>
        <v>-89011.049576999969</v>
      </c>
      <c r="BQ40" s="355">
        <f>SUM(BQ38:BQ38,BQ36)</f>
        <v>-2502512.9610050414</v>
      </c>
      <c r="BR40" s="364">
        <f>SUM(BR38:BR38,BR36)</f>
        <v>-18134922.629488003</v>
      </c>
      <c r="BS40" s="359"/>
      <c r="BU40" s="319"/>
      <c r="BW40" s="66"/>
    </row>
    <row r="41" spans="2:75" s="316" customFormat="1" ht="21.75" customHeight="1" thickBot="1">
      <c r="B41" s="78" t="s">
        <v>248</v>
      </c>
      <c r="C41" s="315"/>
      <c r="D41" s="354"/>
      <c r="E41" s="353"/>
      <c r="F41" s="353"/>
      <c r="G41" s="317"/>
      <c r="H41" s="318"/>
      <c r="I41" s="353"/>
      <c r="J41" s="353"/>
      <c r="K41" s="353"/>
      <c r="L41" s="317"/>
      <c r="M41" s="319"/>
      <c r="N41" s="320"/>
      <c r="O41" s="318"/>
      <c r="P41" s="318"/>
      <c r="Q41" s="318"/>
      <c r="R41" s="318"/>
      <c r="S41" s="318"/>
      <c r="T41" s="318"/>
      <c r="U41" s="318"/>
      <c r="V41" s="318"/>
      <c r="W41" s="319"/>
      <c r="X41" s="320"/>
      <c r="Y41" s="318"/>
      <c r="Z41" s="318"/>
      <c r="AA41" s="318"/>
      <c r="AB41" s="318"/>
      <c r="AC41" s="318"/>
      <c r="AD41" s="318"/>
      <c r="AE41" s="318"/>
      <c r="AF41" s="318"/>
      <c r="AG41" s="319"/>
      <c r="AH41" s="320"/>
      <c r="AI41" s="318"/>
      <c r="AJ41" s="318"/>
      <c r="AK41" s="318"/>
      <c r="AL41" s="318">
        <f>AL40+'2a. Continuity Schedule'!G33</f>
        <v>-61542758.128299996</v>
      </c>
      <c r="AM41" s="318"/>
      <c r="AN41" s="318"/>
      <c r="AO41" s="318"/>
      <c r="AP41" s="318"/>
      <c r="AQ41" s="318">
        <f>AQ40+'2a. Continuity Schedule'!L33</f>
        <v>3684472.1294329604</v>
      </c>
      <c r="AR41" s="320"/>
      <c r="AS41" s="318"/>
      <c r="AT41" s="318"/>
      <c r="AU41" s="318"/>
      <c r="AV41" s="318">
        <f>AV40+'2a. Continuity Schedule'!R33</f>
        <v>-132417046.59229998</v>
      </c>
      <c r="AW41" s="318"/>
      <c r="AX41" s="318"/>
      <c r="AY41" s="318"/>
      <c r="AZ41" s="318"/>
      <c r="BA41" s="318">
        <f>BA40+'2a. Continuity Schedule'!W33</f>
        <v>-2745992.9905670397</v>
      </c>
      <c r="BB41" s="320"/>
      <c r="BC41" s="318"/>
      <c r="BD41" s="318"/>
      <c r="BE41" s="318"/>
      <c r="BF41" s="318">
        <f>BF40+'2a. Continuity Schedule'!AB33</f>
        <v>-74969133.482977927</v>
      </c>
      <c r="BG41" s="318"/>
      <c r="BH41" s="318"/>
      <c r="BI41" s="318"/>
      <c r="BJ41" s="318"/>
      <c r="BK41" s="319">
        <f>BK40+'2a. Continuity Schedule'!AG33</f>
        <v>-6674770.6615277212</v>
      </c>
      <c r="BL41" s="352"/>
      <c r="BM41" s="353"/>
      <c r="BN41" s="355">
        <f>BN40+'2a. Continuity Schedule'!AJ33</f>
        <v>-74969133.482977927</v>
      </c>
      <c r="BO41" s="319">
        <f>BO40+'2a. Continuity Schedule'!AK33</f>
        <v>-6674770.6615277212</v>
      </c>
      <c r="BP41" s="355"/>
      <c r="BQ41" s="369"/>
      <c r="BR41" s="364">
        <f>BR40+'2a. Continuity Schedule'!AN33</f>
        <v>-87684599.384155571</v>
      </c>
      <c r="BS41" s="353"/>
      <c r="BU41" s="371"/>
      <c r="BW41" s="66"/>
    </row>
    <row r="42" spans="2:75" ht="15" thickBot="1">
      <c r="B42" s="76"/>
      <c r="C42" s="77"/>
      <c r="D42" s="71"/>
      <c r="G42" s="305"/>
      <c r="H42" s="288"/>
      <c r="L42" s="305"/>
      <c r="M42" s="290"/>
      <c r="N42" s="292"/>
      <c r="O42" s="288"/>
      <c r="P42" s="288"/>
      <c r="Q42" s="288"/>
      <c r="R42" s="288"/>
      <c r="S42" s="288"/>
      <c r="T42" s="288"/>
      <c r="U42" s="288"/>
      <c r="V42" s="288"/>
      <c r="W42" s="290"/>
      <c r="X42" s="292"/>
      <c r="Y42" s="288"/>
      <c r="Z42" s="288"/>
      <c r="AA42" s="288"/>
      <c r="AB42" s="288"/>
      <c r="AC42" s="288"/>
      <c r="AD42" s="288"/>
      <c r="AE42" s="288"/>
      <c r="AF42" s="288"/>
      <c r="AG42" s="290"/>
      <c r="AH42" s="292"/>
      <c r="AI42" s="288"/>
      <c r="AJ42" s="288"/>
      <c r="AK42" s="288"/>
      <c r="AL42" s="288"/>
      <c r="AM42" s="288"/>
      <c r="AN42" s="288"/>
      <c r="AO42" s="288"/>
      <c r="AP42" s="288"/>
      <c r="AQ42" s="290"/>
      <c r="AR42" s="292"/>
      <c r="AS42" s="288"/>
      <c r="AT42" s="288"/>
      <c r="AU42" s="288"/>
      <c r="AV42" s="288"/>
      <c r="AW42" s="288"/>
      <c r="AX42" s="288"/>
      <c r="AY42" s="288"/>
      <c r="AZ42" s="288"/>
      <c r="BA42" s="288"/>
      <c r="BB42" s="292"/>
      <c r="BC42" s="288"/>
      <c r="BD42" s="288"/>
      <c r="BE42" s="288"/>
      <c r="BF42" s="288"/>
      <c r="BG42" s="288"/>
      <c r="BH42" s="288"/>
      <c r="BI42" s="288"/>
      <c r="BJ42" s="288"/>
      <c r="BK42" s="290"/>
      <c r="BL42" s="71"/>
      <c r="BN42" s="288"/>
      <c r="BO42" s="290"/>
      <c r="BP42" s="66"/>
      <c r="BQ42" s="331"/>
      <c r="BR42" s="473"/>
      <c r="BU42" s="294"/>
      <c r="BW42" s="66"/>
    </row>
    <row r="43" spans="2:75" ht="15" thickBot="1">
      <c r="B43" s="76"/>
      <c r="C43" s="77"/>
      <c r="D43" s="71"/>
      <c r="G43" s="305"/>
      <c r="H43" s="288"/>
      <c r="L43" s="305"/>
      <c r="M43" s="290"/>
      <c r="N43" s="292"/>
      <c r="O43" s="288"/>
      <c r="P43" s="288"/>
      <c r="Q43" s="288"/>
      <c r="R43" s="288"/>
      <c r="S43" s="288"/>
      <c r="T43" s="288"/>
      <c r="U43" s="288"/>
      <c r="V43" s="288"/>
      <c r="W43" s="290"/>
      <c r="X43" s="292"/>
      <c r="Y43" s="288"/>
      <c r="Z43" s="288"/>
      <c r="AA43" s="288"/>
      <c r="AB43" s="288"/>
      <c r="AC43" s="288"/>
      <c r="AD43" s="288"/>
      <c r="AE43" s="288"/>
      <c r="AF43" s="288"/>
      <c r="AG43" s="290"/>
      <c r="AH43" s="292"/>
      <c r="AI43" s="288"/>
      <c r="AJ43" s="288"/>
      <c r="AK43" s="288"/>
      <c r="AL43" s="288"/>
      <c r="AM43" s="288"/>
      <c r="AN43" s="288"/>
      <c r="AO43" s="288"/>
      <c r="AP43" s="288"/>
      <c r="AQ43" s="290"/>
      <c r="AR43" s="292"/>
      <c r="AS43" s="288"/>
      <c r="AT43" s="288"/>
      <c r="AU43" s="288"/>
      <c r="AV43" s="288"/>
      <c r="AW43" s="288"/>
      <c r="AX43" s="288"/>
      <c r="AY43" s="288"/>
      <c r="AZ43" s="288"/>
      <c r="BA43" s="288"/>
      <c r="BB43" s="292"/>
      <c r="BC43" s="288"/>
      <c r="BD43" s="288"/>
      <c r="BE43" s="288"/>
      <c r="BF43" s="288"/>
      <c r="BG43" s="288"/>
      <c r="BH43" s="288"/>
      <c r="BI43" s="288"/>
      <c r="BJ43" s="288"/>
      <c r="BK43" s="290"/>
      <c r="BL43" s="71"/>
      <c r="BN43" s="288"/>
      <c r="BO43" s="290"/>
      <c r="BP43" s="66"/>
      <c r="BQ43" s="331"/>
      <c r="BR43" s="473"/>
      <c r="BU43" s="294"/>
      <c r="BW43" s="66"/>
    </row>
    <row r="44" spans="2:75" ht="19.5" customHeight="1" thickBot="1">
      <c r="B44" s="80" t="s">
        <v>249</v>
      </c>
      <c r="C44" s="81">
        <v>1568</v>
      </c>
      <c r="D44" s="302"/>
      <c r="E44" s="50"/>
      <c r="F44" s="50"/>
      <c r="G44" s="297"/>
      <c r="H44" s="288">
        <f>D44+E44-F44+G44</f>
        <v>0</v>
      </c>
      <c r="I44" s="50"/>
      <c r="J44" s="50"/>
      <c r="K44" s="50"/>
      <c r="L44" s="297"/>
      <c r="M44" s="290">
        <f>I44+J44-K44+L44</f>
        <v>0</v>
      </c>
      <c r="N44" s="382">
        <f>H44</f>
        <v>0</v>
      </c>
      <c r="O44" s="297"/>
      <c r="P44" s="297"/>
      <c r="Q44" s="297"/>
      <c r="R44" s="288">
        <f t="shared" ref="R44" si="72">N44+O44-P44+Q44</f>
        <v>0</v>
      </c>
      <c r="S44" s="386">
        <f>M44</f>
        <v>0</v>
      </c>
      <c r="T44" s="297"/>
      <c r="U44" s="297"/>
      <c r="V44" s="297"/>
      <c r="W44" s="290">
        <f>S44+T44-U44+V44</f>
        <v>0</v>
      </c>
      <c r="X44" s="291">
        <f>R44</f>
        <v>0</v>
      </c>
      <c r="Y44" s="297"/>
      <c r="Z44" s="297"/>
      <c r="AA44" s="297"/>
      <c r="AB44" s="288">
        <f t="shared" ref="AB44" si="73">X44+Y44-Z44+AA44</f>
        <v>0</v>
      </c>
      <c r="AC44" s="289">
        <f>W44</f>
        <v>0</v>
      </c>
      <c r="AD44" s="297"/>
      <c r="AE44" s="297"/>
      <c r="AF44" s="297"/>
      <c r="AG44" s="290">
        <f>AC44+AD44-AE44+AF44</f>
        <v>0</v>
      </c>
      <c r="AH44" s="382">
        <f>AB44</f>
        <v>0</v>
      </c>
      <c r="AI44" s="297"/>
      <c r="AJ44" s="297"/>
      <c r="AK44" s="297"/>
      <c r="AL44" s="288">
        <f t="shared" ref="AL44" si="74">AH44+AI44-AJ44+AK44</f>
        <v>0</v>
      </c>
      <c r="AM44" s="289">
        <f>AG44</f>
        <v>0</v>
      </c>
      <c r="AN44" s="297"/>
      <c r="AO44" s="297"/>
      <c r="AP44" s="297"/>
      <c r="AQ44" s="290">
        <f>AM44+AN44-AO44+AP44</f>
        <v>0</v>
      </c>
      <c r="AR44" s="291">
        <f>AL44</f>
        <v>0</v>
      </c>
      <c r="AS44" s="297"/>
      <c r="AT44" s="297"/>
      <c r="AU44" s="297"/>
      <c r="AV44" s="288">
        <f t="shared" ref="AV44" si="75">AR44+AS44-AT44+AU44</f>
        <v>0</v>
      </c>
      <c r="AW44" s="289">
        <f>AQ44</f>
        <v>0</v>
      </c>
      <c r="AX44" s="297"/>
      <c r="AY44" s="297"/>
      <c r="AZ44" s="297"/>
      <c r="BA44" s="288">
        <f>AW44+AX44-AY44+AZ44</f>
        <v>0</v>
      </c>
      <c r="BB44" s="291">
        <f>AV44</f>
        <v>0</v>
      </c>
      <c r="BC44" s="297"/>
      <c r="BD44" s="297"/>
      <c r="BE44" s="297"/>
      <c r="BF44" s="288">
        <f t="shared" ref="BF44" si="76">BB44+BC44-BD44+BE44</f>
        <v>0</v>
      </c>
      <c r="BG44" s="289">
        <f>BA44</f>
        <v>0</v>
      </c>
      <c r="BH44" s="297"/>
      <c r="BI44" s="297"/>
      <c r="BJ44" s="297"/>
      <c r="BK44" s="290">
        <f>BG44+BH44-BI44+BJ44</f>
        <v>0</v>
      </c>
      <c r="BL44" s="337"/>
      <c r="BM44" s="336"/>
      <c r="BN44" s="448">
        <f>BF44-BL44</f>
        <v>0</v>
      </c>
      <c r="BO44" s="450">
        <f>BK44-BM44</f>
        <v>0</v>
      </c>
      <c r="BP44" s="484"/>
      <c r="BQ44" s="314">
        <f t="shared" ref="BQ44" si="77">BO44+BP44</f>
        <v>0</v>
      </c>
      <c r="BR44" s="473">
        <f>SUM(BN44:BP44)</f>
        <v>0</v>
      </c>
      <c r="BS44" s="469"/>
      <c r="BT44" s="326"/>
      <c r="BU44" s="294"/>
      <c r="BW44" s="66"/>
    </row>
    <row r="45" spans="2:75" ht="15" thickBot="1">
      <c r="B45" s="80"/>
      <c r="C45" s="81"/>
      <c r="D45" s="71"/>
      <c r="G45" s="305"/>
      <c r="H45" s="288"/>
      <c r="L45" s="305"/>
      <c r="M45" s="290"/>
      <c r="N45" s="292"/>
      <c r="O45" s="288"/>
      <c r="P45" s="288"/>
      <c r="Q45" s="288"/>
      <c r="R45" s="288"/>
      <c r="S45" s="288"/>
      <c r="T45" s="288"/>
      <c r="U45" s="288"/>
      <c r="V45" s="288"/>
      <c r="W45" s="290"/>
      <c r="X45" s="292"/>
      <c r="Y45" s="288"/>
      <c r="Z45" s="288"/>
      <c r="AA45" s="288"/>
      <c r="AB45" s="288"/>
      <c r="AC45" s="288"/>
      <c r="AD45" s="288"/>
      <c r="AE45" s="288"/>
      <c r="AF45" s="288"/>
      <c r="AG45" s="290"/>
      <c r="AH45" s="292"/>
      <c r="AI45" s="288"/>
      <c r="AJ45" s="288"/>
      <c r="AK45" s="288"/>
      <c r="AL45" s="288"/>
      <c r="AM45" s="288"/>
      <c r="AN45" s="288"/>
      <c r="AO45" s="288"/>
      <c r="AP45" s="288"/>
      <c r="AQ45" s="290"/>
      <c r="AR45" s="292"/>
      <c r="AS45" s="288"/>
      <c r="AT45" s="288"/>
      <c r="AU45" s="288"/>
      <c r="AV45" s="288"/>
      <c r="AW45" s="288"/>
      <c r="AX45" s="288"/>
      <c r="AY45" s="288"/>
      <c r="AZ45" s="288"/>
      <c r="BA45" s="288"/>
      <c r="BB45" s="292"/>
      <c r="BC45" s="288"/>
      <c r="BD45" s="288"/>
      <c r="BE45" s="288"/>
      <c r="BF45" s="288"/>
      <c r="BG45" s="288"/>
      <c r="BH45" s="288"/>
      <c r="BI45" s="288"/>
      <c r="BJ45" s="288"/>
      <c r="BK45" s="290"/>
      <c r="BL45" s="71"/>
      <c r="BN45" s="288"/>
      <c r="BO45" s="290"/>
      <c r="BP45" s="66"/>
      <c r="BQ45" s="331"/>
      <c r="BR45" s="473"/>
      <c r="BU45" s="294"/>
      <c r="BW45" s="66"/>
    </row>
    <row r="46" spans="2:75" ht="15" thickBot="1">
      <c r="B46" s="80"/>
      <c r="C46" s="81"/>
      <c r="D46" s="71"/>
      <c r="G46" s="305"/>
      <c r="H46" s="288"/>
      <c r="L46" s="305"/>
      <c r="M46" s="290"/>
      <c r="N46" s="292"/>
      <c r="O46" s="288"/>
      <c r="P46" s="288"/>
      <c r="Q46" s="288"/>
      <c r="R46" s="288"/>
      <c r="S46" s="288"/>
      <c r="T46" s="288"/>
      <c r="U46" s="288"/>
      <c r="V46" s="288"/>
      <c r="W46" s="290"/>
      <c r="X46" s="292"/>
      <c r="Y46" s="288"/>
      <c r="Z46" s="288"/>
      <c r="AA46" s="288"/>
      <c r="AB46" s="288"/>
      <c r="AC46" s="288"/>
      <c r="AD46" s="288"/>
      <c r="AE46" s="288"/>
      <c r="AF46" s="288"/>
      <c r="AG46" s="290"/>
      <c r="AH46" s="292"/>
      <c r="AI46" s="288"/>
      <c r="AJ46" s="288"/>
      <c r="AK46" s="288"/>
      <c r="AL46" s="288"/>
      <c r="AM46" s="288"/>
      <c r="AN46" s="288"/>
      <c r="AO46" s="288"/>
      <c r="AP46" s="288"/>
      <c r="AQ46" s="290"/>
      <c r="AR46" s="292"/>
      <c r="AS46" s="288"/>
      <c r="AT46" s="288"/>
      <c r="AU46" s="288"/>
      <c r="AV46" s="288"/>
      <c r="AW46" s="288"/>
      <c r="AX46" s="288"/>
      <c r="AY46" s="288"/>
      <c r="AZ46" s="288"/>
      <c r="BA46" s="288"/>
      <c r="BB46" s="292"/>
      <c r="BC46" s="288"/>
      <c r="BD46" s="288"/>
      <c r="BE46" s="288"/>
      <c r="BF46" s="288"/>
      <c r="BG46" s="288"/>
      <c r="BH46" s="288"/>
      <c r="BI46" s="288"/>
      <c r="BJ46" s="288"/>
      <c r="BK46" s="290"/>
      <c r="BL46" s="71"/>
      <c r="BN46" s="288"/>
      <c r="BO46" s="290"/>
      <c r="BP46" s="66"/>
      <c r="BQ46" s="331"/>
      <c r="BR46" s="473"/>
      <c r="BU46" s="294"/>
      <c r="BW46" s="66"/>
    </row>
    <row r="47" spans="2:75" s="353" customFormat="1" ht="21.75" customHeight="1" thickBot="1">
      <c r="B47" s="458" t="s">
        <v>250</v>
      </c>
      <c r="C47" s="315"/>
      <c r="D47" s="365"/>
      <c r="E47" s="366"/>
      <c r="F47" s="366"/>
      <c r="G47" s="367">
        <f>G40+G44</f>
        <v>-285388.05361536331</v>
      </c>
      <c r="H47" s="318">
        <f>H40+H44</f>
        <v>-285388.05361536331</v>
      </c>
      <c r="I47" s="366"/>
      <c r="J47" s="366"/>
      <c r="K47" s="366"/>
      <c r="L47" s="367"/>
      <c r="M47" s="319">
        <f t="shared" ref="M47" si="78">M40+M44</f>
        <v>583487.95324391429</v>
      </c>
      <c r="N47" s="320">
        <f t="shared" ref="N47:T47" si="79">N40+N44</f>
        <v>-285388.05361536331</v>
      </c>
      <c r="O47" s="318">
        <f t="shared" si="79"/>
        <v>-20377084.636422932</v>
      </c>
      <c r="P47" s="318">
        <f t="shared" si="79"/>
        <v>0</v>
      </c>
      <c r="Q47" s="318">
        <f t="shared" si="79"/>
        <v>0</v>
      </c>
      <c r="R47" s="318">
        <f t="shared" si="79"/>
        <v>-20662472.690038294</v>
      </c>
      <c r="S47" s="318">
        <f t="shared" si="79"/>
        <v>583487.95324391429</v>
      </c>
      <c r="T47" s="378">
        <f t="shared" si="79"/>
        <v>-117218.44756888648</v>
      </c>
      <c r="U47" s="318">
        <f t="shared" ref="U47:X47" si="80">U40+U44</f>
        <v>0</v>
      </c>
      <c r="V47" s="318">
        <f t="shared" si="80"/>
        <v>0</v>
      </c>
      <c r="W47" s="319">
        <f t="shared" si="80"/>
        <v>466269.50567502767</v>
      </c>
      <c r="X47" s="320">
        <f t="shared" si="80"/>
        <v>-20662472.690038294</v>
      </c>
      <c r="Y47" s="318">
        <f>Y40+Y44</f>
        <v>-9291766.461520737</v>
      </c>
      <c r="Z47" s="318">
        <f>Z40+Z44</f>
        <v>0</v>
      </c>
      <c r="AA47" s="318">
        <f>AA40+AA44</f>
        <v>0</v>
      </c>
      <c r="AB47" s="318">
        <f t="shared" ref="AB47" si="81">AB40+AB44</f>
        <v>-29954239.151559032</v>
      </c>
      <c r="AC47" s="318">
        <f>AC40+AC44</f>
        <v>466269.50567502767</v>
      </c>
      <c r="AD47" s="318">
        <f>AD40+AD44</f>
        <v>-662491.7701180689</v>
      </c>
      <c r="AE47" s="318">
        <f t="shared" ref="AE47:AH47" si="82">AE40+AE44</f>
        <v>0</v>
      </c>
      <c r="AF47" s="318">
        <f t="shared" si="82"/>
        <v>0</v>
      </c>
      <c r="AG47" s="319">
        <f t="shared" si="82"/>
        <v>-196222.26444304123</v>
      </c>
      <c r="AH47" s="320">
        <f t="shared" si="82"/>
        <v>-29954239.151559032</v>
      </c>
      <c r="AI47" s="318">
        <f>AI40+AI44</f>
        <v>-2384808.894440975</v>
      </c>
      <c r="AJ47" s="318">
        <f>AJ40+AJ44</f>
        <v>-266031.56000000145</v>
      </c>
      <c r="AK47" s="318">
        <f>AK40+AK44</f>
        <v>0</v>
      </c>
      <c r="AL47" s="318">
        <f t="shared" ref="AL47" si="83">AL40+AL44</f>
        <v>-32073016.486000005</v>
      </c>
      <c r="AM47" s="318">
        <f>AM40+AM44</f>
        <v>-196222.26444304123</v>
      </c>
      <c r="AN47" s="318">
        <f>AN40+AN44</f>
        <v>267874.72360400017</v>
      </c>
      <c r="AO47" s="318">
        <f t="shared" ref="AO47:AR47" si="84">AO40+AO44</f>
        <v>571877.9597280001</v>
      </c>
      <c r="AP47" s="318">
        <f t="shared" si="84"/>
        <v>0</v>
      </c>
      <c r="AQ47" s="319">
        <f t="shared" si="84"/>
        <v>-500225.50056704122</v>
      </c>
      <c r="AR47" s="320">
        <f t="shared" si="84"/>
        <v>-32073016.486000005</v>
      </c>
      <c r="AS47" s="318">
        <f>AS40+AS44</f>
        <v>-4963486.3639999963</v>
      </c>
      <c r="AT47" s="318">
        <f>AT40+AT44</f>
        <v>0</v>
      </c>
      <c r="AU47" s="318">
        <f>AU40+AU44</f>
        <v>0</v>
      </c>
      <c r="AV47" s="318">
        <f t="shared" ref="AV47" si="85">AV40+AV44</f>
        <v>-37036502.850000009</v>
      </c>
      <c r="AW47" s="318">
        <f>AW40+AW44</f>
        <v>-500225.50056704122</v>
      </c>
      <c r="AX47" s="318">
        <f>AX40+AX44</f>
        <v>-2057749.13</v>
      </c>
      <c r="AY47" s="318">
        <f t="shared" ref="AY47:BB47" si="86">AY40+AY44</f>
        <v>0</v>
      </c>
      <c r="AZ47" s="318">
        <f t="shared" si="86"/>
        <v>0</v>
      </c>
      <c r="BA47" s="318">
        <f t="shared" si="86"/>
        <v>-2557974.6305670412</v>
      </c>
      <c r="BB47" s="320">
        <f t="shared" si="86"/>
        <v>-37036502.850000009</v>
      </c>
      <c r="BC47" s="318">
        <f>BC40+BC44</f>
        <v>0</v>
      </c>
      <c r="BD47" s="318">
        <f>BD40+BD44</f>
        <v>-21420529.239999998</v>
      </c>
      <c r="BE47" s="318">
        <f>BE40+BE44</f>
        <v>0</v>
      </c>
      <c r="BF47" s="318">
        <f t="shared" ref="BF47" si="87">BF40+BF44</f>
        <v>-15615973.610000011</v>
      </c>
      <c r="BG47" s="318">
        <f>BG40+BG44</f>
        <v>-2557974.6305670412</v>
      </c>
      <c r="BH47" s="318">
        <f>BH40+BH44</f>
        <v>-150059.55791099998</v>
      </c>
      <c r="BI47" s="318">
        <f t="shared" ref="BI47:BK47" si="88">BI40+BI44</f>
        <v>-294532.27704999998</v>
      </c>
      <c r="BJ47" s="318">
        <f t="shared" si="88"/>
        <v>0</v>
      </c>
      <c r="BK47" s="319">
        <f t="shared" si="88"/>
        <v>-2413501.9114280413</v>
      </c>
      <c r="BL47" s="320">
        <f t="shared" ref="BL47" si="89">BL40+BL44</f>
        <v>0</v>
      </c>
      <c r="BM47" s="318">
        <f>BM40+BM44</f>
        <v>0</v>
      </c>
      <c r="BN47" s="318">
        <f>BN40+BN44</f>
        <v>-15615973.610000011</v>
      </c>
      <c r="BO47" s="319">
        <f>SUM(BO12:BO14,BO17:BO21,BO29:BO30,BO33,BO38)</f>
        <v>-2429937.9699109998</v>
      </c>
      <c r="BP47" s="318">
        <f>SUM(BP12:BP14,BP17:BP21,BP29:BP30,BP33,BP38)</f>
        <v>-89011.049576999969</v>
      </c>
      <c r="BQ47" s="358">
        <f>BO47+BP47</f>
        <v>-2518949.0194879998</v>
      </c>
      <c r="BR47" s="319">
        <f>BN47+BQ47</f>
        <v>-18134922.62948801</v>
      </c>
      <c r="BS47" s="469"/>
      <c r="BT47" s="368"/>
      <c r="BU47" s="356"/>
      <c r="BW47" s="66"/>
    </row>
    <row r="48" spans="2:75" ht="15" thickBot="1">
      <c r="B48" s="76"/>
      <c r="C48" s="77"/>
      <c r="D48" s="71"/>
      <c r="G48" s="305"/>
      <c r="H48" s="288"/>
      <c r="L48" s="305"/>
      <c r="M48" s="290"/>
      <c r="N48" s="292"/>
      <c r="O48" s="288"/>
      <c r="P48" s="288"/>
      <c r="Q48" s="288"/>
      <c r="R48" s="288"/>
      <c r="S48" s="288"/>
      <c r="T48" s="288"/>
      <c r="U48" s="288"/>
      <c r="V48" s="288"/>
      <c r="W48" s="290"/>
      <c r="X48" s="292"/>
      <c r="Y48" s="288"/>
      <c r="Z48" s="288"/>
      <c r="AA48" s="288"/>
      <c r="AB48" s="288"/>
      <c r="AC48" s="288"/>
      <c r="AD48" s="288"/>
      <c r="AE48" s="288"/>
      <c r="AF48" s="288"/>
      <c r="AG48" s="290"/>
      <c r="AH48" s="292"/>
      <c r="AI48" s="288"/>
      <c r="AJ48" s="288"/>
      <c r="AK48" s="288"/>
      <c r="AL48" s="288"/>
      <c r="AM48" s="288"/>
      <c r="AN48" s="288"/>
      <c r="AO48" s="288"/>
      <c r="AP48" s="288"/>
      <c r="AQ48" s="290"/>
      <c r="AR48" s="292"/>
      <c r="AS48" s="288"/>
      <c r="AT48" s="288"/>
      <c r="AU48" s="288"/>
      <c r="AV48" s="288"/>
      <c r="AW48" s="288"/>
      <c r="AX48" s="288"/>
      <c r="AY48" s="288"/>
      <c r="AZ48" s="288"/>
      <c r="BA48" s="288"/>
      <c r="BB48" s="292"/>
      <c r="BC48" s="288"/>
      <c r="BD48" s="288"/>
      <c r="BE48" s="288"/>
      <c r="BF48" s="288"/>
      <c r="BG48" s="288"/>
      <c r="BH48" s="288"/>
      <c r="BI48" s="288"/>
      <c r="BJ48" s="288"/>
      <c r="BK48" s="290"/>
      <c r="BL48" s="71"/>
      <c r="BN48" s="288"/>
      <c r="BO48" s="290"/>
      <c r="BP48" s="66"/>
      <c r="BQ48" s="331"/>
      <c r="BR48" s="473"/>
      <c r="BU48" s="294"/>
      <c r="BW48" s="66"/>
    </row>
    <row r="49" spans="2:75" ht="28.9" thickBot="1">
      <c r="B49" s="76" t="s">
        <v>251</v>
      </c>
      <c r="C49" s="75">
        <v>1522</v>
      </c>
      <c r="D49" s="302"/>
      <c r="E49" s="50"/>
      <c r="F49" s="50"/>
      <c r="G49" s="297">
        <v>0</v>
      </c>
      <c r="H49" s="288">
        <f>D49+E49-F49+G49</f>
        <v>0</v>
      </c>
      <c r="I49" s="50"/>
      <c r="J49" s="50"/>
      <c r="K49" s="50"/>
      <c r="L49" s="297">
        <v>0</v>
      </c>
      <c r="M49" s="290">
        <v>0</v>
      </c>
      <c r="N49" s="382">
        <f>H49</f>
        <v>0</v>
      </c>
      <c r="O49" s="297"/>
      <c r="P49" s="297"/>
      <c r="Q49" s="297"/>
      <c r="R49" s="288">
        <f t="shared" ref="R49" si="90">N49+O49-P49+Q49</f>
        <v>0</v>
      </c>
      <c r="S49" s="386">
        <f>M49</f>
        <v>0</v>
      </c>
      <c r="T49" s="297"/>
      <c r="U49" s="297"/>
      <c r="V49" s="297"/>
      <c r="W49" s="290">
        <f>S49+T49-U49+V49</f>
        <v>0</v>
      </c>
      <c r="X49" s="291">
        <f>R49</f>
        <v>0</v>
      </c>
      <c r="Y49" s="297"/>
      <c r="Z49" s="297"/>
      <c r="AA49" s="297"/>
      <c r="AB49" s="288">
        <f t="shared" ref="AB49:AB63" si="91">X49+Y49-Z49+AA49</f>
        <v>0</v>
      </c>
      <c r="AC49" s="289">
        <f>W49</f>
        <v>0</v>
      </c>
      <c r="AD49" s="297"/>
      <c r="AE49" s="297"/>
      <c r="AF49" s="297"/>
      <c r="AG49" s="290">
        <f>AC49+AD49-AE49+AF49</f>
        <v>0</v>
      </c>
      <c r="AH49" s="382">
        <f>AB49</f>
        <v>0</v>
      </c>
      <c r="AI49" s="297"/>
      <c r="AJ49" s="297"/>
      <c r="AK49" s="297"/>
      <c r="AL49" s="288">
        <f t="shared" ref="AL49:AL63" si="92">AH49+AI49-AJ49+AK49</f>
        <v>0</v>
      </c>
      <c r="AM49" s="289">
        <f>AG49</f>
        <v>0</v>
      </c>
      <c r="AN49" s="297"/>
      <c r="AO49" s="297"/>
      <c r="AP49" s="297"/>
      <c r="AQ49" s="290">
        <f>AM49+AN49-AO49+AP49</f>
        <v>0</v>
      </c>
      <c r="AR49" s="291">
        <f>AL49</f>
        <v>0</v>
      </c>
      <c r="AS49" s="297">
        <v>35945564.579999998</v>
      </c>
      <c r="AT49" s="297"/>
      <c r="AU49" s="297"/>
      <c r="AV49" s="288">
        <f t="shared" ref="AV49:AV63" si="93">AR49+AS49-AT49+AU49</f>
        <v>35945564.579999998</v>
      </c>
      <c r="AW49" s="289">
        <f>AQ49</f>
        <v>0</v>
      </c>
      <c r="AX49" s="297"/>
      <c r="AY49" s="297"/>
      <c r="AZ49" s="297"/>
      <c r="BA49" s="288">
        <f>AW49+AX49-AY49+AZ49</f>
        <v>0</v>
      </c>
      <c r="BB49" s="291">
        <f>AV49</f>
        <v>35945564.579999998</v>
      </c>
      <c r="BC49" s="297"/>
      <c r="BD49" s="297"/>
      <c r="BE49" s="297"/>
      <c r="BF49" s="288">
        <f t="shared" ref="BF49:BF63" si="94">BB49+BC49-BD49+BE49</f>
        <v>35945564.579999998</v>
      </c>
      <c r="BG49" s="289">
        <f>BA49</f>
        <v>0</v>
      </c>
      <c r="BH49" s="297"/>
      <c r="BI49" s="297"/>
      <c r="BJ49" s="297"/>
      <c r="BK49" s="290">
        <f>BG49+BH49-BI49+BJ49</f>
        <v>0</v>
      </c>
      <c r="BL49" s="337"/>
      <c r="BM49" s="336"/>
      <c r="BN49" s="448">
        <f>BF49-BL49</f>
        <v>35945564.579999998</v>
      </c>
      <c r="BO49" s="450">
        <f>BK49-BM49</f>
        <v>0</v>
      </c>
      <c r="BP49" s="484"/>
      <c r="BQ49" s="314">
        <f>BO49+BP49</f>
        <v>0</v>
      </c>
      <c r="BR49" s="473">
        <f t="shared" ref="BR49:BR51" si="95">IF(BS49="Yes", SUM(BN49:BP49), 0)</f>
        <v>0</v>
      </c>
      <c r="BS49" s="469" t="s">
        <v>157</v>
      </c>
      <c r="BT49" s="326">
        <v>35945564.579999998</v>
      </c>
      <c r="BU49" s="294">
        <f>BT49-SUM(AV49,BA49)</f>
        <v>0</v>
      </c>
      <c r="BW49" s="66"/>
    </row>
    <row r="50" spans="2:75" ht="15" hidden="1" thickBot="1">
      <c r="B50" s="76" t="s">
        <v>252</v>
      </c>
      <c r="C50" s="75">
        <v>1531</v>
      </c>
      <c r="D50" s="302"/>
      <c r="E50" s="50"/>
      <c r="F50" s="50"/>
      <c r="G50" s="297">
        <v>0</v>
      </c>
      <c r="H50" s="288">
        <f t="shared" ref="H50:H59" si="96">D50+E50-F50+G50</f>
        <v>0</v>
      </c>
      <c r="I50" s="50"/>
      <c r="J50" s="50"/>
      <c r="K50" s="50"/>
      <c r="L50" s="297"/>
      <c r="M50" s="290">
        <f t="shared" ref="M50:M59" si="97">I50+J50-K50+L50</f>
        <v>0</v>
      </c>
      <c r="N50" s="382">
        <f t="shared" ref="N50:N60" si="98">H50</f>
        <v>0</v>
      </c>
      <c r="O50" s="297"/>
      <c r="P50" s="297"/>
      <c r="Q50" s="297"/>
      <c r="R50" s="288">
        <f t="shared" ref="R50:R63" si="99">N50+O50-P50+Q50</f>
        <v>0</v>
      </c>
      <c r="S50" s="386">
        <f t="shared" ref="S50:S63" si="100">M50</f>
        <v>0</v>
      </c>
      <c r="T50" s="297"/>
      <c r="U50" s="297"/>
      <c r="V50" s="297"/>
      <c r="W50" s="290">
        <f t="shared" ref="W50:W63" si="101">S50+T50-U50+V50</f>
        <v>0</v>
      </c>
      <c r="X50" s="291">
        <f t="shared" ref="X50:X60" si="102">R50</f>
        <v>0</v>
      </c>
      <c r="Y50" s="297"/>
      <c r="Z50" s="297"/>
      <c r="AA50" s="297"/>
      <c r="AB50" s="288">
        <f t="shared" si="91"/>
        <v>0</v>
      </c>
      <c r="AC50" s="289">
        <f t="shared" ref="AC50:AC63" si="103">W50</f>
        <v>0</v>
      </c>
      <c r="AD50" s="297"/>
      <c r="AE50" s="297"/>
      <c r="AF50" s="297"/>
      <c r="AG50" s="290">
        <f t="shared" ref="AG50:AG63" si="104">AC50+AD50-AE50+AF50</f>
        <v>0</v>
      </c>
      <c r="AH50" s="382">
        <f t="shared" ref="AH50:AH60" si="105">AB50</f>
        <v>0</v>
      </c>
      <c r="AI50" s="297"/>
      <c r="AJ50" s="297"/>
      <c r="AK50" s="297"/>
      <c r="AL50" s="288">
        <f t="shared" si="92"/>
        <v>0</v>
      </c>
      <c r="AM50" s="289">
        <f t="shared" ref="AM50:AM63" si="106">AG50</f>
        <v>0</v>
      </c>
      <c r="AN50" s="297"/>
      <c r="AO50" s="297"/>
      <c r="AP50" s="297"/>
      <c r="AQ50" s="290">
        <f t="shared" ref="AQ50:AQ63" si="107">AM50+AN50-AO50+AP50</f>
        <v>0</v>
      </c>
      <c r="AR50" s="291">
        <f t="shared" ref="AR50:AR60" si="108">AL50</f>
        <v>0</v>
      </c>
      <c r="AS50" s="297"/>
      <c r="AT50" s="297"/>
      <c r="AU50" s="297"/>
      <c r="AV50" s="288">
        <f t="shared" si="93"/>
        <v>0</v>
      </c>
      <c r="AW50" s="289">
        <f t="shared" ref="AW50:AW63" si="109">AQ50</f>
        <v>0</v>
      </c>
      <c r="AX50" s="297"/>
      <c r="AY50" s="297"/>
      <c r="AZ50" s="297"/>
      <c r="BA50" s="288">
        <f t="shared" ref="BA50:BA62" si="110">AW50+AX50-AY50+AZ50</f>
        <v>0</v>
      </c>
      <c r="BB50" s="291">
        <f t="shared" ref="BB50:BB60" si="111">AV50</f>
        <v>0</v>
      </c>
      <c r="BC50" s="297"/>
      <c r="BD50" s="297"/>
      <c r="BE50" s="297"/>
      <c r="BF50" s="288">
        <f t="shared" si="94"/>
        <v>0</v>
      </c>
      <c r="BG50" s="289">
        <f t="shared" ref="BG50:BG63" si="112">BA50</f>
        <v>0</v>
      </c>
      <c r="BH50" s="297"/>
      <c r="BI50" s="297"/>
      <c r="BJ50" s="297"/>
      <c r="BK50" s="290">
        <f t="shared" ref="BK50:BK64" si="113">BG50+BH50-BI50+BJ50</f>
        <v>0</v>
      </c>
      <c r="BL50" s="337"/>
      <c r="BM50" s="336"/>
      <c r="BN50" s="448">
        <f t="shared" ref="BN50:BN51" si="114">BF50-BL50</f>
        <v>0</v>
      </c>
      <c r="BO50" s="450">
        <f t="shared" ref="BO50:BO51" si="115">BK50-BM50</f>
        <v>0</v>
      </c>
      <c r="BP50" s="484"/>
      <c r="BQ50" s="314">
        <f t="shared" ref="BQ50:BQ51" si="116">BO50+BP50</f>
        <v>0</v>
      </c>
      <c r="BR50" s="473">
        <f t="shared" si="95"/>
        <v>0</v>
      </c>
      <c r="BS50" s="469"/>
      <c r="BT50" s="326"/>
      <c r="BU50" s="294"/>
      <c r="BW50" s="66"/>
    </row>
    <row r="51" spans="2:75" ht="15" hidden="1" thickBot="1">
      <c r="B51" s="76" t="s">
        <v>253</v>
      </c>
      <c r="C51" s="75">
        <v>1532</v>
      </c>
      <c r="D51" s="302"/>
      <c r="E51" s="50"/>
      <c r="F51" s="50"/>
      <c r="G51" s="297">
        <v>0</v>
      </c>
      <c r="H51" s="288">
        <f t="shared" si="96"/>
        <v>0</v>
      </c>
      <c r="I51" s="50"/>
      <c r="J51" s="50"/>
      <c r="K51" s="50"/>
      <c r="L51" s="297"/>
      <c r="M51" s="290">
        <f t="shared" si="97"/>
        <v>0</v>
      </c>
      <c r="N51" s="382">
        <f t="shared" si="98"/>
        <v>0</v>
      </c>
      <c r="O51" s="297"/>
      <c r="P51" s="297"/>
      <c r="Q51" s="297"/>
      <c r="R51" s="288">
        <f t="shared" si="99"/>
        <v>0</v>
      </c>
      <c r="S51" s="386">
        <f t="shared" si="100"/>
        <v>0</v>
      </c>
      <c r="T51" s="297"/>
      <c r="U51" s="297"/>
      <c r="V51" s="297"/>
      <c r="W51" s="290">
        <f t="shared" si="101"/>
        <v>0</v>
      </c>
      <c r="X51" s="291">
        <f t="shared" si="102"/>
        <v>0</v>
      </c>
      <c r="Y51" s="297"/>
      <c r="Z51" s="297"/>
      <c r="AA51" s="297"/>
      <c r="AB51" s="288">
        <f t="shared" si="91"/>
        <v>0</v>
      </c>
      <c r="AC51" s="289">
        <f t="shared" si="103"/>
        <v>0</v>
      </c>
      <c r="AD51" s="297"/>
      <c r="AE51" s="297"/>
      <c r="AF51" s="297"/>
      <c r="AG51" s="290">
        <f t="shared" si="104"/>
        <v>0</v>
      </c>
      <c r="AH51" s="382">
        <f t="shared" si="105"/>
        <v>0</v>
      </c>
      <c r="AI51" s="297"/>
      <c r="AJ51" s="297"/>
      <c r="AK51" s="297"/>
      <c r="AL51" s="288">
        <f t="shared" si="92"/>
        <v>0</v>
      </c>
      <c r="AM51" s="289">
        <f t="shared" si="106"/>
        <v>0</v>
      </c>
      <c r="AN51" s="297"/>
      <c r="AO51" s="297"/>
      <c r="AP51" s="297"/>
      <c r="AQ51" s="290">
        <f t="shared" si="107"/>
        <v>0</v>
      </c>
      <c r="AR51" s="291">
        <f t="shared" si="108"/>
        <v>0</v>
      </c>
      <c r="AS51" s="297"/>
      <c r="AT51" s="297"/>
      <c r="AU51" s="297"/>
      <c r="AV51" s="288">
        <f t="shared" si="93"/>
        <v>0</v>
      </c>
      <c r="AW51" s="289">
        <f t="shared" si="109"/>
        <v>0</v>
      </c>
      <c r="AX51" s="297"/>
      <c r="AY51" s="297"/>
      <c r="AZ51" s="297"/>
      <c r="BA51" s="288">
        <f t="shared" si="110"/>
        <v>0</v>
      </c>
      <c r="BB51" s="291">
        <f t="shared" si="111"/>
        <v>0</v>
      </c>
      <c r="BC51" s="297"/>
      <c r="BD51" s="297"/>
      <c r="BE51" s="297"/>
      <c r="BF51" s="288">
        <f t="shared" si="94"/>
        <v>0</v>
      </c>
      <c r="BG51" s="289">
        <f t="shared" si="112"/>
        <v>0</v>
      </c>
      <c r="BH51" s="297"/>
      <c r="BI51" s="297"/>
      <c r="BJ51" s="297"/>
      <c r="BK51" s="290">
        <f t="shared" si="113"/>
        <v>0</v>
      </c>
      <c r="BL51" s="337"/>
      <c r="BM51" s="336"/>
      <c r="BN51" s="448">
        <f t="shared" si="114"/>
        <v>0</v>
      </c>
      <c r="BO51" s="450">
        <f t="shared" si="115"/>
        <v>0</v>
      </c>
      <c r="BP51" s="484"/>
      <c r="BQ51" s="314">
        <f t="shared" si="116"/>
        <v>0</v>
      </c>
      <c r="BR51" s="473">
        <f t="shared" si="95"/>
        <v>0</v>
      </c>
      <c r="BS51" s="469"/>
      <c r="BT51" s="326"/>
      <c r="BU51" s="294"/>
      <c r="BW51" s="66"/>
    </row>
    <row r="52" spans="2:75" ht="15" thickBot="1">
      <c r="B52" s="76" t="s">
        <v>254</v>
      </c>
      <c r="C52" s="75">
        <v>1533</v>
      </c>
      <c r="D52" s="302"/>
      <c r="E52" s="50"/>
      <c r="F52" s="50"/>
      <c r="G52" s="297">
        <v>-49350423.091524728</v>
      </c>
      <c r="H52" s="288">
        <f t="shared" si="96"/>
        <v>-49350423.091524728</v>
      </c>
      <c r="I52" s="50"/>
      <c r="J52" s="50"/>
      <c r="K52" s="50"/>
      <c r="L52" s="297">
        <v>-3245106.12</v>
      </c>
      <c r="M52" s="290">
        <f t="shared" si="97"/>
        <v>-3245106.12</v>
      </c>
      <c r="N52" s="382">
        <f>H52</f>
        <v>-49350423.091524728</v>
      </c>
      <c r="O52" s="297">
        <v>9754278.3047093302</v>
      </c>
      <c r="P52" s="297"/>
      <c r="Q52" s="297"/>
      <c r="R52" s="288">
        <f t="shared" si="99"/>
        <v>-39596144.786815397</v>
      </c>
      <c r="S52" s="386">
        <f>M52</f>
        <v>-3245106.12</v>
      </c>
      <c r="T52" s="297">
        <v>-528135.11375999998</v>
      </c>
      <c r="U52" s="297"/>
      <c r="V52" s="297"/>
      <c r="W52" s="290">
        <f t="shared" ref="W52" si="117">S52+T52-U52+V52</f>
        <v>-3773241.2337600002</v>
      </c>
      <c r="X52" s="291">
        <f t="shared" ref="X52" si="118">R52</f>
        <v>-39596144.786815397</v>
      </c>
      <c r="Y52" s="297">
        <v>8939330.1397686042</v>
      </c>
      <c r="Z52" s="297"/>
      <c r="AA52" s="297"/>
      <c r="AB52" s="288">
        <f>X52+Y52-Z52+AA52</f>
        <v>-30656814.647046793</v>
      </c>
      <c r="AC52" s="289">
        <f t="shared" ref="AC52" si="119">W52</f>
        <v>-3773241.2337600002</v>
      </c>
      <c r="AD52" s="297">
        <v>-651810.57160625001</v>
      </c>
      <c r="AE52" s="297"/>
      <c r="AF52" s="297"/>
      <c r="AG52" s="290">
        <f t="shared" si="104"/>
        <v>-4425051.8053662498</v>
      </c>
      <c r="AH52" s="382">
        <f t="shared" si="105"/>
        <v>-30656814.647046793</v>
      </c>
      <c r="AI52" s="297">
        <v>9793189.8711484093</v>
      </c>
      <c r="AJ52" s="297"/>
      <c r="AK52" s="297"/>
      <c r="AL52" s="288">
        <f t="shared" ref="AL52" si="120">AH52+AI52-AJ52+AK52</f>
        <v>-20863624.775898382</v>
      </c>
      <c r="AM52" s="289">
        <f t="shared" ref="AM52" si="121">AG52</f>
        <v>-4425051.8053662498</v>
      </c>
      <c r="AN52" s="297">
        <v>-591207.11827149999</v>
      </c>
      <c r="AO52" s="297"/>
      <c r="AP52" s="297"/>
      <c r="AQ52" s="290">
        <f t="shared" si="107"/>
        <v>-5016258.9236377496</v>
      </c>
      <c r="AR52" s="291">
        <f t="shared" si="108"/>
        <v>-20863624.775898382</v>
      </c>
      <c r="AS52" s="297">
        <v>9887421.2719836961</v>
      </c>
      <c r="AT52" s="297"/>
      <c r="AU52" s="297"/>
      <c r="AV52" s="288">
        <f t="shared" ref="AV52" si="122">AR52+AS52-AT52+AU52</f>
        <v>-10976203.503914686</v>
      </c>
      <c r="AW52" s="289">
        <f t="shared" ref="AW52" si="123">AQ52</f>
        <v>-5016258.9236377496</v>
      </c>
      <c r="AX52" s="297">
        <v>-242128.52395</v>
      </c>
      <c r="AY52" s="297"/>
      <c r="AZ52" s="297"/>
      <c r="BA52" s="288">
        <f>AW52+AX52-AY52+AZ52</f>
        <v>-5258387.4475877499</v>
      </c>
      <c r="BB52" s="291">
        <f t="shared" si="111"/>
        <v>-10976203.503914686</v>
      </c>
      <c r="BC52" s="297"/>
      <c r="BD52" s="297"/>
      <c r="BE52" s="297"/>
      <c r="BF52" s="288">
        <f t="shared" ref="BF52" si="124">BB52+BC52-BD52+BE52</f>
        <v>-10976203.503914686</v>
      </c>
      <c r="BG52" s="289">
        <f t="shared" ref="BG52" si="125">BA52</f>
        <v>-5258387.4475877499</v>
      </c>
      <c r="BH52" s="297">
        <f t="shared" ref="BH52:BH53" si="126">(BB52+BF52)/2*0.57%</f>
        <v>-62564.359972313701</v>
      </c>
      <c r="BI52" s="297"/>
      <c r="BJ52" s="297"/>
      <c r="BK52" s="290">
        <f>BG52+BH52-BI52+BJ52</f>
        <v>-5320951.8075600639</v>
      </c>
      <c r="BL52" s="337"/>
      <c r="BM52" s="336"/>
      <c r="BN52" s="448">
        <f t="shared" ref="BN52" si="127">BF52-BL52</f>
        <v>-10976203.503914686</v>
      </c>
      <c r="BO52" s="450">
        <f t="shared" ref="BO52" si="128">BK52-BM52</f>
        <v>-5320951.8075600639</v>
      </c>
      <c r="BP52" s="484">
        <f t="shared" ref="BP52:BP63" si="129">(BF52+BN52)/2*0.57%</f>
        <v>-62564.359972313701</v>
      </c>
      <c r="BQ52" s="314">
        <f t="shared" ref="BQ52" si="130">BO52+BP52</f>
        <v>-5383516.1675323779</v>
      </c>
      <c r="BR52" s="473">
        <f>IF(BS52="Yes", SUM(BN52:BP52), 0)</f>
        <v>0</v>
      </c>
      <c r="BS52" s="469" t="s">
        <v>157</v>
      </c>
      <c r="BT52" s="326">
        <f>-22580420-BT53</f>
        <v>-17313267.43</v>
      </c>
      <c r="BU52" s="294">
        <f>BT52-SUM(AV52,BA52)</f>
        <v>-1078676.4784975648</v>
      </c>
      <c r="BW52" s="66"/>
    </row>
    <row r="53" spans="2:75" ht="15" thickBot="1">
      <c r="B53" s="76" t="s">
        <v>255</v>
      </c>
      <c r="C53" s="75">
        <v>1533</v>
      </c>
      <c r="D53" s="302"/>
      <c r="E53" s="50"/>
      <c r="F53" s="50"/>
      <c r="G53" s="297">
        <v>-4709107.34</v>
      </c>
      <c r="H53" s="288">
        <f t="shared" si="96"/>
        <v>-4709107.34</v>
      </c>
      <c r="I53" s="50"/>
      <c r="J53" s="50"/>
      <c r="K53" s="50"/>
      <c r="L53" s="297">
        <v>-243363.44</v>
      </c>
      <c r="M53" s="290">
        <f t="shared" si="97"/>
        <v>-243363.44</v>
      </c>
      <c r="N53" s="382">
        <f>H53</f>
        <v>-4709107.34</v>
      </c>
      <c r="O53" s="297"/>
      <c r="P53" s="297"/>
      <c r="Q53" s="297"/>
      <c r="R53" s="288">
        <f t="shared" si="99"/>
        <v>-4709107.34</v>
      </c>
      <c r="S53" s="386">
        <f t="shared" si="100"/>
        <v>-243363.44</v>
      </c>
      <c r="T53" s="297">
        <v>-56548</v>
      </c>
      <c r="U53" s="297"/>
      <c r="V53" s="297"/>
      <c r="W53" s="290">
        <f t="shared" si="101"/>
        <v>-299911.44</v>
      </c>
      <c r="X53" s="291">
        <f t="shared" si="102"/>
        <v>-4709107.34</v>
      </c>
      <c r="Y53" s="297"/>
      <c r="Z53" s="297"/>
      <c r="AA53" s="297"/>
      <c r="AB53" s="288">
        <f t="shared" si="91"/>
        <v>-4709107.34</v>
      </c>
      <c r="AC53" s="289">
        <f t="shared" si="103"/>
        <v>-299911.44</v>
      </c>
      <c r="AD53" s="297">
        <v>-87797.080000000016</v>
      </c>
      <c r="AE53" s="297"/>
      <c r="AF53" s="297"/>
      <c r="AG53" s="290">
        <f t="shared" si="104"/>
        <v>-387708.52</v>
      </c>
      <c r="AH53" s="382">
        <f t="shared" si="105"/>
        <v>-4709107.34</v>
      </c>
      <c r="AI53" s="297"/>
      <c r="AJ53" s="297"/>
      <c r="AK53" s="297"/>
      <c r="AL53" s="288">
        <f t="shared" si="92"/>
        <v>-4709107.34</v>
      </c>
      <c r="AM53" s="289">
        <f t="shared" si="106"/>
        <v>-387708.52</v>
      </c>
      <c r="AN53" s="297">
        <v>-105793.62</v>
      </c>
      <c r="AO53" s="297"/>
      <c r="AP53" s="297"/>
      <c r="AQ53" s="290">
        <f t="shared" si="107"/>
        <v>-493502.14</v>
      </c>
      <c r="AR53" s="291">
        <f t="shared" si="108"/>
        <v>-4709107.34</v>
      </c>
      <c r="AS53" s="297"/>
      <c r="AT53" s="297"/>
      <c r="AU53" s="297"/>
      <c r="AV53" s="288">
        <f t="shared" si="93"/>
        <v>-4709107.34</v>
      </c>
      <c r="AW53" s="289">
        <f t="shared" si="109"/>
        <v>-493502.14</v>
      </c>
      <c r="AX53" s="297">
        <v>-64543.089999999967</v>
      </c>
      <c r="AY53" s="297"/>
      <c r="AZ53" s="297"/>
      <c r="BA53" s="288">
        <f t="shared" si="110"/>
        <v>-558045.23</v>
      </c>
      <c r="BB53" s="291">
        <f t="shared" si="111"/>
        <v>-4709107.34</v>
      </c>
      <c r="BC53" s="297"/>
      <c r="BD53" s="297"/>
      <c r="BE53" s="297"/>
      <c r="BF53" s="288">
        <f t="shared" si="94"/>
        <v>-4709107.34</v>
      </c>
      <c r="BG53" s="289">
        <f t="shared" si="112"/>
        <v>-558045.23</v>
      </c>
      <c r="BH53" s="297">
        <f t="shared" si="126"/>
        <v>-26841.911837999996</v>
      </c>
      <c r="BI53" s="297"/>
      <c r="BJ53" s="297"/>
      <c r="BK53" s="290">
        <f t="shared" si="113"/>
        <v>-584887.14183799992</v>
      </c>
      <c r="BL53" s="337"/>
      <c r="BM53" s="336"/>
      <c r="BN53" s="448">
        <f t="shared" ref="BN53:BN63" si="131">BF53-BL53</f>
        <v>-4709107.34</v>
      </c>
      <c r="BO53" s="450">
        <f t="shared" ref="BO53:BO63" si="132">BK53-BM53</f>
        <v>-584887.14183799992</v>
      </c>
      <c r="BP53" s="484">
        <f>(BF53+BN53)/2*0.57%</f>
        <v>-26841.911837999996</v>
      </c>
      <c r="BQ53" s="314">
        <f t="shared" ref="BQ53:BQ63" si="133">BO53+BP53</f>
        <v>-611729.05367599986</v>
      </c>
      <c r="BR53" s="473">
        <f t="shared" ref="BR53:BR63" si="134">IF(BS53="Yes", SUM(BN53:BP53), 0)</f>
        <v>0</v>
      </c>
      <c r="BS53" s="469" t="s">
        <v>157</v>
      </c>
      <c r="BT53" s="326">
        <v>-5267152.57</v>
      </c>
      <c r="BU53" s="294">
        <f t="shared" ref="BU53:BU62" si="135">BT53-SUM(AV53,BA53)</f>
        <v>0</v>
      </c>
      <c r="BW53" s="66"/>
    </row>
    <row r="54" spans="2:75" ht="15" hidden="1" thickBot="1">
      <c r="B54" s="76" t="s">
        <v>256</v>
      </c>
      <c r="C54" s="75">
        <v>1534</v>
      </c>
      <c r="D54" s="302"/>
      <c r="E54" s="50"/>
      <c r="F54" s="50"/>
      <c r="G54" s="297">
        <v>0</v>
      </c>
      <c r="H54" s="288">
        <f t="shared" si="96"/>
        <v>0</v>
      </c>
      <c r="I54" s="50"/>
      <c r="J54" s="50"/>
      <c r="K54" s="50"/>
      <c r="L54" s="297"/>
      <c r="M54" s="290">
        <f t="shared" si="97"/>
        <v>0</v>
      </c>
      <c r="N54" s="382">
        <f t="shared" si="98"/>
        <v>0</v>
      </c>
      <c r="O54" s="297"/>
      <c r="P54" s="297"/>
      <c r="Q54" s="297"/>
      <c r="R54" s="288">
        <f t="shared" si="99"/>
        <v>0</v>
      </c>
      <c r="S54" s="386">
        <f t="shared" si="100"/>
        <v>0</v>
      </c>
      <c r="T54" s="297"/>
      <c r="U54" s="297"/>
      <c r="V54" s="297"/>
      <c r="W54" s="290">
        <f t="shared" si="101"/>
        <v>0</v>
      </c>
      <c r="X54" s="291">
        <f t="shared" si="102"/>
        <v>0</v>
      </c>
      <c r="Y54" s="297"/>
      <c r="Z54" s="297"/>
      <c r="AA54" s="297"/>
      <c r="AB54" s="288">
        <f t="shared" si="91"/>
        <v>0</v>
      </c>
      <c r="AC54" s="289">
        <f t="shared" si="103"/>
        <v>0</v>
      </c>
      <c r="AD54" s="297"/>
      <c r="AE54" s="297"/>
      <c r="AF54" s="297"/>
      <c r="AG54" s="290">
        <f t="shared" si="104"/>
        <v>0</v>
      </c>
      <c r="AH54" s="382">
        <f t="shared" si="105"/>
        <v>0</v>
      </c>
      <c r="AI54" s="297"/>
      <c r="AJ54" s="297"/>
      <c r="AK54" s="297"/>
      <c r="AL54" s="288">
        <f t="shared" si="92"/>
        <v>0</v>
      </c>
      <c r="AM54" s="289">
        <f t="shared" si="106"/>
        <v>0</v>
      </c>
      <c r="AN54" s="297"/>
      <c r="AO54" s="297"/>
      <c r="AP54" s="297"/>
      <c r="AQ54" s="290">
        <f t="shared" si="107"/>
        <v>0</v>
      </c>
      <c r="AR54" s="291">
        <f t="shared" si="108"/>
        <v>0</v>
      </c>
      <c r="AS54" s="297"/>
      <c r="AT54" s="297"/>
      <c r="AU54" s="297"/>
      <c r="AV54" s="288">
        <f t="shared" si="93"/>
        <v>0</v>
      </c>
      <c r="AW54" s="289">
        <f t="shared" si="109"/>
        <v>0</v>
      </c>
      <c r="AX54" s="297"/>
      <c r="AY54" s="297"/>
      <c r="AZ54" s="297"/>
      <c r="BA54" s="288">
        <f t="shared" si="110"/>
        <v>0</v>
      </c>
      <c r="BB54" s="291">
        <f t="shared" si="111"/>
        <v>0</v>
      </c>
      <c r="BC54" s="297"/>
      <c r="BD54" s="297"/>
      <c r="BE54" s="297"/>
      <c r="BF54" s="288">
        <f t="shared" si="94"/>
        <v>0</v>
      </c>
      <c r="BG54" s="289">
        <f t="shared" si="112"/>
        <v>0</v>
      </c>
      <c r="BH54" s="297"/>
      <c r="BI54" s="297"/>
      <c r="BJ54" s="297"/>
      <c r="BK54" s="290">
        <f t="shared" si="113"/>
        <v>0</v>
      </c>
      <c r="BL54" s="337"/>
      <c r="BM54" s="336"/>
      <c r="BN54" s="448">
        <f t="shared" si="131"/>
        <v>0</v>
      </c>
      <c r="BO54" s="450">
        <f t="shared" si="132"/>
        <v>0</v>
      </c>
      <c r="BP54" s="484">
        <f t="shared" si="129"/>
        <v>0</v>
      </c>
      <c r="BQ54" s="314">
        <f t="shared" si="133"/>
        <v>0</v>
      </c>
      <c r="BR54" s="473">
        <f t="shared" si="134"/>
        <v>0</v>
      </c>
      <c r="BS54" s="469"/>
      <c r="BT54" s="326"/>
      <c r="BU54" s="294">
        <f t="shared" si="135"/>
        <v>0</v>
      </c>
      <c r="BW54" s="66"/>
    </row>
    <row r="55" spans="2:75" ht="15" hidden="1" thickBot="1">
      <c r="B55" s="76" t="s">
        <v>257</v>
      </c>
      <c r="C55" s="75">
        <v>1535</v>
      </c>
      <c r="D55" s="302"/>
      <c r="E55" s="50"/>
      <c r="F55" s="50"/>
      <c r="G55" s="297">
        <v>0</v>
      </c>
      <c r="H55" s="288">
        <f t="shared" si="96"/>
        <v>0</v>
      </c>
      <c r="I55" s="50"/>
      <c r="J55" s="50"/>
      <c r="K55" s="50"/>
      <c r="L55" s="297"/>
      <c r="M55" s="290">
        <f t="shared" si="97"/>
        <v>0</v>
      </c>
      <c r="N55" s="382">
        <f t="shared" si="98"/>
        <v>0</v>
      </c>
      <c r="O55" s="297"/>
      <c r="P55" s="297"/>
      <c r="Q55" s="297"/>
      <c r="R55" s="288">
        <f t="shared" si="99"/>
        <v>0</v>
      </c>
      <c r="S55" s="386">
        <f t="shared" si="100"/>
        <v>0</v>
      </c>
      <c r="T55" s="297"/>
      <c r="U55" s="297"/>
      <c r="V55" s="297"/>
      <c r="W55" s="290">
        <f t="shared" si="101"/>
        <v>0</v>
      </c>
      <c r="X55" s="291">
        <f t="shared" si="102"/>
        <v>0</v>
      </c>
      <c r="Y55" s="297"/>
      <c r="Z55" s="297"/>
      <c r="AA55" s="297"/>
      <c r="AB55" s="288">
        <f t="shared" si="91"/>
        <v>0</v>
      </c>
      <c r="AC55" s="289">
        <f t="shared" si="103"/>
        <v>0</v>
      </c>
      <c r="AD55" s="297"/>
      <c r="AE55" s="297"/>
      <c r="AF55" s="297"/>
      <c r="AG55" s="290">
        <f t="shared" si="104"/>
        <v>0</v>
      </c>
      <c r="AH55" s="382">
        <f t="shared" si="105"/>
        <v>0</v>
      </c>
      <c r="AI55" s="297"/>
      <c r="AJ55" s="297"/>
      <c r="AK55" s="297"/>
      <c r="AL55" s="288">
        <f t="shared" si="92"/>
        <v>0</v>
      </c>
      <c r="AM55" s="289">
        <f t="shared" si="106"/>
        <v>0</v>
      </c>
      <c r="AN55" s="297"/>
      <c r="AO55" s="297"/>
      <c r="AP55" s="297"/>
      <c r="AQ55" s="290">
        <f t="shared" si="107"/>
        <v>0</v>
      </c>
      <c r="AR55" s="291">
        <f t="shared" si="108"/>
        <v>0</v>
      </c>
      <c r="AS55" s="297"/>
      <c r="AT55" s="297"/>
      <c r="AU55" s="297"/>
      <c r="AV55" s="288">
        <f t="shared" si="93"/>
        <v>0</v>
      </c>
      <c r="AW55" s="289">
        <f t="shared" si="109"/>
        <v>0</v>
      </c>
      <c r="AX55" s="297"/>
      <c r="AY55" s="297"/>
      <c r="AZ55" s="297"/>
      <c r="BA55" s="288">
        <f t="shared" si="110"/>
        <v>0</v>
      </c>
      <c r="BB55" s="291">
        <f t="shared" si="111"/>
        <v>0</v>
      </c>
      <c r="BC55" s="297"/>
      <c r="BD55" s="297"/>
      <c r="BE55" s="297"/>
      <c r="BF55" s="288">
        <f t="shared" si="94"/>
        <v>0</v>
      </c>
      <c r="BG55" s="289">
        <f t="shared" si="112"/>
        <v>0</v>
      </c>
      <c r="BH55" s="297"/>
      <c r="BI55" s="297"/>
      <c r="BJ55" s="297"/>
      <c r="BK55" s="290">
        <f t="shared" si="113"/>
        <v>0</v>
      </c>
      <c r="BL55" s="337"/>
      <c r="BM55" s="336"/>
      <c r="BN55" s="448">
        <f t="shared" si="131"/>
        <v>0</v>
      </c>
      <c r="BO55" s="450">
        <f t="shared" si="132"/>
        <v>0</v>
      </c>
      <c r="BP55" s="484">
        <f t="shared" si="129"/>
        <v>0</v>
      </c>
      <c r="BQ55" s="314">
        <f t="shared" si="133"/>
        <v>0</v>
      </c>
      <c r="BR55" s="473">
        <f t="shared" si="134"/>
        <v>0</v>
      </c>
      <c r="BS55" s="469"/>
      <c r="BT55" s="326"/>
      <c r="BU55" s="294">
        <f t="shared" si="135"/>
        <v>0</v>
      </c>
      <c r="BW55" s="66"/>
    </row>
    <row r="56" spans="2:75" ht="17.649999999999999" hidden="1" thickBot="1">
      <c r="B56" s="76" t="s">
        <v>258</v>
      </c>
      <c r="C56" s="75">
        <v>1555</v>
      </c>
      <c r="D56" s="302"/>
      <c r="E56" s="50"/>
      <c r="F56" s="50"/>
      <c r="G56" s="297">
        <v>0</v>
      </c>
      <c r="H56" s="288">
        <f t="shared" si="96"/>
        <v>0</v>
      </c>
      <c r="I56" s="50"/>
      <c r="J56" s="50"/>
      <c r="K56" s="50"/>
      <c r="L56" s="297"/>
      <c r="M56" s="290">
        <f t="shared" si="97"/>
        <v>0</v>
      </c>
      <c r="N56" s="382">
        <f t="shared" si="98"/>
        <v>0</v>
      </c>
      <c r="O56" s="297"/>
      <c r="P56" s="297"/>
      <c r="Q56" s="297"/>
      <c r="R56" s="288">
        <f t="shared" si="99"/>
        <v>0</v>
      </c>
      <c r="S56" s="386">
        <f t="shared" si="100"/>
        <v>0</v>
      </c>
      <c r="T56" s="297"/>
      <c r="U56" s="297"/>
      <c r="V56" s="297"/>
      <c r="W56" s="290">
        <f t="shared" si="101"/>
        <v>0</v>
      </c>
      <c r="X56" s="291">
        <f t="shared" si="102"/>
        <v>0</v>
      </c>
      <c r="Y56" s="297"/>
      <c r="Z56" s="297"/>
      <c r="AA56" s="297"/>
      <c r="AB56" s="288">
        <f t="shared" si="91"/>
        <v>0</v>
      </c>
      <c r="AC56" s="289">
        <f t="shared" si="103"/>
        <v>0</v>
      </c>
      <c r="AD56" s="297"/>
      <c r="AE56" s="297"/>
      <c r="AF56" s="297"/>
      <c r="AG56" s="290">
        <f t="shared" si="104"/>
        <v>0</v>
      </c>
      <c r="AH56" s="382">
        <f t="shared" si="105"/>
        <v>0</v>
      </c>
      <c r="AI56" s="297"/>
      <c r="AJ56" s="297"/>
      <c r="AK56" s="297"/>
      <c r="AL56" s="288">
        <f t="shared" si="92"/>
        <v>0</v>
      </c>
      <c r="AM56" s="289">
        <f t="shared" si="106"/>
        <v>0</v>
      </c>
      <c r="AN56" s="297"/>
      <c r="AO56" s="297"/>
      <c r="AP56" s="297"/>
      <c r="AQ56" s="290">
        <f t="shared" si="107"/>
        <v>0</v>
      </c>
      <c r="AR56" s="291">
        <f t="shared" si="108"/>
        <v>0</v>
      </c>
      <c r="AS56" s="297"/>
      <c r="AT56" s="297"/>
      <c r="AU56" s="297"/>
      <c r="AV56" s="288">
        <f t="shared" si="93"/>
        <v>0</v>
      </c>
      <c r="AW56" s="289">
        <f t="shared" si="109"/>
        <v>0</v>
      </c>
      <c r="AX56" s="297"/>
      <c r="AY56" s="297"/>
      <c r="AZ56" s="297"/>
      <c r="BA56" s="288">
        <f t="shared" si="110"/>
        <v>0</v>
      </c>
      <c r="BB56" s="291">
        <f t="shared" si="111"/>
        <v>0</v>
      </c>
      <c r="BC56" s="297"/>
      <c r="BD56" s="297"/>
      <c r="BE56" s="297"/>
      <c r="BF56" s="288">
        <f t="shared" si="94"/>
        <v>0</v>
      </c>
      <c r="BG56" s="289">
        <f t="shared" si="112"/>
        <v>0</v>
      </c>
      <c r="BH56" s="297"/>
      <c r="BI56" s="297"/>
      <c r="BJ56" s="297"/>
      <c r="BK56" s="290">
        <f t="shared" si="113"/>
        <v>0</v>
      </c>
      <c r="BL56" s="337"/>
      <c r="BM56" s="336"/>
      <c r="BN56" s="448">
        <f t="shared" si="131"/>
        <v>0</v>
      </c>
      <c r="BO56" s="450">
        <f t="shared" si="132"/>
        <v>0</v>
      </c>
      <c r="BP56" s="484">
        <f t="shared" si="129"/>
        <v>0</v>
      </c>
      <c r="BQ56" s="314">
        <f t="shared" si="133"/>
        <v>0</v>
      </c>
      <c r="BR56" s="473">
        <f t="shared" si="134"/>
        <v>0</v>
      </c>
      <c r="BS56" s="469"/>
      <c r="BT56" s="326"/>
      <c r="BU56" s="294">
        <f t="shared" si="135"/>
        <v>0</v>
      </c>
      <c r="BW56" s="66"/>
    </row>
    <row r="57" spans="2:75" ht="17.649999999999999" hidden="1" thickBot="1">
      <c r="B57" s="76" t="s">
        <v>259</v>
      </c>
      <c r="C57" s="75">
        <v>1555</v>
      </c>
      <c r="D57" s="302"/>
      <c r="E57" s="50"/>
      <c r="F57" s="50"/>
      <c r="G57" s="297">
        <v>0</v>
      </c>
      <c r="H57" s="288">
        <f t="shared" si="96"/>
        <v>0</v>
      </c>
      <c r="I57" s="50"/>
      <c r="J57" s="50"/>
      <c r="K57" s="50"/>
      <c r="L57" s="297"/>
      <c r="M57" s="290">
        <f t="shared" si="97"/>
        <v>0</v>
      </c>
      <c r="N57" s="382">
        <f t="shared" si="98"/>
        <v>0</v>
      </c>
      <c r="O57" s="297"/>
      <c r="P57" s="297"/>
      <c r="Q57" s="297"/>
      <c r="R57" s="288">
        <f t="shared" si="99"/>
        <v>0</v>
      </c>
      <c r="S57" s="386">
        <f t="shared" si="100"/>
        <v>0</v>
      </c>
      <c r="T57" s="297"/>
      <c r="U57" s="297"/>
      <c r="V57" s="297"/>
      <c r="W57" s="290">
        <f t="shared" si="101"/>
        <v>0</v>
      </c>
      <c r="X57" s="291">
        <f t="shared" si="102"/>
        <v>0</v>
      </c>
      <c r="Y57" s="297"/>
      <c r="Z57" s="297"/>
      <c r="AA57" s="297"/>
      <c r="AB57" s="288">
        <f t="shared" si="91"/>
        <v>0</v>
      </c>
      <c r="AC57" s="289">
        <f t="shared" si="103"/>
        <v>0</v>
      </c>
      <c r="AD57" s="297"/>
      <c r="AE57" s="297"/>
      <c r="AF57" s="297"/>
      <c r="AG57" s="290">
        <f t="shared" si="104"/>
        <v>0</v>
      </c>
      <c r="AH57" s="382">
        <f t="shared" si="105"/>
        <v>0</v>
      </c>
      <c r="AI57" s="297"/>
      <c r="AJ57" s="297"/>
      <c r="AK57" s="297"/>
      <c r="AL57" s="288">
        <f t="shared" si="92"/>
        <v>0</v>
      </c>
      <c r="AM57" s="289">
        <f t="shared" si="106"/>
        <v>0</v>
      </c>
      <c r="AN57" s="297"/>
      <c r="AO57" s="297"/>
      <c r="AP57" s="297"/>
      <c r="AQ57" s="290">
        <f t="shared" si="107"/>
        <v>0</v>
      </c>
      <c r="AR57" s="291">
        <f t="shared" si="108"/>
        <v>0</v>
      </c>
      <c r="AS57" s="297"/>
      <c r="AT57" s="297"/>
      <c r="AU57" s="297"/>
      <c r="AV57" s="288">
        <f t="shared" si="93"/>
        <v>0</v>
      </c>
      <c r="AW57" s="289">
        <f t="shared" si="109"/>
        <v>0</v>
      </c>
      <c r="AX57" s="297"/>
      <c r="AY57" s="297"/>
      <c r="AZ57" s="297"/>
      <c r="BA57" s="288">
        <f t="shared" si="110"/>
        <v>0</v>
      </c>
      <c r="BB57" s="291">
        <f t="shared" si="111"/>
        <v>0</v>
      </c>
      <c r="BC57" s="297"/>
      <c r="BD57" s="297"/>
      <c r="BE57" s="297"/>
      <c r="BF57" s="288">
        <f t="shared" si="94"/>
        <v>0</v>
      </c>
      <c r="BG57" s="289">
        <f t="shared" si="112"/>
        <v>0</v>
      </c>
      <c r="BH57" s="297"/>
      <c r="BI57" s="297"/>
      <c r="BJ57" s="297"/>
      <c r="BK57" s="290">
        <f t="shared" si="113"/>
        <v>0</v>
      </c>
      <c r="BL57" s="337"/>
      <c r="BM57" s="336"/>
      <c r="BN57" s="448">
        <f t="shared" si="131"/>
        <v>0</v>
      </c>
      <c r="BO57" s="450">
        <f t="shared" si="132"/>
        <v>0</v>
      </c>
      <c r="BP57" s="484">
        <f t="shared" si="129"/>
        <v>0</v>
      </c>
      <c r="BQ57" s="314">
        <f t="shared" si="133"/>
        <v>0</v>
      </c>
      <c r="BR57" s="473">
        <f t="shared" si="134"/>
        <v>0</v>
      </c>
      <c r="BS57" s="469"/>
      <c r="BT57" s="326"/>
      <c r="BU57" s="294">
        <f t="shared" si="135"/>
        <v>0</v>
      </c>
      <c r="BW57" s="66"/>
    </row>
    <row r="58" spans="2:75" ht="28.9" hidden="1" thickBot="1">
      <c r="B58" s="76" t="s">
        <v>260</v>
      </c>
      <c r="C58" s="75">
        <v>1555</v>
      </c>
      <c r="D58" s="302"/>
      <c r="E58" s="50"/>
      <c r="F58" s="50"/>
      <c r="G58" s="297">
        <v>0</v>
      </c>
      <c r="H58" s="288">
        <f t="shared" si="96"/>
        <v>0</v>
      </c>
      <c r="I58" s="50"/>
      <c r="J58" s="50"/>
      <c r="K58" s="50"/>
      <c r="L58" s="297"/>
      <c r="M58" s="290">
        <f t="shared" si="97"/>
        <v>0</v>
      </c>
      <c r="N58" s="382">
        <f t="shared" si="98"/>
        <v>0</v>
      </c>
      <c r="O58" s="297"/>
      <c r="P58" s="297"/>
      <c r="Q58" s="297"/>
      <c r="R58" s="288">
        <f t="shared" si="99"/>
        <v>0</v>
      </c>
      <c r="S58" s="386">
        <f t="shared" si="100"/>
        <v>0</v>
      </c>
      <c r="T58" s="297"/>
      <c r="U58" s="297"/>
      <c r="V58" s="297"/>
      <c r="W58" s="290">
        <f t="shared" si="101"/>
        <v>0</v>
      </c>
      <c r="X58" s="291">
        <f t="shared" si="102"/>
        <v>0</v>
      </c>
      <c r="Y58" s="297"/>
      <c r="Z58" s="297"/>
      <c r="AA58" s="297"/>
      <c r="AB58" s="288">
        <f t="shared" si="91"/>
        <v>0</v>
      </c>
      <c r="AC58" s="289">
        <f t="shared" si="103"/>
        <v>0</v>
      </c>
      <c r="AD58" s="297"/>
      <c r="AE58" s="297"/>
      <c r="AF58" s="297"/>
      <c r="AG58" s="290">
        <f t="shared" si="104"/>
        <v>0</v>
      </c>
      <c r="AH58" s="382">
        <f t="shared" si="105"/>
        <v>0</v>
      </c>
      <c r="AI58" s="297"/>
      <c r="AJ58" s="297"/>
      <c r="AK58" s="297"/>
      <c r="AL58" s="288">
        <f t="shared" si="92"/>
        <v>0</v>
      </c>
      <c r="AM58" s="289">
        <f t="shared" si="106"/>
        <v>0</v>
      </c>
      <c r="AN58" s="297"/>
      <c r="AO58" s="297"/>
      <c r="AP58" s="297"/>
      <c r="AQ58" s="290">
        <f t="shared" si="107"/>
        <v>0</v>
      </c>
      <c r="AR58" s="291">
        <f t="shared" si="108"/>
        <v>0</v>
      </c>
      <c r="AS58" s="297"/>
      <c r="AT58" s="297"/>
      <c r="AU58" s="297"/>
      <c r="AV58" s="288">
        <f t="shared" si="93"/>
        <v>0</v>
      </c>
      <c r="AW58" s="289">
        <f t="shared" si="109"/>
        <v>0</v>
      </c>
      <c r="AX58" s="297"/>
      <c r="AY58" s="297"/>
      <c r="AZ58" s="297"/>
      <c r="BA58" s="288">
        <f t="shared" si="110"/>
        <v>0</v>
      </c>
      <c r="BB58" s="291">
        <f t="shared" si="111"/>
        <v>0</v>
      </c>
      <c r="BC58" s="297"/>
      <c r="BD58" s="297"/>
      <c r="BE58" s="297"/>
      <c r="BF58" s="288">
        <f t="shared" si="94"/>
        <v>0</v>
      </c>
      <c r="BG58" s="289">
        <f t="shared" si="112"/>
        <v>0</v>
      </c>
      <c r="BH58" s="297"/>
      <c r="BI58" s="297"/>
      <c r="BJ58" s="297"/>
      <c r="BK58" s="290">
        <f t="shared" si="113"/>
        <v>0</v>
      </c>
      <c r="BL58" s="337"/>
      <c r="BM58" s="336"/>
      <c r="BN58" s="448">
        <f t="shared" si="131"/>
        <v>0</v>
      </c>
      <c r="BO58" s="450">
        <f t="shared" si="132"/>
        <v>0</v>
      </c>
      <c r="BP58" s="484">
        <f t="shared" si="129"/>
        <v>0</v>
      </c>
      <c r="BQ58" s="314">
        <f t="shared" si="133"/>
        <v>0</v>
      </c>
      <c r="BR58" s="473">
        <f t="shared" si="134"/>
        <v>0</v>
      </c>
      <c r="BS58" s="469"/>
      <c r="BT58" s="326"/>
      <c r="BU58" s="294">
        <f t="shared" si="135"/>
        <v>0</v>
      </c>
      <c r="BW58" s="66"/>
    </row>
    <row r="59" spans="2:75" ht="17.649999999999999" hidden="1" thickBot="1">
      <c r="B59" s="76" t="s">
        <v>261</v>
      </c>
      <c r="C59" s="75">
        <v>1556</v>
      </c>
      <c r="D59" s="302"/>
      <c r="E59" s="50"/>
      <c r="F59" s="50"/>
      <c r="G59" s="297">
        <v>0</v>
      </c>
      <c r="H59" s="288">
        <f t="shared" si="96"/>
        <v>0</v>
      </c>
      <c r="I59" s="50"/>
      <c r="J59" s="50"/>
      <c r="K59" s="50"/>
      <c r="L59" s="297"/>
      <c r="M59" s="290">
        <f t="shared" si="97"/>
        <v>0</v>
      </c>
      <c r="N59" s="384">
        <f t="shared" si="98"/>
        <v>0</v>
      </c>
      <c r="O59" s="297"/>
      <c r="P59" s="297"/>
      <c r="Q59" s="297"/>
      <c r="R59" s="288">
        <f t="shared" si="99"/>
        <v>0</v>
      </c>
      <c r="S59" s="386">
        <f t="shared" si="100"/>
        <v>0</v>
      </c>
      <c r="T59" s="297"/>
      <c r="U59" s="297"/>
      <c r="V59" s="297"/>
      <c r="W59" s="290">
        <f t="shared" si="101"/>
        <v>0</v>
      </c>
      <c r="X59" s="293">
        <f t="shared" si="102"/>
        <v>0</v>
      </c>
      <c r="Y59" s="297"/>
      <c r="Z59" s="297"/>
      <c r="AA59" s="297"/>
      <c r="AB59" s="288">
        <f t="shared" si="91"/>
        <v>0</v>
      </c>
      <c r="AC59" s="289">
        <f t="shared" si="103"/>
        <v>0</v>
      </c>
      <c r="AD59" s="297"/>
      <c r="AE59" s="297"/>
      <c r="AF59" s="297"/>
      <c r="AG59" s="290">
        <f t="shared" si="104"/>
        <v>0</v>
      </c>
      <c r="AH59" s="384">
        <f t="shared" si="105"/>
        <v>0</v>
      </c>
      <c r="AI59" s="297"/>
      <c r="AJ59" s="297"/>
      <c r="AK59" s="297"/>
      <c r="AL59" s="288">
        <f t="shared" si="92"/>
        <v>0</v>
      </c>
      <c r="AM59" s="289">
        <f t="shared" si="106"/>
        <v>0</v>
      </c>
      <c r="AN59" s="297"/>
      <c r="AO59" s="297"/>
      <c r="AP59" s="297"/>
      <c r="AQ59" s="290">
        <f t="shared" si="107"/>
        <v>0</v>
      </c>
      <c r="AR59" s="293">
        <f t="shared" si="108"/>
        <v>0</v>
      </c>
      <c r="AS59" s="297"/>
      <c r="AT59" s="297"/>
      <c r="AU59" s="297"/>
      <c r="AV59" s="288">
        <f t="shared" si="93"/>
        <v>0</v>
      </c>
      <c r="AW59" s="289">
        <f t="shared" si="109"/>
        <v>0</v>
      </c>
      <c r="AX59" s="297"/>
      <c r="AY59" s="297"/>
      <c r="AZ59" s="297"/>
      <c r="BA59" s="288">
        <f t="shared" si="110"/>
        <v>0</v>
      </c>
      <c r="BB59" s="293">
        <f t="shared" si="111"/>
        <v>0</v>
      </c>
      <c r="BC59" s="297"/>
      <c r="BD59" s="297"/>
      <c r="BE59" s="297"/>
      <c r="BF59" s="288">
        <f t="shared" si="94"/>
        <v>0</v>
      </c>
      <c r="BG59" s="289">
        <f t="shared" si="112"/>
        <v>0</v>
      </c>
      <c r="BH59" s="297"/>
      <c r="BI59" s="297"/>
      <c r="BJ59" s="297"/>
      <c r="BK59" s="290">
        <f t="shared" si="113"/>
        <v>0</v>
      </c>
      <c r="BL59" s="337"/>
      <c r="BM59" s="336"/>
      <c r="BN59" s="448">
        <f t="shared" si="131"/>
        <v>0</v>
      </c>
      <c r="BO59" s="450">
        <f t="shared" si="132"/>
        <v>0</v>
      </c>
      <c r="BP59" s="484">
        <f t="shared" si="129"/>
        <v>0</v>
      </c>
      <c r="BQ59" s="314">
        <f t="shared" si="133"/>
        <v>0</v>
      </c>
      <c r="BR59" s="473">
        <f t="shared" si="134"/>
        <v>0</v>
      </c>
      <c r="BS59" s="469"/>
      <c r="BT59" s="326"/>
      <c r="BU59" s="294">
        <f t="shared" si="135"/>
        <v>0</v>
      </c>
      <c r="BW59" s="66"/>
    </row>
    <row r="60" spans="2:75" ht="17.649999999999999" hidden="1" thickBot="1">
      <c r="B60" s="76" t="s">
        <v>262</v>
      </c>
      <c r="C60" s="75">
        <v>1557</v>
      </c>
      <c r="D60" s="302"/>
      <c r="E60" s="50"/>
      <c r="F60" s="50"/>
      <c r="G60" s="297">
        <v>0</v>
      </c>
      <c r="H60" s="288">
        <f t="shared" ref="H60:H64" si="136">D60+E60-F60+G60</f>
        <v>0</v>
      </c>
      <c r="I60" s="50"/>
      <c r="J60" s="50"/>
      <c r="K60" s="50"/>
      <c r="L60" s="297"/>
      <c r="M60" s="290">
        <f t="shared" ref="M60:M64" si="137">I60+J60-K60+L60</f>
        <v>0</v>
      </c>
      <c r="N60" s="384">
        <f t="shared" si="98"/>
        <v>0</v>
      </c>
      <c r="O60" s="297"/>
      <c r="P60" s="297"/>
      <c r="Q60" s="297"/>
      <c r="R60" s="288">
        <f t="shared" si="99"/>
        <v>0</v>
      </c>
      <c r="S60" s="386">
        <f t="shared" si="100"/>
        <v>0</v>
      </c>
      <c r="T60" s="297"/>
      <c r="U60" s="297"/>
      <c r="V60" s="297"/>
      <c r="W60" s="290">
        <f t="shared" si="101"/>
        <v>0</v>
      </c>
      <c r="X60" s="293">
        <f t="shared" si="102"/>
        <v>0</v>
      </c>
      <c r="Y60" s="297"/>
      <c r="Z60" s="297"/>
      <c r="AA60" s="297"/>
      <c r="AB60" s="288">
        <f t="shared" si="91"/>
        <v>0</v>
      </c>
      <c r="AC60" s="289">
        <f t="shared" si="103"/>
        <v>0</v>
      </c>
      <c r="AD60" s="297"/>
      <c r="AE60" s="297"/>
      <c r="AF60" s="297"/>
      <c r="AG60" s="290">
        <f t="shared" si="104"/>
        <v>0</v>
      </c>
      <c r="AH60" s="384">
        <f t="shared" si="105"/>
        <v>0</v>
      </c>
      <c r="AI60" s="297"/>
      <c r="AJ60" s="297"/>
      <c r="AK60" s="297"/>
      <c r="AL60" s="288">
        <f t="shared" si="92"/>
        <v>0</v>
      </c>
      <c r="AM60" s="289">
        <f t="shared" si="106"/>
        <v>0</v>
      </c>
      <c r="AN60" s="297"/>
      <c r="AO60" s="297"/>
      <c r="AP60" s="297"/>
      <c r="AQ60" s="290">
        <f t="shared" si="107"/>
        <v>0</v>
      </c>
      <c r="AR60" s="293">
        <f t="shared" si="108"/>
        <v>0</v>
      </c>
      <c r="AS60" s="297"/>
      <c r="AT60" s="297"/>
      <c r="AU60" s="297"/>
      <c r="AV60" s="288">
        <f t="shared" si="93"/>
        <v>0</v>
      </c>
      <c r="AW60" s="289">
        <f t="shared" si="109"/>
        <v>0</v>
      </c>
      <c r="AX60" s="297"/>
      <c r="AY60" s="297"/>
      <c r="AZ60" s="297"/>
      <c r="BA60" s="288">
        <f t="shared" si="110"/>
        <v>0</v>
      </c>
      <c r="BB60" s="293">
        <f t="shared" si="111"/>
        <v>0</v>
      </c>
      <c r="BC60" s="297"/>
      <c r="BD60" s="297"/>
      <c r="BE60" s="297"/>
      <c r="BF60" s="288">
        <f t="shared" si="94"/>
        <v>0</v>
      </c>
      <c r="BG60" s="289">
        <f t="shared" si="112"/>
        <v>0</v>
      </c>
      <c r="BH60" s="297"/>
      <c r="BI60" s="297"/>
      <c r="BJ60" s="297"/>
      <c r="BK60" s="290">
        <f t="shared" si="113"/>
        <v>0</v>
      </c>
      <c r="BL60" s="337"/>
      <c r="BM60" s="336"/>
      <c r="BN60" s="448">
        <f t="shared" si="131"/>
        <v>0</v>
      </c>
      <c r="BO60" s="450">
        <f t="shared" si="132"/>
        <v>0</v>
      </c>
      <c r="BP60" s="484">
        <f t="shared" si="129"/>
        <v>0</v>
      </c>
      <c r="BQ60" s="314">
        <f t="shared" si="133"/>
        <v>0</v>
      </c>
      <c r="BR60" s="473">
        <f t="shared" si="134"/>
        <v>0</v>
      </c>
      <c r="BS60" s="469"/>
      <c r="BT60" s="326"/>
      <c r="BU60" s="294">
        <f t="shared" si="135"/>
        <v>0</v>
      </c>
      <c r="BW60" s="66"/>
    </row>
    <row r="61" spans="2:75" ht="15" hidden="1" thickBot="1">
      <c r="B61" s="76" t="s">
        <v>263</v>
      </c>
      <c r="C61" s="79">
        <v>1575</v>
      </c>
      <c r="D61" s="302"/>
      <c r="E61" s="50"/>
      <c r="F61" s="50"/>
      <c r="G61" s="297">
        <v>0</v>
      </c>
      <c r="H61" s="288">
        <f t="shared" si="136"/>
        <v>0</v>
      </c>
      <c r="I61" s="50"/>
      <c r="J61" s="50"/>
      <c r="K61" s="50"/>
      <c r="L61" s="297"/>
      <c r="M61" s="290">
        <f t="shared" si="137"/>
        <v>0</v>
      </c>
      <c r="N61" s="382">
        <f>H61</f>
        <v>0</v>
      </c>
      <c r="O61" s="297"/>
      <c r="P61" s="297"/>
      <c r="Q61" s="297"/>
      <c r="R61" s="288">
        <f t="shared" si="99"/>
        <v>0</v>
      </c>
      <c r="S61" s="386">
        <f t="shared" si="100"/>
        <v>0</v>
      </c>
      <c r="T61" s="297"/>
      <c r="U61" s="297"/>
      <c r="V61" s="297"/>
      <c r="W61" s="290">
        <f t="shared" si="101"/>
        <v>0</v>
      </c>
      <c r="X61" s="291">
        <f>R61</f>
        <v>0</v>
      </c>
      <c r="Y61" s="297"/>
      <c r="Z61" s="297"/>
      <c r="AA61" s="297"/>
      <c r="AB61" s="288">
        <f t="shared" si="91"/>
        <v>0</v>
      </c>
      <c r="AC61" s="289">
        <f t="shared" si="103"/>
        <v>0</v>
      </c>
      <c r="AD61" s="297"/>
      <c r="AE61" s="297"/>
      <c r="AF61" s="297"/>
      <c r="AG61" s="290">
        <f t="shared" si="104"/>
        <v>0</v>
      </c>
      <c r="AH61" s="382">
        <f>AB61</f>
        <v>0</v>
      </c>
      <c r="AI61" s="297"/>
      <c r="AJ61" s="297"/>
      <c r="AK61" s="297"/>
      <c r="AL61" s="288">
        <f t="shared" si="92"/>
        <v>0</v>
      </c>
      <c r="AM61" s="289">
        <f t="shared" si="106"/>
        <v>0</v>
      </c>
      <c r="AN61" s="297"/>
      <c r="AO61" s="297"/>
      <c r="AP61" s="297"/>
      <c r="AQ61" s="290">
        <f t="shared" si="107"/>
        <v>0</v>
      </c>
      <c r="AR61" s="291">
        <f>AL61</f>
        <v>0</v>
      </c>
      <c r="AS61" s="297"/>
      <c r="AT61" s="297"/>
      <c r="AU61" s="297"/>
      <c r="AV61" s="288">
        <f t="shared" si="93"/>
        <v>0</v>
      </c>
      <c r="AW61" s="289">
        <f t="shared" si="109"/>
        <v>0</v>
      </c>
      <c r="AX61" s="297"/>
      <c r="AY61" s="297"/>
      <c r="AZ61" s="297"/>
      <c r="BA61" s="288">
        <f t="shared" si="110"/>
        <v>0</v>
      </c>
      <c r="BB61" s="291">
        <f>AV61</f>
        <v>0</v>
      </c>
      <c r="BC61" s="297"/>
      <c r="BD61" s="297"/>
      <c r="BE61" s="297"/>
      <c r="BF61" s="288">
        <f t="shared" si="94"/>
        <v>0</v>
      </c>
      <c r="BG61" s="289">
        <f t="shared" si="112"/>
        <v>0</v>
      </c>
      <c r="BH61" s="297"/>
      <c r="BI61" s="297"/>
      <c r="BJ61" s="297"/>
      <c r="BK61" s="290">
        <f t="shared" si="113"/>
        <v>0</v>
      </c>
      <c r="BL61" s="337"/>
      <c r="BM61" s="336"/>
      <c r="BN61" s="448">
        <f t="shared" si="131"/>
        <v>0</v>
      </c>
      <c r="BO61" s="450">
        <f t="shared" si="132"/>
        <v>0</v>
      </c>
      <c r="BP61" s="484">
        <f t="shared" si="129"/>
        <v>0</v>
      </c>
      <c r="BQ61" s="314">
        <f t="shared" si="133"/>
        <v>0</v>
      </c>
      <c r="BR61" s="473">
        <f t="shared" si="134"/>
        <v>0</v>
      </c>
      <c r="BS61" s="469"/>
      <c r="BT61" s="326"/>
      <c r="BU61" s="294">
        <f t="shared" si="135"/>
        <v>0</v>
      </c>
      <c r="BW61" s="66"/>
    </row>
    <row r="62" spans="2:75" ht="15" hidden="1" thickBot="1">
      <c r="B62" s="76" t="s">
        <v>264</v>
      </c>
      <c r="C62" s="79">
        <v>1576</v>
      </c>
      <c r="D62" s="302"/>
      <c r="E62" s="50"/>
      <c r="F62" s="50"/>
      <c r="G62" s="297">
        <v>0</v>
      </c>
      <c r="H62" s="288">
        <f t="shared" si="136"/>
        <v>0</v>
      </c>
      <c r="I62" s="50"/>
      <c r="J62" s="50"/>
      <c r="K62" s="50"/>
      <c r="L62" s="297"/>
      <c r="M62" s="290">
        <f t="shared" si="137"/>
        <v>0</v>
      </c>
      <c r="N62" s="384">
        <f t="shared" ref="N62" si="138">H62</f>
        <v>0</v>
      </c>
      <c r="O62" s="297"/>
      <c r="P62" s="297"/>
      <c r="Q62" s="297"/>
      <c r="R62" s="288">
        <f t="shared" si="99"/>
        <v>0</v>
      </c>
      <c r="S62" s="386">
        <f t="shared" si="100"/>
        <v>0</v>
      </c>
      <c r="T62" s="297"/>
      <c r="U62" s="297"/>
      <c r="V62" s="297"/>
      <c r="W62" s="290">
        <f t="shared" si="101"/>
        <v>0</v>
      </c>
      <c r="X62" s="293">
        <f t="shared" ref="X62" si="139">R62</f>
        <v>0</v>
      </c>
      <c r="Y62" s="297"/>
      <c r="Z62" s="297"/>
      <c r="AA62" s="297"/>
      <c r="AB62" s="288">
        <f t="shared" si="91"/>
        <v>0</v>
      </c>
      <c r="AC62" s="289">
        <f t="shared" si="103"/>
        <v>0</v>
      </c>
      <c r="AD62" s="297"/>
      <c r="AE62" s="297"/>
      <c r="AF62" s="297"/>
      <c r="AG62" s="290">
        <f t="shared" si="104"/>
        <v>0</v>
      </c>
      <c r="AH62" s="384">
        <f t="shared" ref="AH62" si="140">AB62</f>
        <v>0</v>
      </c>
      <c r="AI62" s="297"/>
      <c r="AJ62" s="297"/>
      <c r="AK62" s="297"/>
      <c r="AL62" s="288">
        <f t="shared" si="92"/>
        <v>0</v>
      </c>
      <c r="AM62" s="289">
        <f t="shared" si="106"/>
        <v>0</v>
      </c>
      <c r="AN62" s="297"/>
      <c r="AO62" s="297"/>
      <c r="AP62" s="297"/>
      <c r="AQ62" s="290">
        <f t="shared" si="107"/>
        <v>0</v>
      </c>
      <c r="AR62" s="293">
        <f t="shared" ref="AR62" si="141">AL62</f>
        <v>0</v>
      </c>
      <c r="AS62" s="297"/>
      <c r="AT62" s="297"/>
      <c r="AU62" s="297"/>
      <c r="AV62" s="288">
        <f t="shared" si="93"/>
        <v>0</v>
      </c>
      <c r="AW62" s="289">
        <f t="shared" si="109"/>
        <v>0</v>
      </c>
      <c r="AX62" s="297"/>
      <c r="AY62" s="297"/>
      <c r="AZ62" s="297"/>
      <c r="BA62" s="288">
        <f t="shared" si="110"/>
        <v>0</v>
      </c>
      <c r="BB62" s="293">
        <f t="shared" ref="BB62" si="142">AV62</f>
        <v>0</v>
      </c>
      <c r="BC62" s="297"/>
      <c r="BD62" s="297"/>
      <c r="BE62" s="297"/>
      <c r="BF62" s="288">
        <f t="shared" si="94"/>
        <v>0</v>
      </c>
      <c r="BG62" s="289">
        <f t="shared" si="112"/>
        <v>0</v>
      </c>
      <c r="BH62" s="297"/>
      <c r="BI62" s="297"/>
      <c r="BJ62" s="297"/>
      <c r="BK62" s="290">
        <f t="shared" si="113"/>
        <v>0</v>
      </c>
      <c r="BL62" s="337"/>
      <c r="BM62" s="336"/>
      <c r="BN62" s="448">
        <f t="shared" si="131"/>
        <v>0</v>
      </c>
      <c r="BO62" s="450">
        <f t="shared" si="132"/>
        <v>0</v>
      </c>
      <c r="BP62" s="484">
        <f t="shared" si="129"/>
        <v>0</v>
      </c>
      <c r="BQ62" s="314">
        <f t="shared" si="133"/>
        <v>0</v>
      </c>
      <c r="BR62" s="473">
        <f t="shared" si="134"/>
        <v>0</v>
      </c>
      <c r="BS62" s="469"/>
      <c r="BT62" s="326"/>
      <c r="BU62" s="294">
        <f t="shared" si="135"/>
        <v>0</v>
      </c>
      <c r="BW62" s="66"/>
    </row>
    <row r="63" spans="2:75" ht="15" thickBot="1">
      <c r="B63" s="76" t="s">
        <v>265</v>
      </c>
      <c r="C63" s="79">
        <v>1509</v>
      </c>
      <c r="D63" s="335"/>
      <c r="E63" s="55"/>
      <c r="F63" s="55"/>
      <c r="G63" s="297">
        <v>0</v>
      </c>
      <c r="H63" s="288">
        <f t="shared" si="136"/>
        <v>0</v>
      </c>
      <c r="I63" s="55"/>
      <c r="J63" s="55"/>
      <c r="K63" s="55"/>
      <c r="L63" s="297"/>
      <c r="M63" s="290">
        <f t="shared" si="137"/>
        <v>0</v>
      </c>
      <c r="N63" s="382">
        <f>H63</f>
        <v>0</v>
      </c>
      <c r="O63" s="336"/>
      <c r="P63" s="336"/>
      <c r="Q63" s="336"/>
      <c r="R63" s="288">
        <f t="shared" si="99"/>
        <v>0</v>
      </c>
      <c r="S63" s="386">
        <f t="shared" si="100"/>
        <v>0</v>
      </c>
      <c r="T63" s="336"/>
      <c r="U63" s="336"/>
      <c r="V63" s="336"/>
      <c r="W63" s="290">
        <f t="shared" si="101"/>
        <v>0</v>
      </c>
      <c r="X63" s="291">
        <f>R63</f>
        <v>0</v>
      </c>
      <c r="Y63" s="336"/>
      <c r="Z63" s="336"/>
      <c r="AA63" s="336"/>
      <c r="AB63" s="288">
        <f t="shared" si="91"/>
        <v>0</v>
      </c>
      <c r="AC63" s="289">
        <f t="shared" si="103"/>
        <v>0</v>
      </c>
      <c r="AD63" s="336"/>
      <c r="AE63" s="336"/>
      <c r="AF63" s="336"/>
      <c r="AG63" s="290">
        <f t="shared" si="104"/>
        <v>0</v>
      </c>
      <c r="AH63" s="382">
        <f>AB63</f>
        <v>0</v>
      </c>
      <c r="AI63" s="336"/>
      <c r="AJ63" s="336"/>
      <c r="AK63" s="336"/>
      <c r="AL63" s="288">
        <f t="shared" si="92"/>
        <v>0</v>
      </c>
      <c r="AM63" s="289">
        <f t="shared" si="106"/>
        <v>0</v>
      </c>
      <c r="AN63" s="336"/>
      <c r="AO63" s="336"/>
      <c r="AP63" s="336"/>
      <c r="AQ63" s="290">
        <f t="shared" si="107"/>
        <v>0</v>
      </c>
      <c r="AR63" s="291">
        <f>AL63</f>
        <v>0</v>
      </c>
      <c r="AS63" s="336">
        <v>42614260.689999998</v>
      </c>
      <c r="AT63" s="336"/>
      <c r="AU63" s="336"/>
      <c r="AV63" s="288">
        <f t="shared" si="93"/>
        <v>42614260.689999998</v>
      </c>
      <c r="AW63" s="289">
        <f t="shared" si="109"/>
        <v>0</v>
      </c>
      <c r="AX63" s="336">
        <v>221814.93</v>
      </c>
      <c r="AY63" s="336"/>
      <c r="AZ63" s="336"/>
      <c r="BA63" s="288">
        <f>AW63+AX63-AY63+AZ63</f>
        <v>221814.93</v>
      </c>
      <c r="BB63" s="291">
        <f>AV63</f>
        <v>42614260.689999998</v>
      </c>
      <c r="BC63" s="336"/>
      <c r="BD63" s="336"/>
      <c r="BE63" s="336"/>
      <c r="BF63" s="288">
        <f t="shared" si="94"/>
        <v>42614260.689999998</v>
      </c>
      <c r="BG63" s="289">
        <f t="shared" si="112"/>
        <v>221814.93</v>
      </c>
      <c r="BH63" s="297">
        <f t="shared" ref="BH63" si="143">(BB63+BF63)/2*0.57%</f>
        <v>242901.28593299995</v>
      </c>
      <c r="BI63" s="336"/>
      <c r="BJ63" s="336"/>
      <c r="BK63" s="290">
        <f t="shared" si="113"/>
        <v>464716.21593299997</v>
      </c>
      <c r="BL63" s="337"/>
      <c r="BM63" s="336"/>
      <c r="BN63" s="448">
        <f t="shared" si="131"/>
        <v>42614260.689999998</v>
      </c>
      <c r="BO63" s="450">
        <f t="shared" si="132"/>
        <v>464716.21593299997</v>
      </c>
      <c r="BP63" s="484">
        <f t="shared" si="129"/>
        <v>242901.28593299995</v>
      </c>
      <c r="BQ63" s="314">
        <f t="shared" si="133"/>
        <v>707617.50186599989</v>
      </c>
      <c r="BR63" s="473">
        <f t="shared" si="134"/>
        <v>0</v>
      </c>
      <c r="BS63" s="470" t="s">
        <v>157</v>
      </c>
      <c r="BT63" s="340">
        <v>42836075.619999997</v>
      </c>
      <c r="BU63" s="294">
        <f>BT63-SUM(AV63,BA63)</f>
        <v>0</v>
      </c>
      <c r="BW63" s="66"/>
    </row>
    <row r="64" spans="2:75" ht="15" thickBot="1">
      <c r="B64" s="76" t="s">
        <v>266</v>
      </c>
      <c r="C64" s="79">
        <v>2405</v>
      </c>
      <c r="D64" s="335"/>
      <c r="E64" s="55"/>
      <c r="F64" s="55"/>
      <c r="G64" s="297">
        <v>0</v>
      </c>
      <c r="H64" s="288">
        <f t="shared" si="136"/>
        <v>0</v>
      </c>
      <c r="I64" s="55"/>
      <c r="J64" s="55"/>
      <c r="K64" s="55"/>
      <c r="L64" s="297"/>
      <c r="M64" s="290">
        <f t="shared" si="137"/>
        <v>0</v>
      </c>
      <c r="N64" s="382">
        <f>H64</f>
        <v>0</v>
      </c>
      <c r="O64" s="336"/>
      <c r="P64" s="336"/>
      <c r="Q64" s="336"/>
      <c r="R64" s="288">
        <f t="shared" ref="R64" si="144">N64+O64-P64+Q64</f>
        <v>0</v>
      </c>
      <c r="S64" s="386">
        <f t="shared" ref="S64" si="145">M64</f>
        <v>0</v>
      </c>
      <c r="T64" s="336"/>
      <c r="U64" s="336"/>
      <c r="V64" s="336"/>
      <c r="W64" s="290">
        <f t="shared" ref="W64" si="146">S64+T64-U64+V64</f>
        <v>0</v>
      </c>
      <c r="X64" s="291">
        <f>R64</f>
        <v>0</v>
      </c>
      <c r="Y64" s="336"/>
      <c r="Z64" s="336"/>
      <c r="AA64" s="336"/>
      <c r="AB64" s="288">
        <f>X64+Y64-Z64+AA64</f>
        <v>0</v>
      </c>
      <c r="AC64" s="289">
        <f t="shared" ref="AC64" si="147">W64</f>
        <v>0</v>
      </c>
      <c r="AD64" s="336"/>
      <c r="AE64" s="336"/>
      <c r="AF64" s="336"/>
      <c r="AG64" s="290">
        <f t="shared" ref="AG64" si="148">AC64+AD64-AE64+AF64</f>
        <v>0</v>
      </c>
      <c r="AH64" s="382">
        <f>AB64</f>
        <v>0</v>
      </c>
      <c r="AI64" s="336">
        <v>0</v>
      </c>
      <c r="AJ64" s="336"/>
      <c r="AK64" s="336"/>
      <c r="AL64" s="288">
        <f t="shared" ref="AL64" si="149">AH64+AI64-AJ64+AK64</f>
        <v>0</v>
      </c>
      <c r="AM64" s="289">
        <f t="shared" ref="AM64" si="150">AG64</f>
        <v>0</v>
      </c>
      <c r="AN64" s="336">
        <v>0</v>
      </c>
      <c r="AO64" s="336"/>
      <c r="AP64" s="336"/>
      <c r="AQ64" s="290">
        <f t="shared" ref="AQ64" si="151">AM64+AN64-AO64+AP64</f>
        <v>0</v>
      </c>
      <c r="AR64" s="291">
        <f>AL64</f>
        <v>0</v>
      </c>
      <c r="AS64" s="336">
        <v>0</v>
      </c>
      <c r="AT64" s="336"/>
      <c r="AU64" s="336"/>
      <c r="AV64" s="288">
        <f t="shared" ref="AV64" si="152">AR64+AS64-AT64+AU64</f>
        <v>0</v>
      </c>
      <c r="AW64" s="289">
        <f t="shared" ref="AW64" si="153">AQ64</f>
        <v>0</v>
      </c>
      <c r="AX64" s="336"/>
      <c r="AY64" s="336"/>
      <c r="AZ64" s="336"/>
      <c r="BA64" s="288">
        <f t="shared" ref="BA64" si="154">AW64+AX64-AY64+AZ64</f>
        <v>0</v>
      </c>
      <c r="BB64" s="291">
        <f>AV64</f>
        <v>0</v>
      </c>
      <c r="BC64" s="336"/>
      <c r="BD64" s="336"/>
      <c r="BE64" s="336"/>
      <c r="BF64" s="288">
        <f t="shared" ref="BF64" si="155">BB64+BC64-BD64+BE64</f>
        <v>0</v>
      </c>
      <c r="BG64" s="289">
        <f t="shared" ref="BG64" si="156">BA64</f>
        <v>0</v>
      </c>
      <c r="BH64" s="336"/>
      <c r="BI64" s="336"/>
      <c r="BJ64" s="336"/>
      <c r="BK64" s="290">
        <f t="shared" si="113"/>
        <v>0</v>
      </c>
      <c r="BL64" s="337"/>
      <c r="BM64" s="336"/>
      <c r="BN64" s="448">
        <f t="shared" ref="BN64" si="157">BF64-BL64</f>
        <v>0</v>
      </c>
      <c r="BO64" s="450">
        <f t="shared" ref="BO64" si="158">BK64-BM64</f>
        <v>0</v>
      </c>
      <c r="BP64" s="338"/>
      <c r="BQ64" s="339"/>
      <c r="BR64" s="473">
        <f t="shared" ref="BR64" si="159">IF(BS64="Yes", SUM(BN64:BP64), 0)</f>
        <v>0</v>
      </c>
      <c r="BS64" s="470" t="s">
        <v>157</v>
      </c>
      <c r="BT64" s="340"/>
      <c r="BU64" s="294">
        <f>BT64-SUM(AV64,BA64)</f>
        <v>0</v>
      </c>
      <c r="BW64" s="66"/>
    </row>
    <row r="65" spans="1:75" ht="15" thickBot="1">
      <c r="B65" s="76"/>
      <c r="C65" s="79"/>
      <c r="D65" s="451"/>
      <c r="E65" s="452"/>
      <c r="F65" s="452"/>
      <c r="G65" s="453"/>
      <c r="H65" s="288"/>
      <c r="I65" s="452"/>
      <c r="J65" s="452"/>
      <c r="K65" s="452"/>
      <c r="L65" s="453"/>
      <c r="M65" s="290"/>
      <c r="N65" s="292"/>
      <c r="O65" s="453"/>
      <c r="P65" s="453"/>
      <c r="Q65" s="453"/>
      <c r="R65" s="288"/>
      <c r="S65" s="288"/>
      <c r="T65" s="453"/>
      <c r="U65" s="453"/>
      <c r="V65" s="453"/>
      <c r="W65" s="290"/>
      <c r="X65" s="292"/>
      <c r="Y65" s="453"/>
      <c r="Z65" s="453"/>
      <c r="AA65" s="453"/>
      <c r="AB65" s="288"/>
      <c r="AC65" s="288"/>
      <c r="AD65" s="453"/>
      <c r="AE65" s="453"/>
      <c r="AF65" s="453"/>
      <c r="AG65" s="290"/>
      <c r="AH65" s="449"/>
      <c r="AI65" s="453"/>
      <c r="AJ65" s="453"/>
      <c r="AK65" s="453"/>
      <c r="AL65" s="288"/>
      <c r="AM65" s="288"/>
      <c r="AN65" s="453"/>
      <c r="AO65" s="453"/>
      <c r="AP65" s="453"/>
      <c r="AQ65" s="290"/>
      <c r="AR65" s="449"/>
      <c r="AS65" s="453"/>
      <c r="AT65" s="453"/>
      <c r="AU65" s="453"/>
      <c r="AV65" s="288"/>
      <c r="AW65" s="288"/>
      <c r="AX65" s="453"/>
      <c r="AY65" s="453"/>
      <c r="AZ65" s="453"/>
      <c r="BA65" s="288"/>
      <c r="BB65" s="449"/>
      <c r="BC65" s="453"/>
      <c r="BD65" s="453"/>
      <c r="BE65" s="453"/>
      <c r="BF65" s="288"/>
      <c r="BG65" s="288"/>
      <c r="BH65" s="453"/>
      <c r="BI65" s="453"/>
      <c r="BJ65" s="453"/>
      <c r="BK65" s="290"/>
      <c r="BL65" s="454"/>
      <c r="BM65" s="453"/>
      <c r="BN65" s="288"/>
      <c r="BO65" s="290"/>
      <c r="BP65" s="455"/>
      <c r="BQ65" s="339"/>
      <c r="BR65" s="473"/>
      <c r="BS65" s="471"/>
      <c r="BT65" s="348"/>
      <c r="BU65" s="294"/>
      <c r="BW65" s="66"/>
    </row>
    <row r="66" spans="1:75" ht="21.75" customHeight="1">
      <c r="B66" s="78" t="s">
        <v>267</v>
      </c>
      <c r="C66" s="459"/>
      <c r="D66" s="460"/>
      <c r="E66" s="461"/>
      <c r="F66" s="461"/>
      <c r="G66" s="462"/>
      <c r="H66" s="318"/>
      <c r="I66" s="461"/>
      <c r="J66" s="461"/>
      <c r="K66" s="461"/>
      <c r="L66" s="462"/>
      <c r="M66" s="319"/>
      <c r="N66" s="320"/>
      <c r="O66" s="462"/>
      <c r="P66" s="462"/>
      <c r="Q66" s="462"/>
      <c r="R66" s="318"/>
      <c r="S66" s="318"/>
      <c r="T66" s="462"/>
      <c r="U66" s="462"/>
      <c r="V66" s="462"/>
      <c r="W66" s="319"/>
      <c r="X66" s="320"/>
      <c r="Y66" s="462"/>
      <c r="Z66" s="462"/>
      <c r="AA66" s="462"/>
      <c r="AB66" s="318"/>
      <c r="AC66" s="318"/>
      <c r="AD66" s="462"/>
      <c r="AE66" s="462"/>
      <c r="AF66" s="462"/>
      <c r="AG66" s="319"/>
      <c r="AH66" s="463"/>
      <c r="AI66" s="462"/>
      <c r="AJ66" s="462"/>
      <c r="AK66" s="462"/>
      <c r="AL66" s="318"/>
      <c r="AM66" s="318"/>
      <c r="AN66" s="462"/>
      <c r="AO66" s="462"/>
      <c r="AP66" s="462"/>
      <c r="AQ66" s="319"/>
      <c r="AR66" s="463"/>
      <c r="AS66" s="462"/>
      <c r="AT66" s="462"/>
      <c r="AU66" s="462"/>
      <c r="AV66" s="318"/>
      <c r="AW66" s="318"/>
      <c r="AX66" s="462"/>
      <c r="AY66" s="462"/>
      <c r="AZ66" s="462"/>
      <c r="BA66" s="318"/>
      <c r="BB66" s="463"/>
      <c r="BC66" s="462"/>
      <c r="BD66" s="462"/>
      <c r="BE66" s="462"/>
      <c r="BF66" s="318"/>
      <c r="BG66" s="318"/>
      <c r="BH66" s="462"/>
      <c r="BI66" s="462"/>
      <c r="BJ66" s="462"/>
      <c r="BK66" s="319"/>
      <c r="BL66" s="464"/>
      <c r="BM66" s="462"/>
      <c r="BN66" s="318">
        <f>SUM(BN49:BN64)</f>
        <v>62874514.426085308</v>
      </c>
      <c r="BO66" s="319">
        <f>SUM(BO49:BO64)+BO15+BO16+BO23+BO25+BO31</f>
        <v>-5424686.6749821054</v>
      </c>
      <c r="BP66" s="318">
        <f>SUM(BP49:BP64)+BP15+BP16+BP23+BP25+BP31</f>
        <v>153495.01412268623</v>
      </c>
      <c r="BQ66" s="369">
        <f>BO66+BP66</f>
        <v>-5271191.660859419</v>
      </c>
      <c r="BR66" s="364">
        <f>BN66+BO66+BP66</f>
        <v>57603322.765225887</v>
      </c>
    </row>
    <row r="67" spans="1:75" s="353" customFormat="1" ht="9" customHeight="1" thickBot="1">
      <c r="BB67" s="352"/>
      <c r="BK67" s="475"/>
      <c r="BL67" s="352"/>
      <c r="BN67" s="359"/>
      <c r="BO67" s="477"/>
      <c r="BP67" s="359"/>
      <c r="BQ67" s="359"/>
      <c r="BR67" s="477"/>
      <c r="BS67" s="471"/>
      <c r="BT67" s="465"/>
      <c r="BU67" s="356"/>
      <c r="BW67" s="466"/>
    </row>
    <row r="68" spans="1:75" ht="24" customHeight="1">
      <c r="B68" s="78" t="s">
        <v>268</v>
      </c>
      <c r="C68" s="459"/>
      <c r="D68" s="460"/>
      <c r="E68" s="461"/>
      <c r="F68" s="461"/>
      <c r="G68" s="462"/>
      <c r="H68" s="318"/>
      <c r="I68" s="461"/>
      <c r="J68" s="461"/>
      <c r="K68" s="461"/>
      <c r="L68" s="462"/>
      <c r="M68" s="319"/>
      <c r="N68" s="320"/>
      <c r="O68" s="462"/>
      <c r="P68" s="462"/>
      <c r="Q68" s="462"/>
      <c r="R68" s="318"/>
      <c r="S68" s="318"/>
      <c r="T68" s="462"/>
      <c r="U68" s="462"/>
      <c r="V68" s="462"/>
      <c r="W68" s="319"/>
      <c r="X68" s="320"/>
      <c r="Y68" s="462"/>
      <c r="Z68" s="462"/>
      <c r="AA68" s="462"/>
      <c r="AB68" s="318"/>
      <c r="AC68" s="318"/>
      <c r="AD68" s="462"/>
      <c r="AE68" s="462"/>
      <c r="AF68" s="462"/>
      <c r="AG68" s="319"/>
      <c r="AH68" s="463"/>
      <c r="AI68" s="462"/>
      <c r="AJ68" s="462"/>
      <c r="AK68" s="462"/>
      <c r="AL68" s="318"/>
      <c r="AM68" s="318"/>
      <c r="AN68" s="462"/>
      <c r="AO68" s="462"/>
      <c r="AP68" s="462"/>
      <c r="AQ68" s="319"/>
      <c r="AR68" s="463"/>
      <c r="AS68" s="462"/>
      <c r="AT68" s="462"/>
      <c r="AU68" s="462"/>
      <c r="AV68" s="318"/>
      <c r="AW68" s="318"/>
      <c r="AX68" s="462"/>
      <c r="AY68" s="462"/>
      <c r="AZ68" s="462"/>
      <c r="BA68" s="318"/>
      <c r="BB68" s="463"/>
      <c r="BC68" s="462"/>
      <c r="BD68" s="462"/>
      <c r="BE68" s="462"/>
      <c r="BF68" s="318"/>
      <c r="BG68" s="318"/>
      <c r="BH68" s="462"/>
      <c r="BI68" s="462"/>
      <c r="BJ68" s="462"/>
      <c r="BK68" s="319"/>
      <c r="BL68" s="464"/>
      <c r="BM68" s="462"/>
      <c r="BN68" s="318">
        <f>'2a. Continuity Schedule'!AJ37+'2b. Continuity Schedule'!BN47</f>
        <v>-83994352.002977923</v>
      </c>
      <c r="BO68" s="319">
        <f>'2a. Continuity Schedule'!AK37+'2b. Continuity Schedule'!BO47</f>
        <v>-3211479.5747606792</v>
      </c>
      <c r="BP68" s="318">
        <f>'2a. Continuity Schedule'!AL37+'2b. Continuity Schedule'!BP47</f>
        <v>-478767.806416974</v>
      </c>
      <c r="BQ68" s="369">
        <f>BO68+BP68</f>
        <v>-3690247.3811776531</v>
      </c>
      <c r="BR68" s="364">
        <f>BN68+BQ68</f>
        <v>-87684599.384155571</v>
      </c>
      <c r="BS68" s="471"/>
      <c r="BT68" s="348"/>
      <c r="BU68" s="294"/>
      <c r="BW68" s="66"/>
    </row>
    <row r="69" spans="1:75" s="353" customFormat="1" ht="20.25" customHeight="1" thickBot="1">
      <c r="B69" s="78" t="s">
        <v>269</v>
      </c>
      <c r="BB69" s="352"/>
      <c r="BK69" s="475"/>
      <c r="BL69" s="352"/>
      <c r="BN69" s="478">
        <f>'2a. Continuity Schedule'!AJ38+'2b. Continuity Schedule'!BN66</f>
        <v>71899732.946085304</v>
      </c>
      <c r="BO69" s="319">
        <f>'2a. Continuity Schedule'!AK38+'2b. Continuity Schedule'!BO66</f>
        <v>-8904413.8202321045</v>
      </c>
      <c r="BP69" s="478">
        <f>'2a. Continuity Schedule'!AL38+'2b. Continuity Schedule'!BP66</f>
        <v>204938.75968668621</v>
      </c>
      <c r="BQ69" s="369">
        <f>BO69+BP69</f>
        <v>-8699475.0605454184</v>
      </c>
      <c r="BR69" s="364">
        <f>BN69+BQ69</f>
        <v>63200257.885539889</v>
      </c>
      <c r="BS69" s="471"/>
      <c r="BT69" s="465"/>
      <c r="BU69" s="356"/>
      <c r="BW69" s="466"/>
    </row>
    <row r="70" spans="1:75" ht="9" customHeight="1" thickBot="1">
      <c r="B70" s="76"/>
      <c r="C70" s="79"/>
      <c r="D70" s="451"/>
      <c r="E70" s="452"/>
      <c r="F70" s="452"/>
      <c r="G70" s="453"/>
      <c r="H70" s="288"/>
      <c r="I70" s="452"/>
      <c r="J70" s="452"/>
      <c r="K70" s="452"/>
      <c r="L70" s="453"/>
      <c r="M70" s="290"/>
      <c r="N70" s="292"/>
      <c r="O70" s="453"/>
      <c r="P70" s="453"/>
      <c r="Q70" s="453"/>
      <c r="R70" s="288"/>
      <c r="S70" s="288"/>
      <c r="T70" s="453"/>
      <c r="U70" s="453"/>
      <c r="V70" s="453"/>
      <c r="W70" s="290"/>
      <c r="X70" s="292"/>
      <c r="Y70" s="453"/>
      <c r="Z70" s="453"/>
      <c r="AA70" s="453"/>
      <c r="AB70" s="288"/>
      <c r="AC70" s="288"/>
      <c r="AD70" s="453"/>
      <c r="AE70" s="453"/>
      <c r="AF70" s="453"/>
      <c r="AG70" s="290"/>
      <c r="AH70" s="449"/>
      <c r="AI70" s="453"/>
      <c r="AJ70" s="453"/>
      <c r="AK70" s="453"/>
      <c r="AL70" s="288"/>
      <c r="AM70" s="288"/>
      <c r="AN70" s="453"/>
      <c r="AO70" s="453"/>
      <c r="AP70" s="453"/>
      <c r="AQ70" s="290"/>
      <c r="AR70" s="449"/>
      <c r="AS70" s="453"/>
      <c r="AT70" s="453"/>
      <c r="AU70" s="453"/>
      <c r="AV70" s="288"/>
      <c r="AW70" s="288"/>
      <c r="AX70" s="453"/>
      <c r="AY70" s="453"/>
      <c r="AZ70" s="453"/>
      <c r="BA70" s="288"/>
      <c r="BB70" s="449"/>
      <c r="BC70" s="453"/>
      <c r="BD70" s="453"/>
      <c r="BE70" s="453"/>
      <c r="BF70" s="288"/>
      <c r="BG70" s="288"/>
      <c r="BH70" s="453"/>
      <c r="BI70" s="453"/>
      <c r="BJ70" s="453"/>
      <c r="BK70" s="290"/>
      <c r="BL70" s="454"/>
      <c r="BM70" s="453"/>
      <c r="BN70" s="288"/>
      <c r="BO70" s="290"/>
      <c r="BP70" s="455"/>
      <c r="BQ70" s="369"/>
      <c r="BR70" s="364"/>
      <c r="BS70" s="471"/>
      <c r="BT70" s="348"/>
      <c r="BU70" s="294"/>
      <c r="BW70" s="66"/>
    </row>
    <row r="71" spans="1:75" s="353" customFormat="1" ht="19.5" customHeight="1" thickBot="1">
      <c r="B71" s="78" t="s">
        <v>270</v>
      </c>
      <c r="C71" s="459"/>
      <c r="D71" s="460"/>
      <c r="E71" s="461"/>
      <c r="F71" s="461"/>
      <c r="G71" s="462"/>
      <c r="H71" s="318"/>
      <c r="I71" s="461"/>
      <c r="J71" s="461"/>
      <c r="K71" s="461"/>
      <c r="L71" s="462"/>
      <c r="M71" s="319"/>
      <c r="N71" s="320"/>
      <c r="O71" s="462"/>
      <c r="P71" s="462"/>
      <c r="Q71" s="462"/>
      <c r="R71" s="318"/>
      <c r="S71" s="318"/>
      <c r="T71" s="462"/>
      <c r="U71" s="462"/>
      <c r="V71" s="462"/>
      <c r="W71" s="319"/>
      <c r="X71" s="320"/>
      <c r="Y71" s="462"/>
      <c r="Z71" s="462"/>
      <c r="AA71" s="462"/>
      <c r="AB71" s="318"/>
      <c r="AC71" s="318"/>
      <c r="AD71" s="462"/>
      <c r="AE71" s="462"/>
      <c r="AF71" s="462"/>
      <c r="AG71" s="319"/>
      <c r="AH71" s="463"/>
      <c r="AI71" s="462"/>
      <c r="AJ71" s="462"/>
      <c r="AK71" s="462"/>
      <c r="AL71" s="318"/>
      <c r="AM71" s="318"/>
      <c r="AN71" s="462"/>
      <c r="AO71" s="462"/>
      <c r="AP71" s="462"/>
      <c r="AQ71" s="319"/>
      <c r="AR71" s="463"/>
      <c r="AS71" s="462"/>
      <c r="AT71" s="462"/>
      <c r="AU71" s="462"/>
      <c r="AV71" s="318"/>
      <c r="AW71" s="318"/>
      <c r="AX71" s="462"/>
      <c r="AY71" s="462"/>
      <c r="AZ71" s="462"/>
      <c r="BA71" s="318"/>
      <c r="BB71" s="463"/>
      <c r="BC71" s="462"/>
      <c r="BD71" s="462"/>
      <c r="BE71" s="462"/>
      <c r="BF71" s="318"/>
      <c r="BG71" s="318"/>
      <c r="BH71" s="462"/>
      <c r="BI71" s="462"/>
      <c r="BJ71" s="462"/>
      <c r="BK71" s="319"/>
      <c r="BL71" s="464"/>
      <c r="BM71" s="462"/>
      <c r="BN71" s="318">
        <f>BN68+BN69</f>
        <v>-12094619.056892619</v>
      </c>
      <c r="BO71" s="319">
        <f>BO68+BO69</f>
        <v>-12115893.394992784</v>
      </c>
      <c r="BP71" s="318">
        <f>BP68+BP69</f>
        <v>-273829.04673028778</v>
      </c>
      <c r="BQ71" s="369">
        <f>BO71+BP71</f>
        <v>-12389722.441723071</v>
      </c>
      <c r="BR71" s="364">
        <f>BN71+BQ71</f>
        <v>-24484341.49861569</v>
      </c>
      <c r="BS71" s="471"/>
      <c r="BT71" s="465"/>
      <c r="BU71" s="356"/>
      <c r="BW71" s="466"/>
    </row>
    <row r="72" spans="1:75" ht="15" thickBot="1">
      <c r="B72" s="76"/>
      <c r="C72" s="79"/>
      <c r="D72" s="451"/>
      <c r="E72" s="452"/>
      <c r="F72" s="452"/>
      <c r="G72" s="453"/>
      <c r="H72" s="288"/>
      <c r="I72" s="452"/>
      <c r="J72" s="452"/>
      <c r="K72" s="452"/>
      <c r="L72" s="453"/>
      <c r="M72" s="290"/>
      <c r="N72" s="292"/>
      <c r="O72" s="453"/>
      <c r="P72" s="453"/>
      <c r="Q72" s="453"/>
      <c r="R72" s="288"/>
      <c r="S72" s="288"/>
      <c r="T72" s="453"/>
      <c r="U72" s="453"/>
      <c r="V72" s="453"/>
      <c r="W72" s="290"/>
      <c r="X72" s="292"/>
      <c r="Y72" s="453"/>
      <c r="Z72" s="453"/>
      <c r="AA72" s="453"/>
      <c r="AB72" s="288"/>
      <c r="AC72" s="288"/>
      <c r="AD72" s="453"/>
      <c r="AE72" s="453"/>
      <c r="AF72" s="453"/>
      <c r="AG72" s="290"/>
      <c r="AH72" s="449"/>
      <c r="AI72" s="453"/>
      <c r="AJ72" s="453"/>
      <c r="AK72" s="453"/>
      <c r="AL72" s="288"/>
      <c r="AM72" s="288"/>
      <c r="AN72" s="453"/>
      <c r="AO72" s="453"/>
      <c r="AP72" s="453"/>
      <c r="AQ72" s="290"/>
      <c r="AR72" s="449"/>
      <c r="AS72" s="453"/>
      <c r="AT72" s="453"/>
      <c r="AU72" s="453"/>
      <c r="AV72" s="288"/>
      <c r="AW72" s="288"/>
      <c r="AX72" s="453"/>
      <c r="AY72" s="453"/>
      <c r="AZ72" s="453"/>
      <c r="BA72" s="288"/>
      <c r="BB72" s="449"/>
      <c r="BC72" s="453"/>
      <c r="BD72" s="453"/>
      <c r="BE72" s="453"/>
      <c r="BF72" s="288"/>
      <c r="BG72" s="288"/>
      <c r="BH72" s="453"/>
      <c r="BI72" s="453"/>
      <c r="BJ72" s="453"/>
      <c r="BK72" s="290"/>
      <c r="BL72" s="454"/>
      <c r="BM72" s="453"/>
      <c r="BN72" s="288"/>
      <c r="BO72" s="290"/>
      <c r="BP72" s="455"/>
      <c r="BQ72" s="339"/>
      <c r="BR72" s="473"/>
      <c r="BS72" s="471"/>
      <c r="BT72" s="348"/>
      <c r="BU72" s="294"/>
      <c r="BW72" s="66"/>
    </row>
    <row r="73" spans="1:75" ht="15" thickBot="1">
      <c r="B73" s="456"/>
      <c r="C73" s="457"/>
      <c r="D73" s="385"/>
      <c r="E73" s="628"/>
      <c r="F73" s="628"/>
      <c r="G73" s="628"/>
      <c r="H73" s="628"/>
      <c r="I73" s="628"/>
      <c r="J73" s="628"/>
      <c r="K73" s="628"/>
      <c r="L73" s="628"/>
      <c r="M73" s="381"/>
      <c r="N73" s="385"/>
      <c r="O73" s="628"/>
      <c r="P73" s="628"/>
      <c r="Q73" s="628"/>
      <c r="R73" s="628"/>
      <c r="S73" s="628"/>
      <c r="T73" s="628"/>
      <c r="U73" s="628"/>
      <c r="V73" s="628"/>
      <c r="W73" s="381"/>
      <c r="X73" s="385"/>
      <c r="Y73" s="628"/>
      <c r="Z73" s="628"/>
      <c r="AA73" s="628"/>
      <c r="AB73" s="628"/>
      <c r="AC73" s="628"/>
      <c r="AD73" s="628"/>
      <c r="AE73" s="628"/>
      <c r="AF73" s="628"/>
      <c r="AG73" s="381"/>
      <c r="AH73" s="306"/>
      <c r="AI73" s="629"/>
      <c r="AJ73" s="629"/>
      <c r="AK73" s="629"/>
      <c r="AL73" s="629"/>
      <c r="AM73" s="629"/>
      <c r="AN73" s="629"/>
      <c r="AO73" s="629"/>
      <c r="AP73" s="629"/>
      <c r="AQ73" s="307"/>
      <c r="AR73" s="306"/>
      <c r="AS73" s="629"/>
      <c r="AT73" s="629"/>
      <c r="AU73" s="629"/>
      <c r="AV73" s="629"/>
      <c r="AW73" s="629"/>
      <c r="AX73" s="629"/>
      <c r="AY73" s="629"/>
      <c r="AZ73" s="629"/>
      <c r="BA73" s="629"/>
      <c r="BB73" s="306"/>
      <c r="BC73" s="629"/>
      <c r="BD73" s="629"/>
      <c r="BE73" s="629"/>
      <c r="BF73" s="629"/>
      <c r="BG73" s="629"/>
      <c r="BH73" s="629"/>
      <c r="BI73" s="629"/>
      <c r="BJ73" s="629"/>
      <c r="BK73" s="307"/>
      <c r="BL73" s="385"/>
      <c r="BM73" s="628"/>
      <c r="BN73" s="629"/>
      <c r="BO73" s="307"/>
      <c r="BP73" s="486"/>
      <c r="BQ73" s="629"/>
      <c r="BR73" s="476"/>
      <c r="BS73" s="628"/>
      <c r="BT73" s="628"/>
      <c r="BU73" s="381"/>
    </row>
    <row r="76" spans="1:75" ht="51" customHeight="1">
      <c r="A76" s="82"/>
      <c r="B76" s="542" t="s">
        <v>182</v>
      </c>
      <c r="C76" s="542"/>
      <c r="D76" s="542"/>
      <c r="E76" s="542"/>
      <c r="F76" s="542"/>
      <c r="G76" s="542"/>
      <c r="H76" s="542"/>
      <c r="I76" s="542"/>
      <c r="J76" s="542"/>
      <c r="K76" s="542"/>
      <c r="L76" s="542"/>
      <c r="M76" s="542"/>
      <c r="N76" s="542"/>
      <c r="O76" s="542"/>
    </row>
    <row r="77" spans="1:75" ht="16.5">
      <c r="A77" s="83"/>
      <c r="B77" s="543"/>
      <c r="C77" s="543"/>
      <c r="D77" s="84"/>
      <c r="E77" s="84"/>
      <c r="N77" s="84"/>
      <c r="O77" s="84"/>
    </row>
    <row r="78" spans="1:75" ht="46.5" customHeight="1">
      <c r="A78" s="83">
        <v>1</v>
      </c>
      <c r="B78" s="543" t="s">
        <v>271</v>
      </c>
      <c r="C78" s="543"/>
      <c r="D78" s="85"/>
      <c r="E78" s="85"/>
      <c r="N78" s="85"/>
      <c r="O78" s="85"/>
    </row>
    <row r="79" spans="1:75" ht="80.25" customHeight="1">
      <c r="A79" s="83">
        <v>2</v>
      </c>
      <c r="B79" s="543" t="s">
        <v>272</v>
      </c>
      <c r="C79" s="543"/>
      <c r="D79" s="86"/>
      <c r="E79" s="85"/>
      <c r="N79" s="86"/>
      <c r="O79" s="85"/>
    </row>
    <row r="80" spans="1:75" ht="47.25" customHeight="1">
      <c r="A80" s="83">
        <v>3</v>
      </c>
      <c r="B80" s="543" t="s">
        <v>273</v>
      </c>
      <c r="C80" s="543"/>
      <c r="D80" s="84"/>
      <c r="E80" s="84"/>
      <c r="N80" s="84"/>
      <c r="O80" s="84"/>
    </row>
    <row r="81" spans="1:15" ht="39" customHeight="1">
      <c r="A81" s="83">
        <v>4</v>
      </c>
      <c r="B81" s="543" t="s">
        <v>274</v>
      </c>
      <c r="C81" s="543"/>
      <c r="D81" s="84"/>
      <c r="E81" s="84"/>
      <c r="N81" s="84"/>
      <c r="O81" s="84"/>
    </row>
    <row r="82" spans="1:15" ht="62.25" customHeight="1">
      <c r="A82" s="83">
        <v>5</v>
      </c>
      <c r="B82" s="543" t="s">
        <v>275</v>
      </c>
      <c r="C82" s="543"/>
      <c r="D82" s="84"/>
      <c r="E82" s="84"/>
      <c r="N82" s="84"/>
      <c r="O82" s="84"/>
    </row>
    <row r="83" spans="1:15" ht="58.5" customHeight="1">
      <c r="A83" s="83">
        <v>6</v>
      </c>
      <c r="B83" s="543" t="s">
        <v>276</v>
      </c>
      <c r="C83" s="543"/>
      <c r="D83" s="84"/>
      <c r="E83" s="84"/>
      <c r="N83" s="84"/>
      <c r="O83" s="84"/>
    </row>
    <row r="84" spans="1:15" ht="80.25" customHeight="1"/>
  </sheetData>
  <mergeCells count="88">
    <mergeCell ref="B82:C82"/>
    <mergeCell ref="B83:C83"/>
    <mergeCell ref="B76:O76"/>
    <mergeCell ref="B77:C77"/>
    <mergeCell ref="B78:C78"/>
    <mergeCell ref="B79:C79"/>
    <mergeCell ref="B80:C80"/>
    <mergeCell ref="B81:C81"/>
    <mergeCell ref="BU4:BU6"/>
    <mergeCell ref="BK4:BK6"/>
    <mergeCell ref="BL4:BL6"/>
    <mergeCell ref="BM4:BM6"/>
    <mergeCell ref="BN4:BN6"/>
    <mergeCell ref="BO4:BO6"/>
    <mergeCell ref="BP4:BP6"/>
    <mergeCell ref="BQ4:BQ6"/>
    <mergeCell ref="BR4:BR6"/>
    <mergeCell ref="BS4:BS6"/>
    <mergeCell ref="BT4:BT6"/>
    <mergeCell ref="BJ4:BJ6"/>
    <mergeCell ref="AY4:AY6"/>
    <mergeCell ref="AZ4:AZ6"/>
    <mergeCell ref="BA4:BA6"/>
    <mergeCell ref="BB4:BB6"/>
    <mergeCell ref="BC4:BC6"/>
    <mergeCell ref="BD4:BD6"/>
    <mergeCell ref="BE4:BE6"/>
    <mergeCell ref="BF4:BF6"/>
    <mergeCell ref="BG4:BG6"/>
    <mergeCell ref="BH4:BH6"/>
    <mergeCell ref="BI4:BI6"/>
    <mergeCell ref="AJ4:AJ6"/>
    <mergeCell ref="AK4:AK6"/>
    <mergeCell ref="AX4:AX6"/>
    <mergeCell ref="AM4:AM6"/>
    <mergeCell ref="AN4:AN6"/>
    <mergeCell ref="AO4:AO6"/>
    <mergeCell ref="AP4:AP6"/>
    <mergeCell ref="AQ4:AQ6"/>
    <mergeCell ref="AR4:AR6"/>
    <mergeCell ref="AS4:AS6"/>
    <mergeCell ref="AT4:AT6"/>
    <mergeCell ref="AU4:AU6"/>
    <mergeCell ref="AV4:AV6"/>
    <mergeCell ref="AW4:AW6"/>
    <mergeCell ref="BB3:BK3"/>
    <mergeCell ref="U4:U6"/>
    <mergeCell ref="V4:V6"/>
    <mergeCell ref="W4:W6"/>
    <mergeCell ref="X4:X6"/>
    <mergeCell ref="Y4:Y6"/>
    <mergeCell ref="AL4:AL6"/>
    <mergeCell ref="AA4:AA6"/>
    <mergeCell ref="AB4:AB6"/>
    <mergeCell ref="AC4:AC6"/>
    <mergeCell ref="AD4:AD6"/>
    <mergeCell ref="AE4:AE6"/>
    <mergeCell ref="AF4:AF6"/>
    <mergeCell ref="AG4:AG6"/>
    <mergeCell ref="AH4:AH6"/>
    <mergeCell ref="AI4:AI6"/>
    <mergeCell ref="BL3:BO3"/>
    <mergeCell ref="Z4:Z6"/>
    <mergeCell ref="BP3:BR3"/>
    <mergeCell ref="B4:B6"/>
    <mergeCell ref="C4:C6"/>
    <mergeCell ref="N4:N6"/>
    <mergeCell ref="O4:O6"/>
    <mergeCell ref="P4:P6"/>
    <mergeCell ref="Q4:Q6"/>
    <mergeCell ref="R4:R6"/>
    <mergeCell ref="S4:S6"/>
    <mergeCell ref="T4:T6"/>
    <mergeCell ref="N3:W3"/>
    <mergeCell ref="X3:AG3"/>
    <mergeCell ref="AH3:AQ3"/>
    <mergeCell ref="AR3:BA3"/>
    <mergeCell ref="D3:M3"/>
    <mergeCell ref="D4:D6"/>
    <mergeCell ref="E4:E6"/>
    <mergeCell ref="F4:F6"/>
    <mergeCell ref="G4:G6"/>
    <mergeCell ref="H4:H6"/>
    <mergeCell ref="I4:I6"/>
    <mergeCell ref="J4:J6"/>
    <mergeCell ref="K4:K6"/>
    <mergeCell ref="L4:L6"/>
    <mergeCell ref="M4:M6"/>
  </mergeCells>
  <dataValidations count="1">
    <dataValidation type="list" errorTitle="Selection Needed" error="Please select an option from the drop-down list." prompt="Use the following format eg: January 1, 2013" sqref="BS44 BS47 BS38 BS9:BS34 BS49:BS65 BS67:BS72" xr:uid="{00000000-0002-0000-0200-000000000000}">
      <formula1>"Yes,No"</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69</xdr:col>
                    <xdr:colOff>106680</xdr:colOff>
                    <xdr:row>17</xdr:row>
                    <xdr:rowOff>30480</xdr:rowOff>
                  </from>
                  <to>
                    <xdr:col>71</xdr:col>
                    <xdr:colOff>15240</xdr:colOff>
                    <xdr:row>18</xdr:row>
                    <xdr:rowOff>68580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69</xdr:col>
                    <xdr:colOff>106680</xdr:colOff>
                    <xdr:row>18</xdr:row>
                    <xdr:rowOff>30480</xdr:rowOff>
                  </from>
                  <to>
                    <xdr:col>71</xdr:col>
                    <xdr:colOff>15240</xdr:colOff>
                    <xdr:row>18</xdr:row>
                    <xdr:rowOff>259080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69</xdr:col>
                    <xdr:colOff>106680</xdr:colOff>
                    <xdr:row>18</xdr:row>
                    <xdr:rowOff>30480</xdr:rowOff>
                  </from>
                  <to>
                    <xdr:col>71</xdr:col>
                    <xdr:colOff>15240</xdr:colOff>
                    <xdr:row>18</xdr:row>
                    <xdr:rowOff>259080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69</xdr:col>
                    <xdr:colOff>106680</xdr:colOff>
                    <xdr:row>19</xdr:row>
                    <xdr:rowOff>0</xdr:rowOff>
                  </from>
                  <to>
                    <xdr:col>71</xdr:col>
                    <xdr:colOff>15240</xdr:colOff>
                    <xdr:row>20</xdr:row>
                    <xdr:rowOff>1905</xdr:rowOff>
                  </to>
                </anchor>
              </controlPr>
            </control>
          </mc:Choice>
        </mc:AlternateContent>
        <mc:AlternateContent xmlns:mc="http://schemas.openxmlformats.org/markup-compatibility/2006">
          <mc:Choice Requires="x14">
            <control shapeId="8222" r:id="rId30" name="Check Box 30">
              <controlPr defaultSize="0" autoFill="0" autoLine="0" autoPict="0">
                <anchor moveWithCells="1">
                  <from>
                    <xdr:col>69</xdr:col>
                    <xdr:colOff>106680</xdr:colOff>
                    <xdr:row>14</xdr:row>
                    <xdr:rowOff>30480</xdr:rowOff>
                  </from>
                  <to>
                    <xdr:col>71</xdr:col>
                    <xdr:colOff>15240</xdr:colOff>
                    <xdr:row>14</xdr:row>
                    <xdr:rowOff>259080</xdr:rowOff>
                  </to>
                </anchor>
              </controlPr>
            </control>
          </mc:Choice>
        </mc:AlternateContent>
        <mc:AlternateContent xmlns:mc="http://schemas.openxmlformats.org/markup-compatibility/2006">
          <mc:Choice Requires="x14">
            <control shapeId="8223" r:id="rId31" name="Check Box 31">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24" r:id="rId32" name="Check Box 32">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25" r:id="rId33" name="Check Box 33">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26" r:id="rId34" name="Check Box 3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27" r:id="rId35" name="Check Box 35">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228" r:id="rId36" name="Check Box 36">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29" r:id="rId37" name="Check Box 37">
              <controlPr defaultSize="0" autoFill="0" autoLine="0" autoPict="0">
                <anchor moveWithCells="1">
                  <from>
                    <xdr:col>69</xdr:col>
                    <xdr:colOff>106680</xdr:colOff>
                    <xdr:row>15</xdr:row>
                    <xdr:rowOff>30480</xdr:rowOff>
                  </from>
                  <to>
                    <xdr:col>71</xdr:col>
                    <xdr:colOff>15240</xdr:colOff>
                    <xdr:row>18</xdr:row>
                    <xdr:rowOff>15240</xdr:rowOff>
                  </to>
                </anchor>
              </controlPr>
            </control>
          </mc:Choice>
        </mc:AlternateContent>
        <mc:AlternateContent xmlns:mc="http://schemas.openxmlformats.org/markup-compatibility/2006">
          <mc:Choice Requires="x14">
            <control shapeId="8230" r:id="rId38" name="Check Box 38">
              <controlPr defaultSize="0" autoFill="0" autoLine="0" autoPict="0">
                <anchor moveWithCells="1">
                  <from>
                    <xdr:col>69</xdr:col>
                    <xdr:colOff>106680</xdr:colOff>
                    <xdr:row>16</xdr:row>
                    <xdr:rowOff>30480</xdr:rowOff>
                  </from>
                  <to>
                    <xdr:col>71</xdr:col>
                    <xdr:colOff>15240</xdr:colOff>
                    <xdr:row>17</xdr:row>
                    <xdr:rowOff>68580</xdr:rowOff>
                  </to>
                </anchor>
              </controlPr>
            </control>
          </mc:Choice>
        </mc:AlternateContent>
        <mc:AlternateContent xmlns:mc="http://schemas.openxmlformats.org/markup-compatibility/2006">
          <mc:Choice Requires="x14">
            <control shapeId="8231" r:id="rId39" name="Check Box 39">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232" r:id="rId40" name="Check Box 40">
              <controlPr defaultSize="0" autoFill="0" autoLine="0" autoPict="0">
                <anchor moveWithCells="1">
                  <from>
                    <xdr:col>69</xdr:col>
                    <xdr:colOff>106680</xdr:colOff>
                    <xdr:row>15</xdr:row>
                    <xdr:rowOff>30480</xdr:rowOff>
                  </from>
                  <to>
                    <xdr:col>71</xdr:col>
                    <xdr:colOff>15240</xdr:colOff>
                    <xdr:row>18</xdr:row>
                    <xdr:rowOff>15240</xdr:rowOff>
                  </to>
                </anchor>
              </controlPr>
            </control>
          </mc:Choice>
        </mc:AlternateContent>
        <mc:AlternateContent xmlns:mc="http://schemas.openxmlformats.org/markup-compatibility/2006">
          <mc:Choice Requires="x14">
            <control shapeId="8233" r:id="rId41" name="Check Box 41">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34" r:id="rId42" name="Check Box 42">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35" r:id="rId43" name="Check Box 43">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36" r:id="rId44" name="Check Box 4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37" r:id="rId45" name="Check Box 45">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238" r:id="rId46" name="Check Box 46">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39" r:id="rId47" name="Check Box 47">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240" r:id="rId48" name="Check Box 48">
              <controlPr defaultSize="0" autoFill="0" autoLine="0" autoPict="0">
                <anchor moveWithCells="1">
                  <from>
                    <xdr:col>69</xdr:col>
                    <xdr:colOff>106680</xdr:colOff>
                    <xdr:row>16</xdr:row>
                    <xdr:rowOff>30480</xdr:rowOff>
                  </from>
                  <to>
                    <xdr:col>71</xdr:col>
                    <xdr:colOff>15240</xdr:colOff>
                    <xdr:row>17</xdr:row>
                    <xdr:rowOff>68580</xdr:rowOff>
                  </to>
                </anchor>
              </controlPr>
            </control>
          </mc:Choice>
        </mc:AlternateContent>
        <mc:AlternateContent xmlns:mc="http://schemas.openxmlformats.org/markup-compatibility/2006">
          <mc:Choice Requires="x14">
            <control shapeId="8241" r:id="rId49" name="Check Box 49">
              <controlPr defaultSize="0" autoFill="0" autoLine="0" autoPict="0">
                <anchor moveWithCells="1">
                  <from>
                    <xdr:col>69</xdr:col>
                    <xdr:colOff>106680</xdr:colOff>
                    <xdr:row>17</xdr:row>
                    <xdr:rowOff>30480</xdr:rowOff>
                  </from>
                  <to>
                    <xdr:col>71</xdr:col>
                    <xdr:colOff>15240</xdr:colOff>
                    <xdr:row>18</xdr:row>
                    <xdr:rowOff>68580</xdr:rowOff>
                  </to>
                </anchor>
              </controlPr>
            </control>
          </mc:Choice>
        </mc:AlternateContent>
        <mc:AlternateContent xmlns:mc="http://schemas.openxmlformats.org/markup-compatibility/2006">
          <mc:Choice Requires="x14">
            <control shapeId="8242" r:id="rId50" name="Check Box 50">
              <controlPr defaultSize="0" autoFill="0" autoLine="0" autoPict="0">
                <anchor moveWithCells="1">
                  <from>
                    <xdr:col>69</xdr:col>
                    <xdr:colOff>106680</xdr:colOff>
                    <xdr:row>14</xdr:row>
                    <xdr:rowOff>30480</xdr:rowOff>
                  </from>
                  <to>
                    <xdr:col>71</xdr:col>
                    <xdr:colOff>15240</xdr:colOff>
                    <xdr:row>14</xdr:row>
                    <xdr:rowOff>259080</xdr:rowOff>
                  </to>
                </anchor>
              </controlPr>
            </control>
          </mc:Choice>
        </mc:AlternateContent>
        <mc:AlternateContent xmlns:mc="http://schemas.openxmlformats.org/markup-compatibility/2006">
          <mc:Choice Requires="x14">
            <control shapeId="8243" r:id="rId51" name="Check Box 51">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244" r:id="rId52" name="Check Box 52">
              <controlPr defaultSize="0" autoFill="0" autoLine="0" autoPict="0">
                <anchor moveWithCells="1">
                  <from>
                    <xdr:col>69</xdr:col>
                    <xdr:colOff>106680</xdr:colOff>
                    <xdr:row>7</xdr:row>
                    <xdr:rowOff>0</xdr:rowOff>
                  </from>
                  <to>
                    <xdr:col>71</xdr:col>
                    <xdr:colOff>15240</xdr:colOff>
                    <xdr:row>11</xdr:row>
                    <xdr:rowOff>30480</xdr:rowOff>
                  </to>
                </anchor>
              </controlPr>
            </control>
          </mc:Choice>
        </mc:AlternateContent>
        <mc:AlternateContent xmlns:mc="http://schemas.openxmlformats.org/markup-compatibility/2006">
          <mc:Choice Requires="x14">
            <control shapeId="8245" r:id="rId53" name="Check Box 53">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246" r:id="rId54" name="Check Box 5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47" r:id="rId55" name="Check Box 55">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48" r:id="rId56" name="Check Box 5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49" r:id="rId57" name="Check Box 57">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250" r:id="rId58" name="Check Box 58">
              <controlPr defaultSize="0" autoFill="0" autoLine="0" autoPict="0">
                <anchor moveWithCells="1">
                  <from>
                    <xdr:col>69</xdr:col>
                    <xdr:colOff>106680</xdr:colOff>
                    <xdr:row>14</xdr:row>
                    <xdr:rowOff>30480</xdr:rowOff>
                  </from>
                  <to>
                    <xdr:col>71</xdr:col>
                    <xdr:colOff>15240</xdr:colOff>
                    <xdr:row>14</xdr:row>
                    <xdr:rowOff>259080</xdr:rowOff>
                  </to>
                </anchor>
              </controlPr>
            </control>
          </mc:Choice>
        </mc:AlternateContent>
        <mc:AlternateContent xmlns:mc="http://schemas.openxmlformats.org/markup-compatibility/2006">
          <mc:Choice Requires="x14">
            <control shapeId="8251" r:id="rId59" name="Check Box 59">
              <controlPr defaultSize="0" autoFill="0" autoLine="0" autoPict="0">
                <anchor moveWithCells="1">
                  <from>
                    <xdr:col>69</xdr:col>
                    <xdr:colOff>106680</xdr:colOff>
                    <xdr:row>15</xdr:row>
                    <xdr:rowOff>30480</xdr:rowOff>
                  </from>
                  <to>
                    <xdr:col>71</xdr:col>
                    <xdr:colOff>15240</xdr:colOff>
                    <xdr:row>18</xdr:row>
                    <xdr:rowOff>15240</xdr:rowOff>
                  </to>
                </anchor>
              </controlPr>
            </control>
          </mc:Choice>
        </mc:AlternateContent>
        <mc:AlternateContent xmlns:mc="http://schemas.openxmlformats.org/markup-compatibility/2006">
          <mc:Choice Requires="x14">
            <control shapeId="8252" r:id="rId60" name="Check Box 60">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53" r:id="rId61" name="Check Box 61">
              <controlPr defaultSize="0" autoFill="0" autoLine="0" autoPict="0">
                <anchor moveWithCells="1">
                  <from>
                    <xdr:col>69</xdr:col>
                    <xdr:colOff>106680</xdr:colOff>
                    <xdr:row>14</xdr:row>
                    <xdr:rowOff>30480</xdr:rowOff>
                  </from>
                  <to>
                    <xdr:col>71</xdr:col>
                    <xdr:colOff>15240</xdr:colOff>
                    <xdr:row>14</xdr:row>
                    <xdr:rowOff>259080</xdr:rowOff>
                  </to>
                </anchor>
              </controlPr>
            </control>
          </mc:Choice>
        </mc:AlternateContent>
        <mc:AlternateContent xmlns:mc="http://schemas.openxmlformats.org/markup-compatibility/2006">
          <mc:Choice Requires="x14">
            <control shapeId="8254" r:id="rId62" name="Check Box 62">
              <controlPr defaultSize="0" autoFill="0" autoLine="0" autoPict="0">
                <anchor moveWithCells="1">
                  <from>
                    <xdr:col>69</xdr:col>
                    <xdr:colOff>106680</xdr:colOff>
                    <xdr:row>7</xdr:row>
                    <xdr:rowOff>0</xdr:rowOff>
                  </from>
                  <to>
                    <xdr:col>71</xdr:col>
                    <xdr:colOff>15240</xdr:colOff>
                    <xdr:row>11</xdr:row>
                    <xdr:rowOff>30480</xdr:rowOff>
                  </to>
                </anchor>
              </controlPr>
            </control>
          </mc:Choice>
        </mc:AlternateContent>
        <mc:AlternateContent xmlns:mc="http://schemas.openxmlformats.org/markup-compatibility/2006">
          <mc:Choice Requires="x14">
            <control shapeId="8255" r:id="rId63" name="Check Box 63">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256" r:id="rId64" name="Check Box 6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57" r:id="rId65" name="Check Box 65">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58" r:id="rId66" name="Check Box 6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59" r:id="rId67" name="Check Box 67">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260" r:id="rId68" name="Check Box 68">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61" r:id="rId69" name="Check Box 69">
              <controlPr defaultSize="0" autoFill="0" autoLine="0" autoPict="0">
                <anchor moveWithCells="1">
                  <from>
                    <xdr:col>69</xdr:col>
                    <xdr:colOff>106680</xdr:colOff>
                    <xdr:row>15</xdr:row>
                    <xdr:rowOff>30480</xdr:rowOff>
                  </from>
                  <to>
                    <xdr:col>71</xdr:col>
                    <xdr:colOff>15240</xdr:colOff>
                    <xdr:row>18</xdr:row>
                    <xdr:rowOff>15240</xdr:rowOff>
                  </to>
                </anchor>
              </controlPr>
            </control>
          </mc:Choice>
        </mc:AlternateContent>
        <mc:AlternateContent xmlns:mc="http://schemas.openxmlformats.org/markup-compatibility/2006">
          <mc:Choice Requires="x14">
            <control shapeId="8262" r:id="rId70" name="Check Box 70">
              <controlPr defaultSize="0" autoFill="0" autoLine="0" autoPict="0">
                <anchor moveWithCells="1">
                  <from>
                    <xdr:col>69</xdr:col>
                    <xdr:colOff>106680</xdr:colOff>
                    <xdr:row>16</xdr:row>
                    <xdr:rowOff>30480</xdr:rowOff>
                  </from>
                  <to>
                    <xdr:col>71</xdr:col>
                    <xdr:colOff>15240</xdr:colOff>
                    <xdr:row>17</xdr:row>
                    <xdr:rowOff>68580</xdr:rowOff>
                  </to>
                </anchor>
              </controlPr>
            </control>
          </mc:Choice>
        </mc:AlternateContent>
        <mc:AlternateContent xmlns:mc="http://schemas.openxmlformats.org/markup-compatibility/2006">
          <mc:Choice Requires="x14">
            <control shapeId="8263" r:id="rId71" name="Check Box 71">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264" r:id="rId72" name="Check Box 72">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65" r:id="rId73" name="Check Box 73">
              <controlPr defaultSize="0" autoFill="0" autoLine="0" autoPict="0">
                <anchor moveWithCells="1">
                  <from>
                    <xdr:col>69</xdr:col>
                    <xdr:colOff>106680</xdr:colOff>
                    <xdr:row>6</xdr:row>
                    <xdr:rowOff>0</xdr:rowOff>
                  </from>
                  <to>
                    <xdr:col>71</xdr:col>
                    <xdr:colOff>15240</xdr:colOff>
                    <xdr:row>6</xdr:row>
                    <xdr:rowOff>220980</xdr:rowOff>
                  </to>
                </anchor>
              </controlPr>
            </control>
          </mc:Choice>
        </mc:AlternateContent>
        <mc:AlternateContent xmlns:mc="http://schemas.openxmlformats.org/markup-compatibility/2006">
          <mc:Choice Requires="x14">
            <control shapeId="8266" r:id="rId74" name="Check Box 74">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267" r:id="rId75" name="Check Box 75">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268" r:id="rId76" name="Check Box 7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69" r:id="rId77" name="Check Box 77">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70" r:id="rId78" name="Check Box 78">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71" r:id="rId79" name="Check Box 79">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272" r:id="rId80" name="Check Box 80">
              <controlPr defaultSize="0" autoFill="0" autoLine="0" autoPict="0">
                <anchor moveWithCells="1">
                  <from>
                    <xdr:col>69</xdr:col>
                    <xdr:colOff>106680</xdr:colOff>
                    <xdr:row>14</xdr:row>
                    <xdr:rowOff>30480</xdr:rowOff>
                  </from>
                  <to>
                    <xdr:col>71</xdr:col>
                    <xdr:colOff>15240</xdr:colOff>
                    <xdr:row>14</xdr:row>
                    <xdr:rowOff>259080</xdr:rowOff>
                  </to>
                </anchor>
              </controlPr>
            </control>
          </mc:Choice>
        </mc:AlternateContent>
        <mc:AlternateContent xmlns:mc="http://schemas.openxmlformats.org/markup-compatibility/2006">
          <mc:Choice Requires="x14">
            <control shapeId="8273" r:id="rId81" name="Check Box 81">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274" r:id="rId82" name="Check Box 82">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275" r:id="rId83" name="Check Box 83">
              <controlPr defaultSize="0" autoFill="0" autoLine="0" autoPict="0">
                <anchor moveWithCells="1">
                  <from>
                    <xdr:col>69</xdr:col>
                    <xdr:colOff>106680</xdr:colOff>
                    <xdr:row>6</xdr:row>
                    <xdr:rowOff>0</xdr:rowOff>
                  </from>
                  <to>
                    <xdr:col>71</xdr:col>
                    <xdr:colOff>15240</xdr:colOff>
                    <xdr:row>6</xdr:row>
                    <xdr:rowOff>220980</xdr:rowOff>
                  </to>
                </anchor>
              </controlPr>
            </control>
          </mc:Choice>
        </mc:AlternateContent>
        <mc:AlternateContent xmlns:mc="http://schemas.openxmlformats.org/markup-compatibility/2006">
          <mc:Choice Requires="x14">
            <control shapeId="8276" r:id="rId84" name="Check Box 84">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277" r:id="rId85" name="Check Box 85">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278" r:id="rId86" name="Check Box 8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79" r:id="rId87" name="Check Box 87">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80" r:id="rId88" name="Check Box 88">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81" r:id="rId89" name="Check Box 89">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282" r:id="rId90" name="Check Box 90">
              <controlPr defaultSize="0" autoFill="0" autoLine="0" autoPict="0">
                <anchor moveWithCells="1">
                  <from>
                    <xdr:col>69</xdr:col>
                    <xdr:colOff>106680</xdr:colOff>
                    <xdr:row>14</xdr:row>
                    <xdr:rowOff>30480</xdr:rowOff>
                  </from>
                  <to>
                    <xdr:col>71</xdr:col>
                    <xdr:colOff>15240</xdr:colOff>
                    <xdr:row>14</xdr:row>
                    <xdr:rowOff>259080</xdr:rowOff>
                  </to>
                </anchor>
              </controlPr>
            </control>
          </mc:Choice>
        </mc:AlternateContent>
        <mc:AlternateContent xmlns:mc="http://schemas.openxmlformats.org/markup-compatibility/2006">
          <mc:Choice Requires="x14">
            <control shapeId="8283" r:id="rId91" name="Check Box 91">
              <controlPr defaultSize="0" autoFill="0" autoLine="0" autoPict="0">
                <anchor moveWithCells="1">
                  <from>
                    <xdr:col>69</xdr:col>
                    <xdr:colOff>106680</xdr:colOff>
                    <xdr:row>15</xdr:row>
                    <xdr:rowOff>30480</xdr:rowOff>
                  </from>
                  <to>
                    <xdr:col>71</xdr:col>
                    <xdr:colOff>15240</xdr:colOff>
                    <xdr:row>18</xdr:row>
                    <xdr:rowOff>15240</xdr:rowOff>
                  </to>
                </anchor>
              </controlPr>
            </control>
          </mc:Choice>
        </mc:AlternateContent>
        <mc:AlternateContent xmlns:mc="http://schemas.openxmlformats.org/markup-compatibility/2006">
          <mc:Choice Requires="x14">
            <control shapeId="8284" r:id="rId92" name="Check Box 92">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85" r:id="rId93" name="Check Box 93">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286" r:id="rId94" name="Check Box 94">
              <controlPr defaultSize="0" autoFill="0" autoLine="0" autoPict="0">
                <anchor moveWithCells="1">
                  <from>
                    <xdr:col>69</xdr:col>
                    <xdr:colOff>106680</xdr:colOff>
                    <xdr:row>5</xdr:row>
                    <xdr:rowOff>0</xdr:rowOff>
                  </from>
                  <to>
                    <xdr:col>71</xdr:col>
                    <xdr:colOff>15240</xdr:colOff>
                    <xdr:row>5</xdr:row>
                    <xdr:rowOff>220980</xdr:rowOff>
                  </to>
                </anchor>
              </controlPr>
            </control>
          </mc:Choice>
        </mc:AlternateContent>
        <mc:AlternateContent xmlns:mc="http://schemas.openxmlformats.org/markup-compatibility/2006">
          <mc:Choice Requires="x14">
            <control shapeId="8287" r:id="rId95" name="Check Box 95">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288" r:id="rId96" name="Check Box 96">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289" r:id="rId97" name="Check Box 97">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290" r:id="rId98" name="Check Box 98">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91" r:id="rId99" name="Check Box 99">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92" r:id="rId100" name="Check Box 100">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93" r:id="rId101" name="Check Box 101">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294" r:id="rId102" name="Check Box 102">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295" r:id="rId103" name="Check Box 103">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296" r:id="rId104" name="Check Box 104">
              <controlPr defaultSize="0" autoFill="0" autoLine="0" autoPict="0">
                <anchor moveWithCells="1">
                  <from>
                    <xdr:col>69</xdr:col>
                    <xdr:colOff>106680</xdr:colOff>
                    <xdr:row>5</xdr:row>
                    <xdr:rowOff>0</xdr:rowOff>
                  </from>
                  <to>
                    <xdr:col>71</xdr:col>
                    <xdr:colOff>15240</xdr:colOff>
                    <xdr:row>5</xdr:row>
                    <xdr:rowOff>220980</xdr:rowOff>
                  </to>
                </anchor>
              </controlPr>
            </control>
          </mc:Choice>
        </mc:AlternateContent>
        <mc:AlternateContent xmlns:mc="http://schemas.openxmlformats.org/markup-compatibility/2006">
          <mc:Choice Requires="x14">
            <control shapeId="8297" r:id="rId105" name="Check Box 105">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298" r:id="rId106" name="Check Box 106">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299" r:id="rId107" name="Check Box 107">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00" r:id="rId108" name="Check Box 108">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01" r:id="rId109" name="Check Box 109">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02" r:id="rId110" name="Check Box 110">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03" r:id="rId111" name="Check Box 111">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304" r:id="rId112" name="Check Box 112">
              <controlPr defaultSize="0" autoFill="0" autoLine="0" autoPict="0">
                <anchor moveWithCells="1">
                  <from>
                    <xdr:col>69</xdr:col>
                    <xdr:colOff>106680</xdr:colOff>
                    <xdr:row>14</xdr:row>
                    <xdr:rowOff>30480</xdr:rowOff>
                  </from>
                  <to>
                    <xdr:col>71</xdr:col>
                    <xdr:colOff>15240</xdr:colOff>
                    <xdr:row>14</xdr:row>
                    <xdr:rowOff>259080</xdr:rowOff>
                  </to>
                </anchor>
              </controlPr>
            </control>
          </mc:Choice>
        </mc:AlternateContent>
        <mc:AlternateContent xmlns:mc="http://schemas.openxmlformats.org/markup-compatibility/2006">
          <mc:Choice Requires="x14">
            <control shapeId="8305" r:id="rId113" name="Check Box 113">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306" r:id="rId114" name="Check Box 11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07" r:id="rId115" name="Check Box 115">
              <controlPr defaultSize="0" autoFill="0" autoLine="0" autoPict="0">
                <anchor moveWithCells="1">
                  <from>
                    <xdr:col>69</xdr:col>
                    <xdr:colOff>106680</xdr:colOff>
                    <xdr:row>4</xdr:row>
                    <xdr:rowOff>0</xdr:rowOff>
                  </from>
                  <to>
                    <xdr:col>71</xdr:col>
                    <xdr:colOff>15240</xdr:colOff>
                    <xdr:row>5</xdr:row>
                    <xdr:rowOff>30480</xdr:rowOff>
                  </to>
                </anchor>
              </controlPr>
            </control>
          </mc:Choice>
        </mc:AlternateContent>
        <mc:AlternateContent xmlns:mc="http://schemas.openxmlformats.org/markup-compatibility/2006">
          <mc:Choice Requires="x14">
            <control shapeId="8308" r:id="rId116" name="Check Box 116">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09" r:id="rId117" name="Check Box 117">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10" r:id="rId118" name="Check Box 118">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11" r:id="rId119" name="Check Box 119">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12" r:id="rId120" name="Check Box 120">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13" r:id="rId121" name="Check Box 121">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314" r:id="rId122" name="Check Box 122">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315" r:id="rId123" name="Check Box 123">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16" r:id="rId124" name="Check Box 124">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317" r:id="rId125" name="Check Box 125">
              <controlPr defaultSize="0" autoFill="0" autoLine="0" autoPict="0">
                <anchor moveWithCells="1">
                  <from>
                    <xdr:col>69</xdr:col>
                    <xdr:colOff>106680</xdr:colOff>
                    <xdr:row>4</xdr:row>
                    <xdr:rowOff>0</xdr:rowOff>
                  </from>
                  <to>
                    <xdr:col>71</xdr:col>
                    <xdr:colOff>15240</xdr:colOff>
                    <xdr:row>5</xdr:row>
                    <xdr:rowOff>30480</xdr:rowOff>
                  </to>
                </anchor>
              </controlPr>
            </control>
          </mc:Choice>
        </mc:AlternateContent>
        <mc:AlternateContent xmlns:mc="http://schemas.openxmlformats.org/markup-compatibility/2006">
          <mc:Choice Requires="x14">
            <control shapeId="8318" r:id="rId126" name="Check Box 126">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19" r:id="rId127" name="Check Box 127">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20" r:id="rId128" name="Check Box 128">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21" r:id="rId129" name="Check Box 129">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22" r:id="rId130" name="Check Box 130">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23" r:id="rId131" name="Check Box 131">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24" r:id="rId132" name="Check Box 132">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325" r:id="rId133" name="Check Box 133">
              <controlPr defaultSize="0" autoFill="0" autoLine="0" autoPict="0">
                <anchor moveWithCells="1">
                  <from>
                    <xdr:col>69</xdr:col>
                    <xdr:colOff>106680</xdr:colOff>
                    <xdr:row>13</xdr:row>
                    <xdr:rowOff>30480</xdr:rowOff>
                  </from>
                  <to>
                    <xdr:col>71</xdr:col>
                    <xdr:colOff>15240</xdr:colOff>
                    <xdr:row>14</xdr:row>
                    <xdr:rowOff>0</xdr:rowOff>
                  </to>
                </anchor>
              </controlPr>
            </control>
          </mc:Choice>
        </mc:AlternateContent>
        <mc:AlternateContent xmlns:mc="http://schemas.openxmlformats.org/markup-compatibility/2006">
          <mc:Choice Requires="x14">
            <control shapeId="8326" r:id="rId134" name="Check Box 13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27" r:id="rId135" name="Check Box 135">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28" r:id="rId136" name="Check Box 136">
              <controlPr defaultSize="0" autoFill="0" autoLine="0" autoPict="0">
                <anchor moveWithCells="1">
                  <from>
                    <xdr:col>69</xdr:col>
                    <xdr:colOff>106680</xdr:colOff>
                    <xdr:row>3</xdr:row>
                    <xdr:rowOff>0</xdr:rowOff>
                  </from>
                  <to>
                    <xdr:col>71</xdr:col>
                    <xdr:colOff>15240</xdr:colOff>
                    <xdr:row>4</xdr:row>
                    <xdr:rowOff>30480</xdr:rowOff>
                  </to>
                </anchor>
              </controlPr>
            </control>
          </mc:Choice>
        </mc:AlternateContent>
        <mc:AlternateContent xmlns:mc="http://schemas.openxmlformats.org/markup-compatibility/2006">
          <mc:Choice Requires="x14">
            <control shapeId="8329" r:id="rId137" name="Check Box 137">
              <controlPr defaultSize="0" autoFill="0" autoLine="0" autoPict="0">
                <anchor moveWithCells="1">
                  <from>
                    <xdr:col>69</xdr:col>
                    <xdr:colOff>106680</xdr:colOff>
                    <xdr:row>3</xdr:row>
                    <xdr:rowOff>30480</xdr:rowOff>
                  </from>
                  <to>
                    <xdr:col>71</xdr:col>
                    <xdr:colOff>15240</xdr:colOff>
                    <xdr:row>4</xdr:row>
                    <xdr:rowOff>68580</xdr:rowOff>
                  </to>
                </anchor>
              </controlPr>
            </control>
          </mc:Choice>
        </mc:AlternateContent>
        <mc:AlternateContent xmlns:mc="http://schemas.openxmlformats.org/markup-compatibility/2006">
          <mc:Choice Requires="x14">
            <control shapeId="8330" r:id="rId138" name="Check Box 138">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31" r:id="rId139" name="Check Box 139">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32" r:id="rId140" name="Check Box 140">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33" r:id="rId141" name="Check Box 141">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34" r:id="rId142" name="Check Box 142">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35" r:id="rId143" name="Check Box 143">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336" r:id="rId144" name="Check Box 14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37" r:id="rId145" name="Check Box 145">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38" r:id="rId146" name="Check Box 146">
              <controlPr defaultSize="0" autoFill="0" autoLine="0" autoPict="0">
                <anchor moveWithCells="1">
                  <from>
                    <xdr:col>69</xdr:col>
                    <xdr:colOff>106680</xdr:colOff>
                    <xdr:row>3</xdr:row>
                    <xdr:rowOff>0</xdr:rowOff>
                  </from>
                  <to>
                    <xdr:col>71</xdr:col>
                    <xdr:colOff>15240</xdr:colOff>
                    <xdr:row>4</xdr:row>
                    <xdr:rowOff>30480</xdr:rowOff>
                  </to>
                </anchor>
              </controlPr>
            </control>
          </mc:Choice>
        </mc:AlternateContent>
        <mc:AlternateContent xmlns:mc="http://schemas.openxmlformats.org/markup-compatibility/2006">
          <mc:Choice Requires="x14">
            <control shapeId="8339" r:id="rId147" name="Check Box 147">
              <controlPr defaultSize="0" autoFill="0" autoLine="0" autoPict="0">
                <anchor moveWithCells="1">
                  <from>
                    <xdr:col>69</xdr:col>
                    <xdr:colOff>106680</xdr:colOff>
                    <xdr:row>3</xdr:row>
                    <xdr:rowOff>30480</xdr:rowOff>
                  </from>
                  <to>
                    <xdr:col>71</xdr:col>
                    <xdr:colOff>15240</xdr:colOff>
                    <xdr:row>4</xdr:row>
                    <xdr:rowOff>68580</xdr:rowOff>
                  </to>
                </anchor>
              </controlPr>
            </control>
          </mc:Choice>
        </mc:AlternateContent>
        <mc:AlternateContent xmlns:mc="http://schemas.openxmlformats.org/markup-compatibility/2006">
          <mc:Choice Requires="x14">
            <control shapeId="8340" r:id="rId148" name="Check Box 148">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41" r:id="rId149" name="Check Box 149">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42" r:id="rId150" name="Check Box 150">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43" r:id="rId151" name="Check Box 151">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44" r:id="rId152" name="Check Box 152">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45" r:id="rId153" name="Check Box 153">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346" r:id="rId154" name="Check Box 154">
              <controlPr defaultSize="0" autoFill="0" autoLine="0" autoPict="0">
                <anchor moveWithCells="1">
                  <from>
                    <xdr:col>69</xdr:col>
                    <xdr:colOff>106680</xdr:colOff>
                    <xdr:row>12</xdr:row>
                    <xdr:rowOff>30480</xdr:rowOff>
                  </from>
                  <to>
                    <xdr:col>71</xdr:col>
                    <xdr:colOff>15240</xdr:colOff>
                    <xdr:row>12</xdr:row>
                    <xdr:rowOff>259080</xdr:rowOff>
                  </to>
                </anchor>
              </controlPr>
            </control>
          </mc:Choice>
        </mc:AlternateContent>
        <mc:AlternateContent xmlns:mc="http://schemas.openxmlformats.org/markup-compatibility/2006">
          <mc:Choice Requires="x14">
            <control shapeId="8347" r:id="rId155" name="Check Box 155">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48" r:id="rId156" name="Check Box 15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49" r:id="rId157" name="Check Box 157">
              <controlPr defaultSize="0" autoFill="0" autoLine="0" autoPict="0">
                <anchor moveWithCells="1">
                  <from>
                    <xdr:col>69</xdr:col>
                    <xdr:colOff>106680</xdr:colOff>
                    <xdr:row>2</xdr:row>
                    <xdr:rowOff>0</xdr:rowOff>
                  </from>
                  <to>
                    <xdr:col>71</xdr:col>
                    <xdr:colOff>15240</xdr:colOff>
                    <xdr:row>2</xdr:row>
                    <xdr:rowOff>220980</xdr:rowOff>
                  </to>
                </anchor>
              </controlPr>
            </control>
          </mc:Choice>
        </mc:AlternateContent>
        <mc:AlternateContent xmlns:mc="http://schemas.openxmlformats.org/markup-compatibility/2006">
          <mc:Choice Requires="x14">
            <control shapeId="8350" r:id="rId158" name="Check Box 158">
              <controlPr defaultSize="0" autoFill="0" autoLine="0" autoPict="0">
                <anchor moveWithCells="1">
                  <from>
                    <xdr:col>69</xdr:col>
                    <xdr:colOff>106680</xdr:colOff>
                    <xdr:row>2</xdr:row>
                    <xdr:rowOff>30480</xdr:rowOff>
                  </from>
                  <to>
                    <xdr:col>71</xdr:col>
                    <xdr:colOff>15240</xdr:colOff>
                    <xdr:row>2</xdr:row>
                    <xdr:rowOff>259080</xdr:rowOff>
                  </to>
                </anchor>
              </controlPr>
            </control>
          </mc:Choice>
        </mc:AlternateContent>
        <mc:AlternateContent xmlns:mc="http://schemas.openxmlformats.org/markup-compatibility/2006">
          <mc:Choice Requires="x14">
            <control shapeId="8351" r:id="rId159" name="Check Box 159">
              <controlPr defaultSize="0" autoFill="0" autoLine="0" autoPict="0">
                <anchor moveWithCells="1">
                  <from>
                    <xdr:col>69</xdr:col>
                    <xdr:colOff>106680</xdr:colOff>
                    <xdr:row>3</xdr:row>
                    <xdr:rowOff>30480</xdr:rowOff>
                  </from>
                  <to>
                    <xdr:col>71</xdr:col>
                    <xdr:colOff>15240</xdr:colOff>
                    <xdr:row>4</xdr:row>
                    <xdr:rowOff>68580</xdr:rowOff>
                  </to>
                </anchor>
              </controlPr>
            </control>
          </mc:Choice>
        </mc:AlternateContent>
        <mc:AlternateContent xmlns:mc="http://schemas.openxmlformats.org/markup-compatibility/2006">
          <mc:Choice Requires="x14">
            <control shapeId="8352" r:id="rId160" name="Check Box 160">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53" r:id="rId161" name="Check Box 161">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54" r:id="rId162" name="Check Box 162">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55" r:id="rId163" name="Check Box 163">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56" r:id="rId164" name="Check Box 16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57" r:id="rId165" name="Check Box 165">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58" r:id="rId166" name="Check Box 16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59" r:id="rId167" name="Check Box 167">
              <controlPr defaultSize="0" autoFill="0" autoLine="0" autoPict="0">
                <anchor moveWithCells="1">
                  <from>
                    <xdr:col>69</xdr:col>
                    <xdr:colOff>106680</xdr:colOff>
                    <xdr:row>2</xdr:row>
                    <xdr:rowOff>0</xdr:rowOff>
                  </from>
                  <to>
                    <xdr:col>71</xdr:col>
                    <xdr:colOff>15240</xdr:colOff>
                    <xdr:row>2</xdr:row>
                    <xdr:rowOff>220980</xdr:rowOff>
                  </to>
                </anchor>
              </controlPr>
            </control>
          </mc:Choice>
        </mc:AlternateContent>
        <mc:AlternateContent xmlns:mc="http://schemas.openxmlformats.org/markup-compatibility/2006">
          <mc:Choice Requires="x14">
            <control shapeId="8360" r:id="rId168" name="Check Box 168">
              <controlPr defaultSize="0" autoFill="0" autoLine="0" autoPict="0">
                <anchor moveWithCells="1">
                  <from>
                    <xdr:col>69</xdr:col>
                    <xdr:colOff>106680</xdr:colOff>
                    <xdr:row>2</xdr:row>
                    <xdr:rowOff>30480</xdr:rowOff>
                  </from>
                  <to>
                    <xdr:col>71</xdr:col>
                    <xdr:colOff>15240</xdr:colOff>
                    <xdr:row>2</xdr:row>
                    <xdr:rowOff>259080</xdr:rowOff>
                  </to>
                </anchor>
              </controlPr>
            </control>
          </mc:Choice>
        </mc:AlternateContent>
        <mc:AlternateContent xmlns:mc="http://schemas.openxmlformats.org/markup-compatibility/2006">
          <mc:Choice Requires="x14">
            <control shapeId="8361" r:id="rId169" name="Check Box 169">
              <controlPr defaultSize="0" autoFill="0" autoLine="0" autoPict="0">
                <anchor moveWithCells="1">
                  <from>
                    <xdr:col>69</xdr:col>
                    <xdr:colOff>106680</xdr:colOff>
                    <xdr:row>3</xdr:row>
                    <xdr:rowOff>30480</xdr:rowOff>
                  </from>
                  <to>
                    <xdr:col>71</xdr:col>
                    <xdr:colOff>15240</xdr:colOff>
                    <xdr:row>4</xdr:row>
                    <xdr:rowOff>68580</xdr:rowOff>
                  </to>
                </anchor>
              </controlPr>
            </control>
          </mc:Choice>
        </mc:AlternateContent>
        <mc:AlternateContent xmlns:mc="http://schemas.openxmlformats.org/markup-compatibility/2006">
          <mc:Choice Requires="x14">
            <control shapeId="8362" r:id="rId170" name="Check Box 170">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63" r:id="rId171" name="Check Box 171">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64" r:id="rId172" name="Check Box 172">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65" r:id="rId173" name="Check Box 173">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66" r:id="rId174" name="Check Box 17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67" r:id="rId175" name="Check Box 175">
              <controlPr defaultSize="0" autoFill="0" autoLine="0" autoPict="0">
                <anchor moveWithCells="1">
                  <from>
                    <xdr:col>69</xdr:col>
                    <xdr:colOff>106680</xdr:colOff>
                    <xdr:row>11</xdr:row>
                    <xdr:rowOff>30480</xdr:rowOff>
                  </from>
                  <to>
                    <xdr:col>71</xdr:col>
                    <xdr:colOff>15240</xdr:colOff>
                    <xdr:row>12</xdr:row>
                    <xdr:rowOff>68580</xdr:rowOff>
                  </to>
                </anchor>
              </controlPr>
            </control>
          </mc:Choice>
        </mc:AlternateContent>
        <mc:AlternateContent xmlns:mc="http://schemas.openxmlformats.org/markup-compatibility/2006">
          <mc:Choice Requires="x14">
            <control shapeId="8368" r:id="rId176" name="Check Box 17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69" r:id="rId177" name="Check Box 177">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mc:AlternateContent xmlns:mc="http://schemas.openxmlformats.org/markup-compatibility/2006">
          <mc:Choice Requires="x14">
            <control shapeId="8370" r:id="rId178" name="Check Box 178">
              <controlPr defaultSize="0" autoFill="0" autoLine="0" autoPict="0">
                <anchor moveWithCells="1">
                  <from>
                    <xdr:col>69</xdr:col>
                    <xdr:colOff>106680</xdr:colOff>
                    <xdr:row>1</xdr:row>
                    <xdr:rowOff>0</xdr:rowOff>
                  </from>
                  <to>
                    <xdr:col>71</xdr:col>
                    <xdr:colOff>15240</xdr:colOff>
                    <xdr:row>2</xdr:row>
                    <xdr:rowOff>30480</xdr:rowOff>
                  </to>
                </anchor>
              </controlPr>
            </control>
          </mc:Choice>
        </mc:AlternateContent>
        <mc:AlternateContent xmlns:mc="http://schemas.openxmlformats.org/markup-compatibility/2006">
          <mc:Choice Requires="x14">
            <control shapeId="8371" r:id="rId179" name="Check Box 179">
              <controlPr defaultSize="0" autoFill="0" autoLine="0" autoPict="0">
                <anchor moveWithCells="1">
                  <from>
                    <xdr:col>69</xdr:col>
                    <xdr:colOff>106680</xdr:colOff>
                    <xdr:row>1</xdr:row>
                    <xdr:rowOff>30480</xdr:rowOff>
                  </from>
                  <to>
                    <xdr:col>71</xdr:col>
                    <xdr:colOff>15240</xdr:colOff>
                    <xdr:row>2</xdr:row>
                    <xdr:rowOff>68580</xdr:rowOff>
                  </to>
                </anchor>
              </controlPr>
            </control>
          </mc:Choice>
        </mc:AlternateContent>
        <mc:AlternateContent xmlns:mc="http://schemas.openxmlformats.org/markup-compatibility/2006">
          <mc:Choice Requires="x14">
            <control shapeId="8372" r:id="rId180" name="Check Box 180">
              <controlPr defaultSize="0" autoFill="0" autoLine="0" autoPict="0">
                <anchor moveWithCells="1">
                  <from>
                    <xdr:col>69</xdr:col>
                    <xdr:colOff>106680</xdr:colOff>
                    <xdr:row>2</xdr:row>
                    <xdr:rowOff>30480</xdr:rowOff>
                  </from>
                  <to>
                    <xdr:col>71</xdr:col>
                    <xdr:colOff>15240</xdr:colOff>
                    <xdr:row>2</xdr:row>
                    <xdr:rowOff>259080</xdr:rowOff>
                  </to>
                </anchor>
              </controlPr>
            </control>
          </mc:Choice>
        </mc:AlternateContent>
        <mc:AlternateContent xmlns:mc="http://schemas.openxmlformats.org/markup-compatibility/2006">
          <mc:Choice Requires="x14">
            <control shapeId="8373" r:id="rId181" name="Check Box 181">
              <controlPr defaultSize="0" autoFill="0" autoLine="0" autoPict="0">
                <anchor moveWithCells="1">
                  <from>
                    <xdr:col>69</xdr:col>
                    <xdr:colOff>106680</xdr:colOff>
                    <xdr:row>3</xdr:row>
                    <xdr:rowOff>30480</xdr:rowOff>
                  </from>
                  <to>
                    <xdr:col>71</xdr:col>
                    <xdr:colOff>15240</xdr:colOff>
                    <xdr:row>4</xdr:row>
                    <xdr:rowOff>68580</xdr:rowOff>
                  </to>
                </anchor>
              </controlPr>
            </control>
          </mc:Choice>
        </mc:AlternateContent>
        <mc:AlternateContent xmlns:mc="http://schemas.openxmlformats.org/markup-compatibility/2006">
          <mc:Choice Requires="x14">
            <control shapeId="8374" r:id="rId182" name="Check Box 182">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75" r:id="rId183" name="Check Box 183">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76" r:id="rId184" name="Check Box 184">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77" r:id="rId185" name="Check Box 185">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78" r:id="rId186" name="Check Box 186">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79" r:id="rId187" name="Check Box 187">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80" r:id="rId188" name="Check Box 188">
              <controlPr defaultSize="0" autoFill="0" autoLine="0" autoPict="0">
                <anchor moveWithCells="1">
                  <from>
                    <xdr:col>69</xdr:col>
                    <xdr:colOff>106680</xdr:colOff>
                    <xdr:row>1</xdr:row>
                    <xdr:rowOff>0</xdr:rowOff>
                  </from>
                  <to>
                    <xdr:col>71</xdr:col>
                    <xdr:colOff>15240</xdr:colOff>
                    <xdr:row>2</xdr:row>
                    <xdr:rowOff>30480</xdr:rowOff>
                  </to>
                </anchor>
              </controlPr>
            </control>
          </mc:Choice>
        </mc:AlternateContent>
        <mc:AlternateContent xmlns:mc="http://schemas.openxmlformats.org/markup-compatibility/2006">
          <mc:Choice Requires="x14">
            <control shapeId="8381" r:id="rId189" name="Check Box 189">
              <controlPr defaultSize="0" autoFill="0" autoLine="0" autoPict="0">
                <anchor moveWithCells="1">
                  <from>
                    <xdr:col>69</xdr:col>
                    <xdr:colOff>106680</xdr:colOff>
                    <xdr:row>1</xdr:row>
                    <xdr:rowOff>30480</xdr:rowOff>
                  </from>
                  <to>
                    <xdr:col>71</xdr:col>
                    <xdr:colOff>15240</xdr:colOff>
                    <xdr:row>2</xdr:row>
                    <xdr:rowOff>68580</xdr:rowOff>
                  </to>
                </anchor>
              </controlPr>
            </control>
          </mc:Choice>
        </mc:AlternateContent>
        <mc:AlternateContent xmlns:mc="http://schemas.openxmlformats.org/markup-compatibility/2006">
          <mc:Choice Requires="x14">
            <control shapeId="8382" r:id="rId190" name="Check Box 190">
              <controlPr defaultSize="0" autoFill="0" autoLine="0" autoPict="0">
                <anchor moveWithCells="1">
                  <from>
                    <xdr:col>69</xdr:col>
                    <xdr:colOff>106680</xdr:colOff>
                    <xdr:row>2</xdr:row>
                    <xdr:rowOff>30480</xdr:rowOff>
                  </from>
                  <to>
                    <xdr:col>71</xdr:col>
                    <xdr:colOff>15240</xdr:colOff>
                    <xdr:row>2</xdr:row>
                    <xdr:rowOff>259080</xdr:rowOff>
                  </to>
                </anchor>
              </controlPr>
            </control>
          </mc:Choice>
        </mc:AlternateContent>
        <mc:AlternateContent xmlns:mc="http://schemas.openxmlformats.org/markup-compatibility/2006">
          <mc:Choice Requires="x14">
            <control shapeId="8383" r:id="rId191" name="Check Box 191">
              <controlPr defaultSize="0" autoFill="0" autoLine="0" autoPict="0">
                <anchor moveWithCells="1">
                  <from>
                    <xdr:col>69</xdr:col>
                    <xdr:colOff>106680</xdr:colOff>
                    <xdr:row>3</xdr:row>
                    <xdr:rowOff>30480</xdr:rowOff>
                  </from>
                  <to>
                    <xdr:col>71</xdr:col>
                    <xdr:colOff>15240</xdr:colOff>
                    <xdr:row>4</xdr:row>
                    <xdr:rowOff>68580</xdr:rowOff>
                  </to>
                </anchor>
              </controlPr>
            </control>
          </mc:Choice>
        </mc:AlternateContent>
        <mc:AlternateContent xmlns:mc="http://schemas.openxmlformats.org/markup-compatibility/2006">
          <mc:Choice Requires="x14">
            <control shapeId="8384" r:id="rId192" name="Check Box 192">
              <controlPr defaultSize="0" autoFill="0" autoLine="0" autoPict="0">
                <anchor moveWithCells="1">
                  <from>
                    <xdr:col>69</xdr:col>
                    <xdr:colOff>106680</xdr:colOff>
                    <xdr:row>4</xdr:row>
                    <xdr:rowOff>30480</xdr:rowOff>
                  </from>
                  <to>
                    <xdr:col>71</xdr:col>
                    <xdr:colOff>15240</xdr:colOff>
                    <xdr:row>5</xdr:row>
                    <xdr:rowOff>68580</xdr:rowOff>
                  </to>
                </anchor>
              </controlPr>
            </control>
          </mc:Choice>
        </mc:AlternateContent>
        <mc:AlternateContent xmlns:mc="http://schemas.openxmlformats.org/markup-compatibility/2006">
          <mc:Choice Requires="x14">
            <control shapeId="8385" r:id="rId193" name="Check Box 193">
              <controlPr defaultSize="0" autoFill="0" autoLine="0" autoPict="0">
                <anchor moveWithCells="1">
                  <from>
                    <xdr:col>69</xdr:col>
                    <xdr:colOff>106680</xdr:colOff>
                    <xdr:row>5</xdr:row>
                    <xdr:rowOff>30480</xdr:rowOff>
                  </from>
                  <to>
                    <xdr:col>71</xdr:col>
                    <xdr:colOff>15240</xdr:colOff>
                    <xdr:row>5</xdr:row>
                    <xdr:rowOff>259080</xdr:rowOff>
                  </to>
                </anchor>
              </controlPr>
            </control>
          </mc:Choice>
        </mc:AlternateContent>
        <mc:AlternateContent xmlns:mc="http://schemas.openxmlformats.org/markup-compatibility/2006">
          <mc:Choice Requires="x14">
            <control shapeId="8386" r:id="rId194" name="Check Box 194">
              <controlPr defaultSize="0" autoFill="0" autoLine="0" autoPict="0">
                <anchor moveWithCells="1">
                  <from>
                    <xdr:col>69</xdr:col>
                    <xdr:colOff>106680</xdr:colOff>
                    <xdr:row>6</xdr:row>
                    <xdr:rowOff>30480</xdr:rowOff>
                  </from>
                  <to>
                    <xdr:col>71</xdr:col>
                    <xdr:colOff>15240</xdr:colOff>
                    <xdr:row>6</xdr:row>
                    <xdr:rowOff>259080</xdr:rowOff>
                  </to>
                </anchor>
              </controlPr>
            </control>
          </mc:Choice>
        </mc:AlternateContent>
        <mc:AlternateContent xmlns:mc="http://schemas.openxmlformats.org/markup-compatibility/2006">
          <mc:Choice Requires="x14">
            <control shapeId="8387" r:id="rId195" name="Check Box 195">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88" r:id="rId196" name="Check Box 196">
              <controlPr defaultSize="0" autoFill="0" autoLine="0" autoPict="0">
                <anchor moveWithCells="1">
                  <from>
                    <xdr:col>69</xdr:col>
                    <xdr:colOff>106680</xdr:colOff>
                    <xdr:row>8</xdr:row>
                    <xdr:rowOff>0</xdr:rowOff>
                  </from>
                  <to>
                    <xdr:col>71</xdr:col>
                    <xdr:colOff>15240</xdr:colOff>
                    <xdr:row>12</xdr:row>
                    <xdr:rowOff>30480</xdr:rowOff>
                  </to>
                </anchor>
              </controlPr>
            </control>
          </mc:Choice>
        </mc:AlternateContent>
        <mc:AlternateContent xmlns:mc="http://schemas.openxmlformats.org/markup-compatibility/2006">
          <mc:Choice Requires="x14">
            <control shapeId="8389" r:id="rId197" name="Check Box 197">
              <controlPr defaultSize="0" autoFill="0" autoLine="0" autoPict="0">
                <anchor moveWithCells="1">
                  <from>
                    <xdr:col>69</xdr:col>
                    <xdr:colOff>106680</xdr:colOff>
                    <xdr:row>7</xdr:row>
                    <xdr:rowOff>30480</xdr:rowOff>
                  </from>
                  <to>
                    <xdr:col>71</xdr:col>
                    <xdr:colOff>15240</xdr:colOff>
                    <xdr:row>11</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H34"/>
  <sheetViews>
    <sheetView zoomScale="130" zoomScaleNormal="130" workbookViewId="0">
      <selection activeCell="C22" sqref="C22"/>
    </sheetView>
  </sheetViews>
  <sheetFormatPr defaultColWidth="9" defaultRowHeight="14.45"/>
  <cols>
    <col min="1" max="1" width="4.42578125" customWidth="1"/>
    <col min="2" max="2" width="2.7109375" customWidth="1"/>
    <col min="3" max="3" width="70" customWidth="1"/>
    <col min="4" max="4" width="11.42578125" customWidth="1"/>
    <col min="5" max="5" width="24.28515625" customWidth="1"/>
    <col min="6" max="6" width="86.5703125" customWidth="1"/>
    <col min="8" max="8" width="12.42578125" bestFit="1" customWidth="1"/>
  </cols>
  <sheetData>
    <row r="2" spans="1:8" ht="14.65">
      <c r="A2" s="87"/>
    </row>
    <row r="3" spans="1:8" ht="14.65">
      <c r="A3" s="87"/>
      <c r="B3" s="425"/>
      <c r="C3" s="425"/>
      <c r="D3" s="425"/>
      <c r="E3" s="425"/>
      <c r="F3" s="425"/>
    </row>
    <row r="4" spans="1:8" ht="14.65">
      <c r="A4" s="87"/>
      <c r="B4" s="565" t="s">
        <v>277</v>
      </c>
      <c r="C4" s="565"/>
      <c r="D4" s="565"/>
      <c r="E4" s="565"/>
      <c r="F4" s="425"/>
    </row>
    <row r="5" spans="1:8" ht="14.65">
      <c r="A5" s="87"/>
      <c r="B5" s="425"/>
      <c r="C5" s="425"/>
      <c r="D5" s="425"/>
      <c r="E5" s="425"/>
      <c r="F5" s="425"/>
    </row>
    <row r="6" spans="1:8" ht="15" thickBot="1">
      <c r="A6" s="87"/>
      <c r="B6" s="425"/>
      <c r="C6" s="425"/>
      <c r="D6" s="425"/>
      <c r="E6" s="425"/>
      <c r="F6" s="425"/>
    </row>
    <row r="7" spans="1:8" s="311" customFormat="1" ht="16.149999999999999" thickBot="1">
      <c r="A7" s="310"/>
      <c r="B7" s="425"/>
      <c r="C7" s="426"/>
      <c r="D7" s="427"/>
      <c r="E7" s="426"/>
      <c r="F7" s="426"/>
    </row>
    <row r="8" spans="1:8" s="311" customFormat="1" ht="15.6" customHeight="1">
      <c r="A8" s="310"/>
      <c r="B8" s="425"/>
      <c r="C8" s="566" t="s">
        <v>111</v>
      </c>
      <c r="D8" s="569" t="s">
        <v>112</v>
      </c>
      <c r="E8" s="569" t="s">
        <v>149</v>
      </c>
      <c r="F8" s="569" t="s">
        <v>278</v>
      </c>
    </row>
    <row r="9" spans="1:8" s="311" customFormat="1" ht="15.75" customHeight="1">
      <c r="A9" s="310"/>
      <c r="B9" s="425"/>
      <c r="C9" s="567"/>
      <c r="D9" s="570"/>
      <c r="E9" s="570"/>
      <c r="F9" s="570"/>
    </row>
    <row r="10" spans="1:8" s="311" customFormat="1" ht="22.35" customHeight="1" thickBot="1">
      <c r="A10" s="310"/>
      <c r="B10" s="428"/>
      <c r="C10" s="568"/>
      <c r="D10" s="571"/>
      <c r="E10" s="571"/>
      <c r="F10" s="570"/>
    </row>
    <row r="11" spans="1:8" s="433" customFormat="1" ht="15.4">
      <c r="A11" s="431"/>
      <c r="B11" s="432"/>
      <c r="C11" s="436" t="str">
        <f>'2b. Continuity Schedule'!B20</f>
        <v xml:space="preserve">Retail Cost Variance Account - Retail and STR6  </v>
      </c>
      <c r="D11" s="437" t="s">
        <v>279</v>
      </c>
      <c r="E11" s="438">
        <f>1196785.39-'2b. Continuity Schedule'!AV20-'2b. Continuity Schedule'!BA20</f>
        <v>356045.64999999967</v>
      </c>
      <c r="F11" s="436" t="s">
        <v>280</v>
      </c>
      <c r="H11" s="434"/>
    </row>
    <row r="12" spans="1:8" s="433" customFormat="1" ht="15.4">
      <c r="B12" s="432"/>
      <c r="C12" s="436" t="str">
        <f>'2b. Continuity Schedule'!B23</f>
        <v>Distribution Generation – Hydro One - Other Costs – Deferral Account</v>
      </c>
      <c r="D12" s="77">
        <f>'2b. Continuity Schedule'!C23</f>
        <v>1533</v>
      </c>
      <c r="E12" s="438">
        <f>381911.08-'2b. Continuity Schedule'!BA23</f>
        <v>380301.05000000005</v>
      </c>
      <c r="F12" s="436" t="s">
        <v>281</v>
      </c>
      <c r="H12" s="434"/>
    </row>
    <row r="13" spans="1:8" s="433" customFormat="1" ht="15.4">
      <c r="B13" s="432"/>
      <c r="C13" s="436" t="str">
        <f>'2b. Continuity Schedule'!B25</f>
        <v>Smart Grid Variance Account</v>
      </c>
      <c r="D13" s="77">
        <f>'2b. Continuity Schedule'!C25</f>
        <v>1536</v>
      </c>
      <c r="E13" s="438">
        <f>389605.079999999-'2b. Continuity Schedule'!AW25</f>
        <v>422194.57591199921</v>
      </c>
      <c r="F13" s="436" t="s">
        <v>282</v>
      </c>
      <c r="H13" s="434"/>
    </row>
    <row r="14" spans="1:8" s="433" customFormat="1" ht="15.4">
      <c r="B14" s="432"/>
      <c r="C14" s="436" t="str">
        <f>'2b. Continuity Schedule'!B31</f>
        <v>Revenue Difference – Pole  Attachment Charge Variance Account</v>
      </c>
      <c r="D14" s="77">
        <f>'2b. Continuity Schedule'!C31</f>
        <v>2405</v>
      </c>
      <c r="E14" s="438">
        <f>-508824.69-'2b. Continuity Schedule'!BA31</f>
        <v>-532456.51439495885</v>
      </c>
      <c r="F14" s="436" t="s">
        <v>283</v>
      </c>
      <c r="H14" s="434"/>
    </row>
    <row r="15" spans="1:8" s="435" customFormat="1">
      <c r="B15" s="432"/>
      <c r="C15" s="436" t="s">
        <v>254</v>
      </c>
      <c r="D15" s="439">
        <v>1533</v>
      </c>
      <c r="E15" s="438">
        <f>'2b. Continuity Schedule'!BU52</f>
        <v>-1078676.4784975648</v>
      </c>
      <c r="F15" s="436" t="s">
        <v>284</v>
      </c>
    </row>
    <row r="16" spans="1:8" s="311" customFormat="1" ht="15.4">
      <c r="B16" s="425"/>
      <c r="C16" s="436"/>
      <c r="D16" s="77"/>
      <c r="E16" s="436"/>
      <c r="F16" s="436"/>
    </row>
    <row r="17" spans="2:6" s="311" customFormat="1" ht="15.6">
      <c r="B17" s="425"/>
      <c r="C17" s="436"/>
      <c r="D17" s="77"/>
      <c r="E17" s="436"/>
      <c r="F17" s="436"/>
    </row>
    <row r="18" spans="2:6" s="311" customFormat="1" ht="16.149999999999999" thickBot="1">
      <c r="B18" s="425"/>
      <c r="C18" s="440"/>
      <c r="D18" s="441"/>
      <c r="E18" s="440"/>
      <c r="F18" s="440"/>
    </row>
    <row r="19" spans="2:6" s="311" customFormat="1" ht="15.6">
      <c r="B19" s="425"/>
      <c r="C19" s="425"/>
      <c r="D19" s="425"/>
      <c r="E19" s="425"/>
      <c r="F19" s="425"/>
    </row>
    <row r="20" spans="2:6">
      <c r="B20" s="425"/>
      <c r="C20" s="425"/>
      <c r="D20" s="425"/>
      <c r="E20" s="425"/>
      <c r="F20" s="425"/>
    </row>
    <row r="21" spans="2:6">
      <c r="B21" s="425"/>
      <c r="C21" s="425"/>
      <c r="D21" s="425"/>
      <c r="E21" s="425"/>
      <c r="F21" s="429"/>
    </row>
    <row r="22" spans="2:6">
      <c r="B22" s="425"/>
      <c r="C22" s="425"/>
      <c r="D22" s="425"/>
      <c r="E22" s="425"/>
      <c r="F22" s="429"/>
    </row>
    <row r="23" spans="2:6">
      <c r="B23" s="425"/>
      <c r="C23" s="425"/>
      <c r="D23" s="425"/>
      <c r="E23" s="425"/>
      <c r="F23" s="429"/>
    </row>
    <row r="24" spans="2:6">
      <c r="F24" s="430"/>
    </row>
    <row r="25" spans="2:6">
      <c r="F25" s="430"/>
    </row>
    <row r="26" spans="2:6">
      <c r="F26" s="430"/>
    </row>
    <row r="27" spans="2:6">
      <c r="F27" s="430"/>
    </row>
    <row r="28" spans="2:6">
      <c r="F28" s="430"/>
    </row>
    <row r="29" spans="2:6">
      <c r="F29" s="430"/>
    </row>
    <row r="30" spans="2:6">
      <c r="F30" s="430"/>
    </row>
    <row r="31" spans="2:6">
      <c r="F31" s="430"/>
    </row>
    <row r="32" spans="2:6">
      <c r="F32" s="430"/>
    </row>
    <row r="33" spans="6:6">
      <c r="F33" s="430"/>
    </row>
    <row r="34" spans="6:6">
      <c r="F34" s="430"/>
    </row>
  </sheetData>
  <mergeCells count="5">
    <mergeCell ref="B4:E4"/>
    <mergeCell ref="C8:C10"/>
    <mergeCell ref="D8:D10"/>
    <mergeCell ref="E8:E10"/>
    <mergeCell ref="F8:F1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EV55"/>
  <sheetViews>
    <sheetView topLeftCell="A13" workbookViewId="0">
      <selection activeCell="K10" sqref="K10"/>
    </sheetView>
  </sheetViews>
  <sheetFormatPr defaultColWidth="9" defaultRowHeight="14.45"/>
  <cols>
    <col min="2" max="2" width="54" bestFit="1" customWidth="1"/>
    <col min="3" max="3" width="9.42578125" customWidth="1"/>
    <col min="4" max="4" width="14.5703125" customWidth="1"/>
    <col min="5" max="6" width="17" customWidth="1"/>
    <col min="7" max="7" width="14" bestFit="1" customWidth="1"/>
    <col min="8" max="8" width="12.5703125" bestFit="1" customWidth="1"/>
    <col min="9" max="9" width="16" bestFit="1" customWidth="1"/>
    <col min="10" max="10" width="19.5703125" customWidth="1"/>
    <col min="11" max="11" width="19.42578125" customWidth="1"/>
    <col min="12" max="12" width="17" customWidth="1"/>
    <col min="13" max="13" width="18" bestFit="1" customWidth="1"/>
    <col min="14" max="14" width="17" hidden="1" customWidth="1"/>
    <col min="15" max="15" width="19" hidden="1" customWidth="1"/>
    <col min="16" max="16" width="19.5703125" hidden="1" customWidth="1"/>
    <col min="17" max="17" width="21.42578125" hidden="1" customWidth="1"/>
    <col min="18" max="18" width="21.5703125" hidden="1" customWidth="1"/>
    <col min="19" max="19" width="26.5703125" customWidth="1"/>
    <col min="20" max="20" width="20.5703125" hidden="1" customWidth="1"/>
    <col min="21" max="22" width="21.42578125" hidden="1" customWidth="1"/>
    <col min="23" max="26" width="21.42578125" customWidth="1"/>
    <col min="27" max="28" width="21.42578125" hidden="1" customWidth="1"/>
    <col min="29" max="30" width="17.42578125" customWidth="1"/>
  </cols>
  <sheetData>
    <row r="1" spans="2:16" ht="14.65">
      <c r="J1" s="92"/>
      <c r="K1" s="92"/>
      <c r="L1" s="92"/>
    </row>
    <row r="2" spans="2:16" ht="14.65">
      <c r="B2" s="92"/>
      <c r="J2" s="92"/>
      <c r="K2" s="92"/>
      <c r="L2" s="92"/>
    </row>
    <row r="3" spans="2:16" ht="14.65">
      <c r="J3" s="92"/>
      <c r="K3" s="92"/>
      <c r="L3" s="92"/>
    </row>
    <row r="4" spans="2:16" ht="14.65">
      <c r="J4" s="92"/>
      <c r="K4" s="92"/>
      <c r="L4" s="92"/>
    </row>
    <row r="5" spans="2:16" ht="14.65">
      <c r="J5" s="92"/>
      <c r="K5" s="92"/>
      <c r="L5" s="92"/>
    </row>
    <row r="6" spans="2:16" ht="14.65">
      <c r="J6" s="92"/>
      <c r="K6" s="92"/>
      <c r="L6" s="92"/>
    </row>
    <row r="7" spans="2:16" ht="14.65">
      <c r="J7" s="92"/>
      <c r="K7" s="92"/>
      <c r="L7" s="92"/>
    </row>
    <row r="8" spans="2:16" ht="14.65">
      <c r="J8" s="92"/>
      <c r="K8" s="92"/>
      <c r="L8" s="92"/>
    </row>
    <row r="9" spans="2:16" ht="14.65">
      <c r="J9" s="92"/>
      <c r="K9" s="92"/>
      <c r="L9" s="92"/>
    </row>
    <row r="10" spans="2:16" ht="14.65">
      <c r="J10" s="92"/>
      <c r="K10" s="92"/>
      <c r="L10" s="92"/>
    </row>
    <row r="11" spans="2:16" ht="14.65">
      <c r="J11" s="92"/>
      <c r="K11" s="92"/>
      <c r="L11" s="92"/>
    </row>
    <row r="12" spans="2:16" ht="14.65">
      <c r="J12" s="92"/>
      <c r="K12" s="92"/>
      <c r="L12" s="92"/>
    </row>
    <row r="13" spans="2:16" ht="3" customHeight="1">
      <c r="J13" s="92"/>
      <c r="K13" s="92"/>
      <c r="L13" s="92"/>
    </row>
    <row r="14" spans="2:16" ht="3" customHeight="1">
      <c r="J14" s="92"/>
      <c r="K14" s="92"/>
      <c r="L14" s="92"/>
    </row>
    <row r="15" spans="2:16" ht="3" customHeight="1"/>
    <row r="16" spans="2:16" ht="12.75" customHeight="1">
      <c r="B16" s="573" t="s">
        <v>285</v>
      </c>
      <c r="C16" s="573"/>
      <c r="D16" s="573"/>
      <c r="E16" s="573"/>
      <c r="F16" s="573"/>
      <c r="G16" s="573"/>
      <c r="H16" s="573"/>
      <c r="I16" s="573"/>
      <c r="J16" s="93"/>
      <c r="K16" s="93"/>
      <c r="L16" s="93"/>
      <c r="M16" s="93"/>
      <c r="N16" s="93"/>
      <c r="O16" s="93"/>
      <c r="P16" s="93"/>
    </row>
    <row r="17" spans="1:16376">
      <c r="B17" s="573"/>
      <c r="C17" s="573"/>
      <c r="D17" s="573"/>
      <c r="E17" s="573"/>
      <c r="F17" s="573"/>
      <c r="G17" s="573"/>
      <c r="H17" s="573"/>
      <c r="I17" s="573"/>
      <c r="J17" s="93"/>
      <c r="K17" s="93"/>
      <c r="L17" s="93"/>
      <c r="M17" s="93"/>
      <c r="N17" s="93"/>
      <c r="O17" s="93"/>
      <c r="P17" s="93"/>
    </row>
    <row r="18" spans="1:16376" ht="25.9">
      <c r="B18" s="94"/>
      <c r="C18" s="94"/>
      <c r="D18" s="94"/>
      <c r="E18" s="572" t="s">
        <v>286</v>
      </c>
      <c r="F18" s="572"/>
      <c r="G18" s="572" t="s">
        <v>287</v>
      </c>
      <c r="H18" s="572"/>
      <c r="I18" s="94"/>
      <c r="J18" s="572" t="s">
        <v>288</v>
      </c>
      <c r="K18" s="572"/>
      <c r="L18" s="574" t="s">
        <v>289</v>
      </c>
      <c r="M18" s="575"/>
      <c r="N18" s="94"/>
      <c r="O18" s="572" t="s">
        <v>290</v>
      </c>
      <c r="P18" s="572"/>
      <c r="Q18" s="572"/>
      <c r="R18" s="94"/>
      <c r="S18" s="96" t="s">
        <v>291</v>
      </c>
    </row>
    <row r="19" spans="1:16376" ht="12.75" customHeight="1">
      <c r="B19" s="584" t="s">
        <v>292</v>
      </c>
      <c r="C19" s="586" t="s">
        <v>293</v>
      </c>
      <c r="D19" s="587" t="s">
        <v>294</v>
      </c>
      <c r="E19" s="580" t="s">
        <v>295</v>
      </c>
      <c r="F19" s="580" t="s">
        <v>296</v>
      </c>
      <c r="G19" s="580" t="s">
        <v>297</v>
      </c>
      <c r="H19" s="580" t="s">
        <v>298</v>
      </c>
      <c r="I19" s="580" t="s">
        <v>299</v>
      </c>
      <c r="J19" s="580" t="s">
        <v>300</v>
      </c>
      <c r="K19" s="580" t="s">
        <v>301</v>
      </c>
      <c r="L19" s="580" t="s">
        <v>302</v>
      </c>
      <c r="M19" s="580" t="s">
        <v>303</v>
      </c>
      <c r="N19" s="582" t="s">
        <v>304</v>
      </c>
      <c r="O19" s="580" t="s">
        <v>305</v>
      </c>
      <c r="P19" s="581" t="s">
        <v>306</v>
      </c>
      <c r="Q19" s="581"/>
      <c r="R19" s="581" t="s">
        <v>307</v>
      </c>
      <c r="S19" s="580" t="s">
        <v>308</v>
      </c>
      <c r="T19" s="580" t="s">
        <v>309</v>
      </c>
      <c r="U19" s="581" t="s">
        <v>310</v>
      </c>
      <c r="V19" s="581" t="s">
        <v>311</v>
      </c>
      <c r="W19" s="581" t="s">
        <v>312</v>
      </c>
      <c r="X19" s="581" t="s">
        <v>313</v>
      </c>
      <c r="Y19" s="581" t="s">
        <v>314</v>
      </c>
      <c r="Z19" s="581" t="s">
        <v>315</v>
      </c>
      <c r="AA19" s="581" t="s">
        <v>315</v>
      </c>
      <c r="AB19" s="581" t="s">
        <v>316</v>
      </c>
      <c r="AC19" s="576" t="s">
        <v>317</v>
      </c>
      <c r="AD19" s="577" t="s">
        <v>318</v>
      </c>
    </row>
    <row r="20" spans="1:16376" ht="101.25" customHeight="1">
      <c r="B20" s="585"/>
      <c r="C20" s="586"/>
      <c r="D20" s="587"/>
      <c r="E20" s="587"/>
      <c r="F20" s="587"/>
      <c r="G20" s="580"/>
      <c r="H20" s="580"/>
      <c r="I20" s="580"/>
      <c r="J20" s="580"/>
      <c r="K20" s="580"/>
      <c r="L20" s="580"/>
      <c r="M20" s="580"/>
      <c r="N20" s="582"/>
      <c r="O20" s="580"/>
      <c r="P20" s="581"/>
      <c r="Q20" s="581"/>
      <c r="R20" s="581"/>
      <c r="S20" s="580"/>
      <c r="T20" s="580"/>
      <c r="U20" s="581"/>
      <c r="V20" s="581"/>
      <c r="W20" s="581"/>
      <c r="X20" s="581"/>
      <c r="Y20" s="581"/>
      <c r="Z20" s="581"/>
      <c r="AA20" s="581"/>
      <c r="AB20" s="581"/>
      <c r="AC20" s="576"/>
      <c r="AD20" s="578"/>
    </row>
    <row r="21" spans="1:16376" ht="14.65">
      <c r="B21" s="97"/>
      <c r="C21" s="98"/>
      <c r="D21" s="99"/>
      <c r="E21" s="100"/>
      <c r="F21" s="101"/>
      <c r="G21" s="102"/>
      <c r="H21" s="102"/>
      <c r="I21" s="103"/>
      <c r="J21" s="99"/>
      <c r="K21" s="99"/>
      <c r="L21" s="104">
        <f>E21-J21</f>
        <v>0</v>
      </c>
      <c r="M21" s="104">
        <f>F21-K21</f>
        <v>0</v>
      </c>
      <c r="N21" s="105"/>
      <c r="O21" s="106">
        <f t="array" ref="O21">SUM(IF('[1]6. Class A Consumption Data'!$B$492:$B$791=B21,'[1]6. Class A Consumption Data'!$E$492:$E$791))</f>
        <v>0</v>
      </c>
      <c r="P21" s="106">
        <f t="array" ref="P21">SUM(IF('[1]6. Class A Consumption Data'!$B$492:$B$791=B21,'[1]6. Class A Consumption Data'!$D$492:$D$791))</f>
        <v>0</v>
      </c>
      <c r="Q21" s="107">
        <f>L21-O21-P21</f>
        <v>0</v>
      </c>
      <c r="R21" s="108"/>
      <c r="S21" s="104">
        <f>IF(OR(G21=0, ISBLANK(G21)), 0, G21-J21-O21-P21)</f>
        <v>0</v>
      </c>
      <c r="T21" s="104">
        <f>IF(OR(H21=0, ISBLANK(H21)), 0, H21-K21-P21-R21)</f>
        <v>0</v>
      </c>
      <c r="U21" s="109"/>
      <c r="V21" s="108"/>
      <c r="W21" s="108"/>
      <c r="X21" s="108"/>
      <c r="Y21" s="108"/>
      <c r="Z21" s="110"/>
      <c r="AA21" s="110"/>
      <c r="AB21" s="110"/>
      <c r="AC21" s="111"/>
      <c r="AD21" s="111">
        <f>D21</f>
        <v>0</v>
      </c>
    </row>
    <row r="22" spans="1:16376" ht="14.65">
      <c r="B22" s="97"/>
      <c r="C22" s="98"/>
      <c r="D22" s="99"/>
      <c r="E22" s="100"/>
      <c r="F22" s="101"/>
      <c r="G22" s="102"/>
      <c r="H22" s="102"/>
      <c r="I22" s="103"/>
      <c r="J22" s="99"/>
      <c r="K22" s="99"/>
      <c r="L22" s="104">
        <f t="shared" ref="L22:M40" si="0">E22-J22</f>
        <v>0</v>
      </c>
      <c r="M22" s="104">
        <f t="shared" si="0"/>
        <v>0</v>
      </c>
      <c r="N22" s="105"/>
      <c r="O22" s="106">
        <f t="array" ref="O22">SUM(IF('[1]6. Class A Consumption Data'!$B$492:$B$791=B22,'[1]6. Class A Consumption Data'!$E$492:$E$791))</f>
        <v>0</v>
      </c>
      <c r="P22" s="106">
        <f t="array" ref="P22">SUM(IF('[1]6. Class A Consumption Data'!$B$492:$B$791=B22,'[1]6. Class A Consumption Data'!$D$492:$D$791))</f>
        <v>0</v>
      </c>
      <c r="Q22" s="107">
        <f t="shared" ref="Q22:Q41" si="1">L22-O22-P22</f>
        <v>0</v>
      </c>
      <c r="R22" s="108"/>
      <c r="S22" s="104">
        <f t="shared" ref="S22:S41" si="2">IF(OR(G22=0, ISBLANK(G22)), 0, G22-J22-O22-P22)</f>
        <v>0</v>
      </c>
      <c r="T22" s="104">
        <f t="shared" ref="T22:T40" si="3">IF(OR(H22=0, ISBLANK(H22)), 0, H22-K22-P22-R22)</f>
        <v>0</v>
      </c>
      <c r="U22" s="109"/>
      <c r="V22" s="108"/>
      <c r="W22" s="108"/>
      <c r="X22" s="108"/>
      <c r="Y22" s="108"/>
      <c r="Z22" s="110"/>
      <c r="AA22" s="110"/>
      <c r="AB22" s="110"/>
      <c r="AC22" s="111"/>
      <c r="AD22" s="111">
        <f>D22</f>
        <v>0</v>
      </c>
    </row>
    <row r="23" spans="1:16376" ht="14.65">
      <c r="B23" s="97"/>
      <c r="C23" s="98"/>
      <c r="D23" s="99"/>
      <c r="E23" s="100"/>
      <c r="F23" s="101"/>
      <c r="G23" s="102"/>
      <c r="H23" s="102"/>
      <c r="I23" s="103"/>
      <c r="J23" s="112"/>
      <c r="K23" s="112"/>
      <c r="L23" s="104">
        <f t="shared" si="0"/>
        <v>0</v>
      </c>
      <c r="M23" s="104">
        <f t="shared" si="0"/>
        <v>0</v>
      </c>
      <c r="N23" s="105"/>
      <c r="O23" s="106">
        <f t="array" ref="O23">SUM(IF('[1]6. Class A Consumption Data'!$B$492:$B$791=B23,'[1]6. Class A Consumption Data'!$E$492:$E$791))</f>
        <v>0</v>
      </c>
      <c r="P23" s="106">
        <f t="array" ref="P23">SUM(IF('[1]6. Class A Consumption Data'!$B$492:$B$791=B23,'[1]6. Class A Consumption Data'!$D$492:$D$791))</f>
        <v>0</v>
      </c>
      <c r="Q23" s="107">
        <f t="shared" si="1"/>
        <v>0</v>
      </c>
      <c r="R23" s="108"/>
      <c r="S23" s="104">
        <f t="shared" si="2"/>
        <v>0</v>
      </c>
      <c r="T23" s="104">
        <f t="shared" si="3"/>
        <v>0</v>
      </c>
      <c r="U23" s="109"/>
      <c r="V23" s="108"/>
      <c r="W23" s="108"/>
      <c r="X23" s="108"/>
      <c r="Y23" s="108"/>
      <c r="Z23" s="110"/>
      <c r="AA23" s="110"/>
      <c r="AB23" s="110"/>
      <c r="AC23" s="111"/>
      <c r="AD23" s="111"/>
    </row>
    <row r="24" spans="1:16376" ht="14.65">
      <c r="B24" s="97"/>
      <c r="C24" s="98"/>
      <c r="D24" s="99"/>
      <c r="E24" s="100"/>
      <c r="F24" s="101"/>
      <c r="G24" s="102"/>
      <c r="H24" s="102"/>
      <c r="I24" s="103"/>
      <c r="J24" s="112"/>
      <c r="K24" s="112"/>
      <c r="L24" s="104">
        <f t="shared" si="0"/>
        <v>0</v>
      </c>
      <c r="M24" s="104">
        <f t="shared" si="0"/>
        <v>0</v>
      </c>
      <c r="N24" s="105"/>
      <c r="O24" s="106">
        <f t="array" ref="O24">SUM(IF('[1]6. Class A Consumption Data'!$B$492:$B$791=B24,'[1]6. Class A Consumption Data'!$E$492:$E$791))</f>
        <v>0</v>
      </c>
      <c r="P24" s="106">
        <f t="array" ref="P24">SUM(IF('[1]6. Class A Consumption Data'!$B$492:$B$791=B24,'[1]6. Class A Consumption Data'!$D$492:$D$791))</f>
        <v>0</v>
      </c>
      <c r="Q24" s="107">
        <f t="shared" si="1"/>
        <v>0</v>
      </c>
      <c r="R24" s="108"/>
      <c r="S24" s="104">
        <f t="shared" si="2"/>
        <v>0</v>
      </c>
      <c r="T24" s="104">
        <f t="shared" si="3"/>
        <v>0</v>
      </c>
      <c r="U24" s="109"/>
      <c r="V24" s="108"/>
      <c r="W24" s="108"/>
      <c r="X24" s="108"/>
      <c r="Y24" s="108"/>
      <c r="Z24" s="110"/>
      <c r="AA24" s="110"/>
      <c r="AB24" s="110"/>
      <c r="AC24" s="111"/>
      <c r="AD24" s="111"/>
    </row>
    <row r="25" spans="1:16376" ht="14.65">
      <c r="B25" s="97"/>
      <c r="C25" s="98"/>
      <c r="D25" s="99"/>
      <c r="E25" s="100"/>
      <c r="F25" s="101"/>
      <c r="G25" s="102"/>
      <c r="H25" s="102"/>
      <c r="I25" s="103"/>
      <c r="J25" s="99"/>
      <c r="K25" s="99"/>
      <c r="L25" s="104">
        <f t="shared" si="0"/>
        <v>0</v>
      </c>
      <c r="M25" s="104">
        <f t="shared" si="0"/>
        <v>0</v>
      </c>
      <c r="N25" s="105">
        <v>0</v>
      </c>
      <c r="O25" s="106">
        <f t="array" ref="O25">SUM(IF('[1]6. Class A Consumption Data'!$B$492:$B$791=B25,'[1]6. Class A Consumption Data'!$E$492:$E$791))</f>
        <v>0</v>
      </c>
      <c r="P25" s="106">
        <f t="array" ref="P25">SUM(IF('[1]6. Class A Consumption Data'!$B$492:$B$791=B25,'[1]6. Class A Consumption Data'!$D$492:$D$791))</f>
        <v>0</v>
      </c>
      <c r="Q25" s="107">
        <f t="shared" si="1"/>
        <v>0</v>
      </c>
      <c r="R25" s="108"/>
      <c r="S25" s="104">
        <f t="shared" si="2"/>
        <v>0</v>
      </c>
      <c r="T25" s="104">
        <f t="shared" si="3"/>
        <v>0</v>
      </c>
      <c r="U25" s="109"/>
      <c r="V25" s="108"/>
      <c r="W25" s="108"/>
      <c r="X25" s="108"/>
      <c r="Y25" s="108"/>
      <c r="Z25" s="110"/>
      <c r="AA25" s="110"/>
      <c r="AB25" s="110"/>
      <c r="AC25" s="111"/>
      <c r="AD25" s="111"/>
    </row>
    <row r="26" spans="1:16376" s="115" customFormat="1" ht="14.65">
      <c r="A26"/>
      <c r="B26" s="97"/>
      <c r="C26" s="98"/>
      <c r="D26" s="99"/>
      <c r="E26" s="100"/>
      <c r="F26" s="101"/>
      <c r="G26" s="102"/>
      <c r="H26" s="102"/>
      <c r="I26" s="103"/>
      <c r="J26" s="112"/>
      <c r="K26" s="112"/>
      <c r="L26" s="104">
        <f t="shared" si="0"/>
        <v>0</v>
      </c>
      <c r="M26" s="104">
        <f t="shared" si="0"/>
        <v>0</v>
      </c>
      <c r="N26" s="105">
        <v>0</v>
      </c>
      <c r="O26" s="106">
        <f t="array" ref="O26">SUM(IF('[1]6. Class A Consumption Data'!$B$492:$B$791=B26,'[1]6. Class A Consumption Data'!$E$492:$E$791))</f>
        <v>0</v>
      </c>
      <c r="P26" s="106">
        <f t="array" ref="P26">SUM(IF('[1]6. Class A Consumption Data'!$B$492:$B$791=B26,'[1]6. Class A Consumption Data'!$D$492:$D$791))</f>
        <v>0</v>
      </c>
      <c r="Q26" s="107">
        <f t="shared" si="1"/>
        <v>0</v>
      </c>
      <c r="R26" s="108"/>
      <c r="S26" s="104">
        <f t="shared" si="2"/>
        <v>0</v>
      </c>
      <c r="T26" s="104">
        <f t="shared" si="3"/>
        <v>0</v>
      </c>
      <c r="U26" s="109"/>
      <c r="V26" s="108"/>
      <c r="W26" s="108"/>
      <c r="X26" s="108"/>
      <c r="Y26" s="108"/>
      <c r="Z26" s="110"/>
      <c r="AA26" s="110"/>
      <c r="AB26" s="110"/>
      <c r="AC26" s="111"/>
      <c r="AD26" s="111"/>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113"/>
      <c r="XEV26" s="114"/>
    </row>
    <row r="27" spans="1:16376" ht="14.65">
      <c r="B27" s="97"/>
      <c r="C27" s="98"/>
      <c r="D27" s="99"/>
      <c r="E27" s="100"/>
      <c r="F27" s="101"/>
      <c r="G27" s="102"/>
      <c r="H27" s="102"/>
      <c r="I27" s="103"/>
      <c r="J27" s="99"/>
      <c r="K27" s="99"/>
      <c r="L27" s="104">
        <f t="shared" si="0"/>
        <v>0</v>
      </c>
      <c r="M27" s="104">
        <f t="shared" si="0"/>
        <v>0</v>
      </c>
      <c r="N27" s="105"/>
      <c r="O27" s="106">
        <f t="array" ref="O27">SUM(IF('[1]6. Class A Consumption Data'!$B$492:$B$791=B27,'[1]6. Class A Consumption Data'!$E$492:$E$791))</f>
        <v>0</v>
      </c>
      <c r="P27" s="106">
        <f t="array" ref="P27">SUM(IF('[1]6. Class A Consumption Data'!$B$492:$B$791=B27,'[1]6. Class A Consumption Data'!$D$492:$D$791))</f>
        <v>0</v>
      </c>
      <c r="Q27" s="107">
        <f t="shared" si="1"/>
        <v>0</v>
      </c>
      <c r="R27" s="109"/>
      <c r="S27" s="104">
        <f t="shared" si="2"/>
        <v>0</v>
      </c>
      <c r="T27" s="104">
        <f t="shared" si="3"/>
        <v>0</v>
      </c>
      <c r="U27" s="109"/>
      <c r="V27" s="109"/>
      <c r="W27" s="109"/>
      <c r="X27" s="109"/>
      <c r="Y27" s="110"/>
      <c r="Z27" s="110"/>
      <c r="AA27" s="110"/>
      <c r="AB27" s="110"/>
      <c r="AC27" s="111"/>
      <c r="AD27" s="111"/>
    </row>
    <row r="28" spans="1:16376" ht="14.65">
      <c r="B28" s="97"/>
      <c r="C28" s="98"/>
      <c r="D28" s="99"/>
      <c r="E28" s="100"/>
      <c r="F28" s="101"/>
      <c r="G28" s="102"/>
      <c r="H28" s="102"/>
      <c r="I28" s="103"/>
      <c r="J28" s="99"/>
      <c r="K28" s="99"/>
      <c r="L28" s="104">
        <f t="shared" si="0"/>
        <v>0</v>
      </c>
      <c r="M28" s="104">
        <f t="shared" si="0"/>
        <v>0</v>
      </c>
      <c r="N28" s="105"/>
      <c r="O28" s="106">
        <f t="array" ref="O28">SUM(IF('[1]6. Class A Consumption Data'!$B$492:$B$791=B28,'[1]6. Class A Consumption Data'!$E$492:$E$791))</f>
        <v>0</v>
      </c>
      <c r="P28" s="106">
        <f t="array" ref="P28">SUM(IF('[1]6. Class A Consumption Data'!$B$492:$B$791=B28,'[1]6. Class A Consumption Data'!$D$492:$D$791))</f>
        <v>0</v>
      </c>
      <c r="Q28" s="107">
        <f t="shared" si="1"/>
        <v>0</v>
      </c>
      <c r="R28" s="109"/>
      <c r="S28" s="104">
        <f t="shared" si="2"/>
        <v>0</v>
      </c>
      <c r="T28" s="104">
        <f t="shared" si="3"/>
        <v>0</v>
      </c>
      <c r="U28" s="109"/>
      <c r="V28" s="109"/>
      <c r="W28" s="109"/>
      <c r="X28" s="109"/>
      <c r="Y28" s="110"/>
      <c r="Z28" s="110"/>
      <c r="AA28" s="110"/>
      <c r="AB28" s="110"/>
      <c r="AC28" s="111"/>
      <c r="AD28" s="111"/>
    </row>
    <row r="29" spans="1:16376" ht="14.65">
      <c r="B29" s="97"/>
      <c r="C29" s="98"/>
      <c r="D29" s="99"/>
      <c r="E29" s="100"/>
      <c r="F29" s="101"/>
      <c r="G29" s="102"/>
      <c r="H29" s="102"/>
      <c r="I29" s="103"/>
      <c r="J29" s="99"/>
      <c r="K29" s="99"/>
      <c r="L29" s="104">
        <f t="shared" si="0"/>
        <v>0</v>
      </c>
      <c r="M29" s="104">
        <f t="shared" si="0"/>
        <v>0</v>
      </c>
      <c r="N29" s="105"/>
      <c r="O29" s="106">
        <f t="array" ref="O29">SUM(IF('[1]6. Class A Consumption Data'!$B$492:$B$791=B29,'[1]6. Class A Consumption Data'!$E$492:$E$791))</f>
        <v>0</v>
      </c>
      <c r="P29" s="106">
        <f t="array" ref="P29">SUM(IF('[1]6. Class A Consumption Data'!$B$492:$B$791=B29,'[1]6. Class A Consumption Data'!$D$492:$D$791))</f>
        <v>0</v>
      </c>
      <c r="Q29" s="107">
        <f t="shared" si="1"/>
        <v>0</v>
      </c>
      <c r="R29" s="109"/>
      <c r="S29" s="104">
        <f t="shared" si="2"/>
        <v>0</v>
      </c>
      <c r="T29" s="104">
        <f t="shared" si="3"/>
        <v>0</v>
      </c>
      <c r="U29" s="110"/>
      <c r="V29" s="109"/>
      <c r="W29" s="109"/>
      <c r="X29" s="109"/>
      <c r="Y29" s="110"/>
      <c r="Z29" s="110"/>
      <c r="AA29" s="110"/>
      <c r="AB29" s="110"/>
      <c r="AC29" s="111"/>
      <c r="AD29" s="111"/>
    </row>
    <row r="30" spans="1:16376" s="115" customFormat="1" ht="14.65">
      <c r="A30"/>
      <c r="B30" s="97"/>
      <c r="C30" s="98"/>
      <c r="D30" s="99"/>
      <c r="E30" s="100"/>
      <c r="F30" s="101"/>
      <c r="G30" s="102"/>
      <c r="H30" s="102"/>
      <c r="I30" s="103"/>
      <c r="J30" s="99"/>
      <c r="K30" s="99"/>
      <c r="L30" s="104">
        <f t="shared" si="0"/>
        <v>0</v>
      </c>
      <c r="M30" s="104">
        <f t="shared" si="0"/>
        <v>0</v>
      </c>
      <c r="N30" s="105"/>
      <c r="O30" s="106">
        <f t="array" ref="O30">SUM(IF('[1]6. Class A Consumption Data'!$B$492:$B$791=B30,'[1]6. Class A Consumption Data'!$E$492:$E$791))</f>
        <v>0</v>
      </c>
      <c r="P30" s="106">
        <f t="array" ref="P30">SUM(IF('[1]6. Class A Consumption Data'!$B$492:$B$791=B30,'[1]6. Class A Consumption Data'!$D$492:$D$791))</f>
        <v>0</v>
      </c>
      <c r="Q30" s="107">
        <f t="shared" si="1"/>
        <v>0</v>
      </c>
      <c r="R30" s="109"/>
      <c r="S30" s="104">
        <f t="shared" si="2"/>
        <v>0</v>
      </c>
      <c r="T30" s="104">
        <f t="shared" si="3"/>
        <v>0</v>
      </c>
      <c r="U30" s="110"/>
      <c r="V30" s="109"/>
      <c r="W30" s="109"/>
      <c r="X30" s="109"/>
      <c r="Y30" s="110"/>
      <c r="Z30" s="110"/>
      <c r="AA30" s="110"/>
      <c r="AB30" s="110"/>
      <c r="AC30" s="111"/>
      <c r="AD30" s="111"/>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113"/>
      <c r="XEV30" s="114"/>
    </row>
    <row r="31" spans="1:16376">
      <c r="B31" s="97"/>
      <c r="C31" s="98"/>
      <c r="D31" s="99"/>
      <c r="E31" s="100"/>
      <c r="F31" s="101"/>
      <c r="G31" s="102"/>
      <c r="H31" s="102"/>
      <c r="I31" s="103"/>
      <c r="J31" s="99"/>
      <c r="K31" s="99"/>
      <c r="L31" s="104">
        <f t="shared" si="0"/>
        <v>0</v>
      </c>
      <c r="M31" s="104">
        <f t="shared" si="0"/>
        <v>0</v>
      </c>
      <c r="N31" s="105"/>
      <c r="O31" s="106">
        <f t="array" ref="O31">SUM(IF('[1]6. Class A Consumption Data'!$B$492:$B$791=B31,'[1]6. Class A Consumption Data'!$E$492:$E$791))</f>
        <v>0</v>
      </c>
      <c r="P31" s="106">
        <f t="array" ref="P31">SUM(IF('[1]6. Class A Consumption Data'!$B$492:$B$791=B31,'[1]6. Class A Consumption Data'!$D$492:$D$791))</f>
        <v>0</v>
      </c>
      <c r="Q31" s="107">
        <f t="shared" si="1"/>
        <v>0</v>
      </c>
      <c r="R31" s="110"/>
      <c r="S31" s="104">
        <f t="shared" si="2"/>
        <v>0</v>
      </c>
      <c r="T31" s="104">
        <f t="shared" si="3"/>
        <v>0</v>
      </c>
      <c r="U31" s="110"/>
      <c r="V31" s="110"/>
      <c r="W31" s="110"/>
      <c r="X31" s="110"/>
      <c r="Y31" s="110"/>
      <c r="Z31" s="110"/>
      <c r="AA31" s="110"/>
      <c r="AB31" s="110"/>
      <c r="AC31" s="111"/>
      <c r="AD31" s="111"/>
    </row>
    <row r="32" spans="1:16376">
      <c r="B32" s="97"/>
      <c r="C32" s="98"/>
      <c r="D32" s="99"/>
      <c r="E32" s="99"/>
      <c r="F32" s="99"/>
      <c r="G32" s="99"/>
      <c r="H32" s="99"/>
      <c r="I32" s="99"/>
      <c r="J32" s="99"/>
      <c r="K32" s="99"/>
      <c r="L32" s="104">
        <f t="shared" si="0"/>
        <v>0</v>
      </c>
      <c r="M32" s="104">
        <f t="shared" si="0"/>
        <v>0</v>
      </c>
      <c r="N32" s="105"/>
      <c r="O32" s="106">
        <f t="array" ref="O32">SUM(IF('[1]6. Class A Consumption Data'!$B$492:$B$791=B32,'[1]6. Class A Consumption Data'!$E$492:$E$791))</f>
        <v>0</v>
      </c>
      <c r="P32" s="106">
        <f t="array" ref="P32">SUM(IF('[1]6. Class A Consumption Data'!$B$492:$B$791=B32,'[1]6. Class A Consumption Data'!$D$492:$D$791))</f>
        <v>0</v>
      </c>
      <c r="Q32" s="107">
        <f t="shared" si="1"/>
        <v>0</v>
      </c>
      <c r="R32" s="110"/>
      <c r="S32" s="104">
        <f t="shared" si="2"/>
        <v>0</v>
      </c>
      <c r="T32" s="104">
        <f t="shared" si="3"/>
        <v>0</v>
      </c>
      <c r="U32" s="110"/>
      <c r="V32" s="110"/>
      <c r="W32" s="110"/>
      <c r="X32" s="110"/>
      <c r="Y32" s="110"/>
      <c r="Z32" s="110"/>
      <c r="AA32" s="110"/>
      <c r="AB32" s="110"/>
      <c r="AC32" s="111"/>
      <c r="AD32" s="111"/>
    </row>
    <row r="33" spans="1:30">
      <c r="B33" s="116"/>
      <c r="C33" s="98"/>
      <c r="D33" s="99"/>
      <c r="E33" s="99"/>
      <c r="F33" s="99"/>
      <c r="G33" s="99"/>
      <c r="H33" s="99"/>
      <c r="I33" s="99"/>
      <c r="J33" s="99"/>
      <c r="K33" s="99"/>
      <c r="L33" s="104">
        <f t="shared" si="0"/>
        <v>0</v>
      </c>
      <c r="M33" s="104">
        <f t="shared" si="0"/>
        <v>0</v>
      </c>
      <c r="N33" s="105"/>
      <c r="O33" s="106">
        <f t="array" ref="O33">SUM(IF('[1]6. Class A Consumption Data'!$B$492:$B$791=B33,'[1]6. Class A Consumption Data'!$E$492:$E$791))</f>
        <v>0</v>
      </c>
      <c r="P33" s="106">
        <f t="array" ref="P33">SUM(IF('[1]6. Class A Consumption Data'!$B$492:$B$791=B33,'[1]6. Class A Consumption Data'!$D$492:$D$791))</f>
        <v>0</v>
      </c>
      <c r="Q33" s="107">
        <f t="shared" si="1"/>
        <v>0</v>
      </c>
      <c r="R33" s="110"/>
      <c r="S33" s="104">
        <f t="shared" si="2"/>
        <v>0</v>
      </c>
      <c r="T33" s="104">
        <f t="shared" si="3"/>
        <v>0</v>
      </c>
      <c r="U33" s="110"/>
      <c r="V33" s="110"/>
      <c r="W33" s="110"/>
      <c r="X33" s="110"/>
      <c r="Y33" s="110"/>
      <c r="Z33" s="110"/>
      <c r="AA33" s="110"/>
      <c r="AB33" s="110"/>
      <c r="AC33" s="111"/>
      <c r="AD33" s="111"/>
    </row>
    <row r="34" spans="1:30">
      <c r="B34" s="116"/>
      <c r="C34" s="98"/>
      <c r="D34" s="99"/>
      <c r="E34" s="99"/>
      <c r="F34" s="99"/>
      <c r="G34" s="99"/>
      <c r="H34" s="99"/>
      <c r="I34" s="99"/>
      <c r="J34" s="99"/>
      <c r="K34" s="99"/>
      <c r="L34" s="104">
        <f t="shared" si="0"/>
        <v>0</v>
      </c>
      <c r="M34" s="104">
        <f t="shared" si="0"/>
        <v>0</v>
      </c>
      <c r="N34" s="105"/>
      <c r="O34" s="106">
        <f t="array" ref="O34">SUM(IF('[1]6. Class A Consumption Data'!$B$492:$B$791=B34,'[1]6. Class A Consumption Data'!$E$492:$E$791))</f>
        <v>0</v>
      </c>
      <c r="P34" s="106">
        <f t="array" ref="P34">SUM(IF('[1]6. Class A Consumption Data'!$B$492:$B$791=B34,'[1]6. Class A Consumption Data'!$D$492:$D$791))</f>
        <v>0</v>
      </c>
      <c r="Q34" s="107">
        <f t="shared" si="1"/>
        <v>0</v>
      </c>
      <c r="R34" s="110"/>
      <c r="S34" s="104">
        <f t="shared" si="2"/>
        <v>0</v>
      </c>
      <c r="T34" s="104">
        <f t="shared" si="3"/>
        <v>0</v>
      </c>
      <c r="U34" s="110"/>
      <c r="V34" s="110"/>
      <c r="W34" s="110"/>
      <c r="X34" s="110"/>
      <c r="Y34" s="110"/>
      <c r="Z34" s="110"/>
      <c r="AA34" s="110"/>
      <c r="AB34" s="110"/>
      <c r="AC34" s="111"/>
      <c r="AD34" s="111"/>
    </row>
    <row r="35" spans="1:30">
      <c r="B35" s="116"/>
      <c r="C35" s="98"/>
      <c r="D35" s="99"/>
      <c r="E35" s="99"/>
      <c r="F35" s="99"/>
      <c r="G35" s="99"/>
      <c r="H35" s="99"/>
      <c r="I35" s="99"/>
      <c r="J35" s="99"/>
      <c r="K35" s="99"/>
      <c r="L35" s="104">
        <f t="shared" si="0"/>
        <v>0</v>
      </c>
      <c r="M35" s="104">
        <f t="shared" si="0"/>
        <v>0</v>
      </c>
      <c r="N35" s="105"/>
      <c r="O35" s="106">
        <f t="array" ref="O35">SUM(IF('[1]6. Class A Consumption Data'!$B$492:$B$791=B35,'[1]6. Class A Consumption Data'!$E$492:$E$791))</f>
        <v>0</v>
      </c>
      <c r="P35" s="106">
        <f t="array" ref="P35">SUM(IF('[1]6. Class A Consumption Data'!$B$492:$B$791=B35,'[1]6. Class A Consumption Data'!$D$492:$D$791))</f>
        <v>0</v>
      </c>
      <c r="Q35" s="107">
        <f t="shared" si="1"/>
        <v>0</v>
      </c>
      <c r="R35" s="110"/>
      <c r="S35" s="104">
        <f t="shared" si="2"/>
        <v>0</v>
      </c>
      <c r="T35" s="104">
        <f t="shared" si="3"/>
        <v>0</v>
      </c>
      <c r="U35" s="110"/>
      <c r="V35" s="110"/>
      <c r="W35" s="110"/>
      <c r="X35" s="110"/>
      <c r="Y35" s="110"/>
      <c r="Z35" s="110"/>
      <c r="AA35" s="110"/>
      <c r="AB35" s="110"/>
      <c r="AC35" s="111"/>
      <c r="AD35" s="111"/>
    </row>
    <row r="36" spans="1:30">
      <c r="B36" s="116"/>
      <c r="C36" s="98"/>
      <c r="D36" s="99"/>
      <c r="E36" s="99"/>
      <c r="F36" s="99"/>
      <c r="G36" s="99"/>
      <c r="H36" s="99"/>
      <c r="I36" s="99"/>
      <c r="J36" s="99"/>
      <c r="K36" s="99"/>
      <c r="L36" s="104">
        <f t="shared" si="0"/>
        <v>0</v>
      </c>
      <c r="M36" s="104">
        <f t="shared" si="0"/>
        <v>0</v>
      </c>
      <c r="N36" s="105"/>
      <c r="O36" s="106">
        <f t="array" ref="O36">SUM(IF('[1]6. Class A Consumption Data'!$B$492:$B$791=B36,'[1]6. Class A Consumption Data'!$E$492:$E$791))</f>
        <v>0</v>
      </c>
      <c r="P36" s="106">
        <f t="array" ref="P36">SUM(IF('[1]6. Class A Consumption Data'!$B$492:$B$791=B36,'[1]6. Class A Consumption Data'!$D$492:$D$791))</f>
        <v>0</v>
      </c>
      <c r="Q36" s="107">
        <f t="shared" si="1"/>
        <v>0</v>
      </c>
      <c r="R36" s="110"/>
      <c r="S36" s="104">
        <f t="shared" si="2"/>
        <v>0</v>
      </c>
      <c r="T36" s="104">
        <f t="shared" si="3"/>
        <v>0</v>
      </c>
      <c r="U36" s="110"/>
      <c r="V36" s="110"/>
      <c r="W36" s="110"/>
      <c r="X36" s="110"/>
      <c r="Y36" s="110"/>
      <c r="Z36" s="110"/>
      <c r="AA36" s="110"/>
      <c r="AB36" s="110"/>
      <c r="AC36" s="111"/>
      <c r="AD36" s="111"/>
    </row>
    <row r="37" spans="1:30">
      <c r="B37" s="116"/>
      <c r="C37" s="98"/>
      <c r="D37" s="99"/>
      <c r="E37" s="99"/>
      <c r="F37" s="99"/>
      <c r="G37" s="99"/>
      <c r="H37" s="99"/>
      <c r="I37" s="99"/>
      <c r="J37" s="99"/>
      <c r="K37" s="99"/>
      <c r="L37" s="104">
        <f t="shared" si="0"/>
        <v>0</v>
      </c>
      <c r="M37" s="104">
        <f t="shared" si="0"/>
        <v>0</v>
      </c>
      <c r="N37" s="105"/>
      <c r="O37" s="106">
        <f t="array" ref="O37">SUM(IF('[1]6. Class A Consumption Data'!$B$492:$B$791=B37,'[1]6. Class A Consumption Data'!$E$492:$E$791))</f>
        <v>0</v>
      </c>
      <c r="P37" s="106">
        <f t="array" ref="P37">SUM(IF('[1]6. Class A Consumption Data'!$B$492:$B$791=B37,'[1]6. Class A Consumption Data'!$D$492:$D$791))</f>
        <v>0</v>
      </c>
      <c r="Q37" s="107">
        <f t="shared" si="1"/>
        <v>0</v>
      </c>
      <c r="R37" s="110"/>
      <c r="S37" s="104">
        <f t="shared" si="2"/>
        <v>0</v>
      </c>
      <c r="T37" s="104">
        <f t="shared" si="3"/>
        <v>0</v>
      </c>
      <c r="U37" s="110"/>
      <c r="V37" s="110"/>
      <c r="W37" s="110"/>
      <c r="X37" s="110"/>
      <c r="Y37" s="110"/>
      <c r="Z37" s="110"/>
      <c r="AA37" s="110"/>
      <c r="AB37" s="110"/>
      <c r="AC37" s="111"/>
      <c r="AD37" s="111"/>
    </row>
    <row r="38" spans="1:30">
      <c r="B38" s="116"/>
      <c r="C38" s="98"/>
      <c r="D38" s="99"/>
      <c r="E38" s="99"/>
      <c r="F38" s="99"/>
      <c r="G38" s="99"/>
      <c r="H38" s="99"/>
      <c r="I38" s="99"/>
      <c r="J38" s="99"/>
      <c r="K38" s="99"/>
      <c r="L38" s="104">
        <f t="shared" si="0"/>
        <v>0</v>
      </c>
      <c r="M38" s="104">
        <f t="shared" si="0"/>
        <v>0</v>
      </c>
      <c r="N38" s="105"/>
      <c r="O38" s="106">
        <f t="array" ref="O38">SUM(IF('[1]6. Class A Consumption Data'!$B$492:$B$791=B38,'[1]6. Class A Consumption Data'!$E$492:$E$791))</f>
        <v>0</v>
      </c>
      <c r="P38" s="106">
        <f t="array" ref="P38">SUM(IF('[1]6. Class A Consumption Data'!$B$492:$B$791=B38,'[1]6. Class A Consumption Data'!$D$492:$D$791))</f>
        <v>0</v>
      </c>
      <c r="Q38" s="107">
        <f t="shared" si="1"/>
        <v>0</v>
      </c>
      <c r="R38" s="110"/>
      <c r="S38" s="104">
        <f t="shared" si="2"/>
        <v>0</v>
      </c>
      <c r="T38" s="104">
        <f t="shared" si="3"/>
        <v>0</v>
      </c>
      <c r="U38" s="110"/>
      <c r="V38" s="110"/>
      <c r="W38" s="110"/>
      <c r="X38" s="110"/>
      <c r="Y38" s="110"/>
      <c r="Z38" s="110"/>
      <c r="AA38" s="110"/>
      <c r="AB38" s="110"/>
      <c r="AC38" s="111"/>
      <c r="AD38" s="111"/>
    </row>
    <row r="39" spans="1:30">
      <c r="B39" s="116"/>
      <c r="C39" s="98"/>
      <c r="D39" s="99"/>
      <c r="E39" s="99"/>
      <c r="F39" s="99"/>
      <c r="G39" s="99"/>
      <c r="H39" s="99"/>
      <c r="I39" s="99"/>
      <c r="J39" s="99"/>
      <c r="K39" s="99"/>
      <c r="L39" s="104">
        <f t="shared" si="0"/>
        <v>0</v>
      </c>
      <c r="M39" s="104">
        <f t="shared" si="0"/>
        <v>0</v>
      </c>
      <c r="N39" s="105"/>
      <c r="O39" s="106">
        <f t="array" ref="O39">SUM(IF('[1]6. Class A Consumption Data'!$B$492:$B$791=B39,'[1]6. Class A Consumption Data'!$E$492:$E$791))</f>
        <v>0</v>
      </c>
      <c r="P39" s="106">
        <f t="array" ref="P39">SUM(IF('[1]6. Class A Consumption Data'!$B$492:$B$791=B39,'[1]6. Class A Consumption Data'!$D$492:$D$791))</f>
        <v>0</v>
      </c>
      <c r="Q39" s="107">
        <f t="shared" si="1"/>
        <v>0</v>
      </c>
      <c r="R39" s="110"/>
      <c r="S39" s="104">
        <f t="shared" si="2"/>
        <v>0</v>
      </c>
      <c r="T39" s="104">
        <f t="shared" si="3"/>
        <v>0</v>
      </c>
      <c r="U39" s="110"/>
      <c r="V39" s="110"/>
      <c r="W39" s="110"/>
      <c r="X39" s="110"/>
      <c r="Y39" s="110"/>
      <c r="Z39" s="110"/>
      <c r="AA39" s="110"/>
      <c r="AB39" s="110"/>
      <c r="AC39" s="111"/>
      <c r="AD39" s="111"/>
    </row>
    <row r="40" spans="1:30">
      <c r="B40" s="116"/>
      <c r="C40" s="98"/>
      <c r="D40" s="99"/>
      <c r="E40" s="99"/>
      <c r="F40" s="99"/>
      <c r="G40" s="99"/>
      <c r="H40" s="99"/>
      <c r="I40" s="99"/>
      <c r="J40" s="99"/>
      <c r="K40" s="99"/>
      <c r="L40" s="104">
        <f t="shared" si="0"/>
        <v>0</v>
      </c>
      <c r="M40" s="104">
        <f t="shared" si="0"/>
        <v>0</v>
      </c>
      <c r="N40" s="105"/>
      <c r="O40" s="106">
        <f t="array" ref="O40">SUM(IF('[1]6. Class A Consumption Data'!$B$492:$B$791=B40,'[1]6. Class A Consumption Data'!$E$492:$E$791))</f>
        <v>0</v>
      </c>
      <c r="P40" s="106">
        <f t="array" ref="P40">SUM(IF('[1]6. Class A Consumption Data'!$B$492:$B$791=B40,'[1]6. Class A Consumption Data'!$D$492:$D$791))</f>
        <v>0</v>
      </c>
      <c r="Q40" s="107">
        <f t="shared" si="1"/>
        <v>0</v>
      </c>
      <c r="R40" s="110"/>
      <c r="S40" s="104">
        <f t="shared" si="2"/>
        <v>0</v>
      </c>
      <c r="T40" s="104">
        <f t="shared" si="3"/>
        <v>0</v>
      </c>
      <c r="U40" s="110"/>
      <c r="V40" s="110"/>
      <c r="W40" s="110"/>
      <c r="X40" s="110"/>
      <c r="Y40" s="110"/>
      <c r="Z40" s="110"/>
      <c r="AA40" s="110"/>
      <c r="AB40" s="110"/>
      <c r="AC40" s="111"/>
      <c r="AD40" s="111"/>
    </row>
    <row r="41" spans="1:30" s="117" customFormat="1" ht="13.15">
      <c r="B41" s="118" t="s">
        <v>319</v>
      </c>
      <c r="C41" s="118"/>
      <c r="D41" s="119">
        <f t="shared" ref="D41:J41" si="4">SUM(D21:D40)</f>
        <v>0</v>
      </c>
      <c r="E41" s="119">
        <f t="shared" si="4"/>
        <v>0</v>
      </c>
      <c r="F41" s="119">
        <f t="shared" si="4"/>
        <v>0</v>
      </c>
      <c r="G41" s="119">
        <f t="shared" si="4"/>
        <v>0</v>
      </c>
      <c r="H41" s="119">
        <f t="shared" si="4"/>
        <v>0</v>
      </c>
      <c r="I41" s="120">
        <f t="shared" si="4"/>
        <v>0</v>
      </c>
      <c r="J41" s="107">
        <f t="shared" si="4"/>
        <v>0</v>
      </c>
      <c r="K41" s="107">
        <f t="shared" ref="K41:P41" si="5">SUM(K21:K40)</f>
        <v>0</v>
      </c>
      <c r="L41" s="107">
        <f t="shared" si="5"/>
        <v>0</v>
      </c>
      <c r="M41" s="107">
        <f t="shared" si="5"/>
        <v>0</v>
      </c>
      <c r="N41" s="107">
        <f t="shared" si="5"/>
        <v>0</v>
      </c>
      <c r="O41" s="107">
        <f t="shared" si="5"/>
        <v>0</v>
      </c>
      <c r="P41" s="107">
        <f t="shared" si="5"/>
        <v>0</v>
      </c>
      <c r="Q41" s="107">
        <f t="shared" si="1"/>
        <v>0</v>
      </c>
      <c r="R41" s="121"/>
      <c r="S41" s="122">
        <f t="shared" si="2"/>
        <v>0</v>
      </c>
      <c r="T41" s="107">
        <f t="shared" ref="T41:Z41" si="6">SUM(T21:T40)</f>
        <v>0</v>
      </c>
      <c r="U41" s="121">
        <f t="shared" si="6"/>
        <v>0</v>
      </c>
      <c r="V41" s="121">
        <f t="shared" si="6"/>
        <v>0</v>
      </c>
      <c r="W41" s="121">
        <f t="shared" si="6"/>
        <v>0</v>
      </c>
      <c r="X41" s="121">
        <f t="shared" si="6"/>
        <v>0</v>
      </c>
      <c r="Y41" s="121">
        <f t="shared" si="6"/>
        <v>0</v>
      </c>
      <c r="Z41" s="121">
        <f t="shared" si="6"/>
        <v>0</v>
      </c>
      <c r="AA41" s="121">
        <f>SUM(AA21:AA40)</f>
        <v>0</v>
      </c>
      <c r="AB41" s="121">
        <f>SUM(AB21:AB40)</f>
        <v>0</v>
      </c>
      <c r="AC41" s="120">
        <f>SUM(AC21:AC40)</f>
        <v>0</v>
      </c>
    </row>
    <row r="42" spans="1:30">
      <c r="B42" s="123"/>
      <c r="W42" s="124"/>
      <c r="Y42" s="124"/>
      <c r="Z42" s="124"/>
      <c r="AB42" s="124" t="s">
        <v>320</v>
      </c>
      <c r="AC42" s="125">
        <f>'[1]2b. Continuity Schedule'!BT88</f>
        <v>0</v>
      </c>
    </row>
    <row r="43" spans="1:30">
      <c r="B43" s="123"/>
      <c r="W43" s="124"/>
      <c r="Y43" s="124"/>
      <c r="Z43" s="124"/>
      <c r="AB43" s="124" t="s">
        <v>321</v>
      </c>
      <c r="AC43" s="126">
        <f>AC41-AC42</f>
        <v>0</v>
      </c>
    </row>
    <row r="44" spans="1:30">
      <c r="H44" s="127"/>
    </row>
    <row r="45" spans="1:30">
      <c r="A45" s="579"/>
      <c r="B45" s="579"/>
      <c r="C45" s="579"/>
      <c r="D45" s="579"/>
      <c r="E45" s="579"/>
      <c r="F45" s="579"/>
      <c r="G45" s="579"/>
      <c r="H45" s="579"/>
    </row>
    <row r="46" spans="1:30" ht="21" customHeight="1">
      <c r="A46" s="579"/>
      <c r="B46" s="579"/>
      <c r="C46" s="579"/>
      <c r="D46" s="579"/>
      <c r="E46" s="579"/>
      <c r="F46" s="579"/>
      <c r="G46" s="579"/>
      <c r="H46" s="579"/>
    </row>
    <row r="47" spans="1:30" ht="16.149999999999999">
      <c r="A47" s="579" t="s">
        <v>322</v>
      </c>
      <c r="B47" s="579"/>
      <c r="C47" s="579"/>
      <c r="D47" s="579"/>
      <c r="E47" s="579"/>
      <c r="F47" s="579"/>
      <c r="G47" s="579"/>
      <c r="H47" s="579"/>
    </row>
    <row r="49" spans="1:11" ht="16.149999999999999">
      <c r="A49" s="128" t="s">
        <v>323</v>
      </c>
    </row>
    <row r="51" spans="1:11" ht="16.149999999999999">
      <c r="A51" s="128" t="s">
        <v>324</v>
      </c>
    </row>
    <row r="52" spans="1:11" ht="13.5" customHeight="1"/>
    <row r="53" spans="1:11" ht="14.65" hidden="1">
      <c r="A53" s="123"/>
    </row>
    <row r="54" spans="1:11" ht="14.65" hidden="1"/>
    <row r="55" spans="1:11" ht="33" customHeight="1">
      <c r="A55" s="583" t="s">
        <v>325</v>
      </c>
      <c r="B55" s="583"/>
      <c r="C55" s="583"/>
      <c r="D55" s="583"/>
      <c r="E55" s="583"/>
      <c r="F55" s="583"/>
      <c r="G55" s="583"/>
      <c r="H55" s="583"/>
      <c r="I55" s="583"/>
      <c r="J55" s="583"/>
      <c r="K55" s="583"/>
    </row>
  </sheetData>
  <mergeCells count="38">
    <mergeCell ref="A47:H47"/>
    <mergeCell ref="A55:K55"/>
    <mergeCell ref="Z19:Z20"/>
    <mergeCell ref="AA19:AA20"/>
    <mergeCell ref="AB19:AB20"/>
    <mergeCell ref="I19:I20"/>
    <mergeCell ref="J19:J20"/>
    <mergeCell ref="K19:K20"/>
    <mergeCell ref="L19:L20"/>
    <mergeCell ref="M19:M20"/>
    <mergeCell ref="B19:B20"/>
    <mergeCell ref="C19:C20"/>
    <mergeCell ref="D19:D20"/>
    <mergeCell ref="E19:E20"/>
    <mergeCell ref="F19:F20"/>
    <mergeCell ref="G19:G20"/>
    <mergeCell ref="AC19:AC20"/>
    <mergeCell ref="AD19:AD20"/>
    <mergeCell ref="A45:H46"/>
    <mergeCell ref="T19:T20"/>
    <mergeCell ref="U19:U20"/>
    <mergeCell ref="V19:V20"/>
    <mergeCell ref="W19:W20"/>
    <mergeCell ref="X19:X20"/>
    <mergeCell ref="Y19:Y20"/>
    <mergeCell ref="N19:N20"/>
    <mergeCell ref="O19:O20"/>
    <mergeCell ref="P19:P20"/>
    <mergeCell ref="Q19:Q20"/>
    <mergeCell ref="R19:R20"/>
    <mergeCell ref="S19:S20"/>
    <mergeCell ref="H19:H20"/>
    <mergeCell ref="O18:Q18"/>
    <mergeCell ref="B16:I17"/>
    <mergeCell ref="E18:F18"/>
    <mergeCell ref="G18:H18"/>
    <mergeCell ref="J18:K18"/>
    <mergeCell ref="L18:M18"/>
  </mergeCells>
  <dataValidations count="1">
    <dataValidation type="list" allowBlank="1" showInputMessage="1" showErrorMessage="1" sqref="C21:C40" xr:uid="{00000000-0002-0000-0400-000000000000}">
      <formula1>"kWh, kW, # of Customers"</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82"/>
  <sheetViews>
    <sheetView topLeftCell="B1" workbookViewId="0">
      <selection activeCell="G91" sqref="G91"/>
    </sheetView>
  </sheetViews>
  <sheetFormatPr defaultColWidth="9" defaultRowHeight="13.15"/>
  <cols>
    <col min="1" max="1" width="5.5703125" style="123" hidden="1" customWidth="1"/>
    <col min="2" max="2" width="79.5703125" style="123" customWidth="1"/>
    <col min="3" max="3" width="9" style="123"/>
    <col min="4" max="5" width="14.5703125" style="175" customWidth="1"/>
    <col min="6" max="25" width="24" style="175" customWidth="1"/>
    <col min="26" max="26" width="9" style="123"/>
    <col min="27" max="28" width="0" style="123" hidden="1" customWidth="1"/>
    <col min="29" max="16384" width="9" style="123"/>
  </cols>
  <sheetData>
    <row r="1" spans="1:27" ht="143.25" customHeight="1">
      <c r="AA1" s="123">
        <v>21</v>
      </c>
    </row>
    <row r="2" spans="1:27" ht="12.4">
      <c r="AA2" s="123">
        <v>22</v>
      </c>
    </row>
    <row r="4" spans="1:27" ht="39" customHeight="1">
      <c r="A4" s="123">
        <v>1</v>
      </c>
      <c r="D4" s="176" t="s">
        <v>326</v>
      </c>
      <c r="E4" s="177" t="s">
        <v>327</v>
      </c>
      <c r="F4" s="176" t="str">
        <f>IF(LEN(TRIM('[1]4. Billing Determinants'!$B21))=0, "", UPPER('[1]4. Billing Determinants'!$B21))</f>
        <v>0</v>
      </c>
      <c r="G4" s="176">
        <f>IF(LEN(TRIM('[1]4. Billing Determinants'!$B22))=0, "", '[1]4. Billing Determinants'!$B22)</f>
        <v>0</v>
      </c>
      <c r="H4" s="176">
        <f>IF(LEN(TRIM('[1]4. Billing Determinants'!$B23))=0, "", '[1]4. Billing Determinants'!$B23)</f>
        <v>0</v>
      </c>
      <c r="I4" s="176">
        <f>IF(LEN(TRIM('[1]4. Billing Determinants'!$B24))=0, "", '[1]4. Billing Determinants'!$B24)</f>
        <v>0</v>
      </c>
      <c r="J4" s="176">
        <f>IF(LEN(TRIM('[1]4. Billing Determinants'!$B25))=0, "", '[1]4. Billing Determinants'!$B25)</f>
        <v>0</v>
      </c>
      <c r="K4" s="176">
        <f>IF(LEN(TRIM('[1]4. Billing Determinants'!$B26))=0, "", '[1]4. Billing Determinants'!$B26)</f>
        <v>0</v>
      </c>
      <c r="L4" s="176">
        <f>IF(LEN(TRIM('[1]4. Billing Determinants'!$B27))=0, "", '[1]4. Billing Determinants'!$B27)</f>
        <v>0</v>
      </c>
      <c r="M4" s="176">
        <f>IF(LEN(TRIM('[1]4. Billing Determinants'!$B28))=0, "", '[1]4. Billing Determinants'!$B28)</f>
        <v>0</v>
      </c>
      <c r="N4" s="176">
        <f>IF(LEN(TRIM('[1]4. Billing Determinants'!$B29))=0, "", '[1]4. Billing Determinants'!$B29)</f>
        <v>0</v>
      </c>
      <c r="O4" s="176">
        <f>IF(LEN(TRIM('[1]4. Billing Determinants'!$B30))=0, "", '[1]4. Billing Determinants'!$B30)</f>
        <v>0</v>
      </c>
      <c r="P4" s="176">
        <f>IF(LEN(TRIM('[1]4. Billing Determinants'!$B31))=0, "", '[1]4. Billing Determinants'!$B31)</f>
        <v>0</v>
      </c>
      <c r="Q4" s="176">
        <f>IF(LEN(TRIM('[1]4. Billing Determinants'!$B32))=0, "", '[1]4. Billing Determinants'!$B32)</f>
        <v>0</v>
      </c>
      <c r="R4" s="176">
        <f>IF(LEN(TRIM('[1]4. Billing Determinants'!$B33))=0, "", '[1]4. Billing Determinants'!$B33)</f>
        <v>0</v>
      </c>
      <c r="S4" s="176">
        <f>IF(LEN(TRIM('[1]4. Billing Determinants'!$B34))=0, "", '[1]4. Billing Determinants'!$B34)</f>
        <v>0</v>
      </c>
      <c r="T4" s="176">
        <f>IF(LEN(TRIM('[1]4. Billing Determinants'!$B35))=0, "", '[1]4. Billing Determinants'!$B35)</f>
        <v>0</v>
      </c>
      <c r="U4" s="176">
        <f>IF(LEN(TRIM('[1]4. Billing Determinants'!$B36))=0, "", '[1]4. Billing Determinants'!$B36)</f>
        <v>0</v>
      </c>
      <c r="V4" s="176">
        <f>IF(LEN(TRIM('[1]4. Billing Determinants'!$B37))=0, "", '[1]4. Billing Determinants'!$B37)</f>
        <v>0</v>
      </c>
      <c r="W4" s="176">
        <f>IF(LEN(TRIM('[1]4. Billing Determinants'!$B38))=0, "", '[1]4. Billing Determinants'!$B38)</f>
        <v>0</v>
      </c>
      <c r="X4" s="176">
        <f>IF(LEN(TRIM('[1]4. Billing Determinants'!$B39))=0, "", '[1]4. Billing Determinants'!$B39)</f>
        <v>0</v>
      </c>
      <c r="Y4" s="176">
        <f>IF(LEN(TRIM('[1]4. Billing Determinants'!$B40))=0, "", '[1]4. Billing Determinants'!$B40)</f>
        <v>0</v>
      </c>
    </row>
    <row r="5" spans="1:27" ht="12.4">
      <c r="A5" s="123">
        <v>2</v>
      </c>
      <c r="B5" s="178" t="s">
        <v>152</v>
      </c>
      <c r="C5" s="179">
        <v>1550</v>
      </c>
      <c r="D5" s="180"/>
      <c r="E5" s="181" t="s">
        <v>328</v>
      </c>
      <c r="F5" s="180">
        <f>IFERROR(IF(F$4="",0,IF($E5="kWh",VLOOKUP(F$4,'[1]4. Billing Determinants'!$B$19:$R$41,4,0)/'[1]4. Billing Determinants'!$E$41*$D5,IF($E5="kW",VLOOKUP(F$4,'[1]4. Billing Determinants'!$B$19:$R$41,5,0)/'[1]4. Billing Determinants'!$F$41*$D5,IF($E5="Non-RPP kWh",VLOOKUP(F$4,'[1]4. Billing Determinants'!$B$19:$R$41,6,0)/'[1]4. Billing Determinants'!$G$41*$D5,IF($E5="Distribution Rev.",VLOOKUP(F$4,'[1]4. Billing Determinants'!$B$19:$R$41,8,0)/'[1]4. Billing Determinants'!$I$41*$D5, VLOOKUP(F$4,'[1]4. Billing Determinants'!$B$19:$R$41,3,0)/'[1]4. Billing Determinants'!$D$41*$D5))))),0)</f>
        <v>0</v>
      </c>
      <c r="G5" s="180">
        <f>IFERROR(IF(G$4="",0,IF($E5="kWh",VLOOKUP(G$4,'[1]4. Billing Determinants'!$B$19:$R$41,4,0)/'[1]4. Billing Determinants'!$E$41*$D5,IF($E5="kW",VLOOKUP(G$4,'[1]4. Billing Determinants'!$B$19:$R$41,5,0)/'[1]4. Billing Determinants'!$F$41*$D5,IF($E5="Non-RPP kWh",VLOOKUP(G$4,'[1]4. Billing Determinants'!$B$19:$R$41,6,0)/'[1]4. Billing Determinants'!$G$41*$D5,IF($E5="Distribution Rev.",VLOOKUP(G$4,'[1]4. Billing Determinants'!$B$19:$R$41,8,0)/'[1]4. Billing Determinants'!$I$41*$D5, VLOOKUP(G$4,'[1]4. Billing Determinants'!$B$19:$R$41,3,0)/'[1]4. Billing Determinants'!$D$41*$D5))))),0)</f>
        <v>0</v>
      </c>
      <c r="H5" s="180">
        <f>IFERROR(IF(H$4="",0,IF($E5="kWh",VLOOKUP(H$4,'[1]4. Billing Determinants'!$B$19:$R$41,4,0)/'[1]4. Billing Determinants'!$E$41*$D5,IF($E5="kW",VLOOKUP(H$4,'[1]4. Billing Determinants'!$B$19:$R$41,5,0)/'[1]4. Billing Determinants'!$F$41*$D5,IF($E5="Non-RPP kWh",VLOOKUP(H$4,'[1]4. Billing Determinants'!$B$19:$R$41,6,0)/'[1]4. Billing Determinants'!$G$41*$D5,IF($E5="Distribution Rev.",VLOOKUP(H$4,'[1]4. Billing Determinants'!$B$19:$R$41,8,0)/'[1]4. Billing Determinants'!$I$41*$D5, VLOOKUP(H$4,'[1]4. Billing Determinants'!$B$19:$R$41,3,0)/'[1]4. Billing Determinants'!$D$41*$D5))))),0)</f>
        <v>0</v>
      </c>
      <c r="I5" s="180">
        <f>IFERROR(IF(I$4="",0,IF($E5="kWh",VLOOKUP(I$4,'[1]4. Billing Determinants'!$B$19:$R$41,4,0)/'[1]4. Billing Determinants'!$E$41*$D5,IF($E5="kW",VLOOKUP(I$4,'[1]4. Billing Determinants'!$B$19:$R$41,5,0)/'[1]4. Billing Determinants'!$F$41*$D5,IF($E5="Non-RPP kWh",VLOOKUP(I$4,'[1]4. Billing Determinants'!$B$19:$R$41,6,0)/'[1]4. Billing Determinants'!$G$41*$D5,IF($E5="Distribution Rev.",VLOOKUP(I$4,'[1]4. Billing Determinants'!$B$19:$R$41,8,0)/'[1]4. Billing Determinants'!$I$41*$D5, VLOOKUP(I$4,'[1]4. Billing Determinants'!$B$19:$R$41,3,0)/'[1]4. Billing Determinants'!$D$41*$D5))))),0)</f>
        <v>0</v>
      </c>
      <c r="J5" s="180">
        <f>IFERROR(IF(J$4="",0,IF($E5="kWh",VLOOKUP(J$4,'[1]4. Billing Determinants'!$B$19:$R$41,4,0)/'[1]4. Billing Determinants'!$E$41*$D5,IF($E5="kW",VLOOKUP(J$4,'[1]4. Billing Determinants'!$B$19:$R$41,5,0)/'[1]4. Billing Determinants'!$F$41*$D5,IF($E5="Non-RPP kWh",VLOOKUP(J$4,'[1]4. Billing Determinants'!$B$19:$R$41,6,0)/'[1]4. Billing Determinants'!$G$41*$D5,IF($E5="Distribution Rev.",VLOOKUP(J$4,'[1]4. Billing Determinants'!$B$19:$R$41,8,0)/'[1]4. Billing Determinants'!$I$41*$D5, VLOOKUP(J$4,'[1]4. Billing Determinants'!$B$19:$R$41,3,0)/'[1]4. Billing Determinants'!$D$41*$D5))))),0)</f>
        <v>0</v>
      </c>
      <c r="K5" s="180">
        <f>IFERROR(IF(K$4="",0,IF($E5="kWh",VLOOKUP(K$4,'[1]4. Billing Determinants'!$B$19:$R$41,4,0)/'[1]4. Billing Determinants'!$E$41*$D5,IF($E5="kW",VLOOKUP(K$4,'[1]4. Billing Determinants'!$B$19:$R$41,5,0)/'[1]4. Billing Determinants'!$F$41*$D5,IF($E5="Non-RPP kWh",VLOOKUP(K$4,'[1]4. Billing Determinants'!$B$19:$R$41,6,0)/'[1]4. Billing Determinants'!$G$41*$D5,IF($E5="Distribution Rev.",VLOOKUP(K$4,'[1]4. Billing Determinants'!$B$19:$R$41,8,0)/'[1]4. Billing Determinants'!$I$41*$D5, VLOOKUP(K$4,'[1]4. Billing Determinants'!$B$19:$R$41,3,0)/'[1]4. Billing Determinants'!$D$41*$D5))))),0)</f>
        <v>0</v>
      </c>
      <c r="L5" s="180">
        <f>IFERROR(IF(L$4="",0,IF($E5="kWh",VLOOKUP(L$4,'[1]4. Billing Determinants'!$B$19:$R$41,4,0)/'[1]4. Billing Determinants'!$E$41*$D5,IF($E5="kW",VLOOKUP(L$4,'[1]4. Billing Determinants'!$B$19:$R$41,5,0)/'[1]4. Billing Determinants'!$F$41*$D5,IF($E5="Non-RPP kWh",VLOOKUP(L$4,'[1]4. Billing Determinants'!$B$19:$R$41,6,0)/'[1]4. Billing Determinants'!$G$41*$D5,IF($E5="Distribution Rev.",VLOOKUP(L$4,'[1]4. Billing Determinants'!$B$19:$R$41,8,0)/'[1]4. Billing Determinants'!$I$41*$D5, VLOOKUP(L$4,'[1]4. Billing Determinants'!$B$19:$R$41,3,0)/'[1]4. Billing Determinants'!$D$41*$D5))))),0)</f>
        <v>0</v>
      </c>
      <c r="M5" s="180">
        <f>IFERROR(IF(M$4="",0,IF($E5="kWh",VLOOKUP(M$4,'[1]4. Billing Determinants'!$B$19:$R$41,4,0)/'[1]4. Billing Determinants'!$E$41*$D5,IF($E5="kW",VLOOKUP(M$4,'[1]4. Billing Determinants'!$B$19:$R$41,5,0)/'[1]4. Billing Determinants'!$F$41*$D5,IF($E5="Non-RPP kWh",VLOOKUP(M$4,'[1]4. Billing Determinants'!$B$19:$R$41,6,0)/'[1]4. Billing Determinants'!$G$41*$D5,IF($E5="Distribution Rev.",VLOOKUP(M$4,'[1]4. Billing Determinants'!$B$19:$R$41,8,0)/'[1]4. Billing Determinants'!$I$41*$D5, VLOOKUP(M$4,'[1]4. Billing Determinants'!$B$19:$R$41,3,0)/'[1]4. Billing Determinants'!$D$41*$D5))))),0)</f>
        <v>0</v>
      </c>
      <c r="N5" s="180">
        <f>IFERROR(IF(N$4="",0,IF($E5="kWh",VLOOKUP(N$4,'[1]4. Billing Determinants'!$B$19:$R$41,4,0)/'[1]4. Billing Determinants'!$E$41*$D5,IF($E5="kW",VLOOKUP(N$4,'[1]4. Billing Determinants'!$B$19:$R$41,5,0)/'[1]4. Billing Determinants'!$F$41*$D5,IF($E5="Non-RPP kWh",VLOOKUP(N$4,'[1]4. Billing Determinants'!$B$19:$R$41,6,0)/'[1]4. Billing Determinants'!$G$41*$D5,IF($E5="Distribution Rev.",VLOOKUP(N$4,'[1]4. Billing Determinants'!$B$19:$R$41,8,0)/'[1]4. Billing Determinants'!$I$41*$D5, VLOOKUP(N$4,'[1]4. Billing Determinants'!$B$19:$R$41,3,0)/'[1]4. Billing Determinants'!$D$41*$D5))))),0)</f>
        <v>0</v>
      </c>
      <c r="O5" s="180">
        <f>IFERROR(IF(O$4="",0,IF($E5="kWh",VLOOKUP(O$4,'[1]4. Billing Determinants'!$B$19:$R$41,4,0)/'[1]4. Billing Determinants'!$E$41*$D5,IF($E5="kW",VLOOKUP(O$4,'[1]4. Billing Determinants'!$B$19:$R$41,5,0)/'[1]4. Billing Determinants'!$F$41*$D5,IF($E5="Non-RPP kWh",VLOOKUP(O$4,'[1]4. Billing Determinants'!$B$19:$R$41,6,0)/'[1]4. Billing Determinants'!$G$41*$D5,IF($E5="Distribution Rev.",VLOOKUP(O$4,'[1]4. Billing Determinants'!$B$19:$R$41,8,0)/'[1]4. Billing Determinants'!$I$41*$D5, VLOOKUP(O$4,'[1]4. Billing Determinants'!$B$19:$R$41,3,0)/'[1]4. Billing Determinants'!$D$41*$D5))))),0)</f>
        <v>0</v>
      </c>
      <c r="P5" s="180">
        <f>IFERROR(IF(P$4="",0,IF($E5="kWh",VLOOKUP(P$4,'[1]4. Billing Determinants'!$B$19:$R$41,4,0)/'[1]4. Billing Determinants'!$E$41*$D5,IF($E5="kW",VLOOKUP(P$4,'[1]4. Billing Determinants'!$B$19:$R$41,5,0)/'[1]4. Billing Determinants'!$F$41*$D5,IF($E5="Non-RPP kWh",VLOOKUP(P$4,'[1]4. Billing Determinants'!$B$19:$R$41,6,0)/'[1]4. Billing Determinants'!$G$41*$D5,IF($E5="Distribution Rev.",VLOOKUP(P$4,'[1]4. Billing Determinants'!$B$19:$R$41,8,0)/'[1]4. Billing Determinants'!$I$41*$D5, VLOOKUP(P$4,'[1]4. Billing Determinants'!$B$19:$R$41,3,0)/'[1]4. Billing Determinants'!$D$41*$D5))))),0)</f>
        <v>0</v>
      </c>
      <c r="Q5" s="180">
        <f>IFERROR(IF(Q$4="",0,IF($E5="kWh",VLOOKUP(Q$4,'[1]4. Billing Determinants'!$B$19:$R$41,4,0)/'[1]4. Billing Determinants'!$E$41*$D5,IF($E5="kW",VLOOKUP(Q$4,'[1]4. Billing Determinants'!$B$19:$R$41,5,0)/'[1]4. Billing Determinants'!$F$41*$D5,IF($E5="Non-RPP kWh",VLOOKUP(Q$4,'[1]4. Billing Determinants'!$B$19:$R$41,6,0)/'[1]4. Billing Determinants'!$G$41*$D5,IF($E5="Distribution Rev.",VLOOKUP(Q$4,'[1]4. Billing Determinants'!$B$19:$R$41,8,0)/'[1]4. Billing Determinants'!$I$41*$D5, VLOOKUP(Q$4,'[1]4. Billing Determinants'!$B$19:$R$41,3,0)/'[1]4. Billing Determinants'!$D$41*$D5))))),0)</f>
        <v>0</v>
      </c>
      <c r="R5" s="180">
        <f>IFERROR(IF(R$4="",0,IF($E5="kWh",VLOOKUP(R$4,'[1]4. Billing Determinants'!$B$19:$R$41,4,0)/'[1]4. Billing Determinants'!$E$41*$D5,IF($E5="kW",VLOOKUP(R$4,'[1]4. Billing Determinants'!$B$19:$R$41,5,0)/'[1]4. Billing Determinants'!$F$41*$D5,IF($E5="Non-RPP kWh",VLOOKUP(R$4,'[1]4. Billing Determinants'!$B$19:$R$41,6,0)/'[1]4. Billing Determinants'!$G$41*$D5,IF($E5="Distribution Rev.",VLOOKUP(R$4,'[1]4. Billing Determinants'!$B$19:$R$41,8,0)/'[1]4. Billing Determinants'!$I$41*$D5, VLOOKUP(R$4,'[1]4. Billing Determinants'!$B$19:$R$41,3,0)/'[1]4. Billing Determinants'!$D$41*$D5))))),0)</f>
        <v>0</v>
      </c>
      <c r="S5" s="180">
        <f>IFERROR(IF(S$4="",0,IF($E5="kWh",VLOOKUP(S$4,'[1]4. Billing Determinants'!$B$19:$R$41,4,0)/'[1]4. Billing Determinants'!$E$41*$D5,IF($E5="kW",VLOOKUP(S$4,'[1]4. Billing Determinants'!$B$19:$R$41,5,0)/'[1]4. Billing Determinants'!$F$41*$D5,IF($E5="Non-RPP kWh",VLOOKUP(S$4,'[1]4. Billing Determinants'!$B$19:$R$41,6,0)/'[1]4. Billing Determinants'!$G$41*$D5,IF($E5="Distribution Rev.",VLOOKUP(S$4,'[1]4. Billing Determinants'!$B$19:$R$41,8,0)/'[1]4. Billing Determinants'!$I$41*$D5, VLOOKUP(S$4,'[1]4. Billing Determinants'!$B$19:$R$41,3,0)/'[1]4. Billing Determinants'!$D$41*$D5))))),0)</f>
        <v>0</v>
      </c>
      <c r="T5" s="180">
        <f>IFERROR(IF(T$4="",0,IF($E5="kWh",VLOOKUP(T$4,'[1]4. Billing Determinants'!$B$19:$R$41,4,0)/'[1]4. Billing Determinants'!$E$41*$D5,IF($E5="kW",VLOOKUP(T$4,'[1]4. Billing Determinants'!$B$19:$R$41,5,0)/'[1]4. Billing Determinants'!$F$41*$D5,IF($E5="Non-RPP kWh",VLOOKUP(T$4,'[1]4. Billing Determinants'!$B$19:$R$41,6,0)/'[1]4. Billing Determinants'!$G$41*$D5,IF($E5="Distribution Rev.",VLOOKUP(T$4,'[1]4. Billing Determinants'!$B$19:$R$41,8,0)/'[1]4. Billing Determinants'!$I$41*$D5, VLOOKUP(T$4,'[1]4. Billing Determinants'!$B$19:$R$41,3,0)/'[1]4. Billing Determinants'!$D$41*$D5))))),0)</f>
        <v>0</v>
      </c>
      <c r="U5" s="180">
        <f>IFERROR(IF(U$4="",0,IF($E5="kWh",VLOOKUP(U$4,'[1]4. Billing Determinants'!$B$19:$R$41,4,0)/'[1]4. Billing Determinants'!$E$41*$D5,IF($E5="kW",VLOOKUP(U$4,'[1]4. Billing Determinants'!$B$19:$R$41,5,0)/'[1]4. Billing Determinants'!$F$41*$D5,IF($E5="Non-RPP kWh",VLOOKUP(U$4,'[1]4. Billing Determinants'!$B$19:$R$41,6,0)/'[1]4. Billing Determinants'!$G$41*$D5,IF($E5="Distribution Rev.",VLOOKUP(U$4,'[1]4. Billing Determinants'!$B$19:$R$41,8,0)/'[1]4. Billing Determinants'!$I$41*$D5, VLOOKUP(U$4,'[1]4. Billing Determinants'!$B$19:$R$41,3,0)/'[1]4. Billing Determinants'!$D$41*$D5))))),0)</f>
        <v>0</v>
      </c>
      <c r="V5" s="180">
        <f>IFERROR(IF(V$4="",0,IF($E5="kWh",VLOOKUP(V$4,'[1]4. Billing Determinants'!$B$19:$R$41,4,0)/'[1]4. Billing Determinants'!$E$41*$D5,IF($E5="kW",VLOOKUP(V$4,'[1]4. Billing Determinants'!$B$19:$R$41,5,0)/'[1]4. Billing Determinants'!$F$41*$D5,IF($E5="Non-RPP kWh",VLOOKUP(V$4,'[1]4. Billing Determinants'!$B$19:$R$41,6,0)/'[1]4. Billing Determinants'!$G$41*$D5,IF($E5="Distribution Rev.",VLOOKUP(V$4,'[1]4. Billing Determinants'!$B$19:$R$41,8,0)/'[1]4. Billing Determinants'!$I$41*$D5, VLOOKUP(V$4,'[1]4. Billing Determinants'!$B$19:$R$41,3,0)/'[1]4. Billing Determinants'!$D$41*$D5))))),0)</f>
        <v>0</v>
      </c>
      <c r="W5" s="180">
        <f>IFERROR(IF(W$4="",0,IF($E5="kWh",VLOOKUP(W$4,'[1]4. Billing Determinants'!$B$19:$R$41,4,0)/'[1]4. Billing Determinants'!$E$41*$D5,IF($E5="kW",VLOOKUP(W$4,'[1]4. Billing Determinants'!$B$19:$R$41,5,0)/'[1]4. Billing Determinants'!$F$41*$D5,IF($E5="Non-RPP kWh",VLOOKUP(W$4,'[1]4. Billing Determinants'!$B$19:$R$41,6,0)/'[1]4. Billing Determinants'!$G$41*$D5,IF($E5="Distribution Rev.",VLOOKUP(W$4,'[1]4. Billing Determinants'!$B$19:$R$41,8,0)/'[1]4. Billing Determinants'!$I$41*$D5, VLOOKUP(W$4,'[1]4. Billing Determinants'!$B$19:$R$41,3,0)/'[1]4. Billing Determinants'!$D$41*$D5))))),0)</f>
        <v>0</v>
      </c>
      <c r="X5" s="180">
        <f>IFERROR(IF(X$4="",0,IF($E5="kWh",VLOOKUP(X$4,'[1]4. Billing Determinants'!$B$19:$R$41,4,0)/'[1]4. Billing Determinants'!$E$41*$D5,IF($E5="kW",VLOOKUP(X$4,'[1]4. Billing Determinants'!$B$19:$R$41,5,0)/'[1]4. Billing Determinants'!$F$41*$D5,IF($E5="Non-RPP kWh",VLOOKUP(X$4,'[1]4. Billing Determinants'!$B$19:$R$41,6,0)/'[1]4. Billing Determinants'!$G$41*$D5,IF($E5="Distribution Rev.",VLOOKUP(X$4,'[1]4. Billing Determinants'!$B$19:$R$41,8,0)/'[1]4. Billing Determinants'!$I$41*$D5, VLOOKUP(X$4,'[1]4. Billing Determinants'!$B$19:$R$41,3,0)/'[1]4. Billing Determinants'!$D$41*$D5))))),0)</f>
        <v>0</v>
      </c>
      <c r="Y5" s="180">
        <f>IFERROR(IF(Y$4="",0,IF($E5="kWh",VLOOKUP(Y$4,'[1]4. Billing Determinants'!$B$19:$R$41,4,0)/'[1]4. Billing Determinants'!$E$41*$D5,IF($E5="kW",VLOOKUP(Y$4,'[1]4. Billing Determinants'!$B$19:$R$41,5,0)/'[1]4. Billing Determinants'!$F$41*$D5,IF($E5="Non-RPP kWh",VLOOKUP(Y$4,'[1]4. Billing Determinants'!$B$19:$R$41,6,0)/'[1]4. Billing Determinants'!$G$41*$D5,IF($E5="Distribution Rev.",VLOOKUP(Y$4,'[1]4. Billing Determinants'!$B$19:$R$41,8,0)/'[1]4. Billing Determinants'!$I$41*$D5, VLOOKUP(Y$4,'[1]4. Billing Determinants'!$B$19:$R$41,3,0)/'[1]4. Billing Determinants'!$D$41*$D5))))),0)</f>
        <v>0</v>
      </c>
    </row>
    <row r="6" spans="1:27" ht="12.4">
      <c r="A6" s="123">
        <v>3</v>
      </c>
      <c r="B6" s="178" t="s">
        <v>154</v>
      </c>
      <c r="C6" s="179">
        <v>1551</v>
      </c>
      <c r="D6" s="180"/>
      <c r="E6" s="182" t="s">
        <v>294</v>
      </c>
      <c r="F6" s="183">
        <f>(1/(1+2))*D6</f>
        <v>0</v>
      </c>
      <c r="G6" s="183">
        <f>(2/(1+2))*D6</f>
        <v>0</v>
      </c>
      <c r="H6" s="183">
        <v>0</v>
      </c>
      <c r="I6" s="180">
        <v>0</v>
      </c>
      <c r="J6" s="180">
        <v>0</v>
      </c>
      <c r="K6" s="180">
        <v>0</v>
      </c>
      <c r="L6" s="180">
        <v>0</v>
      </c>
      <c r="M6" s="180">
        <v>0</v>
      </c>
      <c r="N6" s="180">
        <v>0</v>
      </c>
      <c r="O6" s="180">
        <v>0</v>
      </c>
      <c r="P6" s="180">
        <v>0</v>
      </c>
      <c r="Q6" s="180">
        <v>0</v>
      </c>
      <c r="R6" s="180">
        <v>0</v>
      </c>
      <c r="S6" s="180">
        <v>0</v>
      </c>
      <c r="T6" s="180">
        <v>0</v>
      </c>
      <c r="U6" s="180">
        <v>0</v>
      </c>
      <c r="V6" s="180">
        <v>0</v>
      </c>
      <c r="W6" s="180">
        <v>0</v>
      </c>
      <c r="X6" s="180">
        <v>0</v>
      </c>
      <c r="Y6" s="180">
        <v>0</v>
      </c>
    </row>
    <row r="7" spans="1:27" ht="12.4">
      <c r="A7" s="123">
        <v>4</v>
      </c>
      <c r="B7" s="178" t="s">
        <v>329</v>
      </c>
      <c r="C7" s="179">
        <v>1580</v>
      </c>
      <c r="D7" s="180"/>
      <c r="E7" s="181" t="s">
        <v>328</v>
      </c>
      <c r="F7" s="180">
        <f>IFERROR(IF(F$4="",0,IF($E7="kWh",VLOOKUP(F$4,'[1]4. Billing Determinants'!$B$19:$R$41,11,0)/'[1]4. Billing Determinants'!$L$41*$D7,IF($E7="kW",VLOOKUP(F$4,'[1]4. Billing Determinants'!$B$19:$R$41,12,0)/'[1]4. Billing Determinants'!$M$41*$D7,))),0)</f>
        <v>0</v>
      </c>
      <c r="G7" s="180">
        <f>IFERROR(IF(G$4="",0,IF($E7="kWh",VLOOKUP(G$4,'[1]4. Billing Determinants'!$B$19:$R$41,11,0)/'[1]4. Billing Determinants'!$L$41*$D7,IF($E7="kW",VLOOKUP(G$4,'[1]4. Billing Determinants'!$B$19:$R$41,12,0)/'[1]4. Billing Determinants'!$M$41*$D7,))),0)</f>
        <v>0</v>
      </c>
      <c r="H7" s="180">
        <f>IFERROR(IF(H$4="",0,IF($E7="kWh",VLOOKUP(H$4,'[1]4. Billing Determinants'!$B$19:$R$41,11,0)/'[1]4. Billing Determinants'!$L$41*$D7,IF($E7="kW",VLOOKUP(H$4,'[1]4. Billing Determinants'!$B$19:$R$41,12,0)/'[1]4. Billing Determinants'!$M$41*$D7,))),0)</f>
        <v>0</v>
      </c>
      <c r="I7" s="180">
        <f>IFERROR(IF(I$4="",0,IF($E7="kWh",VLOOKUP(I$4,'[1]4. Billing Determinants'!$B$19:$R$41,11,0)/'[1]4. Billing Determinants'!$L$41*$D7,IF($E7="kW",VLOOKUP(I$4,'[1]4. Billing Determinants'!$B$19:$R$41,12,0)/'[1]4. Billing Determinants'!$M$41*$D7,))),0)</f>
        <v>0</v>
      </c>
      <c r="J7" s="180">
        <f>IFERROR(IF(J$4="",0,IF($E7="kWh",VLOOKUP(J$4,'[1]4. Billing Determinants'!$B$19:$R$41,11,0)/'[1]4. Billing Determinants'!$L$41*$D7,IF($E7="kW",VLOOKUP(J$4,'[1]4. Billing Determinants'!$B$19:$R$41,12,0)/'[1]4. Billing Determinants'!$M$41*$D7,))),0)</f>
        <v>0</v>
      </c>
      <c r="K7" s="180">
        <f>IFERROR(IF(K$4="",0,IF($E7="kWh",VLOOKUP(K$4,'[1]4. Billing Determinants'!$B$19:$R$41,11,0)/'[1]4. Billing Determinants'!$L$41*$D7,IF($E7="kW",VLOOKUP(K$4,'[1]4. Billing Determinants'!$B$19:$R$41,12,0)/'[1]4. Billing Determinants'!$M$41*$D7,))),0)</f>
        <v>0</v>
      </c>
      <c r="L7" s="180">
        <f>IFERROR(IF(L$4="",0,IF($E7="kWh",VLOOKUP(L$4,'[1]4. Billing Determinants'!$B$19:$R$41,11,0)/'[1]4. Billing Determinants'!$L$41*$D7,IF($E7="kW",VLOOKUP(L$4,'[1]4. Billing Determinants'!$B$19:$R$41,12,0)/'[1]4. Billing Determinants'!$M$41*$D7,))),0)</f>
        <v>0</v>
      </c>
      <c r="M7" s="180">
        <f>IFERROR(IF(M$4="",0,IF($E7="kWh",VLOOKUP(M$4,'[1]4. Billing Determinants'!$B$19:$R$41,11,0)/'[1]4. Billing Determinants'!$L$41*$D7,IF($E7="kW",VLOOKUP(M$4,'[1]4. Billing Determinants'!$B$19:$R$41,12,0)/'[1]4. Billing Determinants'!$M$41*$D7,))),0)</f>
        <v>0</v>
      </c>
      <c r="N7" s="180">
        <f>IFERROR(IF(N$4="",0,IF($E7="kWh",VLOOKUP(N$4,'[1]4. Billing Determinants'!$B$19:$R$41,11,0)/'[1]4. Billing Determinants'!$L$41*$D7,IF($E7="kW",VLOOKUP(N$4,'[1]4. Billing Determinants'!$B$19:$R$41,12,0)/'[1]4. Billing Determinants'!$M$41*$D7,))),0)</f>
        <v>0</v>
      </c>
      <c r="O7" s="180">
        <f>IFERROR(IF(O$4="",0,IF($E7="kWh",VLOOKUP(O$4,'[1]4. Billing Determinants'!$B$19:$R$41,11,0)/'[1]4. Billing Determinants'!$L$41*$D7,IF($E7="kW",VLOOKUP(O$4,'[1]4. Billing Determinants'!$B$19:$R$41,12,0)/'[1]4. Billing Determinants'!$M$41*$D7,))),0)</f>
        <v>0</v>
      </c>
      <c r="P7" s="180">
        <f>IFERROR(IF(P$4="",0,IF($E7="kWh",VLOOKUP(P$4,'[1]4. Billing Determinants'!$B$19:$R$41,11,0)/'[1]4. Billing Determinants'!$L$41*$D7,IF($E7="kW",VLOOKUP(P$4,'[1]4. Billing Determinants'!$B$19:$R$41,12,0)/'[1]4. Billing Determinants'!$M$41*$D7,))),0)</f>
        <v>0</v>
      </c>
      <c r="Q7" s="180">
        <f>IFERROR(IF(Q$4="",0,IF($E7="kWh",VLOOKUP(Q$4,'[1]4. Billing Determinants'!$B$19:$R$41,11,0)/'[1]4. Billing Determinants'!$L$41*$D7,IF($E7="kW",VLOOKUP(Q$4,'[1]4. Billing Determinants'!$B$19:$R$41,12,0)/'[1]4. Billing Determinants'!$M$41*$D7,))),0)</f>
        <v>0</v>
      </c>
      <c r="R7" s="180">
        <f>IFERROR(IF(R$4="",0,IF($E7="kWh",VLOOKUP(R$4,'[1]4. Billing Determinants'!$B$19:$R$41,11,0)/'[1]4. Billing Determinants'!$L$41*$D7,IF($E7="kW",VLOOKUP(R$4,'[1]4. Billing Determinants'!$B$19:$R$41,12,0)/'[1]4. Billing Determinants'!$M$41*$D7,))),0)</f>
        <v>0</v>
      </c>
      <c r="S7" s="180">
        <f>IFERROR(IF(S$4="",0,IF($E7="kWh",VLOOKUP(S$4,'[1]4. Billing Determinants'!$B$19:$R$41,11,0)/'[1]4. Billing Determinants'!$L$41*$D7,IF($E7="kW",VLOOKUP(S$4,'[1]4. Billing Determinants'!$B$19:$R$41,12,0)/'[1]4. Billing Determinants'!$M$41*$D7,))),0)</f>
        <v>0</v>
      </c>
      <c r="T7" s="180">
        <f>IFERROR(IF(T$4="",0,IF($E7="kWh",VLOOKUP(T$4,'[1]4. Billing Determinants'!$B$19:$R$41,11,0)/'[1]4. Billing Determinants'!$L$41*$D7,IF($E7="kW",VLOOKUP(T$4,'[1]4. Billing Determinants'!$B$19:$R$41,12,0)/'[1]4. Billing Determinants'!$M$41*$D7,))),0)</f>
        <v>0</v>
      </c>
      <c r="U7" s="180">
        <f>IFERROR(IF(U$4="",0,IF($E7="kWh",VLOOKUP(U$4,'[1]4. Billing Determinants'!$B$19:$R$41,11,0)/'[1]4. Billing Determinants'!$L$41*$D7,IF($E7="kW",VLOOKUP(U$4,'[1]4. Billing Determinants'!$B$19:$R$41,12,0)/'[1]4. Billing Determinants'!$M$41*$D7,))),0)</f>
        <v>0</v>
      </c>
      <c r="V7" s="180">
        <f>IFERROR(IF(V$4="",0,IF($E7="kWh",VLOOKUP(V$4,'[1]4. Billing Determinants'!$B$19:$R$41,11,0)/'[1]4. Billing Determinants'!$L$41*$D7,IF($E7="kW",VLOOKUP(V$4,'[1]4. Billing Determinants'!$B$19:$R$41,12,0)/'[1]4. Billing Determinants'!$M$41*$D7,))),0)</f>
        <v>0</v>
      </c>
      <c r="W7" s="180">
        <f>IFERROR(IF(W$4="",0,IF($E7="kWh",VLOOKUP(W$4,'[1]4. Billing Determinants'!$B$19:$R$41,11,0)/'[1]4. Billing Determinants'!$L$41*$D7,IF($E7="kW",VLOOKUP(W$4,'[1]4. Billing Determinants'!$B$19:$R$41,12,0)/'[1]4. Billing Determinants'!$M$41*$D7,))),0)</f>
        <v>0</v>
      </c>
      <c r="X7" s="180">
        <f>IFERROR(IF(X$4="",0,IF($E7="kWh",VLOOKUP(X$4,'[1]4. Billing Determinants'!$B$19:$R$41,11,0)/'[1]4. Billing Determinants'!$L$41*$D7,IF($E7="kW",VLOOKUP(X$4,'[1]4. Billing Determinants'!$B$19:$R$41,12,0)/'[1]4. Billing Determinants'!$M$41*$D7,))),0)</f>
        <v>0</v>
      </c>
      <c r="Y7" s="180">
        <f>IFERROR(IF(Y$4="",0,IF($E7="kWh",VLOOKUP(Y$4,'[1]4. Billing Determinants'!$B$19:$R$41,11,0)/'[1]4. Billing Determinants'!$L$41*$D7,IF($E7="kW",VLOOKUP(Y$4,'[1]4. Billing Determinants'!$B$19:$R$41,12,0)/'[1]4. Billing Determinants'!$M$41*$D7,))),0)</f>
        <v>0</v>
      </c>
    </row>
    <row r="8" spans="1:27" ht="12.4">
      <c r="A8" s="123">
        <v>5</v>
      </c>
      <c r="B8" s="178" t="s">
        <v>159</v>
      </c>
      <c r="C8" s="179">
        <v>1584</v>
      </c>
      <c r="D8" s="180"/>
      <c r="E8" s="181" t="s">
        <v>328</v>
      </c>
      <c r="F8" s="180">
        <f>IFERROR(IF(F$4="",0,IF($E8="kWh",VLOOKUP(F$4,'[1]4. Billing Determinants'!$B$19:$R$41,4,0)/'[1]4. Billing Determinants'!$E$41*$D8,IF($E8="kW",VLOOKUP(F$4,'[1]4. Billing Determinants'!$B$19:$R$41,5,0)/'[1]4. Billing Determinants'!$F$41*$D8,IF($E8="Non-RPP kWh",VLOOKUP(F$4,'[1]4. Billing Determinants'!$B$19:$R$41,6,0)/'[1]4. Billing Determinants'!$G$41*$D8,IF($E8="Distribution Rev.",VLOOKUP(F$4,'[1]4. Billing Determinants'!$B$19:$R$41,8,0)/'[1]4. Billing Determinants'!$I$41*$D8, VLOOKUP(F$4,'[1]4. Billing Determinants'!$B$19:$R$41,3,0)/'[1]4. Billing Determinants'!$D$41*$D8))))),0)</f>
        <v>0</v>
      </c>
      <c r="G8" s="180">
        <f>IFERROR(IF(G$4="",0,IF($E8="kWh",VLOOKUP(G$4,'[1]4. Billing Determinants'!$B$19:$R$41,4,0)/'[1]4. Billing Determinants'!$E$41*$D8,IF($E8="kW",VLOOKUP(G$4,'[1]4. Billing Determinants'!$B$19:$R$41,5,0)/'[1]4. Billing Determinants'!$F$41*$D8,IF($E8="Non-RPP kWh",VLOOKUP(G$4,'[1]4. Billing Determinants'!$B$19:$R$41,6,0)/'[1]4. Billing Determinants'!$G$41*$D8,IF($E8="Distribution Rev.",VLOOKUP(G$4,'[1]4. Billing Determinants'!$B$19:$R$41,8,0)/'[1]4. Billing Determinants'!$I$41*$D8, VLOOKUP(G$4,'[1]4. Billing Determinants'!$B$19:$R$41,3,0)/'[1]4. Billing Determinants'!$D$41*$D8))))),0)</f>
        <v>0</v>
      </c>
      <c r="H8" s="180">
        <f>IFERROR(IF(H$4="",0,IF($E8="kWh",VLOOKUP(H$4,'[1]4. Billing Determinants'!$B$19:$R$41,4,0)/'[1]4. Billing Determinants'!$E$41*$D8,IF($E8="kW",VLOOKUP(H$4,'[1]4. Billing Determinants'!$B$19:$R$41,5,0)/'[1]4. Billing Determinants'!$F$41*$D8,IF($E8="Non-RPP kWh",VLOOKUP(H$4,'[1]4. Billing Determinants'!$B$19:$R$41,6,0)/'[1]4. Billing Determinants'!$G$41*$D8,IF($E8="Distribution Rev.",VLOOKUP(H$4,'[1]4. Billing Determinants'!$B$19:$R$41,8,0)/'[1]4. Billing Determinants'!$I$41*$D8, VLOOKUP(H$4,'[1]4. Billing Determinants'!$B$19:$R$41,3,0)/'[1]4. Billing Determinants'!$D$41*$D8))))),0)</f>
        <v>0</v>
      </c>
      <c r="I8" s="180">
        <f>IFERROR(IF(I$4="",0,IF($E8="kWh",VLOOKUP(I$4,'[1]4. Billing Determinants'!$B$19:$R$41,4,0)/'[1]4. Billing Determinants'!$E$41*$D8,IF($E8="kW",VLOOKUP(I$4,'[1]4. Billing Determinants'!$B$19:$R$41,5,0)/'[1]4. Billing Determinants'!$F$41*$D8,IF($E8="Non-RPP kWh",VLOOKUP(I$4,'[1]4. Billing Determinants'!$B$19:$R$41,6,0)/'[1]4. Billing Determinants'!$G$41*$D8,IF($E8="Distribution Rev.",VLOOKUP(I$4,'[1]4. Billing Determinants'!$B$19:$R$41,8,0)/'[1]4. Billing Determinants'!$I$41*$D8, VLOOKUP(I$4,'[1]4. Billing Determinants'!$B$19:$R$41,3,0)/'[1]4. Billing Determinants'!$D$41*$D8))))),0)</f>
        <v>0</v>
      </c>
      <c r="J8" s="180">
        <f>IFERROR(IF(J$4="",0,IF($E8="kWh",VLOOKUP(J$4,'[1]4. Billing Determinants'!$B$19:$R$41,4,0)/'[1]4. Billing Determinants'!$E$41*$D8,IF($E8="kW",VLOOKUP(J$4,'[1]4. Billing Determinants'!$B$19:$R$41,5,0)/'[1]4. Billing Determinants'!$F$41*$D8,IF($E8="Non-RPP kWh",VLOOKUP(J$4,'[1]4. Billing Determinants'!$B$19:$R$41,6,0)/'[1]4. Billing Determinants'!$G$41*$D8,IF($E8="Distribution Rev.",VLOOKUP(J$4,'[1]4. Billing Determinants'!$B$19:$R$41,8,0)/'[1]4. Billing Determinants'!$I$41*$D8, VLOOKUP(J$4,'[1]4. Billing Determinants'!$B$19:$R$41,3,0)/'[1]4. Billing Determinants'!$D$41*$D8))))),0)</f>
        <v>0</v>
      </c>
      <c r="K8" s="180">
        <f>IFERROR(IF(K$4="",0,IF($E8="kWh",VLOOKUP(K$4,'[1]4. Billing Determinants'!$B$19:$R$41,4,0)/'[1]4. Billing Determinants'!$E$41*$D8,IF($E8="kW",VLOOKUP(K$4,'[1]4. Billing Determinants'!$B$19:$R$41,5,0)/'[1]4. Billing Determinants'!$F$41*$D8,IF($E8="Non-RPP kWh",VLOOKUP(K$4,'[1]4. Billing Determinants'!$B$19:$R$41,6,0)/'[1]4. Billing Determinants'!$G$41*$D8,IF($E8="Distribution Rev.",VLOOKUP(K$4,'[1]4. Billing Determinants'!$B$19:$R$41,8,0)/'[1]4. Billing Determinants'!$I$41*$D8, VLOOKUP(K$4,'[1]4. Billing Determinants'!$B$19:$R$41,3,0)/'[1]4. Billing Determinants'!$D$41*$D8))))),0)</f>
        <v>0</v>
      </c>
      <c r="L8" s="180">
        <f>IFERROR(IF(L$4="",0,IF($E8="kWh",VLOOKUP(L$4,'[1]4. Billing Determinants'!$B$19:$R$41,4,0)/'[1]4. Billing Determinants'!$E$41*$D8,IF($E8="kW",VLOOKUP(L$4,'[1]4. Billing Determinants'!$B$19:$R$41,5,0)/'[1]4. Billing Determinants'!$F$41*$D8,IF($E8="Non-RPP kWh",VLOOKUP(L$4,'[1]4. Billing Determinants'!$B$19:$R$41,6,0)/'[1]4. Billing Determinants'!$G$41*$D8,IF($E8="Distribution Rev.",VLOOKUP(L$4,'[1]4. Billing Determinants'!$B$19:$R$41,8,0)/'[1]4. Billing Determinants'!$I$41*$D8, VLOOKUP(L$4,'[1]4. Billing Determinants'!$B$19:$R$41,3,0)/'[1]4. Billing Determinants'!$D$41*$D8))))),0)</f>
        <v>0</v>
      </c>
      <c r="M8" s="180">
        <f>IFERROR(IF(M$4="",0,IF($E8="kWh",VLOOKUP(M$4,'[1]4. Billing Determinants'!$B$19:$R$41,4,0)/'[1]4. Billing Determinants'!$E$41*$D8,IF($E8="kW",VLOOKUP(M$4,'[1]4. Billing Determinants'!$B$19:$R$41,5,0)/'[1]4. Billing Determinants'!$F$41*$D8,IF($E8="Non-RPP kWh",VLOOKUP(M$4,'[1]4. Billing Determinants'!$B$19:$R$41,6,0)/'[1]4. Billing Determinants'!$G$41*$D8,IF($E8="Distribution Rev.",VLOOKUP(M$4,'[1]4. Billing Determinants'!$B$19:$R$41,8,0)/'[1]4. Billing Determinants'!$I$41*$D8, VLOOKUP(M$4,'[1]4. Billing Determinants'!$B$19:$R$41,3,0)/'[1]4. Billing Determinants'!$D$41*$D8))))),0)</f>
        <v>0</v>
      </c>
      <c r="N8" s="180">
        <f>IFERROR(IF(N$4="",0,IF($E8="kWh",VLOOKUP(N$4,'[1]4. Billing Determinants'!$B$19:$R$41,4,0)/'[1]4. Billing Determinants'!$E$41*$D8,IF($E8="kW",VLOOKUP(N$4,'[1]4. Billing Determinants'!$B$19:$R$41,5,0)/'[1]4. Billing Determinants'!$F$41*$D8,IF($E8="Non-RPP kWh",VLOOKUP(N$4,'[1]4. Billing Determinants'!$B$19:$R$41,6,0)/'[1]4. Billing Determinants'!$G$41*$D8,IF($E8="Distribution Rev.",VLOOKUP(N$4,'[1]4. Billing Determinants'!$B$19:$R$41,8,0)/'[1]4. Billing Determinants'!$I$41*$D8, VLOOKUP(N$4,'[1]4. Billing Determinants'!$B$19:$R$41,3,0)/'[1]4. Billing Determinants'!$D$41*$D8))))),0)</f>
        <v>0</v>
      </c>
      <c r="O8" s="180">
        <f>IFERROR(IF(O$4="",0,IF($E8="kWh",VLOOKUP(O$4,'[1]4. Billing Determinants'!$B$19:$R$41,4,0)/'[1]4. Billing Determinants'!$E$41*$D8,IF($E8="kW",VLOOKUP(O$4,'[1]4. Billing Determinants'!$B$19:$R$41,5,0)/'[1]4. Billing Determinants'!$F$41*$D8,IF($E8="Non-RPP kWh",VLOOKUP(O$4,'[1]4. Billing Determinants'!$B$19:$R$41,6,0)/'[1]4. Billing Determinants'!$G$41*$D8,IF($E8="Distribution Rev.",VLOOKUP(O$4,'[1]4. Billing Determinants'!$B$19:$R$41,8,0)/'[1]4. Billing Determinants'!$I$41*$D8, VLOOKUP(O$4,'[1]4. Billing Determinants'!$B$19:$R$41,3,0)/'[1]4. Billing Determinants'!$D$41*$D8))))),0)</f>
        <v>0</v>
      </c>
      <c r="P8" s="180">
        <f>IFERROR(IF(P$4="",0,IF($E8="kWh",VLOOKUP(P$4,'[1]4. Billing Determinants'!$B$19:$R$41,4,0)/'[1]4. Billing Determinants'!$E$41*$D8,IF($E8="kW",VLOOKUP(P$4,'[1]4. Billing Determinants'!$B$19:$R$41,5,0)/'[1]4. Billing Determinants'!$F$41*$D8,IF($E8="Non-RPP kWh",VLOOKUP(P$4,'[1]4. Billing Determinants'!$B$19:$R$41,6,0)/'[1]4. Billing Determinants'!$G$41*$D8,IF($E8="Distribution Rev.",VLOOKUP(P$4,'[1]4. Billing Determinants'!$B$19:$R$41,8,0)/'[1]4. Billing Determinants'!$I$41*$D8, VLOOKUP(P$4,'[1]4. Billing Determinants'!$B$19:$R$41,3,0)/'[1]4. Billing Determinants'!$D$41*$D8))))),0)</f>
        <v>0</v>
      </c>
      <c r="Q8" s="180">
        <f>IFERROR(IF(Q$4="",0,IF($E8="kWh",VLOOKUP(Q$4,'[1]4. Billing Determinants'!$B$19:$R$41,4,0)/'[1]4. Billing Determinants'!$E$41*$D8,IF($E8="kW",VLOOKUP(Q$4,'[1]4. Billing Determinants'!$B$19:$R$41,5,0)/'[1]4. Billing Determinants'!$F$41*$D8,IF($E8="Non-RPP kWh",VLOOKUP(Q$4,'[1]4. Billing Determinants'!$B$19:$R$41,6,0)/'[1]4. Billing Determinants'!$G$41*$D8,IF($E8="Distribution Rev.",VLOOKUP(Q$4,'[1]4. Billing Determinants'!$B$19:$R$41,8,0)/'[1]4. Billing Determinants'!$I$41*$D8, VLOOKUP(Q$4,'[1]4. Billing Determinants'!$B$19:$R$41,3,0)/'[1]4. Billing Determinants'!$D$41*$D8))))),0)</f>
        <v>0</v>
      </c>
      <c r="R8" s="180">
        <f>IFERROR(IF(R$4="",0,IF($E8="kWh",VLOOKUP(R$4,'[1]4. Billing Determinants'!$B$19:$R$41,4,0)/'[1]4. Billing Determinants'!$E$41*$D8,IF($E8="kW",VLOOKUP(R$4,'[1]4. Billing Determinants'!$B$19:$R$41,5,0)/'[1]4. Billing Determinants'!$F$41*$D8,IF($E8="Non-RPP kWh",VLOOKUP(R$4,'[1]4. Billing Determinants'!$B$19:$R$41,6,0)/'[1]4. Billing Determinants'!$G$41*$D8,IF($E8="Distribution Rev.",VLOOKUP(R$4,'[1]4. Billing Determinants'!$B$19:$R$41,8,0)/'[1]4. Billing Determinants'!$I$41*$D8, VLOOKUP(R$4,'[1]4. Billing Determinants'!$B$19:$R$41,3,0)/'[1]4. Billing Determinants'!$D$41*$D8))))),0)</f>
        <v>0</v>
      </c>
      <c r="S8" s="180">
        <f>IFERROR(IF(S$4="",0,IF($E8="kWh",VLOOKUP(S$4,'[1]4. Billing Determinants'!$B$19:$R$41,4,0)/'[1]4. Billing Determinants'!$E$41*$D8,IF($E8="kW",VLOOKUP(S$4,'[1]4. Billing Determinants'!$B$19:$R$41,5,0)/'[1]4. Billing Determinants'!$F$41*$D8,IF($E8="Non-RPP kWh",VLOOKUP(S$4,'[1]4. Billing Determinants'!$B$19:$R$41,6,0)/'[1]4. Billing Determinants'!$G$41*$D8,IF($E8="Distribution Rev.",VLOOKUP(S$4,'[1]4. Billing Determinants'!$B$19:$R$41,8,0)/'[1]4. Billing Determinants'!$I$41*$D8, VLOOKUP(S$4,'[1]4. Billing Determinants'!$B$19:$R$41,3,0)/'[1]4. Billing Determinants'!$D$41*$D8))))),0)</f>
        <v>0</v>
      </c>
      <c r="T8" s="180">
        <f>IFERROR(IF(T$4="",0,IF($E8="kWh",VLOOKUP(T$4,'[1]4. Billing Determinants'!$B$19:$R$41,4,0)/'[1]4. Billing Determinants'!$E$41*$D8,IF($E8="kW",VLOOKUP(T$4,'[1]4. Billing Determinants'!$B$19:$R$41,5,0)/'[1]4. Billing Determinants'!$F$41*$D8,IF($E8="Non-RPP kWh",VLOOKUP(T$4,'[1]4. Billing Determinants'!$B$19:$R$41,6,0)/'[1]4. Billing Determinants'!$G$41*$D8,IF($E8="Distribution Rev.",VLOOKUP(T$4,'[1]4. Billing Determinants'!$B$19:$R$41,8,0)/'[1]4. Billing Determinants'!$I$41*$D8, VLOOKUP(T$4,'[1]4. Billing Determinants'!$B$19:$R$41,3,0)/'[1]4. Billing Determinants'!$D$41*$D8))))),0)</f>
        <v>0</v>
      </c>
      <c r="U8" s="180">
        <f>IFERROR(IF(U$4="",0,IF($E8="kWh",VLOOKUP(U$4,'[1]4. Billing Determinants'!$B$19:$R$41,4,0)/'[1]4. Billing Determinants'!$E$41*$D8,IF($E8="kW",VLOOKUP(U$4,'[1]4. Billing Determinants'!$B$19:$R$41,5,0)/'[1]4. Billing Determinants'!$F$41*$D8,IF($E8="Non-RPP kWh",VLOOKUP(U$4,'[1]4. Billing Determinants'!$B$19:$R$41,6,0)/'[1]4. Billing Determinants'!$G$41*$D8,IF($E8="Distribution Rev.",VLOOKUP(U$4,'[1]4. Billing Determinants'!$B$19:$R$41,8,0)/'[1]4. Billing Determinants'!$I$41*$D8, VLOOKUP(U$4,'[1]4. Billing Determinants'!$B$19:$R$41,3,0)/'[1]4. Billing Determinants'!$D$41*$D8))))),0)</f>
        <v>0</v>
      </c>
      <c r="V8" s="180">
        <f>IFERROR(IF(V$4="",0,IF($E8="kWh",VLOOKUP(V$4,'[1]4. Billing Determinants'!$B$19:$R$41,4,0)/'[1]4. Billing Determinants'!$E$41*$D8,IF($E8="kW",VLOOKUP(V$4,'[1]4. Billing Determinants'!$B$19:$R$41,5,0)/'[1]4. Billing Determinants'!$F$41*$D8,IF($E8="Non-RPP kWh",VLOOKUP(V$4,'[1]4. Billing Determinants'!$B$19:$R$41,6,0)/'[1]4. Billing Determinants'!$G$41*$D8,IF($E8="Distribution Rev.",VLOOKUP(V$4,'[1]4. Billing Determinants'!$B$19:$R$41,8,0)/'[1]4. Billing Determinants'!$I$41*$D8, VLOOKUP(V$4,'[1]4. Billing Determinants'!$B$19:$R$41,3,0)/'[1]4. Billing Determinants'!$D$41*$D8))))),0)</f>
        <v>0</v>
      </c>
      <c r="W8" s="180">
        <f>IFERROR(IF(W$4="",0,IF($E8="kWh",VLOOKUP(W$4,'[1]4. Billing Determinants'!$B$19:$R$41,4,0)/'[1]4. Billing Determinants'!$E$41*$D8,IF($E8="kW",VLOOKUP(W$4,'[1]4. Billing Determinants'!$B$19:$R$41,5,0)/'[1]4. Billing Determinants'!$F$41*$D8,IF($E8="Non-RPP kWh",VLOOKUP(W$4,'[1]4. Billing Determinants'!$B$19:$R$41,6,0)/'[1]4. Billing Determinants'!$G$41*$D8,IF($E8="Distribution Rev.",VLOOKUP(W$4,'[1]4. Billing Determinants'!$B$19:$R$41,8,0)/'[1]4. Billing Determinants'!$I$41*$D8, VLOOKUP(W$4,'[1]4. Billing Determinants'!$B$19:$R$41,3,0)/'[1]4. Billing Determinants'!$D$41*$D8))))),0)</f>
        <v>0</v>
      </c>
      <c r="X8" s="180">
        <f>IFERROR(IF(X$4="",0,IF($E8="kWh",VLOOKUP(X$4,'[1]4. Billing Determinants'!$B$19:$R$41,4,0)/'[1]4. Billing Determinants'!$E$41*$D8,IF($E8="kW",VLOOKUP(X$4,'[1]4. Billing Determinants'!$B$19:$R$41,5,0)/'[1]4. Billing Determinants'!$F$41*$D8,IF($E8="Non-RPP kWh",VLOOKUP(X$4,'[1]4. Billing Determinants'!$B$19:$R$41,6,0)/'[1]4. Billing Determinants'!$G$41*$D8,IF($E8="Distribution Rev.",VLOOKUP(X$4,'[1]4. Billing Determinants'!$B$19:$R$41,8,0)/'[1]4. Billing Determinants'!$I$41*$D8, VLOOKUP(X$4,'[1]4. Billing Determinants'!$B$19:$R$41,3,0)/'[1]4. Billing Determinants'!$D$41*$D8))))),0)</f>
        <v>0</v>
      </c>
      <c r="Y8" s="180">
        <f>IFERROR(IF(Y$4="",0,IF($E8="kWh",VLOOKUP(Y$4,'[1]4. Billing Determinants'!$B$19:$R$41,4,0)/'[1]4. Billing Determinants'!$E$41*$D8,IF($E8="kW",VLOOKUP(Y$4,'[1]4. Billing Determinants'!$B$19:$R$41,5,0)/'[1]4. Billing Determinants'!$F$41*$D8,IF($E8="Non-RPP kWh",VLOOKUP(Y$4,'[1]4. Billing Determinants'!$B$19:$R$41,6,0)/'[1]4. Billing Determinants'!$G$41*$D8,IF($E8="Distribution Rev.",VLOOKUP(Y$4,'[1]4. Billing Determinants'!$B$19:$R$41,8,0)/'[1]4. Billing Determinants'!$I$41*$D8, VLOOKUP(Y$4,'[1]4. Billing Determinants'!$B$19:$R$41,3,0)/'[1]4. Billing Determinants'!$D$41*$D8))))),0)</f>
        <v>0</v>
      </c>
    </row>
    <row r="9" spans="1:27" ht="12.4">
      <c r="A9" s="123">
        <v>6</v>
      </c>
      <c r="B9" s="178" t="s">
        <v>160</v>
      </c>
      <c r="C9" s="179">
        <v>1586</v>
      </c>
      <c r="D9" s="180"/>
      <c r="E9" s="181" t="s">
        <v>328</v>
      </c>
      <c r="F9" s="180">
        <f>IFERROR(IF(F$4="",0,IF($E9="kWh",VLOOKUP(F$4,'[1]4. Billing Determinants'!$B$19:$R$41,4,0)/'[1]4. Billing Determinants'!$E$41*$D9,IF($E9="kW",VLOOKUP(F$4,'[1]4. Billing Determinants'!$B$19:$R$41,5,0)/'[1]4. Billing Determinants'!$F$41*$D9,IF($E9="Non-RPP kWh",VLOOKUP(F$4,'[1]4. Billing Determinants'!$B$19:$R$41,6,0)/'[1]4. Billing Determinants'!$G$41*$D9,IF($E9="Distribution Rev.",VLOOKUP(F$4,'[1]4. Billing Determinants'!$B$19:$R$41,8,0)/'[1]4. Billing Determinants'!$I$41*$D9, VLOOKUP(F$4,'[1]4. Billing Determinants'!$B$19:$R$41,3,0)/'[1]4. Billing Determinants'!$D$41*$D9))))),0)</f>
        <v>0</v>
      </c>
      <c r="G9" s="180">
        <f>IFERROR(IF(G$4="",0,IF($E9="kWh",VLOOKUP(G$4,'[1]4. Billing Determinants'!$B$19:$R$41,4,0)/'[1]4. Billing Determinants'!$E$41*$D9,IF($E9="kW",VLOOKUP(G$4,'[1]4. Billing Determinants'!$B$19:$R$41,5,0)/'[1]4. Billing Determinants'!$F$41*$D9,IF($E9="Non-RPP kWh",VLOOKUP(G$4,'[1]4. Billing Determinants'!$B$19:$R$41,6,0)/'[1]4. Billing Determinants'!$G$41*$D9,IF($E9="Distribution Rev.",VLOOKUP(G$4,'[1]4. Billing Determinants'!$B$19:$R$41,8,0)/'[1]4. Billing Determinants'!$I$41*$D9, VLOOKUP(G$4,'[1]4. Billing Determinants'!$B$19:$R$41,3,0)/'[1]4. Billing Determinants'!$D$41*$D9))))),0)</f>
        <v>0</v>
      </c>
      <c r="H9" s="180">
        <f>IFERROR(IF(H$4="",0,IF($E9="kWh",VLOOKUP(H$4,'[1]4. Billing Determinants'!$B$19:$R$41,4,0)/'[1]4. Billing Determinants'!$E$41*$D9,IF($E9="kW",VLOOKUP(H$4,'[1]4. Billing Determinants'!$B$19:$R$41,5,0)/'[1]4. Billing Determinants'!$F$41*$D9,IF($E9="Non-RPP kWh",VLOOKUP(H$4,'[1]4. Billing Determinants'!$B$19:$R$41,6,0)/'[1]4. Billing Determinants'!$G$41*$D9,IF($E9="Distribution Rev.",VLOOKUP(H$4,'[1]4. Billing Determinants'!$B$19:$R$41,8,0)/'[1]4. Billing Determinants'!$I$41*$D9, VLOOKUP(H$4,'[1]4. Billing Determinants'!$B$19:$R$41,3,0)/'[1]4. Billing Determinants'!$D$41*$D9))))),0)</f>
        <v>0</v>
      </c>
      <c r="I9" s="180">
        <f>IFERROR(IF(I$4="",0,IF($E9="kWh",VLOOKUP(I$4,'[1]4. Billing Determinants'!$B$19:$R$41,4,0)/'[1]4. Billing Determinants'!$E$41*$D9,IF($E9="kW",VLOOKUP(I$4,'[1]4. Billing Determinants'!$B$19:$R$41,5,0)/'[1]4. Billing Determinants'!$F$41*$D9,IF($E9="Non-RPP kWh",VLOOKUP(I$4,'[1]4. Billing Determinants'!$B$19:$R$41,6,0)/'[1]4. Billing Determinants'!$G$41*$D9,IF($E9="Distribution Rev.",VLOOKUP(I$4,'[1]4. Billing Determinants'!$B$19:$R$41,8,0)/'[1]4. Billing Determinants'!$I$41*$D9, VLOOKUP(I$4,'[1]4. Billing Determinants'!$B$19:$R$41,3,0)/'[1]4. Billing Determinants'!$D$41*$D9))))),0)</f>
        <v>0</v>
      </c>
      <c r="J9" s="180">
        <f>IFERROR(IF(J$4="",0,IF($E9="kWh",VLOOKUP(J$4,'[1]4. Billing Determinants'!$B$19:$R$41,4,0)/'[1]4. Billing Determinants'!$E$41*$D9,IF($E9="kW",VLOOKUP(J$4,'[1]4. Billing Determinants'!$B$19:$R$41,5,0)/'[1]4. Billing Determinants'!$F$41*$D9,IF($E9="Non-RPP kWh",VLOOKUP(J$4,'[1]4. Billing Determinants'!$B$19:$R$41,6,0)/'[1]4. Billing Determinants'!$G$41*$D9,IF($E9="Distribution Rev.",VLOOKUP(J$4,'[1]4. Billing Determinants'!$B$19:$R$41,8,0)/'[1]4. Billing Determinants'!$I$41*$D9, VLOOKUP(J$4,'[1]4. Billing Determinants'!$B$19:$R$41,3,0)/'[1]4. Billing Determinants'!$D$41*$D9))))),0)</f>
        <v>0</v>
      </c>
      <c r="K9" s="180">
        <f>IFERROR(IF(K$4="",0,IF($E9="kWh",VLOOKUP(K$4,'[1]4. Billing Determinants'!$B$19:$R$41,4,0)/'[1]4. Billing Determinants'!$E$41*$D9,IF($E9="kW",VLOOKUP(K$4,'[1]4. Billing Determinants'!$B$19:$R$41,5,0)/'[1]4. Billing Determinants'!$F$41*$D9,IF($E9="Non-RPP kWh",VLOOKUP(K$4,'[1]4. Billing Determinants'!$B$19:$R$41,6,0)/'[1]4. Billing Determinants'!$G$41*$D9,IF($E9="Distribution Rev.",VLOOKUP(K$4,'[1]4. Billing Determinants'!$B$19:$R$41,8,0)/'[1]4. Billing Determinants'!$I$41*$D9, VLOOKUP(K$4,'[1]4. Billing Determinants'!$B$19:$R$41,3,0)/'[1]4. Billing Determinants'!$D$41*$D9))))),0)</f>
        <v>0</v>
      </c>
      <c r="L9" s="180">
        <f>IFERROR(IF(L$4="",0,IF($E9="kWh",VLOOKUP(L$4,'[1]4. Billing Determinants'!$B$19:$R$41,4,0)/'[1]4. Billing Determinants'!$E$41*$D9,IF($E9="kW",VLOOKUP(L$4,'[1]4. Billing Determinants'!$B$19:$R$41,5,0)/'[1]4. Billing Determinants'!$F$41*$D9,IF($E9="Non-RPP kWh",VLOOKUP(L$4,'[1]4. Billing Determinants'!$B$19:$R$41,6,0)/'[1]4. Billing Determinants'!$G$41*$D9,IF($E9="Distribution Rev.",VLOOKUP(L$4,'[1]4. Billing Determinants'!$B$19:$R$41,8,0)/'[1]4. Billing Determinants'!$I$41*$D9, VLOOKUP(L$4,'[1]4. Billing Determinants'!$B$19:$R$41,3,0)/'[1]4. Billing Determinants'!$D$41*$D9))))),0)</f>
        <v>0</v>
      </c>
      <c r="M9" s="180">
        <f>IFERROR(IF(M$4="",0,IF($E9="kWh",VLOOKUP(M$4,'[1]4. Billing Determinants'!$B$19:$R$41,4,0)/'[1]4. Billing Determinants'!$E$41*$D9,IF($E9="kW",VLOOKUP(M$4,'[1]4. Billing Determinants'!$B$19:$R$41,5,0)/'[1]4. Billing Determinants'!$F$41*$D9,IF($E9="Non-RPP kWh",VLOOKUP(M$4,'[1]4. Billing Determinants'!$B$19:$R$41,6,0)/'[1]4. Billing Determinants'!$G$41*$D9,IF($E9="Distribution Rev.",VLOOKUP(M$4,'[1]4. Billing Determinants'!$B$19:$R$41,8,0)/'[1]4. Billing Determinants'!$I$41*$D9, VLOOKUP(M$4,'[1]4. Billing Determinants'!$B$19:$R$41,3,0)/'[1]4. Billing Determinants'!$D$41*$D9))))),0)</f>
        <v>0</v>
      </c>
      <c r="N9" s="180">
        <f>IFERROR(IF(N$4="",0,IF($E9="kWh",VLOOKUP(N$4,'[1]4. Billing Determinants'!$B$19:$R$41,4,0)/'[1]4. Billing Determinants'!$E$41*$D9,IF($E9="kW",VLOOKUP(N$4,'[1]4. Billing Determinants'!$B$19:$R$41,5,0)/'[1]4. Billing Determinants'!$F$41*$D9,IF($E9="Non-RPP kWh",VLOOKUP(N$4,'[1]4. Billing Determinants'!$B$19:$R$41,6,0)/'[1]4. Billing Determinants'!$G$41*$D9,IF($E9="Distribution Rev.",VLOOKUP(N$4,'[1]4. Billing Determinants'!$B$19:$R$41,8,0)/'[1]4. Billing Determinants'!$I$41*$D9, VLOOKUP(N$4,'[1]4. Billing Determinants'!$B$19:$R$41,3,0)/'[1]4. Billing Determinants'!$D$41*$D9))))),0)</f>
        <v>0</v>
      </c>
      <c r="O9" s="180">
        <f>IFERROR(IF(O$4="",0,IF($E9="kWh",VLOOKUP(O$4,'[1]4. Billing Determinants'!$B$19:$R$41,4,0)/'[1]4. Billing Determinants'!$E$41*$D9,IF($E9="kW",VLOOKUP(O$4,'[1]4. Billing Determinants'!$B$19:$R$41,5,0)/'[1]4. Billing Determinants'!$F$41*$D9,IF($E9="Non-RPP kWh",VLOOKUP(O$4,'[1]4. Billing Determinants'!$B$19:$R$41,6,0)/'[1]4. Billing Determinants'!$G$41*$D9,IF($E9="Distribution Rev.",VLOOKUP(O$4,'[1]4. Billing Determinants'!$B$19:$R$41,8,0)/'[1]4. Billing Determinants'!$I$41*$D9, VLOOKUP(O$4,'[1]4. Billing Determinants'!$B$19:$R$41,3,0)/'[1]4. Billing Determinants'!$D$41*$D9))))),0)</f>
        <v>0</v>
      </c>
      <c r="P9" s="180">
        <f>IFERROR(IF(P$4="",0,IF($E9="kWh",VLOOKUP(P$4,'[1]4. Billing Determinants'!$B$19:$R$41,4,0)/'[1]4. Billing Determinants'!$E$41*$D9,IF($E9="kW",VLOOKUP(P$4,'[1]4. Billing Determinants'!$B$19:$R$41,5,0)/'[1]4. Billing Determinants'!$F$41*$D9,IF($E9="Non-RPP kWh",VLOOKUP(P$4,'[1]4. Billing Determinants'!$B$19:$R$41,6,0)/'[1]4. Billing Determinants'!$G$41*$D9,IF($E9="Distribution Rev.",VLOOKUP(P$4,'[1]4. Billing Determinants'!$B$19:$R$41,8,0)/'[1]4. Billing Determinants'!$I$41*$D9, VLOOKUP(P$4,'[1]4. Billing Determinants'!$B$19:$R$41,3,0)/'[1]4. Billing Determinants'!$D$41*$D9))))),0)</f>
        <v>0</v>
      </c>
      <c r="Q9" s="180">
        <f>IFERROR(IF(Q$4="",0,IF($E9="kWh",VLOOKUP(Q$4,'[1]4. Billing Determinants'!$B$19:$R$41,4,0)/'[1]4. Billing Determinants'!$E$41*$D9,IF($E9="kW",VLOOKUP(Q$4,'[1]4. Billing Determinants'!$B$19:$R$41,5,0)/'[1]4. Billing Determinants'!$F$41*$D9,IF($E9="Non-RPP kWh",VLOOKUP(Q$4,'[1]4. Billing Determinants'!$B$19:$R$41,6,0)/'[1]4. Billing Determinants'!$G$41*$D9,IF($E9="Distribution Rev.",VLOOKUP(Q$4,'[1]4. Billing Determinants'!$B$19:$R$41,8,0)/'[1]4. Billing Determinants'!$I$41*$D9, VLOOKUP(Q$4,'[1]4. Billing Determinants'!$B$19:$R$41,3,0)/'[1]4. Billing Determinants'!$D$41*$D9))))),0)</f>
        <v>0</v>
      </c>
      <c r="R9" s="180">
        <f>IFERROR(IF(R$4="",0,IF($E9="kWh",VLOOKUP(R$4,'[1]4. Billing Determinants'!$B$19:$R$41,4,0)/'[1]4. Billing Determinants'!$E$41*$D9,IF($E9="kW",VLOOKUP(R$4,'[1]4. Billing Determinants'!$B$19:$R$41,5,0)/'[1]4. Billing Determinants'!$F$41*$D9,IF($E9="Non-RPP kWh",VLOOKUP(R$4,'[1]4. Billing Determinants'!$B$19:$R$41,6,0)/'[1]4. Billing Determinants'!$G$41*$D9,IF($E9="Distribution Rev.",VLOOKUP(R$4,'[1]4. Billing Determinants'!$B$19:$R$41,8,0)/'[1]4. Billing Determinants'!$I$41*$D9, VLOOKUP(R$4,'[1]4. Billing Determinants'!$B$19:$R$41,3,0)/'[1]4. Billing Determinants'!$D$41*$D9))))),0)</f>
        <v>0</v>
      </c>
      <c r="S9" s="180">
        <f>IFERROR(IF(S$4="",0,IF($E9="kWh",VLOOKUP(S$4,'[1]4. Billing Determinants'!$B$19:$R$41,4,0)/'[1]4. Billing Determinants'!$E$41*$D9,IF($E9="kW",VLOOKUP(S$4,'[1]4. Billing Determinants'!$B$19:$R$41,5,0)/'[1]4. Billing Determinants'!$F$41*$D9,IF($E9="Non-RPP kWh",VLOOKUP(S$4,'[1]4. Billing Determinants'!$B$19:$R$41,6,0)/'[1]4. Billing Determinants'!$G$41*$D9,IF($E9="Distribution Rev.",VLOOKUP(S$4,'[1]4. Billing Determinants'!$B$19:$R$41,8,0)/'[1]4. Billing Determinants'!$I$41*$D9, VLOOKUP(S$4,'[1]4. Billing Determinants'!$B$19:$R$41,3,0)/'[1]4. Billing Determinants'!$D$41*$D9))))),0)</f>
        <v>0</v>
      </c>
      <c r="T9" s="180">
        <f>IFERROR(IF(T$4="",0,IF($E9="kWh",VLOOKUP(T$4,'[1]4. Billing Determinants'!$B$19:$R$41,4,0)/'[1]4. Billing Determinants'!$E$41*$D9,IF($E9="kW",VLOOKUP(T$4,'[1]4. Billing Determinants'!$B$19:$R$41,5,0)/'[1]4. Billing Determinants'!$F$41*$D9,IF($E9="Non-RPP kWh",VLOOKUP(T$4,'[1]4. Billing Determinants'!$B$19:$R$41,6,0)/'[1]4. Billing Determinants'!$G$41*$D9,IF($E9="Distribution Rev.",VLOOKUP(T$4,'[1]4. Billing Determinants'!$B$19:$R$41,8,0)/'[1]4. Billing Determinants'!$I$41*$D9, VLOOKUP(T$4,'[1]4. Billing Determinants'!$B$19:$R$41,3,0)/'[1]4. Billing Determinants'!$D$41*$D9))))),0)</f>
        <v>0</v>
      </c>
      <c r="U9" s="180">
        <f>IFERROR(IF(U$4="",0,IF($E9="kWh",VLOOKUP(U$4,'[1]4. Billing Determinants'!$B$19:$R$41,4,0)/'[1]4. Billing Determinants'!$E$41*$D9,IF($E9="kW",VLOOKUP(U$4,'[1]4. Billing Determinants'!$B$19:$R$41,5,0)/'[1]4. Billing Determinants'!$F$41*$D9,IF($E9="Non-RPP kWh",VLOOKUP(U$4,'[1]4. Billing Determinants'!$B$19:$R$41,6,0)/'[1]4. Billing Determinants'!$G$41*$D9,IF($E9="Distribution Rev.",VLOOKUP(U$4,'[1]4. Billing Determinants'!$B$19:$R$41,8,0)/'[1]4. Billing Determinants'!$I$41*$D9, VLOOKUP(U$4,'[1]4. Billing Determinants'!$B$19:$R$41,3,0)/'[1]4. Billing Determinants'!$D$41*$D9))))),0)</f>
        <v>0</v>
      </c>
      <c r="V9" s="180">
        <f>IFERROR(IF(V$4="",0,IF($E9="kWh",VLOOKUP(V$4,'[1]4. Billing Determinants'!$B$19:$R$41,4,0)/'[1]4. Billing Determinants'!$E$41*$D9,IF($E9="kW",VLOOKUP(V$4,'[1]4. Billing Determinants'!$B$19:$R$41,5,0)/'[1]4. Billing Determinants'!$F$41*$D9,IF($E9="Non-RPP kWh",VLOOKUP(V$4,'[1]4. Billing Determinants'!$B$19:$R$41,6,0)/'[1]4. Billing Determinants'!$G$41*$D9,IF($E9="Distribution Rev.",VLOOKUP(V$4,'[1]4. Billing Determinants'!$B$19:$R$41,8,0)/'[1]4. Billing Determinants'!$I$41*$D9, VLOOKUP(V$4,'[1]4. Billing Determinants'!$B$19:$R$41,3,0)/'[1]4. Billing Determinants'!$D$41*$D9))))),0)</f>
        <v>0</v>
      </c>
      <c r="W9" s="180">
        <f>IFERROR(IF(W$4="",0,IF($E9="kWh",VLOOKUP(W$4,'[1]4. Billing Determinants'!$B$19:$R$41,4,0)/'[1]4. Billing Determinants'!$E$41*$D9,IF($E9="kW",VLOOKUP(W$4,'[1]4. Billing Determinants'!$B$19:$R$41,5,0)/'[1]4. Billing Determinants'!$F$41*$D9,IF($E9="Non-RPP kWh",VLOOKUP(W$4,'[1]4. Billing Determinants'!$B$19:$R$41,6,0)/'[1]4. Billing Determinants'!$G$41*$D9,IF($E9="Distribution Rev.",VLOOKUP(W$4,'[1]4. Billing Determinants'!$B$19:$R$41,8,0)/'[1]4. Billing Determinants'!$I$41*$D9, VLOOKUP(W$4,'[1]4. Billing Determinants'!$B$19:$R$41,3,0)/'[1]4. Billing Determinants'!$D$41*$D9))))),0)</f>
        <v>0</v>
      </c>
      <c r="X9" s="180">
        <f>IFERROR(IF(X$4="",0,IF($E9="kWh",VLOOKUP(X$4,'[1]4. Billing Determinants'!$B$19:$R$41,4,0)/'[1]4. Billing Determinants'!$E$41*$D9,IF($E9="kW",VLOOKUP(X$4,'[1]4. Billing Determinants'!$B$19:$R$41,5,0)/'[1]4. Billing Determinants'!$F$41*$D9,IF($E9="Non-RPP kWh",VLOOKUP(X$4,'[1]4. Billing Determinants'!$B$19:$R$41,6,0)/'[1]4. Billing Determinants'!$G$41*$D9,IF($E9="Distribution Rev.",VLOOKUP(X$4,'[1]4. Billing Determinants'!$B$19:$R$41,8,0)/'[1]4. Billing Determinants'!$I$41*$D9, VLOOKUP(X$4,'[1]4. Billing Determinants'!$B$19:$R$41,3,0)/'[1]4. Billing Determinants'!$D$41*$D9))))),0)</f>
        <v>0</v>
      </c>
      <c r="Y9" s="180">
        <f>IFERROR(IF(Y$4="",0,IF($E9="kWh",VLOOKUP(Y$4,'[1]4. Billing Determinants'!$B$19:$R$41,4,0)/'[1]4. Billing Determinants'!$E$41*$D9,IF($E9="kW",VLOOKUP(Y$4,'[1]4. Billing Determinants'!$B$19:$R$41,5,0)/'[1]4. Billing Determinants'!$F$41*$D9,IF($E9="Non-RPP kWh",VLOOKUP(Y$4,'[1]4. Billing Determinants'!$B$19:$R$41,6,0)/'[1]4. Billing Determinants'!$G$41*$D9,IF($E9="Distribution Rev.",VLOOKUP(Y$4,'[1]4. Billing Determinants'!$B$19:$R$41,8,0)/'[1]4. Billing Determinants'!$I$41*$D9, VLOOKUP(Y$4,'[1]4. Billing Determinants'!$B$19:$R$41,3,0)/'[1]4. Billing Determinants'!$D$41*$D9))))),0)</f>
        <v>0</v>
      </c>
    </row>
    <row r="10" spans="1:27" ht="12.4">
      <c r="A10" s="123">
        <v>7</v>
      </c>
      <c r="B10" s="178" t="s">
        <v>330</v>
      </c>
      <c r="C10" s="179">
        <v>1588</v>
      </c>
      <c r="D10" s="180"/>
      <c r="E10" s="181" t="s">
        <v>328</v>
      </c>
      <c r="F10" s="180">
        <f>IFERROR(IF(F$4="",0,IF($E10="kWh",VLOOKUP(F$4,'[1]4. Billing Determinants'!$B$19:$R$41,11,0)/'[1]4. Billing Determinants'!$L$41*$D10,IF($E10="kW",VLOOKUP(F$4,'[1]4. Billing Determinants'!$B$19:$R$41,12,0)/'[1]4. Billing Determinants'!$M$41*$D10,))),0)</f>
        <v>0</v>
      </c>
      <c r="G10" s="180">
        <f>IFERROR(IF(G$4="",0,IF($E10="kWh",VLOOKUP(G$4,'[1]4. Billing Determinants'!$B$19:$R$41,11,0)/'[1]4. Billing Determinants'!$L$41*$D10,IF($E10="kW",VLOOKUP(G$4,'[1]4. Billing Determinants'!$B$19:$R$41,12,0)/'[1]4. Billing Determinants'!$M$41*$D10,))),0)</f>
        <v>0</v>
      </c>
      <c r="H10" s="180">
        <f>IFERROR(IF(H$4="",0,IF($E10="kWh",VLOOKUP(H$4,'[1]4. Billing Determinants'!$B$19:$R$41,11,0)/'[1]4. Billing Determinants'!$L$41*$D10,IF($E10="kW",VLOOKUP(H$4,'[1]4. Billing Determinants'!$B$19:$R$41,12,0)/'[1]4. Billing Determinants'!$M$41*$D10,))),0)</f>
        <v>0</v>
      </c>
      <c r="I10" s="180">
        <f>IFERROR(IF(I$4="",0,IF($E10="kWh",VLOOKUP(I$4,'[1]4. Billing Determinants'!$B$19:$R$41,11,0)/'[1]4. Billing Determinants'!$L$41*$D10,IF($E10="kW",VLOOKUP(I$4,'[1]4. Billing Determinants'!$B$19:$R$41,12,0)/'[1]4. Billing Determinants'!$M$41*$D10,))),0)</f>
        <v>0</v>
      </c>
      <c r="J10" s="180">
        <f>IFERROR(IF(J$4="",0,IF($E10="kWh",VLOOKUP(J$4,'[1]4. Billing Determinants'!$B$19:$R$41,11,0)/'[1]4. Billing Determinants'!$L$41*$D10,IF($E10="kW",VLOOKUP(J$4,'[1]4. Billing Determinants'!$B$19:$R$41,12,0)/'[1]4. Billing Determinants'!$M$41*$D10,))),0)</f>
        <v>0</v>
      </c>
      <c r="K10" s="180">
        <f>IFERROR(IF(K$4="",0,IF($E10="kWh",VLOOKUP(K$4,'[1]4. Billing Determinants'!$B$19:$R$41,11,0)/'[1]4. Billing Determinants'!$L$41*$D10,IF($E10="kW",VLOOKUP(K$4,'[1]4. Billing Determinants'!$B$19:$R$41,12,0)/'[1]4. Billing Determinants'!$M$41*$D10,))),0)</f>
        <v>0</v>
      </c>
      <c r="L10" s="180">
        <f>IFERROR(IF(L$4="",0,IF($E10="kWh",VLOOKUP(L$4,'[1]4. Billing Determinants'!$B$19:$R$41,11,0)/'[1]4. Billing Determinants'!$L$41*$D10,IF($E10="kW",VLOOKUP(L$4,'[1]4. Billing Determinants'!$B$19:$R$41,12,0)/'[1]4. Billing Determinants'!$M$41*$D10,))),0)</f>
        <v>0</v>
      </c>
      <c r="M10" s="180">
        <f>IFERROR(IF(M$4="",0,IF($E10="kWh",VLOOKUP(M$4,'[1]4. Billing Determinants'!$B$19:$R$41,11,0)/'[1]4. Billing Determinants'!$L$41*$D10,IF($E10="kW",VLOOKUP(M$4,'[1]4. Billing Determinants'!$B$19:$R$41,12,0)/'[1]4. Billing Determinants'!$M$41*$D10,))),0)</f>
        <v>0</v>
      </c>
      <c r="N10" s="180">
        <f>IFERROR(IF(N$4="",0,IF($E10="kWh",VLOOKUP(N$4,'[1]4. Billing Determinants'!$B$19:$R$41,11,0)/'[1]4. Billing Determinants'!$L$41*$D10,IF($E10="kW",VLOOKUP(N$4,'[1]4. Billing Determinants'!$B$19:$R$41,12,0)/'[1]4. Billing Determinants'!$M$41*$D10,))),0)</f>
        <v>0</v>
      </c>
      <c r="O10" s="180">
        <f>IFERROR(IF(O$4="",0,IF($E10="kWh",VLOOKUP(O$4,'[1]4. Billing Determinants'!$B$19:$R$41,11,0)/'[1]4. Billing Determinants'!$L$41*$D10,IF($E10="kW",VLOOKUP(O$4,'[1]4. Billing Determinants'!$B$19:$R$41,12,0)/'[1]4. Billing Determinants'!$M$41*$D10,))),0)</f>
        <v>0</v>
      </c>
      <c r="P10" s="180">
        <f>IFERROR(IF(P$4="",0,IF($E10="kWh",VLOOKUP(P$4,'[1]4. Billing Determinants'!$B$19:$R$41,11,0)/'[1]4. Billing Determinants'!$L$41*$D10,IF($E10="kW",VLOOKUP(P$4,'[1]4. Billing Determinants'!$B$19:$R$41,12,0)/'[1]4. Billing Determinants'!$M$41*$D10,))),0)</f>
        <v>0</v>
      </c>
      <c r="Q10" s="180">
        <f>IFERROR(IF(Q$4="",0,IF($E10="kWh",VLOOKUP(Q$4,'[1]4. Billing Determinants'!$B$19:$R$41,11,0)/'[1]4. Billing Determinants'!$L$41*$D10,IF($E10="kW",VLOOKUP(Q$4,'[1]4. Billing Determinants'!$B$19:$R$41,12,0)/'[1]4. Billing Determinants'!$M$41*$D10,))),0)</f>
        <v>0</v>
      </c>
      <c r="R10" s="180">
        <f>IFERROR(IF(R$4="",0,IF($E10="kWh",VLOOKUP(R$4,'[1]4. Billing Determinants'!$B$19:$R$41,11,0)/'[1]4. Billing Determinants'!$L$41*$D10,IF($E10="kW",VLOOKUP(R$4,'[1]4. Billing Determinants'!$B$19:$R$41,12,0)/'[1]4. Billing Determinants'!$M$41*$D10,))),0)</f>
        <v>0</v>
      </c>
      <c r="S10" s="180">
        <f>IFERROR(IF(S$4="",0,IF($E10="kWh",VLOOKUP(S$4,'[1]4. Billing Determinants'!$B$19:$R$41,11,0)/'[1]4. Billing Determinants'!$L$41*$D10,IF($E10="kW",VLOOKUP(S$4,'[1]4. Billing Determinants'!$B$19:$R$41,12,0)/'[1]4. Billing Determinants'!$M$41*$D10,))),0)</f>
        <v>0</v>
      </c>
      <c r="T10" s="180">
        <f>IFERROR(IF(T$4="",0,IF($E10="kWh",VLOOKUP(T$4,'[1]4. Billing Determinants'!$B$19:$R$41,11,0)/'[1]4. Billing Determinants'!$L$41*$D10,IF($E10="kW",VLOOKUP(T$4,'[1]4. Billing Determinants'!$B$19:$R$41,12,0)/'[1]4. Billing Determinants'!$M$41*$D10,))),0)</f>
        <v>0</v>
      </c>
      <c r="U10" s="180">
        <f>IFERROR(IF(U$4="",0,IF($E10="kWh",VLOOKUP(U$4,'[1]4. Billing Determinants'!$B$19:$R$41,11,0)/'[1]4. Billing Determinants'!$L$41*$D10,IF($E10="kW",VLOOKUP(U$4,'[1]4. Billing Determinants'!$B$19:$R$41,12,0)/'[1]4. Billing Determinants'!$M$41*$D10,))),0)</f>
        <v>0</v>
      </c>
      <c r="V10" s="180">
        <f>IFERROR(IF(V$4="",0,IF($E10="kWh",VLOOKUP(V$4,'[1]4. Billing Determinants'!$B$19:$R$41,11,0)/'[1]4. Billing Determinants'!$L$41*$D10,IF($E10="kW",VLOOKUP(V$4,'[1]4. Billing Determinants'!$B$19:$R$41,12,0)/'[1]4. Billing Determinants'!$M$41*$D10,))),0)</f>
        <v>0</v>
      </c>
      <c r="W10" s="180">
        <f>IFERROR(IF(W$4="",0,IF($E10="kWh",VLOOKUP(W$4,'[1]4. Billing Determinants'!$B$19:$R$41,11,0)/'[1]4. Billing Determinants'!$L$41*$D10,IF($E10="kW",VLOOKUP(W$4,'[1]4. Billing Determinants'!$B$19:$R$41,12,0)/'[1]4. Billing Determinants'!$M$41*$D10,))),0)</f>
        <v>0</v>
      </c>
      <c r="X10" s="180">
        <f>IFERROR(IF(X$4="",0,IF($E10="kWh",VLOOKUP(X$4,'[1]4. Billing Determinants'!$B$19:$R$41,11,0)/'[1]4. Billing Determinants'!$L$41*$D10,IF($E10="kW",VLOOKUP(X$4,'[1]4. Billing Determinants'!$B$19:$R$41,12,0)/'[1]4. Billing Determinants'!$M$41*$D10,))),0)</f>
        <v>0</v>
      </c>
      <c r="Y10" s="180">
        <f>IFERROR(IF(Y$4="",0,IF($E10="kWh",VLOOKUP(Y$4,'[1]4. Billing Determinants'!$B$19:$R$41,11,0)/'[1]4. Billing Determinants'!$L$41*$D10,IF($E10="kW",VLOOKUP(Y$4,'[1]4. Billing Determinants'!$B$19:$R$41,12,0)/'[1]4. Billing Determinants'!$M$41*$D10,))),0)</f>
        <v>0</v>
      </c>
    </row>
    <row r="11" spans="1:27" ht="12.4">
      <c r="A11" s="123">
        <v>8</v>
      </c>
      <c r="B11" s="178" t="s">
        <v>331</v>
      </c>
      <c r="C11" s="179">
        <v>1589</v>
      </c>
      <c r="D11" s="180"/>
      <c r="E11" s="95" t="s">
        <v>332</v>
      </c>
      <c r="F11" s="184">
        <f>IFERROR(IF(F$4="",0,IF($E11="kWh",VLOOKUP(F$4,'[1]4. Billing Determinants'!$B$19:$R$41,4,0)/'[1]4. Billing Determinants'!$E$41*$D11,IF($E11="kW",VLOOKUP(F$4,'[1]4. Billing Determinants'!$B$19:$R$41,5,0)/'[1]4. Billing Determinants'!$F$41*$D11,IF($E11="Non-RPP kWh",VLOOKUP(F$4,'[1]4. Billing Determinants'!$B$19:$T$41,18,0)/'[1]4. Billing Determinants'!$S$41*$D11,IF($E11="Distribution Rev.",VLOOKUP(F$4,'[1]4. Billing Determinants'!$B$19:$R$41,8,0)/'[1]4. Billing Determinants'!$I$41*$D11, VLOOKUP(F$4,'[1]4. Billing Determinants'!$B$19:$R$41,3,0)/'[1]4. Billing Determinants'!$D$41*$D11))))),0)</f>
        <v>0</v>
      </c>
      <c r="G11" s="184">
        <f>IFERROR(IF(G$4="",0,IF($E11="kWh",VLOOKUP(G$4,'[1]4. Billing Determinants'!$B$19:$R$41,4,0)/'[1]4. Billing Determinants'!$E$41*$D11,IF($E11="kW",VLOOKUP(G$4,'[1]4. Billing Determinants'!$B$19:$R$41,5,0)/'[1]4. Billing Determinants'!$F$41*$D11,IF($E11="Non-RPP kWh",VLOOKUP(G$4,'[1]4. Billing Determinants'!$B$19:$T$41,18,0)/'[1]4. Billing Determinants'!$S$41*$D11,IF($E11="Distribution Rev.",VLOOKUP(G$4,'[1]4. Billing Determinants'!$B$19:$R$41,8,0)/'[1]4. Billing Determinants'!$I$41*$D11, VLOOKUP(G$4,'[1]4. Billing Determinants'!$B$19:$R$41,3,0)/'[1]4. Billing Determinants'!$D$41*$D11))))),0)</f>
        <v>0</v>
      </c>
      <c r="H11" s="184">
        <f>IFERROR(IF(H$4="",0,IF($E11="kWh",VLOOKUP(H$4,'[1]4. Billing Determinants'!$B$19:$R$41,4,0)/'[1]4. Billing Determinants'!$E$41*$D11,IF($E11="kW",VLOOKUP(H$4,'[1]4. Billing Determinants'!$B$19:$R$41,5,0)/'[1]4. Billing Determinants'!$F$41*$D11,IF($E11="Non-RPP kWh",VLOOKUP(H$4,'[1]4. Billing Determinants'!$B$19:$T$41,18,0)/'[1]4. Billing Determinants'!$S$41*$D11,IF($E11="Distribution Rev.",VLOOKUP(H$4,'[1]4. Billing Determinants'!$B$19:$R$41,8,0)/'[1]4. Billing Determinants'!$I$41*$D11, VLOOKUP(H$4,'[1]4. Billing Determinants'!$B$19:$R$41,3,0)/'[1]4. Billing Determinants'!$D$41*$D11))))),0)</f>
        <v>0</v>
      </c>
      <c r="I11" s="184">
        <f>IFERROR(IF(I$4="",0,IF($E11="kWh",VLOOKUP(I$4,'[1]4. Billing Determinants'!$B$19:$R$41,4,0)/'[1]4. Billing Determinants'!$E$41*$D11,IF($E11="kW",VLOOKUP(I$4,'[1]4. Billing Determinants'!$B$19:$R$41,5,0)/'[1]4. Billing Determinants'!$F$41*$D11,IF($E11="Non-RPP kWh",VLOOKUP(I$4,'[1]4. Billing Determinants'!$B$19:$T$41,18,0)/'[1]4. Billing Determinants'!$S$41*$D11,IF($E11="Distribution Rev.",VLOOKUP(I$4,'[1]4. Billing Determinants'!$B$19:$R$41,8,0)/'[1]4. Billing Determinants'!$I$41*$D11, VLOOKUP(I$4,'[1]4. Billing Determinants'!$B$19:$R$41,3,0)/'[1]4. Billing Determinants'!$D$41*$D11))))),0)</f>
        <v>0</v>
      </c>
      <c r="J11" s="184">
        <f>IFERROR(IF(J$4="",0,IF($E11="kWh",VLOOKUP(J$4,'[1]4. Billing Determinants'!$B$19:$R$41,4,0)/'[1]4. Billing Determinants'!$E$41*$D11,IF($E11="kW",VLOOKUP(J$4,'[1]4. Billing Determinants'!$B$19:$R$41,5,0)/'[1]4. Billing Determinants'!$F$41*$D11,IF($E11="Non-RPP kWh",VLOOKUP(J$4,'[1]4. Billing Determinants'!$B$19:$T$41,18,0)/'[1]4. Billing Determinants'!$S$41*$D11,IF($E11="Distribution Rev.",VLOOKUP(J$4,'[1]4. Billing Determinants'!$B$19:$R$41,8,0)/'[1]4. Billing Determinants'!$I$41*$D11, VLOOKUP(J$4,'[1]4. Billing Determinants'!$B$19:$R$41,3,0)/'[1]4. Billing Determinants'!$D$41*$D11))))),0)</f>
        <v>0</v>
      </c>
      <c r="K11" s="184">
        <f>IFERROR(IF(K$4="",0,IF($E11="kWh",VLOOKUP(K$4,'[1]4. Billing Determinants'!$B$19:$R$41,4,0)/'[1]4. Billing Determinants'!$E$41*$D11,IF($E11="kW",VLOOKUP(K$4,'[1]4. Billing Determinants'!$B$19:$R$41,5,0)/'[1]4. Billing Determinants'!$F$41*$D11,IF($E11="Non-RPP kWh",VLOOKUP(K$4,'[1]4. Billing Determinants'!$B$19:$T$41,18,0)/'[1]4. Billing Determinants'!$S$41*$D11,IF($E11="Distribution Rev.",VLOOKUP(K$4,'[1]4. Billing Determinants'!$B$19:$R$41,8,0)/'[1]4. Billing Determinants'!$I$41*$D11, VLOOKUP(K$4,'[1]4. Billing Determinants'!$B$19:$R$41,3,0)/'[1]4. Billing Determinants'!$D$41*$D11))))),0)</f>
        <v>0</v>
      </c>
      <c r="L11" s="184">
        <f>IFERROR(IF(L$4="",0,IF($E11="kWh",VLOOKUP(L$4,'[1]4. Billing Determinants'!$B$19:$R$41,4,0)/'[1]4. Billing Determinants'!$E$41*$D11,IF($E11="kW",VLOOKUP(L$4,'[1]4. Billing Determinants'!$B$19:$R$41,5,0)/'[1]4. Billing Determinants'!$F$41*$D11,IF($E11="Non-RPP kWh",VLOOKUP(L$4,'[1]4. Billing Determinants'!$B$19:$T$41,18,0)/'[1]4. Billing Determinants'!$S$41*$D11,IF($E11="Distribution Rev.",VLOOKUP(L$4,'[1]4. Billing Determinants'!$B$19:$R$41,8,0)/'[1]4. Billing Determinants'!$I$41*$D11, VLOOKUP(L$4,'[1]4. Billing Determinants'!$B$19:$R$41,3,0)/'[1]4. Billing Determinants'!$D$41*$D11))))),0)</f>
        <v>0</v>
      </c>
      <c r="M11" s="184">
        <f>IFERROR(IF(M$4="",0,IF($E11="kWh",VLOOKUP(M$4,'[1]4. Billing Determinants'!$B$19:$R$41,4,0)/'[1]4. Billing Determinants'!$E$41*$D11,IF($E11="kW",VLOOKUP(M$4,'[1]4. Billing Determinants'!$B$19:$R$41,5,0)/'[1]4. Billing Determinants'!$F$41*$D11,IF($E11="Non-RPP kWh",VLOOKUP(M$4,'[1]4. Billing Determinants'!$B$19:$T$41,18,0)/'[1]4. Billing Determinants'!$S$41*$D11,IF($E11="Distribution Rev.",VLOOKUP(M$4,'[1]4. Billing Determinants'!$B$19:$R$41,8,0)/'[1]4. Billing Determinants'!$I$41*$D11, VLOOKUP(M$4,'[1]4. Billing Determinants'!$B$19:$R$41,3,0)/'[1]4. Billing Determinants'!$D$41*$D11))))),0)</f>
        <v>0</v>
      </c>
      <c r="N11" s="184">
        <f>IFERROR(IF(N$4="",0,IF($E11="kWh",VLOOKUP(N$4,'[1]4. Billing Determinants'!$B$19:$R$41,4,0)/'[1]4. Billing Determinants'!$E$41*$D11,IF($E11="kW",VLOOKUP(N$4,'[1]4. Billing Determinants'!$B$19:$R$41,5,0)/'[1]4. Billing Determinants'!$F$41*$D11,IF($E11="Non-RPP kWh",VLOOKUP(N$4,'[1]4. Billing Determinants'!$B$19:$T$41,18,0)/'[1]4. Billing Determinants'!$S$41*$D11,IF($E11="Distribution Rev.",VLOOKUP(N$4,'[1]4. Billing Determinants'!$B$19:$R$41,8,0)/'[1]4. Billing Determinants'!$I$41*$D11, VLOOKUP(N$4,'[1]4. Billing Determinants'!$B$19:$R$41,3,0)/'[1]4. Billing Determinants'!$D$41*$D11))))),0)</f>
        <v>0</v>
      </c>
      <c r="O11" s="184">
        <f>IFERROR(IF(O$4="",0,IF($E11="kWh",VLOOKUP(O$4,'[1]4. Billing Determinants'!$B$19:$R$41,4,0)/'[1]4. Billing Determinants'!$E$41*$D11,IF($E11="kW",VLOOKUP(O$4,'[1]4. Billing Determinants'!$B$19:$R$41,5,0)/'[1]4. Billing Determinants'!$F$41*$D11,IF($E11="Non-RPP kWh",VLOOKUP(O$4,'[1]4. Billing Determinants'!$B$19:$T$41,18,0)/'[1]4. Billing Determinants'!$S$41*$D11,IF($E11="Distribution Rev.",VLOOKUP(O$4,'[1]4. Billing Determinants'!$B$19:$R$41,8,0)/'[1]4. Billing Determinants'!$I$41*$D11, VLOOKUP(O$4,'[1]4. Billing Determinants'!$B$19:$R$41,3,0)/'[1]4. Billing Determinants'!$D$41*$D11))))),0)</f>
        <v>0</v>
      </c>
      <c r="P11" s="184">
        <f>IFERROR(IF(P$4="",0,IF($E11="kWh",VLOOKUP(P$4,'[1]4. Billing Determinants'!$B$19:$R$41,4,0)/'[1]4. Billing Determinants'!$E$41*$D11,IF($E11="kW",VLOOKUP(P$4,'[1]4. Billing Determinants'!$B$19:$R$41,5,0)/'[1]4. Billing Determinants'!$F$41*$D11,IF($E11="Non-RPP kWh",VLOOKUP(P$4,'[1]4. Billing Determinants'!$B$19:$T$41,18,0)/'[1]4. Billing Determinants'!$S$41*$D11,IF($E11="Distribution Rev.",VLOOKUP(P$4,'[1]4. Billing Determinants'!$B$19:$R$41,8,0)/'[1]4. Billing Determinants'!$I$41*$D11, VLOOKUP(P$4,'[1]4. Billing Determinants'!$B$19:$R$41,3,0)/'[1]4. Billing Determinants'!$D$41*$D11))))),0)</f>
        <v>0</v>
      </c>
      <c r="Q11" s="184">
        <f>IFERROR(IF(Q$4="",0,IF($E11="kWh",VLOOKUP(Q$4,'[1]4. Billing Determinants'!$B$19:$R$41,4,0)/'[1]4. Billing Determinants'!$E$41*$D11,IF($E11="kW",VLOOKUP(Q$4,'[1]4. Billing Determinants'!$B$19:$R$41,5,0)/'[1]4. Billing Determinants'!$F$41*$D11,IF($E11="Non-RPP kWh",VLOOKUP(Q$4,'[1]4. Billing Determinants'!$B$19:$T$41,18,0)/'[1]4. Billing Determinants'!$S$41*$D11,IF($E11="Distribution Rev.",VLOOKUP(Q$4,'[1]4. Billing Determinants'!$B$19:$R$41,8,0)/'[1]4. Billing Determinants'!$I$41*$D11, VLOOKUP(Q$4,'[1]4. Billing Determinants'!$B$19:$R$41,3,0)/'[1]4. Billing Determinants'!$D$41*$D11))))),0)</f>
        <v>0</v>
      </c>
      <c r="R11" s="184">
        <f>IFERROR(IF(R$4="",0,IF($E11="kWh",VLOOKUP(R$4,'[1]4. Billing Determinants'!$B$19:$R$41,4,0)/'[1]4. Billing Determinants'!$E$41*$D11,IF($E11="kW",VLOOKUP(R$4,'[1]4. Billing Determinants'!$B$19:$R$41,5,0)/'[1]4. Billing Determinants'!$F$41*$D11,IF($E11="Non-RPP kWh",VLOOKUP(R$4,'[1]4. Billing Determinants'!$B$19:$T$41,18,0)/'[1]4. Billing Determinants'!$S$41*$D11,IF($E11="Distribution Rev.",VLOOKUP(R$4,'[1]4. Billing Determinants'!$B$19:$R$41,8,0)/'[1]4. Billing Determinants'!$I$41*$D11, VLOOKUP(R$4,'[1]4. Billing Determinants'!$B$19:$R$41,3,0)/'[1]4. Billing Determinants'!$D$41*$D11))))),0)</f>
        <v>0</v>
      </c>
      <c r="S11" s="184">
        <f>IFERROR(IF(S$4="",0,IF($E11="kWh",VLOOKUP(S$4,'[1]4. Billing Determinants'!$B$19:$R$41,4,0)/'[1]4. Billing Determinants'!$E$41*$D11,IF($E11="kW",VLOOKUP(S$4,'[1]4. Billing Determinants'!$B$19:$R$41,5,0)/'[1]4. Billing Determinants'!$F$41*$D11,IF($E11="Non-RPP kWh",VLOOKUP(S$4,'[1]4. Billing Determinants'!$B$19:$T$41,18,0)/'[1]4. Billing Determinants'!$S$41*$D11,IF($E11="Distribution Rev.",VLOOKUP(S$4,'[1]4. Billing Determinants'!$B$19:$R$41,8,0)/'[1]4. Billing Determinants'!$I$41*$D11, VLOOKUP(S$4,'[1]4. Billing Determinants'!$B$19:$R$41,3,0)/'[1]4. Billing Determinants'!$D$41*$D11))))),0)</f>
        <v>0</v>
      </c>
      <c r="T11" s="184">
        <f>IFERROR(IF(T$4="",0,IF($E11="kWh",VLOOKUP(T$4,'[1]4. Billing Determinants'!$B$19:$R$41,4,0)/'[1]4. Billing Determinants'!$E$41*$D11,IF($E11="kW",VLOOKUP(T$4,'[1]4. Billing Determinants'!$B$19:$R$41,5,0)/'[1]4. Billing Determinants'!$F$41*$D11,IF($E11="Non-RPP kWh",VLOOKUP(T$4,'[1]4. Billing Determinants'!$B$19:$T$41,18,0)/'[1]4. Billing Determinants'!$S$41*$D11,IF($E11="Distribution Rev.",VLOOKUP(T$4,'[1]4. Billing Determinants'!$B$19:$R$41,8,0)/'[1]4. Billing Determinants'!$I$41*$D11, VLOOKUP(T$4,'[1]4. Billing Determinants'!$B$19:$R$41,3,0)/'[1]4. Billing Determinants'!$D$41*$D11))))),0)</f>
        <v>0</v>
      </c>
      <c r="U11" s="184">
        <f>IFERROR(IF(U$4="",0,IF($E11="kWh",VLOOKUP(U$4,'[1]4. Billing Determinants'!$B$19:$R$41,4,0)/'[1]4. Billing Determinants'!$E$41*$D11,IF($E11="kW",VLOOKUP(U$4,'[1]4. Billing Determinants'!$B$19:$R$41,5,0)/'[1]4. Billing Determinants'!$F$41*$D11,IF($E11="Non-RPP kWh",VLOOKUP(U$4,'[1]4. Billing Determinants'!$B$19:$T$41,18,0)/'[1]4. Billing Determinants'!$S$41*$D11,IF($E11="Distribution Rev.",VLOOKUP(U$4,'[1]4. Billing Determinants'!$B$19:$R$41,8,0)/'[1]4. Billing Determinants'!$I$41*$D11, VLOOKUP(U$4,'[1]4. Billing Determinants'!$B$19:$R$41,3,0)/'[1]4. Billing Determinants'!$D$41*$D11))))),0)</f>
        <v>0</v>
      </c>
      <c r="V11" s="184">
        <f>IFERROR(IF(V$4="",0,IF($E11="kWh",VLOOKUP(V$4,'[1]4. Billing Determinants'!$B$19:$R$41,4,0)/'[1]4. Billing Determinants'!$E$41*$D11,IF($E11="kW",VLOOKUP(V$4,'[1]4. Billing Determinants'!$B$19:$R$41,5,0)/'[1]4. Billing Determinants'!$F$41*$D11,IF($E11="Non-RPP kWh",VLOOKUP(V$4,'[1]4. Billing Determinants'!$B$19:$T$41,18,0)/'[1]4. Billing Determinants'!$S$41*$D11,IF($E11="Distribution Rev.",VLOOKUP(V$4,'[1]4. Billing Determinants'!$B$19:$R$41,8,0)/'[1]4. Billing Determinants'!$I$41*$D11, VLOOKUP(V$4,'[1]4. Billing Determinants'!$B$19:$R$41,3,0)/'[1]4. Billing Determinants'!$D$41*$D11))))),0)</f>
        <v>0</v>
      </c>
      <c r="W11" s="184">
        <f>IFERROR(IF(W$4="",0,IF($E11="kWh",VLOOKUP(W$4,'[1]4. Billing Determinants'!$B$19:$R$41,4,0)/'[1]4. Billing Determinants'!$E$41*$D11,IF($E11="kW",VLOOKUP(W$4,'[1]4. Billing Determinants'!$B$19:$R$41,5,0)/'[1]4. Billing Determinants'!$F$41*$D11,IF($E11="Non-RPP kWh",VLOOKUP(W$4,'[1]4. Billing Determinants'!$B$19:$T$41,18,0)/'[1]4. Billing Determinants'!$S$41*$D11,IF($E11="Distribution Rev.",VLOOKUP(W$4,'[1]4. Billing Determinants'!$B$19:$R$41,8,0)/'[1]4. Billing Determinants'!$I$41*$D11, VLOOKUP(W$4,'[1]4. Billing Determinants'!$B$19:$R$41,3,0)/'[1]4. Billing Determinants'!$D$41*$D11))))),0)</f>
        <v>0</v>
      </c>
      <c r="X11" s="184">
        <f>IFERROR(IF(X$4="",0,IF($E11="kWh",VLOOKUP(X$4,'[1]4. Billing Determinants'!$B$19:$R$41,4,0)/'[1]4. Billing Determinants'!$E$41*$D11,IF($E11="kW",VLOOKUP(X$4,'[1]4. Billing Determinants'!$B$19:$R$41,5,0)/'[1]4. Billing Determinants'!$F$41*$D11,IF($E11="Non-RPP kWh",VLOOKUP(X$4,'[1]4. Billing Determinants'!$B$19:$T$41,18,0)/'[1]4. Billing Determinants'!$S$41*$D11,IF($E11="Distribution Rev.",VLOOKUP(X$4,'[1]4. Billing Determinants'!$B$19:$R$41,8,0)/'[1]4. Billing Determinants'!$I$41*$D11, VLOOKUP(X$4,'[1]4. Billing Determinants'!$B$19:$R$41,3,0)/'[1]4. Billing Determinants'!$D$41*$D11))))),0)</f>
        <v>0</v>
      </c>
      <c r="Y11" s="184">
        <f>IFERROR(IF(Y$4="",0,IF($E11="kWh",VLOOKUP(Y$4,'[1]4. Billing Determinants'!$B$19:$R$41,4,0)/'[1]4. Billing Determinants'!$E$41*$D11,IF($E11="kW",VLOOKUP(Y$4,'[1]4. Billing Determinants'!$B$19:$R$41,5,0)/'[1]4. Billing Determinants'!$F$41*$D11,IF($E11="Non-RPP kWh",VLOOKUP(Y$4,'[1]4. Billing Determinants'!$B$19:$T$41,18,0)/'[1]4. Billing Determinants'!$S$41*$D11,IF($E11="Distribution Rev.",VLOOKUP(Y$4,'[1]4. Billing Determinants'!$B$19:$R$41,8,0)/'[1]4. Billing Determinants'!$I$41*$D11, VLOOKUP(Y$4,'[1]4. Billing Determinants'!$B$19:$R$41,3,0)/'[1]4. Billing Determinants'!$D$41*$D11))))),0)</f>
        <v>0</v>
      </c>
    </row>
    <row r="12" spans="1:27" ht="12.4" hidden="1">
      <c r="A12" s="123">
        <v>9</v>
      </c>
      <c r="B12" s="185" t="s">
        <v>333</v>
      </c>
      <c r="C12" s="179">
        <v>1595</v>
      </c>
      <c r="D12" s="180"/>
      <c r="E12" s="95" t="s">
        <v>334</v>
      </c>
      <c r="F12" s="180">
        <f>IFERROR(IF(F$4="",0,IF($E12="kWh",VLOOKUP(F$4,'[1]4. Billing Determinants'!$B$19:$R$41,4,0)/'[1]4. Billing Determinants'!$E$41*$D12,IF($E12="kW",VLOOKUP(F$4,'[1]4. Billing Determinants'!$B$19:$R$41,5,0)/'[1]4. Billing Determinants'!$F$41*$D12,IF($E12="Non-RPP kWh",VLOOKUP(F$4,'[1]4. Billing Determinants'!$B$19:$R$41,6,0)/'[1]4. Billing Determinants'!$G$41*$D12, VLOOKUP(F$4,'[1]4. Billing Determinants'!$B$19:$AA$41,20,0)*$D12)))),0)</f>
        <v>0</v>
      </c>
      <c r="G12" s="180">
        <f>IFERROR(IF(G$4="",0,IF($E12="kWh",VLOOKUP(G$4,'[1]4. Billing Determinants'!$B$19:$R$41,4,0)/'[1]4. Billing Determinants'!$E$41*$D12,IF($E12="kW",VLOOKUP(G$4,'[1]4. Billing Determinants'!$B$19:$R$41,5,0)/'[1]4. Billing Determinants'!$F$41*$D12,IF($E12="Non-RPP kWh",VLOOKUP(G$4,'[1]4. Billing Determinants'!$B$19:$R$41,6,0)/'[1]4. Billing Determinants'!$G$41*$D12, VLOOKUP(G$4,'[1]4. Billing Determinants'!$B$19:$AA$41,20,0)*$D12)))),0)</f>
        <v>0</v>
      </c>
      <c r="H12" s="180">
        <f>IFERROR(IF(H$4="",0,IF($E12="kWh",VLOOKUP(H$4,'[1]4. Billing Determinants'!$B$19:$R$41,4,0)/'[1]4. Billing Determinants'!$E$41*$D12,IF($E12="kW",VLOOKUP(H$4,'[1]4. Billing Determinants'!$B$19:$R$41,5,0)/'[1]4. Billing Determinants'!$F$41*$D12,IF($E12="Non-RPP kWh",VLOOKUP(H$4,'[1]4. Billing Determinants'!$B$19:$R$41,6,0)/'[1]4. Billing Determinants'!$G$41*$D12, VLOOKUP(H$4,'[1]4. Billing Determinants'!$B$19:$AA$41,20,0)*$D12)))),0)</f>
        <v>0</v>
      </c>
      <c r="I12" s="180">
        <f>IFERROR(IF(I$4="",0,IF($E12="kWh",VLOOKUP(I$4,'[1]4. Billing Determinants'!$B$19:$R$41,4,0)/'[1]4. Billing Determinants'!$E$41*$D12,IF($E12="kW",VLOOKUP(I$4,'[1]4. Billing Determinants'!$B$19:$R$41,5,0)/'[1]4. Billing Determinants'!$F$41*$D12,IF($E12="Non-RPP kWh",VLOOKUP(I$4,'[1]4. Billing Determinants'!$B$19:$R$41,6,0)/'[1]4. Billing Determinants'!$G$41*$D12, VLOOKUP(I$4,'[1]4. Billing Determinants'!$B$19:$AA$41,20,0)*$D12)))),0)</f>
        <v>0</v>
      </c>
      <c r="J12" s="180">
        <f>IFERROR(IF(J$4="",0,IF($E12="kWh",VLOOKUP(J$4,'[1]4. Billing Determinants'!$B$19:$R$41,4,0)/'[1]4. Billing Determinants'!$E$41*$D12,IF($E12="kW",VLOOKUP(J$4,'[1]4. Billing Determinants'!$B$19:$R$41,5,0)/'[1]4. Billing Determinants'!$F$41*$D12,IF($E12="Non-RPP kWh",VLOOKUP(J$4,'[1]4. Billing Determinants'!$B$19:$R$41,6,0)/'[1]4. Billing Determinants'!$G$41*$D12, VLOOKUP(J$4,'[1]4. Billing Determinants'!$B$19:$AA$41,20,0)*$D12)))),0)</f>
        <v>0</v>
      </c>
      <c r="K12" s="180">
        <f>IFERROR(IF(K$4="",0,IF($E12="kWh",VLOOKUP(K$4,'[1]4. Billing Determinants'!$B$19:$R$41,4,0)/'[1]4. Billing Determinants'!$E$41*$D12,IF($E12="kW",VLOOKUP(K$4,'[1]4. Billing Determinants'!$B$19:$R$41,5,0)/'[1]4. Billing Determinants'!$F$41*$D12,IF($E12="Non-RPP kWh",VLOOKUP(K$4,'[1]4. Billing Determinants'!$B$19:$R$41,6,0)/'[1]4. Billing Determinants'!$G$41*$D12, VLOOKUP(K$4,'[1]4. Billing Determinants'!$B$19:$AA$41,20,0)*$D12)))),0)</f>
        <v>0</v>
      </c>
      <c r="L12" s="180">
        <f>IFERROR(IF(L$4="",0,IF($E12="kWh",VLOOKUP(L$4,'[1]4. Billing Determinants'!$B$19:$R$41,4,0)/'[1]4. Billing Determinants'!$E$41*$D12,IF($E12="kW",VLOOKUP(L$4,'[1]4. Billing Determinants'!$B$19:$R$41,5,0)/'[1]4. Billing Determinants'!$F$41*$D12,IF($E12="Non-RPP kWh",VLOOKUP(L$4,'[1]4. Billing Determinants'!$B$19:$R$41,6,0)/'[1]4. Billing Determinants'!$G$41*$D12, VLOOKUP(L$4,'[1]4. Billing Determinants'!$B$19:$AA$41,20,0)*$D12)))),0)</f>
        <v>0</v>
      </c>
      <c r="M12" s="180">
        <f>IFERROR(IF(M$4="",0,IF($E12="kWh",VLOOKUP(M$4,'[1]4. Billing Determinants'!$B$19:$R$41,4,0)/'[1]4. Billing Determinants'!$E$41*$D12,IF($E12="kW",VLOOKUP(M$4,'[1]4. Billing Determinants'!$B$19:$R$41,5,0)/'[1]4. Billing Determinants'!$F$41*$D12,IF($E12="Non-RPP kWh",VLOOKUP(M$4,'[1]4. Billing Determinants'!$B$19:$R$41,6,0)/'[1]4. Billing Determinants'!$G$41*$D12, VLOOKUP(M$4,'[1]4. Billing Determinants'!$B$19:$AA$41,20,0)*$D12)))),0)</f>
        <v>0</v>
      </c>
      <c r="N12" s="180">
        <f>IFERROR(IF(N$4="",0,IF($E12="kWh",VLOOKUP(N$4,'[1]4. Billing Determinants'!$B$19:$R$41,4,0)/'[1]4. Billing Determinants'!$E$41*$D12,IF($E12="kW",VLOOKUP(N$4,'[1]4. Billing Determinants'!$B$19:$R$41,5,0)/'[1]4. Billing Determinants'!$F$41*$D12,IF($E12="Non-RPP kWh",VLOOKUP(N$4,'[1]4. Billing Determinants'!$B$19:$R$41,6,0)/'[1]4. Billing Determinants'!$G$41*$D12, VLOOKUP(N$4,'[1]4. Billing Determinants'!$B$19:$AA$41,20,0)*$D12)))),0)</f>
        <v>0</v>
      </c>
      <c r="O12" s="180">
        <f>IFERROR(IF(O$4="",0,IF($E12="kWh",VLOOKUP(O$4,'[1]4. Billing Determinants'!$B$19:$R$41,4,0)/'[1]4. Billing Determinants'!$E$41*$D12,IF($E12="kW",VLOOKUP(O$4,'[1]4. Billing Determinants'!$B$19:$R$41,5,0)/'[1]4. Billing Determinants'!$F$41*$D12,IF($E12="Non-RPP kWh",VLOOKUP(O$4,'[1]4. Billing Determinants'!$B$19:$R$41,6,0)/'[1]4. Billing Determinants'!$G$41*$D12, VLOOKUP(O$4,'[1]4. Billing Determinants'!$B$19:$AA$41,20,0)*$D12)))),0)</f>
        <v>0</v>
      </c>
      <c r="P12" s="180">
        <f>IFERROR(IF(P$4="",0,IF($E12="kWh",VLOOKUP(P$4,'[1]4. Billing Determinants'!$B$19:$R$41,4,0)/'[1]4. Billing Determinants'!$E$41*$D12,IF($E12="kW",VLOOKUP(P$4,'[1]4. Billing Determinants'!$B$19:$R$41,5,0)/'[1]4. Billing Determinants'!$F$41*$D12,IF($E12="Non-RPP kWh",VLOOKUP(P$4,'[1]4. Billing Determinants'!$B$19:$R$41,6,0)/'[1]4. Billing Determinants'!$G$41*$D12, VLOOKUP(P$4,'[1]4. Billing Determinants'!$B$19:$AA$41,20,0)*$D12)))),0)</f>
        <v>0</v>
      </c>
      <c r="Q12" s="180">
        <f>IFERROR(IF(Q$4="",0,IF($E12="kWh",VLOOKUP(Q$4,'[1]4. Billing Determinants'!$B$19:$R$41,4,0)/'[1]4. Billing Determinants'!$E$41*$D12,IF($E12="kW",VLOOKUP(Q$4,'[1]4. Billing Determinants'!$B$19:$R$41,5,0)/'[1]4. Billing Determinants'!$F$41*$D12,IF($E12="Non-RPP kWh",VLOOKUP(Q$4,'[1]4. Billing Determinants'!$B$19:$R$41,6,0)/'[1]4. Billing Determinants'!$G$41*$D12, VLOOKUP(Q$4,'[1]4. Billing Determinants'!$B$19:$AA$41,20,0)*$D12)))),0)</f>
        <v>0</v>
      </c>
      <c r="R12" s="180">
        <f>IFERROR(IF(R$4="",0,IF($E12="kWh",VLOOKUP(R$4,'[1]4. Billing Determinants'!$B$19:$R$41,4,0)/'[1]4. Billing Determinants'!$E$41*$D12,IF($E12="kW",VLOOKUP(R$4,'[1]4. Billing Determinants'!$B$19:$R$41,5,0)/'[1]4. Billing Determinants'!$F$41*$D12,IF($E12="Non-RPP kWh",VLOOKUP(R$4,'[1]4. Billing Determinants'!$B$19:$R$41,6,0)/'[1]4. Billing Determinants'!$G$41*$D12, VLOOKUP(R$4,'[1]4. Billing Determinants'!$B$19:$AA$41,20,0)*$D12)))),0)</f>
        <v>0</v>
      </c>
      <c r="S12" s="180">
        <f>IFERROR(IF(S$4="",0,IF($E12="kWh",VLOOKUP(S$4,'[1]4. Billing Determinants'!$B$19:$R$41,4,0)/'[1]4. Billing Determinants'!$E$41*$D12,IF($E12="kW",VLOOKUP(S$4,'[1]4. Billing Determinants'!$B$19:$R$41,5,0)/'[1]4. Billing Determinants'!$F$41*$D12,IF($E12="Non-RPP kWh",VLOOKUP(S$4,'[1]4. Billing Determinants'!$B$19:$R$41,6,0)/'[1]4. Billing Determinants'!$G$41*$D12, VLOOKUP(S$4,'[1]4. Billing Determinants'!$B$19:$AA$41,20,0)*$D12)))),0)</f>
        <v>0</v>
      </c>
      <c r="T12" s="180">
        <f>IFERROR(IF(T$4="",0,IF($E12="kWh",VLOOKUP(T$4,'[1]4. Billing Determinants'!$B$19:$R$41,4,0)/'[1]4. Billing Determinants'!$E$41*$D12,IF($E12="kW",VLOOKUP(T$4,'[1]4. Billing Determinants'!$B$19:$R$41,5,0)/'[1]4. Billing Determinants'!$F$41*$D12,IF($E12="Non-RPP kWh",VLOOKUP(T$4,'[1]4. Billing Determinants'!$B$19:$R$41,6,0)/'[1]4. Billing Determinants'!$G$41*$D12, VLOOKUP(T$4,'[1]4. Billing Determinants'!$B$19:$AA$41,20,0)*$D12)))),0)</f>
        <v>0</v>
      </c>
      <c r="U12" s="180">
        <f>IFERROR(IF(U$4="",0,IF($E12="kWh",VLOOKUP(U$4,'[1]4. Billing Determinants'!$B$19:$R$41,4,0)/'[1]4. Billing Determinants'!$E$41*$D12,IF($E12="kW",VLOOKUP(U$4,'[1]4. Billing Determinants'!$B$19:$R$41,5,0)/'[1]4. Billing Determinants'!$F$41*$D12,IF($E12="Non-RPP kWh",VLOOKUP(U$4,'[1]4. Billing Determinants'!$B$19:$R$41,6,0)/'[1]4. Billing Determinants'!$G$41*$D12, VLOOKUP(U$4,'[1]4. Billing Determinants'!$B$19:$AA$41,20,0)*$D12)))),0)</f>
        <v>0</v>
      </c>
      <c r="V12" s="180">
        <f>IFERROR(IF(V$4="",0,IF($E12="kWh",VLOOKUP(V$4,'[1]4. Billing Determinants'!$B$19:$R$41,4,0)/'[1]4. Billing Determinants'!$E$41*$D12,IF($E12="kW",VLOOKUP(V$4,'[1]4. Billing Determinants'!$B$19:$R$41,5,0)/'[1]4. Billing Determinants'!$F$41*$D12,IF($E12="Non-RPP kWh",VLOOKUP(V$4,'[1]4. Billing Determinants'!$B$19:$R$41,6,0)/'[1]4. Billing Determinants'!$G$41*$D12, VLOOKUP(V$4,'[1]4. Billing Determinants'!$B$19:$AA$41,20,0)*$D12)))),0)</f>
        <v>0</v>
      </c>
      <c r="W12" s="180">
        <f>IFERROR(IF(W$4="",0,IF($E12="kWh",VLOOKUP(W$4,'[1]4. Billing Determinants'!$B$19:$R$41,4,0)/'[1]4. Billing Determinants'!$E$41*$D12,IF($E12="kW",VLOOKUP(W$4,'[1]4. Billing Determinants'!$B$19:$R$41,5,0)/'[1]4. Billing Determinants'!$F$41*$D12,IF($E12="Non-RPP kWh",VLOOKUP(W$4,'[1]4. Billing Determinants'!$B$19:$R$41,6,0)/'[1]4. Billing Determinants'!$G$41*$D12, VLOOKUP(W$4,'[1]4. Billing Determinants'!$B$19:$AA$41,20,0)*$D12)))),0)</f>
        <v>0</v>
      </c>
      <c r="X12" s="180">
        <f>IFERROR(IF(X$4="",0,IF($E12="kWh",VLOOKUP(X$4,'[1]4. Billing Determinants'!$B$19:$R$41,4,0)/'[1]4. Billing Determinants'!$E$41*$D12,IF($E12="kW",VLOOKUP(X$4,'[1]4. Billing Determinants'!$B$19:$R$41,5,0)/'[1]4. Billing Determinants'!$F$41*$D12,IF($E12="Non-RPP kWh",VLOOKUP(X$4,'[1]4. Billing Determinants'!$B$19:$R$41,6,0)/'[1]4. Billing Determinants'!$G$41*$D12, VLOOKUP(X$4,'[1]4. Billing Determinants'!$B$19:$AA$41,20,0)*$D12)))),0)</f>
        <v>0</v>
      </c>
      <c r="Y12" s="180">
        <f>IFERROR(IF(Y$4="",0,IF($E12="kWh",VLOOKUP(Y$4,'[1]4. Billing Determinants'!$B$19:$R$41,4,0)/'[1]4. Billing Determinants'!$E$41*$D12,IF($E12="kW",VLOOKUP(Y$4,'[1]4. Billing Determinants'!$B$19:$R$41,5,0)/'[1]4. Billing Determinants'!$F$41*$D12,IF($E12="Non-RPP kWh",VLOOKUP(Y$4,'[1]4. Billing Determinants'!$B$19:$R$41,6,0)/'[1]4. Billing Determinants'!$G$41*$D12, VLOOKUP(Y$4,'[1]4. Billing Determinants'!$B$19:$AA$41,20,0)*$D12)))),0)</f>
        <v>0</v>
      </c>
    </row>
    <row r="13" spans="1:27" ht="12.4" hidden="1">
      <c r="A13" s="123">
        <v>10</v>
      </c>
      <c r="B13" s="185" t="s">
        <v>335</v>
      </c>
      <c r="C13" s="179">
        <v>1595</v>
      </c>
      <c r="D13" s="180"/>
      <c r="E13" s="95" t="s">
        <v>334</v>
      </c>
      <c r="F13" s="186">
        <f>IFERROR(IF(F$4="",0,IF($E13="kWh",VLOOKUP(F$4,'[1]4. Billing Determinants'!$B$19:$R$41,4,0)/'[1]4. Billing Determinants'!$E$41*$D13,IF($E13="kW",VLOOKUP(F$4,'[1]4. Billing Determinants'!$B$19:$R$41,5,0)/'[1]4. Billing Determinants'!$F$41*$D13,IF($E13="Non-RPP kWh",VLOOKUP(F$4,'[1]4. Billing Determinants'!$B$19:$R$41,6,0)/'[1]4. Billing Determinants'!$G$41*$D13,VLOOKUP(F$4,'[1]4. Billing Determinants'!$B$19:$AA$41,21,0)*$D13)))),0)</f>
        <v>0</v>
      </c>
      <c r="G13" s="186">
        <f>IFERROR(IF(G$4="",0,IF($E13="kWh",VLOOKUP(G$4,'[1]4. Billing Determinants'!$B$19:$R$41,4,0)/'[1]4. Billing Determinants'!$E$41*$D13,IF($E13="kW",VLOOKUP(G$4,'[1]4. Billing Determinants'!$B$19:$R$41,5,0)/'[1]4. Billing Determinants'!$F$41*$D13,IF($E13="Non-RPP kWh",VLOOKUP(G$4,'[1]4. Billing Determinants'!$B$19:$R$41,6,0)/'[1]4. Billing Determinants'!$G$41*$D13,VLOOKUP(G$4,'[1]4. Billing Determinants'!$B$19:$AA$41,21,0)*$D13)))),0)</f>
        <v>0</v>
      </c>
      <c r="H13" s="186">
        <f>IFERROR(IF(H$4="",0,IF($E13="kWh",VLOOKUP(H$4,'[1]4. Billing Determinants'!$B$19:$R$41,4,0)/'[1]4. Billing Determinants'!$E$41*$D13,IF($E13="kW",VLOOKUP(H$4,'[1]4. Billing Determinants'!$B$19:$R$41,5,0)/'[1]4. Billing Determinants'!$F$41*$D13,IF($E13="Non-RPP kWh",VLOOKUP(H$4,'[1]4. Billing Determinants'!$B$19:$R$41,6,0)/'[1]4. Billing Determinants'!$G$41*$D13,VLOOKUP(H$4,'[1]4. Billing Determinants'!$B$19:$AA$41,21,0)*$D13)))),0)</f>
        <v>0</v>
      </c>
      <c r="I13" s="186">
        <f>IFERROR(IF(I$4="",0,IF($E13="kWh",VLOOKUP(I$4,'[1]4. Billing Determinants'!$B$19:$R$41,4,0)/'[1]4. Billing Determinants'!$E$41*$D13,IF($E13="kW",VLOOKUP(I$4,'[1]4. Billing Determinants'!$B$19:$R$41,5,0)/'[1]4. Billing Determinants'!$F$41*$D13,IF($E13="Non-RPP kWh",VLOOKUP(I$4,'[1]4. Billing Determinants'!$B$19:$R$41,6,0)/'[1]4. Billing Determinants'!$G$41*$D13,VLOOKUP(I$4,'[1]4. Billing Determinants'!$B$19:$AA$41,21,0)*$D13)))),0)</f>
        <v>0</v>
      </c>
      <c r="J13" s="186">
        <f>IFERROR(IF(J$4="",0,IF($E13="kWh",VLOOKUP(J$4,'[1]4. Billing Determinants'!$B$19:$R$41,4,0)/'[1]4. Billing Determinants'!$E$41*$D13,IF($E13="kW",VLOOKUP(J$4,'[1]4. Billing Determinants'!$B$19:$R$41,5,0)/'[1]4. Billing Determinants'!$F$41*$D13,IF($E13="Non-RPP kWh",VLOOKUP(J$4,'[1]4. Billing Determinants'!$B$19:$R$41,6,0)/'[1]4. Billing Determinants'!$G$41*$D13,VLOOKUP(J$4,'[1]4. Billing Determinants'!$B$19:$AA$41,21,0)*$D13)))),0)</f>
        <v>0</v>
      </c>
      <c r="K13" s="186">
        <f>IFERROR(IF(K$4="",0,IF($E13="kWh",VLOOKUP(K$4,'[1]4. Billing Determinants'!$B$19:$R$41,4,0)/'[1]4. Billing Determinants'!$E$41*$D13,IF($E13="kW",VLOOKUP(K$4,'[1]4. Billing Determinants'!$B$19:$R$41,5,0)/'[1]4. Billing Determinants'!$F$41*$D13,IF($E13="Non-RPP kWh",VLOOKUP(K$4,'[1]4. Billing Determinants'!$B$19:$R$41,6,0)/'[1]4. Billing Determinants'!$G$41*$D13,VLOOKUP(K$4,'[1]4. Billing Determinants'!$B$19:$AA$41,21,0)*$D13)))),0)</f>
        <v>0</v>
      </c>
      <c r="L13" s="186">
        <f>IFERROR(IF(L$4="",0,IF($E13="kWh",VLOOKUP(L$4,'[1]4. Billing Determinants'!$B$19:$R$41,4,0)/'[1]4. Billing Determinants'!$E$41*$D13,IF($E13="kW",VLOOKUP(L$4,'[1]4. Billing Determinants'!$B$19:$R$41,5,0)/'[1]4. Billing Determinants'!$F$41*$D13,IF($E13="Non-RPP kWh",VLOOKUP(L$4,'[1]4. Billing Determinants'!$B$19:$R$41,6,0)/'[1]4. Billing Determinants'!$G$41*$D13,VLOOKUP(L$4,'[1]4. Billing Determinants'!$B$19:$AA$41,21,0)*$D13)))),0)</f>
        <v>0</v>
      </c>
      <c r="M13" s="186">
        <f>IFERROR(IF(M$4="",0,IF($E13="kWh",VLOOKUP(M$4,'[1]4. Billing Determinants'!$B$19:$R$41,4,0)/'[1]4. Billing Determinants'!$E$41*$D13,IF($E13="kW",VLOOKUP(M$4,'[1]4. Billing Determinants'!$B$19:$R$41,5,0)/'[1]4. Billing Determinants'!$F$41*$D13,IF($E13="Non-RPP kWh",VLOOKUP(M$4,'[1]4. Billing Determinants'!$B$19:$R$41,6,0)/'[1]4. Billing Determinants'!$G$41*$D13,VLOOKUP(M$4,'[1]4. Billing Determinants'!$B$19:$AA$41,21,0)*$D13)))),0)</f>
        <v>0</v>
      </c>
      <c r="N13" s="186">
        <f>IFERROR(IF(N$4="",0,IF($E13="kWh",VLOOKUP(N$4,'[1]4. Billing Determinants'!$B$19:$R$41,4,0)/'[1]4. Billing Determinants'!$E$41*$D13,IF($E13="kW",VLOOKUP(N$4,'[1]4. Billing Determinants'!$B$19:$R$41,5,0)/'[1]4. Billing Determinants'!$F$41*$D13,IF($E13="Non-RPP kWh",VLOOKUP(N$4,'[1]4. Billing Determinants'!$B$19:$R$41,6,0)/'[1]4. Billing Determinants'!$G$41*$D13,VLOOKUP(N$4,'[1]4. Billing Determinants'!$B$19:$AA$41,21,0)*$D13)))),0)</f>
        <v>0</v>
      </c>
      <c r="O13" s="186">
        <f>IFERROR(IF(O$4="",0,IF($E13="kWh",VLOOKUP(O$4,'[1]4. Billing Determinants'!$B$19:$R$41,4,0)/'[1]4. Billing Determinants'!$E$41*$D13,IF($E13="kW",VLOOKUP(O$4,'[1]4. Billing Determinants'!$B$19:$R$41,5,0)/'[1]4. Billing Determinants'!$F$41*$D13,IF($E13="Non-RPP kWh",VLOOKUP(O$4,'[1]4. Billing Determinants'!$B$19:$R$41,6,0)/'[1]4. Billing Determinants'!$G$41*$D13,VLOOKUP(O$4,'[1]4. Billing Determinants'!$B$19:$AA$41,21,0)*$D13)))),0)</f>
        <v>0</v>
      </c>
      <c r="P13" s="186">
        <f>IFERROR(IF(P$4="",0,IF($E13="kWh",VLOOKUP(P$4,'[1]4. Billing Determinants'!$B$19:$R$41,4,0)/'[1]4. Billing Determinants'!$E$41*$D13,IF($E13="kW",VLOOKUP(P$4,'[1]4. Billing Determinants'!$B$19:$R$41,5,0)/'[1]4. Billing Determinants'!$F$41*$D13,IF($E13="Non-RPP kWh",VLOOKUP(P$4,'[1]4. Billing Determinants'!$B$19:$R$41,6,0)/'[1]4. Billing Determinants'!$G$41*$D13,VLOOKUP(P$4,'[1]4. Billing Determinants'!$B$19:$AA$41,21,0)*$D13)))),0)</f>
        <v>0</v>
      </c>
      <c r="Q13" s="186">
        <f>IFERROR(IF(Q$4="",0,IF($E13="kWh",VLOOKUP(Q$4,'[1]4. Billing Determinants'!$B$19:$R$41,4,0)/'[1]4. Billing Determinants'!$E$41*$D13,IF($E13="kW",VLOOKUP(Q$4,'[1]4. Billing Determinants'!$B$19:$R$41,5,0)/'[1]4. Billing Determinants'!$F$41*$D13,IF($E13="Non-RPP kWh",VLOOKUP(Q$4,'[1]4. Billing Determinants'!$B$19:$R$41,6,0)/'[1]4. Billing Determinants'!$G$41*$D13,VLOOKUP(Q$4,'[1]4. Billing Determinants'!$B$19:$AA$41,21,0)*$D13)))),0)</f>
        <v>0</v>
      </c>
      <c r="R13" s="186">
        <f>IFERROR(IF(R$4="",0,IF($E13="kWh",VLOOKUP(R$4,'[1]4. Billing Determinants'!$B$19:$R$41,4,0)/'[1]4. Billing Determinants'!$E$41*$D13,IF($E13="kW",VLOOKUP(R$4,'[1]4. Billing Determinants'!$B$19:$R$41,5,0)/'[1]4. Billing Determinants'!$F$41*$D13,IF($E13="Non-RPP kWh",VLOOKUP(R$4,'[1]4. Billing Determinants'!$B$19:$R$41,6,0)/'[1]4. Billing Determinants'!$G$41*$D13,VLOOKUP(R$4,'[1]4. Billing Determinants'!$B$19:$AA$41,21,0)*$D13)))),0)</f>
        <v>0</v>
      </c>
      <c r="S13" s="186">
        <f>IFERROR(IF(S$4="",0,IF($E13="kWh",VLOOKUP(S$4,'[1]4. Billing Determinants'!$B$19:$R$41,4,0)/'[1]4. Billing Determinants'!$E$41*$D13,IF($E13="kW",VLOOKUP(S$4,'[1]4. Billing Determinants'!$B$19:$R$41,5,0)/'[1]4. Billing Determinants'!$F$41*$D13,IF($E13="Non-RPP kWh",VLOOKUP(S$4,'[1]4. Billing Determinants'!$B$19:$R$41,6,0)/'[1]4. Billing Determinants'!$G$41*$D13,VLOOKUP(S$4,'[1]4. Billing Determinants'!$B$19:$AA$41,21,0)*$D13)))),0)</f>
        <v>0</v>
      </c>
      <c r="T13" s="186">
        <f>IFERROR(IF(T$4="",0,IF($E13="kWh",VLOOKUP(T$4,'[1]4. Billing Determinants'!$B$19:$R$41,4,0)/'[1]4. Billing Determinants'!$E$41*$D13,IF($E13="kW",VLOOKUP(T$4,'[1]4. Billing Determinants'!$B$19:$R$41,5,0)/'[1]4. Billing Determinants'!$F$41*$D13,IF($E13="Non-RPP kWh",VLOOKUP(T$4,'[1]4. Billing Determinants'!$B$19:$R$41,6,0)/'[1]4. Billing Determinants'!$G$41*$D13,VLOOKUP(T$4,'[1]4. Billing Determinants'!$B$19:$AA$41,21,0)*$D13)))),0)</f>
        <v>0</v>
      </c>
      <c r="U13" s="186">
        <f>IFERROR(IF(U$4="",0,IF($E13="kWh",VLOOKUP(U$4,'[1]4. Billing Determinants'!$B$19:$R$41,4,0)/'[1]4. Billing Determinants'!$E$41*$D13,IF($E13="kW",VLOOKUP(U$4,'[1]4. Billing Determinants'!$B$19:$R$41,5,0)/'[1]4. Billing Determinants'!$F$41*$D13,IF($E13="Non-RPP kWh",VLOOKUP(U$4,'[1]4. Billing Determinants'!$B$19:$R$41,6,0)/'[1]4. Billing Determinants'!$G$41*$D13,VLOOKUP(U$4,'[1]4. Billing Determinants'!$B$19:$AA$41,21,0)*$D13)))),0)</f>
        <v>0</v>
      </c>
      <c r="V13" s="186">
        <f>IFERROR(IF(V$4="",0,IF($E13="kWh",VLOOKUP(V$4,'[1]4. Billing Determinants'!$B$19:$R$41,4,0)/'[1]4. Billing Determinants'!$E$41*$D13,IF($E13="kW",VLOOKUP(V$4,'[1]4. Billing Determinants'!$B$19:$R$41,5,0)/'[1]4. Billing Determinants'!$F$41*$D13,IF($E13="Non-RPP kWh",VLOOKUP(V$4,'[1]4. Billing Determinants'!$B$19:$R$41,6,0)/'[1]4. Billing Determinants'!$G$41*$D13,VLOOKUP(V$4,'[1]4. Billing Determinants'!$B$19:$AA$41,21,0)*$D13)))),0)</f>
        <v>0</v>
      </c>
      <c r="W13" s="186">
        <f>IFERROR(IF(W$4="",0,IF($E13="kWh",VLOOKUP(W$4,'[1]4. Billing Determinants'!$B$19:$R$41,4,0)/'[1]4. Billing Determinants'!$E$41*$D13,IF($E13="kW",VLOOKUP(W$4,'[1]4. Billing Determinants'!$B$19:$R$41,5,0)/'[1]4. Billing Determinants'!$F$41*$D13,IF($E13="Non-RPP kWh",VLOOKUP(W$4,'[1]4. Billing Determinants'!$B$19:$R$41,6,0)/'[1]4. Billing Determinants'!$G$41*$D13,VLOOKUP(W$4,'[1]4. Billing Determinants'!$B$19:$AA$41,21,0)*$D13)))),0)</f>
        <v>0</v>
      </c>
      <c r="X13" s="186">
        <f>IFERROR(IF(X$4="",0,IF($E13="kWh",VLOOKUP(X$4,'[1]4. Billing Determinants'!$B$19:$R$41,4,0)/'[1]4. Billing Determinants'!$E$41*$D13,IF($E13="kW",VLOOKUP(X$4,'[1]4. Billing Determinants'!$B$19:$R$41,5,0)/'[1]4. Billing Determinants'!$F$41*$D13,IF($E13="Non-RPP kWh",VLOOKUP(X$4,'[1]4. Billing Determinants'!$B$19:$R$41,6,0)/'[1]4. Billing Determinants'!$G$41*$D13,VLOOKUP(X$4,'[1]4. Billing Determinants'!$B$19:$AA$41,21,0)*$D13)))),0)</f>
        <v>0</v>
      </c>
      <c r="Y13" s="186">
        <f>IFERROR(IF(Y$4="",0,IF($E13="kWh",VLOOKUP(Y$4,'[1]4. Billing Determinants'!$B$19:$R$41,4,0)/'[1]4. Billing Determinants'!$E$41*$D13,IF($E13="kW",VLOOKUP(Y$4,'[1]4. Billing Determinants'!$B$19:$R$41,5,0)/'[1]4. Billing Determinants'!$F$41*$D13,IF($E13="Non-RPP kWh",VLOOKUP(Y$4,'[1]4. Billing Determinants'!$B$19:$R$41,6,0)/'[1]4. Billing Determinants'!$G$41*$D13,VLOOKUP(Y$4,'[1]4. Billing Determinants'!$B$19:$AA$41,21,0)*$D13)))),0)</f>
        <v>0</v>
      </c>
    </row>
    <row r="14" spans="1:27" ht="12.4">
      <c r="A14" s="123">
        <v>11</v>
      </c>
      <c r="B14" s="185" t="s">
        <v>336</v>
      </c>
      <c r="C14" s="179">
        <v>1595</v>
      </c>
      <c r="D14" s="180"/>
      <c r="E14" s="95" t="s">
        <v>334</v>
      </c>
      <c r="F14" s="186">
        <f>IFERROR(IF(F$4="",0,IF($E14="kWh",VLOOKUP(F$4,'[1]4. Billing Determinants'!$B$19:$R$41,4,0)/'[1]4. Billing Determinants'!$E$41*$D14,IF($E14="kW",VLOOKUP(F$4,'[1]4. Billing Determinants'!$B$19:$R$41,5,0)/'[1]4. Billing Determinants'!$F$41*$D14,IF($E14="Non-RPP kWh",VLOOKUP(F$4,'[1]4. Billing Determinants'!$B$19:$R$41,6,0)/'[1]4. Billing Determinants'!$G$41*$D14, VLOOKUP(F$4,'[1]4. Billing Determinants'!$B$19:$AA$41,22,0)*$D14)))),0)</f>
        <v>0</v>
      </c>
      <c r="G14" s="186">
        <f>IFERROR(IF(G$4="",0,IF($E14="kWh",VLOOKUP(G$4,'[1]4. Billing Determinants'!$B$19:$R$41,4,0)/'[1]4. Billing Determinants'!$E$41*$D14,IF($E14="kW",VLOOKUP(G$4,'[1]4. Billing Determinants'!$B$19:$R$41,5,0)/'[1]4. Billing Determinants'!$F$41*$D14,IF($E14="Non-RPP kWh",VLOOKUP(G$4,'[1]4. Billing Determinants'!$B$19:$R$41,6,0)/'[1]4. Billing Determinants'!$G$41*$D14, VLOOKUP(G$4,'[1]4. Billing Determinants'!$B$19:$AA$41,22,0)*$D14)))),0)</f>
        <v>0</v>
      </c>
      <c r="H14" s="186">
        <f>IFERROR(IF(H$4="",0,IF($E14="kWh",VLOOKUP(H$4,'[1]4. Billing Determinants'!$B$19:$R$41,4,0)/'[1]4. Billing Determinants'!$E$41*$D14,IF($E14="kW",VLOOKUP(H$4,'[1]4. Billing Determinants'!$B$19:$R$41,5,0)/'[1]4. Billing Determinants'!$F$41*$D14,IF($E14="Non-RPP kWh",VLOOKUP(H$4,'[1]4. Billing Determinants'!$B$19:$R$41,6,0)/'[1]4. Billing Determinants'!$G$41*$D14, VLOOKUP(H$4,'[1]4. Billing Determinants'!$B$19:$AA$41,22,0)*$D14)))),0)</f>
        <v>0</v>
      </c>
      <c r="I14" s="186">
        <f>IFERROR(IF(I$4="",0,IF($E14="kWh",VLOOKUP(I$4,'[1]4. Billing Determinants'!$B$19:$R$41,4,0)/'[1]4. Billing Determinants'!$E$41*$D14,IF($E14="kW",VLOOKUP(I$4,'[1]4. Billing Determinants'!$B$19:$R$41,5,0)/'[1]4. Billing Determinants'!$F$41*$D14,IF($E14="Non-RPP kWh",VLOOKUP(I$4,'[1]4. Billing Determinants'!$B$19:$R$41,6,0)/'[1]4. Billing Determinants'!$G$41*$D14, VLOOKUP(I$4,'[1]4. Billing Determinants'!$B$19:$AA$41,22,0)*$D14)))),0)</f>
        <v>0</v>
      </c>
      <c r="J14" s="186">
        <f>IFERROR(IF(J$4="",0,IF($E14="kWh",VLOOKUP(J$4,'[1]4. Billing Determinants'!$B$19:$R$41,4,0)/'[1]4. Billing Determinants'!$E$41*$D14,IF($E14="kW",VLOOKUP(J$4,'[1]4. Billing Determinants'!$B$19:$R$41,5,0)/'[1]4. Billing Determinants'!$F$41*$D14,IF($E14="Non-RPP kWh",VLOOKUP(J$4,'[1]4. Billing Determinants'!$B$19:$R$41,6,0)/'[1]4. Billing Determinants'!$G$41*$D14, VLOOKUP(J$4,'[1]4. Billing Determinants'!$B$19:$AA$41,22,0)*$D14)))),0)</f>
        <v>0</v>
      </c>
      <c r="K14" s="186">
        <f>IFERROR(IF(K$4="",0,IF($E14="kWh",VLOOKUP(K$4,'[1]4. Billing Determinants'!$B$19:$R$41,4,0)/'[1]4. Billing Determinants'!$E$41*$D14,IF($E14="kW",VLOOKUP(K$4,'[1]4. Billing Determinants'!$B$19:$R$41,5,0)/'[1]4. Billing Determinants'!$F$41*$D14,IF($E14="Non-RPP kWh",VLOOKUP(K$4,'[1]4. Billing Determinants'!$B$19:$R$41,6,0)/'[1]4. Billing Determinants'!$G$41*$D14, VLOOKUP(K$4,'[1]4. Billing Determinants'!$B$19:$AA$41,22,0)*$D14)))),0)</f>
        <v>0</v>
      </c>
      <c r="L14" s="186">
        <f>IFERROR(IF(L$4="",0,IF($E14="kWh",VLOOKUP(L$4,'[1]4. Billing Determinants'!$B$19:$R$41,4,0)/'[1]4. Billing Determinants'!$E$41*$D14,IF($E14="kW",VLOOKUP(L$4,'[1]4. Billing Determinants'!$B$19:$R$41,5,0)/'[1]4. Billing Determinants'!$F$41*$D14,IF($E14="Non-RPP kWh",VLOOKUP(L$4,'[1]4. Billing Determinants'!$B$19:$R$41,6,0)/'[1]4. Billing Determinants'!$G$41*$D14, VLOOKUP(L$4,'[1]4. Billing Determinants'!$B$19:$AA$41,22,0)*$D14)))),0)</f>
        <v>0</v>
      </c>
      <c r="M14" s="186">
        <f>IFERROR(IF(M$4="",0,IF($E14="kWh",VLOOKUP(M$4,'[1]4. Billing Determinants'!$B$19:$R$41,4,0)/'[1]4. Billing Determinants'!$E$41*$D14,IF($E14="kW",VLOOKUP(M$4,'[1]4. Billing Determinants'!$B$19:$R$41,5,0)/'[1]4. Billing Determinants'!$F$41*$D14,IF($E14="Non-RPP kWh",VLOOKUP(M$4,'[1]4. Billing Determinants'!$B$19:$R$41,6,0)/'[1]4. Billing Determinants'!$G$41*$D14, VLOOKUP(M$4,'[1]4. Billing Determinants'!$B$19:$AA$41,22,0)*$D14)))),0)</f>
        <v>0</v>
      </c>
      <c r="N14" s="186">
        <f>IFERROR(IF(N$4="",0,IF($E14="kWh",VLOOKUP(N$4,'[1]4. Billing Determinants'!$B$19:$R$41,4,0)/'[1]4. Billing Determinants'!$E$41*$D14,IF($E14="kW",VLOOKUP(N$4,'[1]4. Billing Determinants'!$B$19:$R$41,5,0)/'[1]4. Billing Determinants'!$F$41*$D14,IF($E14="Non-RPP kWh",VLOOKUP(N$4,'[1]4. Billing Determinants'!$B$19:$R$41,6,0)/'[1]4. Billing Determinants'!$G$41*$D14, VLOOKUP(N$4,'[1]4. Billing Determinants'!$B$19:$AA$41,22,0)*$D14)))),0)</f>
        <v>0</v>
      </c>
      <c r="O14" s="186">
        <f>IFERROR(IF(O$4="",0,IF($E14="kWh",VLOOKUP(O$4,'[1]4. Billing Determinants'!$B$19:$R$41,4,0)/'[1]4. Billing Determinants'!$E$41*$D14,IF($E14="kW",VLOOKUP(O$4,'[1]4. Billing Determinants'!$B$19:$R$41,5,0)/'[1]4. Billing Determinants'!$F$41*$D14,IF($E14="Non-RPP kWh",VLOOKUP(O$4,'[1]4. Billing Determinants'!$B$19:$R$41,6,0)/'[1]4. Billing Determinants'!$G$41*$D14, VLOOKUP(O$4,'[1]4. Billing Determinants'!$B$19:$AA$41,22,0)*$D14)))),0)</f>
        <v>0</v>
      </c>
      <c r="P14" s="186">
        <f>IFERROR(IF(P$4="",0,IF($E14="kWh",VLOOKUP(P$4,'[1]4. Billing Determinants'!$B$19:$R$41,4,0)/'[1]4. Billing Determinants'!$E$41*$D14,IF($E14="kW",VLOOKUP(P$4,'[1]4. Billing Determinants'!$B$19:$R$41,5,0)/'[1]4. Billing Determinants'!$F$41*$D14,IF($E14="Non-RPP kWh",VLOOKUP(P$4,'[1]4. Billing Determinants'!$B$19:$R$41,6,0)/'[1]4. Billing Determinants'!$G$41*$D14, VLOOKUP(P$4,'[1]4. Billing Determinants'!$B$19:$AA$41,22,0)*$D14)))),0)</f>
        <v>0</v>
      </c>
      <c r="Q14" s="186">
        <f>IFERROR(IF(Q$4="",0,IF($E14="kWh",VLOOKUP(Q$4,'[1]4. Billing Determinants'!$B$19:$R$41,4,0)/'[1]4. Billing Determinants'!$E$41*$D14,IF($E14="kW",VLOOKUP(Q$4,'[1]4. Billing Determinants'!$B$19:$R$41,5,0)/'[1]4. Billing Determinants'!$F$41*$D14,IF($E14="Non-RPP kWh",VLOOKUP(Q$4,'[1]4. Billing Determinants'!$B$19:$R$41,6,0)/'[1]4. Billing Determinants'!$G$41*$D14, VLOOKUP(Q$4,'[1]4. Billing Determinants'!$B$19:$AA$41,22,0)*$D14)))),0)</f>
        <v>0</v>
      </c>
      <c r="R14" s="186">
        <f>IFERROR(IF(R$4="",0,IF($E14="kWh",VLOOKUP(R$4,'[1]4. Billing Determinants'!$B$19:$R$41,4,0)/'[1]4. Billing Determinants'!$E$41*$D14,IF($E14="kW",VLOOKUP(R$4,'[1]4. Billing Determinants'!$B$19:$R$41,5,0)/'[1]4. Billing Determinants'!$F$41*$D14,IF($E14="Non-RPP kWh",VLOOKUP(R$4,'[1]4. Billing Determinants'!$B$19:$R$41,6,0)/'[1]4. Billing Determinants'!$G$41*$D14, VLOOKUP(R$4,'[1]4. Billing Determinants'!$B$19:$AA$41,22,0)*$D14)))),0)</f>
        <v>0</v>
      </c>
      <c r="S14" s="186">
        <f>IFERROR(IF(S$4="",0,IF($E14="kWh",VLOOKUP(S$4,'[1]4. Billing Determinants'!$B$19:$R$41,4,0)/'[1]4. Billing Determinants'!$E$41*$D14,IF($E14="kW",VLOOKUP(S$4,'[1]4. Billing Determinants'!$B$19:$R$41,5,0)/'[1]4. Billing Determinants'!$F$41*$D14,IF($E14="Non-RPP kWh",VLOOKUP(S$4,'[1]4. Billing Determinants'!$B$19:$R$41,6,0)/'[1]4. Billing Determinants'!$G$41*$D14, VLOOKUP(S$4,'[1]4. Billing Determinants'!$B$19:$AA$41,22,0)*$D14)))),0)</f>
        <v>0</v>
      </c>
      <c r="T14" s="186">
        <f>IFERROR(IF(T$4="",0,IF($E14="kWh",VLOOKUP(T$4,'[1]4. Billing Determinants'!$B$19:$R$41,4,0)/'[1]4. Billing Determinants'!$E$41*$D14,IF($E14="kW",VLOOKUP(T$4,'[1]4. Billing Determinants'!$B$19:$R$41,5,0)/'[1]4. Billing Determinants'!$F$41*$D14,IF($E14="Non-RPP kWh",VLOOKUP(T$4,'[1]4. Billing Determinants'!$B$19:$R$41,6,0)/'[1]4. Billing Determinants'!$G$41*$D14, VLOOKUP(T$4,'[1]4. Billing Determinants'!$B$19:$AA$41,22,0)*$D14)))),0)</f>
        <v>0</v>
      </c>
      <c r="U14" s="186">
        <f>IFERROR(IF(U$4="",0,IF($E14="kWh",VLOOKUP(U$4,'[1]4. Billing Determinants'!$B$19:$R$41,4,0)/'[1]4. Billing Determinants'!$E$41*$D14,IF($E14="kW",VLOOKUP(U$4,'[1]4. Billing Determinants'!$B$19:$R$41,5,0)/'[1]4. Billing Determinants'!$F$41*$D14,IF($E14="Non-RPP kWh",VLOOKUP(U$4,'[1]4. Billing Determinants'!$B$19:$R$41,6,0)/'[1]4. Billing Determinants'!$G$41*$D14, VLOOKUP(U$4,'[1]4. Billing Determinants'!$B$19:$AA$41,22,0)*$D14)))),0)</f>
        <v>0</v>
      </c>
      <c r="V14" s="186">
        <f>IFERROR(IF(V$4="",0,IF($E14="kWh",VLOOKUP(V$4,'[1]4. Billing Determinants'!$B$19:$R$41,4,0)/'[1]4. Billing Determinants'!$E$41*$D14,IF($E14="kW",VLOOKUP(V$4,'[1]4. Billing Determinants'!$B$19:$R$41,5,0)/'[1]4. Billing Determinants'!$F$41*$D14,IF($E14="Non-RPP kWh",VLOOKUP(V$4,'[1]4. Billing Determinants'!$B$19:$R$41,6,0)/'[1]4. Billing Determinants'!$G$41*$D14, VLOOKUP(V$4,'[1]4. Billing Determinants'!$B$19:$AA$41,22,0)*$D14)))),0)</f>
        <v>0</v>
      </c>
      <c r="W14" s="186">
        <f>IFERROR(IF(W$4="",0,IF($E14="kWh",VLOOKUP(W$4,'[1]4. Billing Determinants'!$B$19:$R$41,4,0)/'[1]4. Billing Determinants'!$E$41*$D14,IF($E14="kW",VLOOKUP(W$4,'[1]4. Billing Determinants'!$B$19:$R$41,5,0)/'[1]4. Billing Determinants'!$F$41*$D14,IF($E14="Non-RPP kWh",VLOOKUP(W$4,'[1]4. Billing Determinants'!$B$19:$R$41,6,0)/'[1]4. Billing Determinants'!$G$41*$D14, VLOOKUP(W$4,'[1]4. Billing Determinants'!$B$19:$AA$41,22,0)*$D14)))),0)</f>
        <v>0</v>
      </c>
      <c r="X14" s="186">
        <f>IFERROR(IF(X$4="",0,IF($E14="kWh",VLOOKUP(X$4,'[1]4. Billing Determinants'!$B$19:$R$41,4,0)/'[1]4. Billing Determinants'!$E$41*$D14,IF($E14="kW",VLOOKUP(X$4,'[1]4. Billing Determinants'!$B$19:$R$41,5,0)/'[1]4. Billing Determinants'!$F$41*$D14,IF($E14="Non-RPP kWh",VLOOKUP(X$4,'[1]4. Billing Determinants'!$B$19:$R$41,6,0)/'[1]4. Billing Determinants'!$G$41*$D14, VLOOKUP(X$4,'[1]4. Billing Determinants'!$B$19:$AA$41,22,0)*$D14)))),0)</f>
        <v>0</v>
      </c>
      <c r="Y14" s="186">
        <f>IFERROR(IF(Y$4="",0,IF($E14="kWh",VLOOKUP(Y$4,'[1]4. Billing Determinants'!$B$19:$R$41,4,0)/'[1]4. Billing Determinants'!$E$41*$D14,IF($E14="kW",VLOOKUP(Y$4,'[1]4. Billing Determinants'!$B$19:$R$41,5,0)/'[1]4. Billing Determinants'!$F$41*$D14,IF($E14="Non-RPP kWh",VLOOKUP(Y$4,'[1]4. Billing Determinants'!$B$19:$R$41,6,0)/'[1]4. Billing Determinants'!$G$41*$D14, VLOOKUP(Y$4,'[1]4. Billing Determinants'!$B$19:$AA$41,22,0)*$D14)))),0)</f>
        <v>0</v>
      </c>
    </row>
    <row r="15" spans="1:27" ht="12.4">
      <c r="A15" s="123">
        <v>12</v>
      </c>
      <c r="B15" s="185" t="s">
        <v>337</v>
      </c>
      <c r="C15" s="179">
        <v>1595</v>
      </c>
      <c r="D15" s="180"/>
      <c r="E15" s="95" t="s">
        <v>334</v>
      </c>
      <c r="F15" s="186">
        <f>IFERROR(IF(F$4="",0,IF($E15="kWh",VLOOKUP(F$4,'[1]4. Billing Determinants'!$B$19:$R$41,4,0)/'[1]4. Billing Determinants'!$E$41*$D15,IF($E15="kW",VLOOKUP(F$4,'[1]4. Billing Determinants'!$B$19:$R$41,5,0)/'[1]4. Billing Determinants'!$F$41*$D15,IF($E15="Non-RPP kWh",VLOOKUP(F$4,'[1]4. Billing Determinants'!$B$19:$R$41,6,0)/'[1]4. Billing Determinants'!$G$41*$D15, VLOOKUP(F$4,'[1]4. Billing Determinants'!$B$19:$AA$41,23,0)*$D15)))),0)</f>
        <v>0</v>
      </c>
      <c r="G15" s="186">
        <f>IFERROR(IF(G$4="",0,IF($E15="kWh",VLOOKUP(G$4,'[1]4. Billing Determinants'!$B$19:$R$41,4,0)/'[1]4. Billing Determinants'!$E$41*$D15,IF($E15="kW",VLOOKUP(G$4,'[1]4. Billing Determinants'!$B$19:$R$41,5,0)/'[1]4. Billing Determinants'!$F$41*$D15,IF($E15="Non-RPP kWh",VLOOKUP(G$4,'[1]4. Billing Determinants'!$B$19:$R$41,6,0)/'[1]4. Billing Determinants'!$G$41*$D15, VLOOKUP(G$4,'[1]4. Billing Determinants'!$B$19:$AA$41,23,0)*$D15)))),0)</f>
        <v>0</v>
      </c>
      <c r="H15" s="186">
        <f>IFERROR(IF(H$4="",0,IF($E15="kWh",VLOOKUP(H$4,'[1]4. Billing Determinants'!$B$19:$R$41,4,0)/'[1]4. Billing Determinants'!$E$41*$D15,IF($E15="kW",VLOOKUP(H$4,'[1]4. Billing Determinants'!$B$19:$R$41,5,0)/'[1]4. Billing Determinants'!$F$41*$D15,IF($E15="Non-RPP kWh",VLOOKUP(H$4,'[1]4. Billing Determinants'!$B$19:$R$41,6,0)/'[1]4. Billing Determinants'!$G$41*$D15, VLOOKUP(H$4,'[1]4. Billing Determinants'!$B$19:$AA$41,23,0)*$D15)))),0)</f>
        <v>0</v>
      </c>
      <c r="I15" s="186">
        <f>IFERROR(IF(I$4="",0,IF($E15="kWh",VLOOKUP(I$4,'[1]4. Billing Determinants'!$B$19:$R$41,4,0)/'[1]4. Billing Determinants'!$E$41*$D15,IF($E15="kW",VLOOKUP(I$4,'[1]4. Billing Determinants'!$B$19:$R$41,5,0)/'[1]4. Billing Determinants'!$F$41*$D15,IF($E15="Non-RPP kWh",VLOOKUP(I$4,'[1]4. Billing Determinants'!$B$19:$R$41,6,0)/'[1]4. Billing Determinants'!$G$41*$D15, VLOOKUP(I$4,'[1]4. Billing Determinants'!$B$19:$AA$41,23,0)*$D15)))),0)</f>
        <v>0</v>
      </c>
      <c r="J15" s="186">
        <f>IFERROR(IF(J$4="",0,IF($E15="kWh",VLOOKUP(J$4,'[1]4. Billing Determinants'!$B$19:$R$41,4,0)/'[1]4. Billing Determinants'!$E$41*$D15,IF($E15="kW",VLOOKUP(J$4,'[1]4. Billing Determinants'!$B$19:$R$41,5,0)/'[1]4. Billing Determinants'!$F$41*$D15,IF($E15="Non-RPP kWh",VLOOKUP(J$4,'[1]4. Billing Determinants'!$B$19:$R$41,6,0)/'[1]4. Billing Determinants'!$G$41*$D15, VLOOKUP(J$4,'[1]4. Billing Determinants'!$B$19:$AA$41,23,0)*$D15)))),0)</f>
        <v>0</v>
      </c>
      <c r="K15" s="186">
        <f>IFERROR(IF(K$4="",0,IF($E15="kWh",VLOOKUP(K$4,'[1]4. Billing Determinants'!$B$19:$R$41,4,0)/'[1]4. Billing Determinants'!$E$41*$D15,IF($E15="kW",VLOOKUP(K$4,'[1]4. Billing Determinants'!$B$19:$R$41,5,0)/'[1]4. Billing Determinants'!$F$41*$D15,IF($E15="Non-RPP kWh",VLOOKUP(K$4,'[1]4. Billing Determinants'!$B$19:$R$41,6,0)/'[1]4. Billing Determinants'!$G$41*$D15, VLOOKUP(K$4,'[1]4. Billing Determinants'!$B$19:$AA$41,23,0)*$D15)))),0)</f>
        <v>0</v>
      </c>
      <c r="L15" s="186">
        <f>IFERROR(IF(L$4="",0,IF($E15="kWh",VLOOKUP(L$4,'[1]4. Billing Determinants'!$B$19:$R$41,4,0)/'[1]4. Billing Determinants'!$E$41*$D15,IF($E15="kW",VLOOKUP(L$4,'[1]4. Billing Determinants'!$B$19:$R$41,5,0)/'[1]4. Billing Determinants'!$F$41*$D15,IF($E15="Non-RPP kWh",VLOOKUP(L$4,'[1]4. Billing Determinants'!$B$19:$R$41,6,0)/'[1]4. Billing Determinants'!$G$41*$D15, VLOOKUP(L$4,'[1]4. Billing Determinants'!$B$19:$AA$41,23,0)*$D15)))),0)</f>
        <v>0</v>
      </c>
      <c r="M15" s="186">
        <f>IFERROR(IF(M$4="",0,IF($E15="kWh",VLOOKUP(M$4,'[1]4. Billing Determinants'!$B$19:$R$41,4,0)/'[1]4. Billing Determinants'!$E$41*$D15,IF($E15="kW",VLOOKUP(M$4,'[1]4. Billing Determinants'!$B$19:$R$41,5,0)/'[1]4. Billing Determinants'!$F$41*$D15,IF($E15="Non-RPP kWh",VLOOKUP(M$4,'[1]4. Billing Determinants'!$B$19:$R$41,6,0)/'[1]4. Billing Determinants'!$G$41*$D15, VLOOKUP(M$4,'[1]4. Billing Determinants'!$B$19:$AA$41,23,0)*$D15)))),0)</f>
        <v>0</v>
      </c>
      <c r="N15" s="186">
        <f>IFERROR(IF(N$4="",0,IF($E15="kWh",VLOOKUP(N$4,'[1]4. Billing Determinants'!$B$19:$R$41,4,0)/'[1]4. Billing Determinants'!$E$41*$D15,IF($E15="kW",VLOOKUP(N$4,'[1]4. Billing Determinants'!$B$19:$R$41,5,0)/'[1]4. Billing Determinants'!$F$41*$D15,IF($E15="Non-RPP kWh",VLOOKUP(N$4,'[1]4. Billing Determinants'!$B$19:$R$41,6,0)/'[1]4. Billing Determinants'!$G$41*$D15, VLOOKUP(N$4,'[1]4. Billing Determinants'!$B$19:$AA$41,23,0)*$D15)))),0)</f>
        <v>0</v>
      </c>
      <c r="O15" s="186">
        <f>IFERROR(IF(O$4="",0,IF($E15="kWh",VLOOKUP(O$4,'[1]4. Billing Determinants'!$B$19:$R$41,4,0)/'[1]4. Billing Determinants'!$E$41*$D15,IF($E15="kW",VLOOKUP(O$4,'[1]4. Billing Determinants'!$B$19:$R$41,5,0)/'[1]4. Billing Determinants'!$F$41*$D15,IF($E15="Non-RPP kWh",VLOOKUP(O$4,'[1]4. Billing Determinants'!$B$19:$R$41,6,0)/'[1]4. Billing Determinants'!$G$41*$D15, VLOOKUP(O$4,'[1]4. Billing Determinants'!$B$19:$AA$41,23,0)*$D15)))),0)</f>
        <v>0</v>
      </c>
      <c r="P15" s="186">
        <f>IFERROR(IF(P$4="",0,IF($E15="kWh",VLOOKUP(P$4,'[1]4. Billing Determinants'!$B$19:$R$41,4,0)/'[1]4. Billing Determinants'!$E$41*$D15,IF($E15="kW",VLOOKUP(P$4,'[1]4. Billing Determinants'!$B$19:$R$41,5,0)/'[1]4. Billing Determinants'!$F$41*$D15,IF($E15="Non-RPP kWh",VLOOKUP(P$4,'[1]4. Billing Determinants'!$B$19:$R$41,6,0)/'[1]4. Billing Determinants'!$G$41*$D15, VLOOKUP(P$4,'[1]4. Billing Determinants'!$B$19:$AA$41,23,0)*$D15)))),0)</f>
        <v>0</v>
      </c>
      <c r="Q15" s="186">
        <f>IFERROR(IF(Q$4="",0,IF($E15="kWh",VLOOKUP(Q$4,'[1]4. Billing Determinants'!$B$19:$R$41,4,0)/'[1]4. Billing Determinants'!$E$41*$D15,IF($E15="kW",VLOOKUP(Q$4,'[1]4. Billing Determinants'!$B$19:$R$41,5,0)/'[1]4. Billing Determinants'!$F$41*$D15,IF($E15="Non-RPP kWh",VLOOKUP(Q$4,'[1]4. Billing Determinants'!$B$19:$R$41,6,0)/'[1]4. Billing Determinants'!$G$41*$D15, VLOOKUP(Q$4,'[1]4. Billing Determinants'!$B$19:$AA$41,23,0)*$D15)))),0)</f>
        <v>0</v>
      </c>
      <c r="R15" s="186">
        <f>IFERROR(IF(R$4="",0,IF($E15="kWh",VLOOKUP(R$4,'[1]4. Billing Determinants'!$B$19:$R$41,4,0)/'[1]4. Billing Determinants'!$E$41*$D15,IF($E15="kW",VLOOKUP(R$4,'[1]4. Billing Determinants'!$B$19:$R$41,5,0)/'[1]4. Billing Determinants'!$F$41*$D15,IF($E15="Non-RPP kWh",VLOOKUP(R$4,'[1]4. Billing Determinants'!$B$19:$R$41,6,0)/'[1]4. Billing Determinants'!$G$41*$D15, VLOOKUP(R$4,'[1]4. Billing Determinants'!$B$19:$AA$41,23,0)*$D15)))),0)</f>
        <v>0</v>
      </c>
      <c r="S15" s="186">
        <f>IFERROR(IF(S$4="",0,IF($E15="kWh",VLOOKUP(S$4,'[1]4. Billing Determinants'!$B$19:$R$41,4,0)/'[1]4. Billing Determinants'!$E$41*$D15,IF($E15="kW",VLOOKUP(S$4,'[1]4. Billing Determinants'!$B$19:$R$41,5,0)/'[1]4. Billing Determinants'!$F$41*$D15,IF($E15="Non-RPP kWh",VLOOKUP(S$4,'[1]4. Billing Determinants'!$B$19:$R$41,6,0)/'[1]4. Billing Determinants'!$G$41*$D15, VLOOKUP(S$4,'[1]4. Billing Determinants'!$B$19:$AA$41,23,0)*$D15)))),0)</f>
        <v>0</v>
      </c>
      <c r="T15" s="186">
        <f>IFERROR(IF(T$4="",0,IF($E15="kWh",VLOOKUP(T$4,'[1]4. Billing Determinants'!$B$19:$R$41,4,0)/'[1]4. Billing Determinants'!$E$41*$D15,IF($E15="kW",VLOOKUP(T$4,'[1]4. Billing Determinants'!$B$19:$R$41,5,0)/'[1]4. Billing Determinants'!$F$41*$D15,IF($E15="Non-RPP kWh",VLOOKUP(T$4,'[1]4. Billing Determinants'!$B$19:$R$41,6,0)/'[1]4. Billing Determinants'!$G$41*$D15, VLOOKUP(T$4,'[1]4. Billing Determinants'!$B$19:$AA$41,23,0)*$D15)))),0)</f>
        <v>0</v>
      </c>
      <c r="U15" s="186">
        <f>IFERROR(IF(U$4="",0,IF($E15="kWh",VLOOKUP(U$4,'[1]4. Billing Determinants'!$B$19:$R$41,4,0)/'[1]4. Billing Determinants'!$E$41*$D15,IF($E15="kW",VLOOKUP(U$4,'[1]4. Billing Determinants'!$B$19:$R$41,5,0)/'[1]4. Billing Determinants'!$F$41*$D15,IF($E15="Non-RPP kWh",VLOOKUP(U$4,'[1]4. Billing Determinants'!$B$19:$R$41,6,0)/'[1]4. Billing Determinants'!$G$41*$D15, VLOOKUP(U$4,'[1]4. Billing Determinants'!$B$19:$AA$41,23,0)*$D15)))),0)</f>
        <v>0</v>
      </c>
      <c r="V15" s="186">
        <f>IFERROR(IF(V$4="",0,IF($E15="kWh",VLOOKUP(V$4,'[1]4. Billing Determinants'!$B$19:$R$41,4,0)/'[1]4. Billing Determinants'!$E$41*$D15,IF($E15="kW",VLOOKUP(V$4,'[1]4. Billing Determinants'!$B$19:$R$41,5,0)/'[1]4. Billing Determinants'!$F$41*$D15,IF($E15="Non-RPP kWh",VLOOKUP(V$4,'[1]4. Billing Determinants'!$B$19:$R$41,6,0)/'[1]4. Billing Determinants'!$G$41*$D15, VLOOKUP(V$4,'[1]4. Billing Determinants'!$B$19:$AA$41,23,0)*$D15)))),0)</f>
        <v>0</v>
      </c>
      <c r="W15" s="186">
        <f>IFERROR(IF(W$4="",0,IF($E15="kWh",VLOOKUP(W$4,'[1]4. Billing Determinants'!$B$19:$R$41,4,0)/'[1]4. Billing Determinants'!$E$41*$D15,IF($E15="kW",VLOOKUP(W$4,'[1]4. Billing Determinants'!$B$19:$R$41,5,0)/'[1]4. Billing Determinants'!$F$41*$D15,IF($E15="Non-RPP kWh",VLOOKUP(W$4,'[1]4. Billing Determinants'!$B$19:$R$41,6,0)/'[1]4. Billing Determinants'!$G$41*$D15, VLOOKUP(W$4,'[1]4. Billing Determinants'!$B$19:$AA$41,23,0)*$D15)))),0)</f>
        <v>0</v>
      </c>
      <c r="X15" s="186">
        <f>IFERROR(IF(X$4="",0,IF($E15="kWh",VLOOKUP(X$4,'[1]4. Billing Determinants'!$B$19:$R$41,4,0)/'[1]4. Billing Determinants'!$E$41*$D15,IF($E15="kW",VLOOKUP(X$4,'[1]4. Billing Determinants'!$B$19:$R$41,5,0)/'[1]4. Billing Determinants'!$F$41*$D15,IF($E15="Non-RPP kWh",VLOOKUP(X$4,'[1]4. Billing Determinants'!$B$19:$R$41,6,0)/'[1]4. Billing Determinants'!$G$41*$D15, VLOOKUP(X$4,'[1]4. Billing Determinants'!$B$19:$AA$41,23,0)*$D15)))),0)</f>
        <v>0</v>
      </c>
      <c r="Y15" s="186">
        <f>IFERROR(IF(Y$4="",0,IF($E15="kWh",VLOOKUP(Y$4,'[1]4. Billing Determinants'!$B$19:$R$41,4,0)/'[1]4. Billing Determinants'!$E$41*$D15,IF($E15="kW",VLOOKUP(Y$4,'[1]4. Billing Determinants'!$B$19:$R$41,5,0)/'[1]4. Billing Determinants'!$F$41*$D15,IF($E15="Non-RPP kWh",VLOOKUP(Y$4,'[1]4. Billing Determinants'!$B$19:$R$41,6,0)/'[1]4. Billing Determinants'!$G$41*$D15, VLOOKUP(Y$4,'[1]4. Billing Determinants'!$B$19:$AA$41,23,0)*$D15)))),0)</f>
        <v>0</v>
      </c>
    </row>
    <row r="16" spans="1:27">
      <c r="A16" s="123">
        <v>13</v>
      </c>
      <c r="B16" s="185" t="s">
        <v>164</v>
      </c>
      <c r="C16" s="179">
        <v>1595</v>
      </c>
      <c r="D16" s="180"/>
      <c r="E16" s="95" t="s">
        <v>334</v>
      </c>
      <c r="F16" s="186">
        <f>IFERROR(IF(F$4="",0,IF($E16="kWh",VLOOKUP(F$4,'[1]4. Billing Determinants'!$B$19:$R$41,4,0)/'[1]4. Billing Determinants'!$E$41*$D16,IF($E16="kW",VLOOKUP(F$4,'[1]4. Billing Determinants'!$B$19:$R$41,5,0)/'[1]4. Billing Determinants'!$F$41*$D16,IF($E16="Non-RPP kWh",VLOOKUP(F$4,'[1]4. Billing Determinants'!$B$19:$R$41,6,0)/'[1]4. Billing Determinants'!$G$41*$D16, VLOOKUP(F$4,'[1]4. Billing Determinants'!$B$19:$AA$41,24,0)*$D16)))),0)</f>
        <v>0</v>
      </c>
      <c r="G16" s="186">
        <f>IFERROR(IF(G$4="",0,IF($E16="kWh",VLOOKUP(G$4,'[1]4. Billing Determinants'!$B$19:$R$41,4,0)/'[1]4. Billing Determinants'!$E$41*$D16,IF($E16="kW",VLOOKUP(G$4,'[1]4. Billing Determinants'!$B$19:$R$41,5,0)/'[1]4. Billing Determinants'!$F$41*$D16,IF($E16="Non-RPP kWh",VLOOKUP(G$4,'[1]4. Billing Determinants'!$B$19:$R$41,6,0)/'[1]4. Billing Determinants'!$G$41*$D16, VLOOKUP(G$4,'[1]4. Billing Determinants'!$B$19:$AA$41,24,0)*$D16)))),0)</f>
        <v>0</v>
      </c>
      <c r="H16" s="186">
        <f>IFERROR(IF(H$4="",0,IF($E16="kWh",VLOOKUP(H$4,'[1]4. Billing Determinants'!$B$19:$R$41,4,0)/'[1]4. Billing Determinants'!$E$41*$D16,IF($E16="kW",VLOOKUP(H$4,'[1]4. Billing Determinants'!$B$19:$R$41,5,0)/'[1]4. Billing Determinants'!$F$41*$D16,IF($E16="Non-RPP kWh",VLOOKUP(H$4,'[1]4. Billing Determinants'!$B$19:$R$41,6,0)/'[1]4. Billing Determinants'!$G$41*$D16, VLOOKUP(H$4,'[1]4. Billing Determinants'!$B$19:$AA$41,24,0)*$D16)))),0)</f>
        <v>0</v>
      </c>
      <c r="I16" s="186">
        <f>IFERROR(IF(I$4="",0,IF($E16="kWh",VLOOKUP(I$4,'[1]4. Billing Determinants'!$B$19:$R$41,4,0)/'[1]4. Billing Determinants'!$E$41*$D16,IF($E16="kW",VLOOKUP(I$4,'[1]4. Billing Determinants'!$B$19:$R$41,5,0)/'[1]4. Billing Determinants'!$F$41*$D16,IF($E16="Non-RPP kWh",VLOOKUP(I$4,'[1]4. Billing Determinants'!$B$19:$R$41,6,0)/'[1]4. Billing Determinants'!$G$41*$D16, VLOOKUP(I$4,'[1]4. Billing Determinants'!$B$19:$AA$41,24,0)*$D16)))),0)</f>
        <v>0</v>
      </c>
      <c r="J16" s="186">
        <f>IFERROR(IF(J$4="",0,IF($E16="kWh",VLOOKUP(J$4,'[1]4. Billing Determinants'!$B$19:$R$41,4,0)/'[1]4. Billing Determinants'!$E$41*$D16,IF($E16="kW",VLOOKUP(J$4,'[1]4. Billing Determinants'!$B$19:$R$41,5,0)/'[1]4. Billing Determinants'!$F$41*$D16,IF($E16="Non-RPP kWh",VLOOKUP(J$4,'[1]4. Billing Determinants'!$B$19:$R$41,6,0)/'[1]4. Billing Determinants'!$G$41*$D16, VLOOKUP(J$4,'[1]4. Billing Determinants'!$B$19:$AA$41,24,0)*$D16)))),0)</f>
        <v>0</v>
      </c>
      <c r="K16" s="186">
        <f>IFERROR(IF(K$4="",0,IF($E16="kWh",VLOOKUP(K$4,'[1]4. Billing Determinants'!$B$19:$R$41,4,0)/'[1]4. Billing Determinants'!$E$41*$D16,IF($E16="kW",VLOOKUP(K$4,'[1]4. Billing Determinants'!$B$19:$R$41,5,0)/'[1]4. Billing Determinants'!$F$41*$D16,IF($E16="Non-RPP kWh",VLOOKUP(K$4,'[1]4. Billing Determinants'!$B$19:$R$41,6,0)/'[1]4. Billing Determinants'!$G$41*$D16, VLOOKUP(K$4,'[1]4. Billing Determinants'!$B$19:$AA$41,24,0)*$D16)))),0)</f>
        <v>0</v>
      </c>
      <c r="L16" s="186">
        <f>IFERROR(IF(L$4="",0,IF($E16="kWh",VLOOKUP(L$4,'[1]4. Billing Determinants'!$B$19:$R$41,4,0)/'[1]4. Billing Determinants'!$E$41*$D16,IF($E16="kW",VLOOKUP(L$4,'[1]4. Billing Determinants'!$B$19:$R$41,5,0)/'[1]4. Billing Determinants'!$F$41*$D16,IF($E16="Non-RPP kWh",VLOOKUP(L$4,'[1]4. Billing Determinants'!$B$19:$R$41,6,0)/'[1]4. Billing Determinants'!$G$41*$D16, VLOOKUP(L$4,'[1]4. Billing Determinants'!$B$19:$AA$41,24,0)*$D16)))),0)</f>
        <v>0</v>
      </c>
      <c r="M16" s="186">
        <f>IFERROR(IF(M$4="",0,IF($E16="kWh",VLOOKUP(M$4,'[1]4. Billing Determinants'!$B$19:$R$41,4,0)/'[1]4. Billing Determinants'!$E$41*$D16,IF($E16="kW",VLOOKUP(M$4,'[1]4. Billing Determinants'!$B$19:$R$41,5,0)/'[1]4. Billing Determinants'!$F$41*$D16,IF($E16="Non-RPP kWh",VLOOKUP(M$4,'[1]4. Billing Determinants'!$B$19:$R$41,6,0)/'[1]4. Billing Determinants'!$G$41*$D16, VLOOKUP(M$4,'[1]4. Billing Determinants'!$B$19:$AA$41,24,0)*$D16)))),0)</f>
        <v>0</v>
      </c>
      <c r="N16" s="186">
        <f>IFERROR(IF(N$4="",0,IF($E16="kWh",VLOOKUP(N$4,'[1]4. Billing Determinants'!$B$19:$R$41,4,0)/'[1]4. Billing Determinants'!$E$41*$D16,IF($E16="kW",VLOOKUP(N$4,'[1]4. Billing Determinants'!$B$19:$R$41,5,0)/'[1]4. Billing Determinants'!$F$41*$D16,IF($E16="Non-RPP kWh",VLOOKUP(N$4,'[1]4. Billing Determinants'!$B$19:$R$41,6,0)/'[1]4. Billing Determinants'!$G$41*$D16, VLOOKUP(N$4,'[1]4. Billing Determinants'!$B$19:$AA$41,24,0)*$D16)))),0)</f>
        <v>0</v>
      </c>
      <c r="O16" s="186">
        <f>IFERROR(IF(O$4="",0,IF($E16="kWh",VLOOKUP(O$4,'[1]4. Billing Determinants'!$B$19:$R$41,4,0)/'[1]4. Billing Determinants'!$E$41*$D16,IF($E16="kW",VLOOKUP(O$4,'[1]4. Billing Determinants'!$B$19:$R$41,5,0)/'[1]4. Billing Determinants'!$F$41*$D16,IF($E16="Non-RPP kWh",VLOOKUP(O$4,'[1]4. Billing Determinants'!$B$19:$R$41,6,0)/'[1]4. Billing Determinants'!$G$41*$D16, VLOOKUP(O$4,'[1]4. Billing Determinants'!$B$19:$AA$41,24,0)*$D16)))),0)</f>
        <v>0</v>
      </c>
      <c r="P16" s="186">
        <f>IFERROR(IF(P$4="",0,IF($E16="kWh",VLOOKUP(P$4,'[1]4. Billing Determinants'!$B$19:$R$41,4,0)/'[1]4. Billing Determinants'!$E$41*$D16,IF($E16="kW",VLOOKUP(P$4,'[1]4. Billing Determinants'!$B$19:$R$41,5,0)/'[1]4. Billing Determinants'!$F$41*$D16,IF($E16="Non-RPP kWh",VLOOKUP(P$4,'[1]4. Billing Determinants'!$B$19:$R$41,6,0)/'[1]4. Billing Determinants'!$G$41*$D16, VLOOKUP(P$4,'[1]4. Billing Determinants'!$B$19:$AA$41,24,0)*$D16)))),0)</f>
        <v>0</v>
      </c>
      <c r="Q16" s="186">
        <f>IFERROR(IF(Q$4="",0,IF($E16="kWh",VLOOKUP(Q$4,'[1]4. Billing Determinants'!$B$19:$R$41,4,0)/'[1]4. Billing Determinants'!$E$41*$D16,IF($E16="kW",VLOOKUP(Q$4,'[1]4. Billing Determinants'!$B$19:$R$41,5,0)/'[1]4. Billing Determinants'!$F$41*$D16,IF($E16="Non-RPP kWh",VLOOKUP(Q$4,'[1]4. Billing Determinants'!$B$19:$R$41,6,0)/'[1]4. Billing Determinants'!$G$41*$D16, VLOOKUP(Q$4,'[1]4. Billing Determinants'!$B$19:$AA$41,24,0)*$D16)))),0)</f>
        <v>0</v>
      </c>
      <c r="R16" s="186">
        <f>IFERROR(IF(R$4="",0,IF($E16="kWh",VLOOKUP(R$4,'[1]4. Billing Determinants'!$B$19:$R$41,4,0)/'[1]4. Billing Determinants'!$E$41*$D16,IF($E16="kW",VLOOKUP(R$4,'[1]4. Billing Determinants'!$B$19:$R$41,5,0)/'[1]4. Billing Determinants'!$F$41*$D16,IF($E16="Non-RPP kWh",VLOOKUP(R$4,'[1]4. Billing Determinants'!$B$19:$R$41,6,0)/'[1]4. Billing Determinants'!$G$41*$D16, VLOOKUP(R$4,'[1]4. Billing Determinants'!$B$19:$AA$41,24,0)*$D16)))),0)</f>
        <v>0</v>
      </c>
      <c r="S16" s="186">
        <f>IFERROR(IF(S$4="",0,IF($E16="kWh",VLOOKUP(S$4,'[1]4. Billing Determinants'!$B$19:$R$41,4,0)/'[1]4. Billing Determinants'!$E$41*$D16,IF($E16="kW",VLOOKUP(S$4,'[1]4. Billing Determinants'!$B$19:$R$41,5,0)/'[1]4. Billing Determinants'!$F$41*$D16,IF($E16="Non-RPP kWh",VLOOKUP(S$4,'[1]4. Billing Determinants'!$B$19:$R$41,6,0)/'[1]4. Billing Determinants'!$G$41*$D16, VLOOKUP(S$4,'[1]4. Billing Determinants'!$B$19:$AA$41,24,0)*$D16)))),0)</f>
        <v>0</v>
      </c>
      <c r="T16" s="186">
        <f>IFERROR(IF(T$4="",0,IF($E16="kWh",VLOOKUP(T$4,'[1]4. Billing Determinants'!$B$19:$R$41,4,0)/'[1]4. Billing Determinants'!$E$41*$D16,IF($E16="kW",VLOOKUP(T$4,'[1]4. Billing Determinants'!$B$19:$R$41,5,0)/'[1]4. Billing Determinants'!$F$41*$D16,IF($E16="Non-RPP kWh",VLOOKUP(T$4,'[1]4. Billing Determinants'!$B$19:$R$41,6,0)/'[1]4. Billing Determinants'!$G$41*$D16, VLOOKUP(T$4,'[1]4. Billing Determinants'!$B$19:$AA$41,24,0)*$D16)))),0)</f>
        <v>0</v>
      </c>
      <c r="U16" s="186">
        <f>IFERROR(IF(U$4="",0,IF($E16="kWh",VLOOKUP(U$4,'[1]4. Billing Determinants'!$B$19:$R$41,4,0)/'[1]4. Billing Determinants'!$E$41*$D16,IF($E16="kW",VLOOKUP(U$4,'[1]4. Billing Determinants'!$B$19:$R$41,5,0)/'[1]4. Billing Determinants'!$F$41*$D16,IF($E16="Non-RPP kWh",VLOOKUP(U$4,'[1]4. Billing Determinants'!$B$19:$R$41,6,0)/'[1]4. Billing Determinants'!$G$41*$D16, VLOOKUP(U$4,'[1]4. Billing Determinants'!$B$19:$AA$41,24,0)*$D16)))),0)</f>
        <v>0</v>
      </c>
      <c r="V16" s="186">
        <f>IFERROR(IF(V$4="",0,IF($E16="kWh",VLOOKUP(V$4,'[1]4. Billing Determinants'!$B$19:$R$41,4,0)/'[1]4. Billing Determinants'!$E$41*$D16,IF($E16="kW",VLOOKUP(V$4,'[1]4. Billing Determinants'!$B$19:$R$41,5,0)/'[1]4. Billing Determinants'!$F$41*$D16,IF($E16="Non-RPP kWh",VLOOKUP(V$4,'[1]4. Billing Determinants'!$B$19:$R$41,6,0)/'[1]4. Billing Determinants'!$G$41*$D16, VLOOKUP(V$4,'[1]4. Billing Determinants'!$B$19:$AA$41,24,0)*$D16)))),0)</f>
        <v>0</v>
      </c>
      <c r="W16" s="186">
        <f>IFERROR(IF(W$4="",0,IF($E16="kWh",VLOOKUP(W$4,'[1]4. Billing Determinants'!$B$19:$R$41,4,0)/'[1]4. Billing Determinants'!$E$41*$D16,IF($E16="kW",VLOOKUP(W$4,'[1]4. Billing Determinants'!$B$19:$R$41,5,0)/'[1]4. Billing Determinants'!$F$41*$D16,IF($E16="Non-RPP kWh",VLOOKUP(W$4,'[1]4. Billing Determinants'!$B$19:$R$41,6,0)/'[1]4. Billing Determinants'!$G$41*$D16, VLOOKUP(W$4,'[1]4. Billing Determinants'!$B$19:$AA$41,24,0)*$D16)))),0)</f>
        <v>0</v>
      </c>
      <c r="X16" s="186">
        <f>IFERROR(IF(X$4="",0,IF($E16="kWh",VLOOKUP(X$4,'[1]4. Billing Determinants'!$B$19:$R$41,4,0)/'[1]4. Billing Determinants'!$E$41*$D16,IF($E16="kW",VLOOKUP(X$4,'[1]4. Billing Determinants'!$B$19:$R$41,5,0)/'[1]4. Billing Determinants'!$F$41*$D16,IF($E16="Non-RPP kWh",VLOOKUP(X$4,'[1]4. Billing Determinants'!$B$19:$R$41,6,0)/'[1]4. Billing Determinants'!$G$41*$D16, VLOOKUP(X$4,'[1]4. Billing Determinants'!$B$19:$AA$41,24,0)*$D16)))),0)</f>
        <v>0</v>
      </c>
      <c r="Y16" s="186">
        <f>IFERROR(IF(Y$4="",0,IF($E16="kWh",VLOOKUP(Y$4,'[1]4. Billing Determinants'!$B$19:$R$41,4,0)/'[1]4. Billing Determinants'!$E$41*$D16,IF($E16="kW",VLOOKUP(Y$4,'[1]4. Billing Determinants'!$B$19:$R$41,5,0)/'[1]4. Billing Determinants'!$F$41*$D16,IF($E16="Non-RPP kWh",VLOOKUP(Y$4,'[1]4. Billing Determinants'!$B$19:$R$41,6,0)/'[1]4. Billing Determinants'!$G$41*$D16, VLOOKUP(Y$4,'[1]4. Billing Determinants'!$B$19:$AA$41,24,0)*$D16)))),0)</f>
        <v>0</v>
      </c>
    </row>
    <row r="17" spans="1:25">
      <c r="A17" s="123">
        <v>14</v>
      </c>
      <c r="B17" s="185" t="s">
        <v>338</v>
      </c>
      <c r="C17" s="179">
        <v>1595</v>
      </c>
      <c r="D17" s="180"/>
      <c r="E17" s="95" t="s">
        <v>334</v>
      </c>
      <c r="F17" s="186">
        <f>IFERROR(IF(F$4="",0,IF($E17="kWh",VLOOKUP(F$4,'[1]4. Billing Determinants'!$B$19:$R$41,4,0)/'[1]4. Billing Determinants'!$E$41*$D17,IF($E17="kW",VLOOKUP(F$4,'[1]4. Billing Determinants'!$B$19:$R$41,5,0)/'[1]4. Billing Determinants'!$F$41*$D17,IF($E17="Non-RPP kWh",VLOOKUP(F$4,'[1]4. Billing Determinants'!$B$19:$R$41,6,0)/'[1]4. Billing Determinants'!$G$41*$D17, VLOOKUP(F$4,'[1]4. Billing Determinants'!$B$19:$AA$41,25,0)*$D17)))),0)</f>
        <v>0</v>
      </c>
      <c r="G17" s="186">
        <f>IFERROR(IF(G$4="",0,IF($E17="kWh",VLOOKUP(G$4,'[1]4. Billing Determinants'!$B$19:$R$41,4,0)/'[1]4. Billing Determinants'!$E$41*$D17,IF($E17="kW",VLOOKUP(G$4,'[1]4. Billing Determinants'!$B$19:$R$41,5,0)/'[1]4. Billing Determinants'!$F$41*$D17,IF($E17="Non-RPP kWh",VLOOKUP(G$4,'[1]4. Billing Determinants'!$B$19:$R$41,6,0)/'[1]4. Billing Determinants'!$G$41*$D17, VLOOKUP(G$4,'[1]4. Billing Determinants'!$B$19:$AA$41,25,0)*$D17)))),0)</f>
        <v>0</v>
      </c>
      <c r="H17" s="186">
        <f>IFERROR(IF(H$4="",0,IF($E17="kWh",VLOOKUP(H$4,'[1]4. Billing Determinants'!$B$19:$R$41,4,0)/'[1]4. Billing Determinants'!$E$41*$D17,IF($E17="kW",VLOOKUP(H$4,'[1]4. Billing Determinants'!$B$19:$R$41,5,0)/'[1]4. Billing Determinants'!$F$41*$D17,IF($E17="Non-RPP kWh",VLOOKUP(H$4,'[1]4. Billing Determinants'!$B$19:$R$41,6,0)/'[1]4. Billing Determinants'!$G$41*$D17, VLOOKUP(H$4,'[1]4. Billing Determinants'!$B$19:$AA$41,25,0)*$D17)))),0)</f>
        <v>0</v>
      </c>
      <c r="I17" s="186">
        <f>IFERROR(IF(I$4="",0,IF($E17="kWh",VLOOKUP(I$4,'[1]4. Billing Determinants'!$B$19:$R$41,4,0)/'[1]4. Billing Determinants'!$E$41*$D17,IF($E17="kW",VLOOKUP(I$4,'[1]4. Billing Determinants'!$B$19:$R$41,5,0)/'[1]4. Billing Determinants'!$F$41*$D17,IF($E17="Non-RPP kWh",VLOOKUP(I$4,'[1]4. Billing Determinants'!$B$19:$R$41,6,0)/'[1]4. Billing Determinants'!$G$41*$D17, VLOOKUP(I$4,'[1]4. Billing Determinants'!$B$19:$AA$41,25,0)*$D17)))),0)</f>
        <v>0</v>
      </c>
      <c r="J17" s="186">
        <f>IFERROR(IF(J$4="",0,IF($E17="kWh",VLOOKUP(J$4,'[1]4. Billing Determinants'!$B$19:$R$41,4,0)/'[1]4. Billing Determinants'!$E$41*$D17,IF($E17="kW",VLOOKUP(J$4,'[1]4. Billing Determinants'!$B$19:$R$41,5,0)/'[1]4. Billing Determinants'!$F$41*$D17,IF($E17="Non-RPP kWh",VLOOKUP(J$4,'[1]4. Billing Determinants'!$B$19:$R$41,6,0)/'[1]4. Billing Determinants'!$G$41*$D17, VLOOKUP(J$4,'[1]4. Billing Determinants'!$B$19:$AA$41,25,0)*$D17)))),0)</f>
        <v>0</v>
      </c>
      <c r="K17" s="186">
        <f>IFERROR(IF(K$4="",0,IF($E17="kWh",VLOOKUP(K$4,'[1]4. Billing Determinants'!$B$19:$R$41,4,0)/'[1]4. Billing Determinants'!$E$41*$D17,IF($E17="kW",VLOOKUP(K$4,'[1]4. Billing Determinants'!$B$19:$R$41,5,0)/'[1]4. Billing Determinants'!$F$41*$D17,IF($E17="Non-RPP kWh",VLOOKUP(K$4,'[1]4. Billing Determinants'!$B$19:$R$41,6,0)/'[1]4. Billing Determinants'!$G$41*$D17, VLOOKUP(K$4,'[1]4. Billing Determinants'!$B$19:$AA$41,25,0)*$D17)))),0)</f>
        <v>0</v>
      </c>
      <c r="L17" s="186">
        <f>IFERROR(IF(L$4="",0,IF($E17="kWh",VLOOKUP(L$4,'[1]4. Billing Determinants'!$B$19:$R$41,4,0)/'[1]4. Billing Determinants'!$E$41*$D17,IF($E17="kW",VLOOKUP(L$4,'[1]4. Billing Determinants'!$B$19:$R$41,5,0)/'[1]4. Billing Determinants'!$F$41*$D17,IF($E17="Non-RPP kWh",VLOOKUP(L$4,'[1]4. Billing Determinants'!$B$19:$R$41,6,0)/'[1]4. Billing Determinants'!$G$41*$D17, VLOOKUP(L$4,'[1]4. Billing Determinants'!$B$19:$AA$41,25,0)*$D17)))),0)</f>
        <v>0</v>
      </c>
      <c r="M17" s="186">
        <f>IFERROR(IF(M$4="",0,IF($E17="kWh",VLOOKUP(M$4,'[1]4. Billing Determinants'!$B$19:$R$41,4,0)/'[1]4. Billing Determinants'!$E$41*$D17,IF($E17="kW",VLOOKUP(M$4,'[1]4. Billing Determinants'!$B$19:$R$41,5,0)/'[1]4. Billing Determinants'!$F$41*$D17,IF($E17="Non-RPP kWh",VLOOKUP(M$4,'[1]4. Billing Determinants'!$B$19:$R$41,6,0)/'[1]4. Billing Determinants'!$G$41*$D17, VLOOKUP(M$4,'[1]4. Billing Determinants'!$B$19:$AA$41,25,0)*$D17)))),0)</f>
        <v>0</v>
      </c>
      <c r="N17" s="186">
        <f>IFERROR(IF(N$4="",0,IF($E17="kWh",VLOOKUP(N$4,'[1]4. Billing Determinants'!$B$19:$R$41,4,0)/'[1]4. Billing Determinants'!$E$41*$D17,IF($E17="kW",VLOOKUP(N$4,'[1]4. Billing Determinants'!$B$19:$R$41,5,0)/'[1]4. Billing Determinants'!$F$41*$D17,IF($E17="Non-RPP kWh",VLOOKUP(N$4,'[1]4. Billing Determinants'!$B$19:$R$41,6,0)/'[1]4. Billing Determinants'!$G$41*$D17, VLOOKUP(N$4,'[1]4. Billing Determinants'!$B$19:$AA$41,25,0)*$D17)))),0)</f>
        <v>0</v>
      </c>
      <c r="O17" s="186">
        <f>IFERROR(IF(O$4="",0,IF($E17="kWh",VLOOKUP(O$4,'[1]4. Billing Determinants'!$B$19:$R$41,4,0)/'[1]4. Billing Determinants'!$E$41*$D17,IF($E17="kW",VLOOKUP(O$4,'[1]4. Billing Determinants'!$B$19:$R$41,5,0)/'[1]4. Billing Determinants'!$F$41*$D17,IF($E17="Non-RPP kWh",VLOOKUP(O$4,'[1]4. Billing Determinants'!$B$19:$R$41,6,0)/'[1]4. Billing Determinants'!$G$41*$D17, VLOOKUP(O$4,'[1]4. Billing Determinants'!$B$19:$AA$41,25,0)*$D17)))),0)</f>
        <v>0</v>
      </c>
      <c r="P17" s="186">
        <f>IFERROR(IF(P$4="",0,IF($E17="kWh",VLOOKUP(P$4,'[1]4. Billing Determinants'!$B$19:$R$41,4,0)/'[1]4. Billing Determinants'!$E$41*$D17,IF($E17="kW",VLOOKUP(P$4,'[1]4. Billing Determinants'!$B$19:$R$41,5,0)/'[1]4. Billing Determinants'!$F$41*$D17,IF($E17="Non-RPP kWh",VLOOKUP(P$4,'[1]4. Billing Determinants'!$B$19:$R$41,6,0)/'[1]4. Billing Determinants'!$G$41*$D17, VLOOKUP(P$4,'[1]4. Billing Determinants'!$B$19:$AA$41,25,0)*$D17)))),0)</f>
        <v>0</v>
      </c>
      <c r="Q17" s="186">
        <f>IFERROR(IF(Q$4="",0,IF($E17="kWh",VLOOKUP(Q$4,'[1]4. Billing Determinants'!$B$19:$R$41,4,0)/'[1]4. Billing Determinants'!$E$41*$D17,IF($E17="kW",VLOOKUP(Q$4,'[1]4. Billing Determinants'!$B$19:$R$41,5,0)/'[1]4. Billing Determinants'!$F$41*$D17,IF($E17="Non-RPP kWh",VLOOKUP(Q$4,'[1]4. Billing Determinants'!$B$19:$R$41,6,0)/'[1]4. Billing Determinants'!$G$41*$D17, VLOOKUP(Q$4,'[1]4. Billing Determinants'!$B$19:$AA$41,25,0)*$D17)))),0)</f>
        <v>0</v>
      </c>
      <c r="R17" s="186">
        <f>IFERROR(IF(R$4="",0,IF($E17="kWh",VLOOKUP(R$4,'[1]4. Billing Determinants'!$B$19:$R$41,4,0)/'[1]4. Billing Determinants'!$E$41*$D17,IF($E17="kW",VLOOKUP(R$4,'[1]4. Billing Determinants'!$B$19:$R$41,5,0)/'[1]4. Billing Determinants'!$F$41*$D17,IF($E17="Non-RPP kWh",VLOOKUP(R$4,'[1]4. Billing Determinants'!$B$19:$R$41,6,0)/'[1]4. Billing Determinants'!$G$41*$D17, VLOOKUP(R$4,'[1]4. Billing Determinants'!$B$19:$AA$41,25,0)*$D17)))),0)</f>
        <v>0</v>
      </c>
      <c r="S17" s="186">
        <f>IFERROR(IF(S$4="",0,IF($E17="kWh",VLOOKUP(S$4,'[1]4. Billing Determinants'!$B$19:$R$41,4,0)/'[1]4. Billing Determinants'!$E$41*$D17,IF($E17="kW",VLOOKUP(S$4,'[1]4. Billing Determinants'!$B$19:$R$41,5,0)/'[1]4. Billing Determinants'!$F$41*$D17,IF($E17="Non-RPP kWh",VLOOKUP(S$4,'[1]4. Billing Determinants'!$B$19:$R$41,6,0)/'[1]4. Billing Determinants'!$G$41*$D17, VLOOKUP(S$4,'[1]4. Billing Determinants'!$B$19:$AA$41,25,0)*$D17)))),0)</f>
        <v>0</v>
      </c>
      <c r="T17" s="186">
        <f>IFERROR(IF(T$4="",0,IF($E17="kWh",VLOOKUP(T$4,'[1]4. Billing Determinants'!$B$19:$R$41,4,0)/'[1]4. Billing Determinants'!$E$41*$D17,IF($E17="kW",VLOOKUP(T$4,'[1]4. Billing Determinants'!$B$19:$R$41,5,0)/'[1]4. Billing Determinants'!$F$41*$D17,IF($E17="Non-RPP kWh",VLOOKUP(T$4,'[1]4. Billing Determinants'!$B$19:$R$41,6,0)/'[1]4. Billing Determinants'!$G$41*$D17, VLOOKUP(T$4,'[1]4. Billing Determinants'!$B$19:$AA$41,25,0)*$D17)))),0)</f>
        <v>0</v>
      </c>
      <c r="U17" s="186">
        <f>IFERROR(IF(U$4="",0,IF($E17="kWh",VLOOKUP(U$4,'[1]4. Billing Determinants'!$B$19:$R$41,4,0)/'[1]4. Billing Determinants'!$E$41*$D17,IF($E17="kW",VLOOKUP(U$4,'[1]4. Billing Determinants'!$B$19:$R$41,5,0)/'[1]4. Billing Determinants'!$F$41*$D17,IF($E17="Non-RPP kWh",VLOOKUP(U$4,'[1]4. Billing Determinants'!$B$19:$R$41,6,0)/'[1]4. Billing Determinants'!$G$41*$D17, VLOOKUP(U$4,'[1]4. Billing Determinants'!$B$19:$AA$41,25,0)*$D17)))),0)</f>
        <v>0</v>
      </c>
      <c r="V17" s="186">
        <f>IFERROR(IF(V$4="",0,IF($E17="kWh",VLOOKUP(V$4,'[1]4. Billing Determinants'!$B$19:$R$41,4,0)/'[1]4. Billing Determinants'!$E$41*$D17,IF($E17="kW",VLOOKUP(V$4,'[1]4. Billing Determinants'!$B$19:$R$41,5,0)/'[1]4. Billing Determinants'!$F$41*$D17,IF($E17="Non-RPP kWh",VLOOKUP(V$4,'[1]4. Billing Determinants'!$B$19:$R$41,6,0)/'[1]4. Billing Determinants'!$G$41*$D17, VLOOKUP(V$4,'[1]4. Billing Determinants'!$B$19:$AA$41,25,0)*$D17)))),0)</f>
        <v>0</v>
      </c>
      <c r="W17" s="186">
        <f>IFERROR(IF(W$4="",0,IF($E17="kWh",VLOOKUP(W$4,'[1]4. Billing Determinants'!$B$19:$R$41,4,0)/'[1]4. Billing Determinants'!$E$41*$D17,IF($E17="kW",VLOOKUP(W$4,'[1]4. Billing Determinants'!$B$19:$R$41,5,0)/'[1]4. Billing Determinants'!$F$41*$D17,IF($E17="Non-RPP kWh",VLOOKUP(W$4,'[1]4. Billing Determinants'!$B$19:$R$41,6,0)/'[1]4. Billing Determinants'!$G$41*$D17, VLOOKUP(W$4,'[1]4. Billing Determinants'!$B$19:$AA$41,25,0)*$D17)))),0)</f>
        <v>0</v>
      </c>
      <c r="X17" s="186">
        <f>IFERROR(IF(X$4="",0,IF($E17="kWh",VLOOKUP(X$4,'[1]4. Billing Determinants'!$B$19:$R$41,4,0)/'[1]4. Billing Determinants'!$E$41*$D17,IF($E17="kW",VLOOKUP(X$4,'[1]4. Billing Determinants'!$B$19:$R$41,5,0)/'[1]4. Billing Determinants'!$F$41*$D17,IF($E17="Non-RPP kWh",VLOOKUP(X$4,'[1]4. Billing Determinants'!$B$19:$R$41,6,0)/'[1]4. Billing Determinants'!$G$41*$D17, VLOOKUP(X$4,'[1]4. Billing Determinants'!$B$19:$AA$41,25,0)*$D17)))),0)</f>
        <v>0</v>
      </c>
      <c r="Y17" s="186">
        <f>IFERROR(IF(Y$4="",0,IF($E17="kWh",VLOOKUP(Y$4,'[1]4. Billing Determinants'!$B$19:$R$41,4,0)/'[1]4. Billing Determinants'!$E$41*$D17,IF($E17="kW",VLOOKUP(Y$4,'[1]4. Billing Determinants'!$B$19:$R$41,5,0)/'[1]4. Billing Determinants'!$F$41*$D17,IF($E17="Non-RPP kWh",VLOOKUP(Y$4,'[1]4. Billing Determinants'!$B$19:$R$41,6,0)/'[1]4. Billing Determinants'!$G$41*$D17, VLOOKUP(Y$4,'[1]4. Billing Determinants'!$B$19:$AA$41,25,0)*$D17)))),0)</f>
        <v>0</v>
      </c>
    </row>
    <row r="18" spans="1:25">
      <c r="A18" s="123">
        <v>15</v>
      </c>
      <c r="B18" s="185" t="s">
        <v>339</v>
      </c>
      <c r="C18" s="179">
        <v>1595</v>
      </c>
      <c r="D18" s="180"/>
      <c r="E18" s="95" t="s">
        <v>334</v>
      </c>
      <c r="F18" s="186">
        <f>IFERROR(IF(F$4="",0,IF($E18="kWh",VLOOKUP(F$4,'[1]4. Billing Determinants'!$B$19:$R$41,4,0)/'[1]4. Billing Determinants'!$E$41*$D18,IF($E18="kW",VLOOKUP(F$4,'[1]4. Billing Determinants'!$B$19:$R$41,5,0)/'[1]4. Billing Determinants'!$F$41*$D18,IF($E18="Non-RPP kWh",VLOOKUP(F$4,'[1]4. Billing Determinants'!$B$19:$R$41,6,0)/'[1]4. Billing Determinants'!$G$41*$D18, VLOOKUP(F$4,'[1]4. Billing Determinants'!$B$19:$AA$41,26,0)*$D18)))),0)</f>
        <v>0</v>
      </c>
      <c r="G18" s="186">
        <f>IFERROR(IF(G$4="",0,IF($E18="kWh",VLOOKUP(G$4,'[1]4. Billing Determinants'!$B$19:$R$41,4,0)/'[1]4. Billing Determinants'!$E$41*$D18,IF($E18="kW",VLOOKUP(G$4,'[1]4. Billing Determinants'!$B$19:$R$41,5,0)/'[1]4. Billing Determinants'!$F$41*$D18,IF($E18="Non-RPP kWh",VLOOKUP(G$4,'[1]4. Billing Determinants'!$B$19:$R$41,6,0)/'[1]4. Billing Determinants'!$G$41*$D18, VLOOKUP(G$4,'[1]4. Billing Determinants'!$B$19:$AA$41,26,0)*$D18)))),0)</f>
        <v>0</v>
      </c>
      <c r="H18" s="186">
        <f>IFERROR(IF(H$4="",0,IF($E18="kWh",VLOOKUP(H$4,'[1]4. Billing Determinants'!$B$19:$R$41,4,0)/'[1]4. Billing Determinants'!$E$41*$D18,IF($E18="kW",VLOOKUP(H$4,'[1]4. Billing Determinants'!$B$19:$R$41,5,0)/'[1]4. Billing Determinants'!$F$41*$D18,IF($E18="Non-RPP kWh",VLOOKUP(H$4,'[1]4. Billing Determinants'!$B$19:$R$41,6,0)/'[1]4. Billing Determinants'!$G$41*$D18, VLOOKUP(H$4,'[1]4. Billing Determinants'!$B$19:$AA$41,26,0)*$D18)))),0)</f>
        <v>0</v>
      </c>
      <c r="I18" s="186">
        <f>IFERROR(IF(I$4="",0,IF($E18="kWh",VLOOKUP(I$4,'[1]4. Billing Determinants'!$B$19:$R$41,4,0)/'[1]4. Billing Determinants'!$E$41*$D18,IF($E18="kW",VLOOKUP(I$4,'[1]4. Billing Determinants'!$B$19:$R$41,5,0)/'[1]4. Billing Determinants'!$F$41*$D18,IF($E18="Non-RPP kWh",VLOOKUP(I$4,'[1]4. Billing Determinants'!$B$19:$R$41,6,0)/'[1]4. Billing Determinants'!$G$41*$D18, VLOOKUP(I$4,'[1]4. Billing Determinants'!$B$19:$AA$41,26,0)*$D18)))),0)</f>
        <v>0</v>
      </c>
      <c r="J18" s="186">
        <f>IFERROR(IF(J$4="",0,IF($E18="kWh",VLOOKUP(J$4,'[1]4. Billing Determinants'!$B$19:$R$41,4,0)/'[1]4. Billing Determinants'!$E$41*$D18,IF($E18="kW",VLOOKUP(J$4,'[1]4. Billing Determinants'!$B$19:$R$41,5,0)/'[1]4. Billing Determinants'!$F$41*$D18,IF($E18="Non-RPP kWh",VLOOKUP(J$4,'[1]4. Billing Determinants'!$B$19:$R$41,6,0)/'[1]4. Billing Determinants'!$G$41*$D18, VLOOKUP(J$4,'[1]4. Billing Determinants'!$B$19:$AA$41,26,0)*$D18)))),0)</f>
        <v>0</v>
      </c>
      <c r="K18" s="186">
        <f>IFERROR(IF(K$4="",0,IF($E18="kWh",VLOOKUP(K$4,'[1]4. Billing Determinants'!$B$19:$R$41,4,0)/'[1]4. Billing Determinants'!$E$41*$D18,IF($E18="kW",VLOOKUP(K$4,'[1]4. Billing Determinants'!$B$19:$R$41,5,0)/'[1]4. Billing Determinants'!$F$41*$D18,IF($E18="Non-RPP kWh",VLOOKUP(K$4,'[1]4. Billing Determinants'!$B$19:$R$41,6,0)/'[1]4. Billing Determinants'!$G$41*$D18, VLOOKUP(K$4,'[1]4. Billing Determinants'!$B$19:$AA$41,26,0)*$D18)))),0)</f>
        <v>0</v>
      </c>
      <c r="L18" s="186">
        <f>IFERROR(IF(L$4="",0,IF($E18="kWh",VLOOKUP(L$4,'[1]4. Billing Determinants'!$B$19:$R$41,4,0)/'[1]4. Billing Determinants'!$E$41*$D18,IF($E18="kW",VLOOKUP(L$4,'[1]4. Billing Determinants'!$B$19:$R$41,5,0)/'[1]4. Billing Determinants'!$F$41*$D18,IF($E18="Non-RPP kWh",VLOOKUP(L$4,'[1]4. Billing Determinants'!$B$19:$R$41,6,0)/'[1]4. Billing Determinants'!$G$41*$D18, VLOOKUP(L$4,'[1]4. Billing Determinants'!$B$19:$AA$41,26,0)*$D18)))),0)</f>
        <v>0</v>
      </c>
      <c r="M18" s="186">
        <f>IFERROR(IF(M$4="",0,IF($E18="kWh",VLOOKUP(M$4,'[1]4. Billing Determinants'!$B$19:$R$41,4,0)/'[1]4. Billing Determinants'!$E$41*$D18,IF($E18="kW",VLOOKUP(M$4,'[1]4. Billing Determinants'!$B$19:$R$41,5,0)/'[1]4. Billing Determinants'!$F$41*$D18,IF($E18="Non-RPP kWh",VLOOKUP(M$4,'[1]4. Billing Determinants'!$B$19:$R$41,6,0)/'[1]4. Billing Determinants'!$G$41*$D18, VLOOKUP(M$4,'[1]4. Billing Determinants'!$B$19:$AA$41,26,0)*$D18)))),0)</f>
        <v>0</v>
      </c>
      <c r="N18" s="186">
        <f>IFERROR(IF(N$4="",0,IF($E18="kWh",VLOOKUP(N$4,'[1]4. Billing Determinants'!$B$19:$R$41,4,0)/'[1]4. Billing Determinants'!$E$41*$D18,IF($E18="kW",VLOOKUP(N$4,'[1]4. Billing Determinants'!$B$19:$R$41,5,0)/'[1]4. Billing Determinants'!$F$41*$D18,IF($E18="Non-RPP kWh",VLOOKUP(N$4,'[1]4. Billing Determinants'!$B$19:$R$41,6,0)/'[1]4. Billing Determinants'!$G$41*$D18, VLOOKUP(N$4,'[1]4. Billing Determinants'!$B$19:$AA$41,26,0)*$D18)))),0)</f>
        <v>0</v>
      </c>
      <c r="O18" s="186">
        <f>IFERROR(IF(O$4="",0,IF($E18="kWh",VLOOKUP(O$4,'[1]4. Billing Determinants'!$B$19:$R$41,4,0)/'[1]4. Billing Determinants'!$E$41*$D18,IF($E18="kW",VLOOKUP(O$4,'[1]4. Billing Determinants'!$B$19:$R$41,5,0)/'[1]4. Billing Determinants'!$F$41*$D18,IF($E18="Non-RPP kWh",VLOOKUP(O$4,'[1]4. Billing Determinants'!$B$19:$R$41,6,0)/'[1]4. Billing Determinants'!$G$41*$D18, VLOOKUP(O$4,'[1]4. Billing Determinants'!$B$19:$AA$41,26,0)*$D18)))),0)</f>
        <v>0</v>
      </c>
      <c r="P18" s="186">
        <f>IFERROR(IF(P$4="",0,IF($E18="kWh",VLOOKUP(P$4,'[1]4. Billing Determinants'!$B$19:$R$41,4,0)/'[1]4. Billing Determinants'!$E$41*$D18,IF($E18="kW",VLOOKUP(P$4,'[1]4. Billing Determinants'!$B$19:$R$41,5,0)/'[1]4. Billing Determinants'!$F$41*$D18,IF($E18="Non-RPP kWh",VLOOKUP(P$4,'[1]4. Billing Determinants'!$B$19:$R$41,6,0)/'[1]4. Billing Determinants'!$G$41*$D18, VLOOKUP(P$4,'[1]4. Billing Determinants'!$B$19:$AA$41,26,0)*$D18)))),0)</f>
        <v>0</v>
      </c>
      <c r="Q18" s="186">
        <f>IFERROR(IF(Q$4="",0,IF($E18="kWh",VLOOKUP(Q$4,'[1]4. Billing Determinants'!$B$19:$R$41,4,0)/'[1]4. Billing Determinants'!$E$41*$D18,IF($E18="kW",VLOOKUP(Q$4,'[1]4. Billing Determinants'!$B$19:$R$41,5,0)/'[1]4. Billing Determinants'!$F$41*$D18,IF($E18="Non-RPP kWh",VLOOKUP(Q$4,'[1]4. Billing Determinants'!$B$19:$R$41,6,0)/'[1]4. Billing Determinants'!$G$41*$D18, VLOOKUP(Q$4,'[1]4. Billing Determinants'!$B$19:$AA$41,26,0)*$D18)))),0)</f>
        <v>0</v>
      </c>
      <c r="R18" s="186">
        <f>IFERROR(IF(R$4="",0,IF($E18="kWh",VLOOKUP(R$4,'[1]4. Billing Determinants'!$B$19:$R$41,4,0)/'[1]4. Billing Determinants'!$E$41*$D18,IF($E18="kW",VLOOKUP(R$4,'[1]4. Billing Determinants'!$B$19:$R$41,5,0)/'[1]4. Billing Determinants'!$F$41*$D18,IF($E18="Non-RPP kWh",VLOOKUP(R$4,'[1]4. Billing Determinants'!$B$19:$R$41,6,0)/'[1]4. Billing Determinants'!$G$41*$D18, VLOOKUP(R$4,'[1]4. Billing Determinants'!$B$19:$AA$41,26,0)*$D18)))),0)</f>
        <v>0</v>
      </c>
      <c r="S18" s="186">
        <f>IFERROR(IF(S$4="",0,IF($E18="kWh",VLOOKUP(S$4,'[1]4. Billing Determinants'!$B$19:$R$41,4,0)/'[1]4. Billing Determinants'!$E$41*$D18,IF($E18="kW",VLOOKUP(S$4,'[1]4. Billing Determinants'!$B$19:$R$41,5,0)/'[1]4. Billing Determinants'!$F$41*$D18,IF($E18="Non-RPP kWh",VLOOKUP(S$4,'[1]4. Billing Determinants'!$B$19:$R$41,6,0)/'[1]4. Billing Determinants'!$G$41*$D18, VLOOKUP(S$4,'[1]4. Billing Determinants'!$B$19:$AA$41,26,0)*$D18)))),0)</f>
        <v>0</v>
      </c>
      <c r="T18" s="186">
        <f>IFERROR(IF(T$4="",0,IF($E18="kWh",VLOOKUP(T$4,'[1]4. Billing Determinants'!$B$19:$R$41,4,0)/'[1]4. Billing Determinants'!$E$41*$D18,IF($E18="kW",VLOOKUP(T$4,'[1]4. Billing Determinants'!$B$19:$R$41,5,0)/'[1]4. Billing Determinants'!$F$41*$D18,IF($E18="Non-RPP kWh",VLOOKUP(T$4,'[1]4. Billing Determinants'!$B$19:$R$41,6,0)/'[1]4. Billing Determinants'!$G$41*$D18, VLOOKUP(T$4,'[1]4. Billing Determinants'!$B$19:$AA$41,26,0)*$D18)))),0)</f>
        <v>0</v>
      </c>
      <c r="U18" s="186">
        <f>IFERROR(IF(U$4="",0,IF($E18="kWh",VLOOKUP(U$4,'[1]4. Billing Determinants'!$B$19:$R$41,4,0)/'[1]4. Billing Determinants'!$E$41*$D18,IF($E18="kW",VLOOKUP(U$4,'[1]4. Billing Determinants'!$B$19:$R$41,5,0)/'[1]4. Billing Determinants'!$F$41*$D18,IF($E18="Non-RPP kWh",VLOOKUP(U$4,'[1]4. Billing Determinants'!$B$19:$R$41,6,0)/'[1]4. Billing Determinants'!$G$41*$D18, VLOOKUP(U$4,'[1]4. Billing Determinants'!$B$19:$AA$41,26,0)*$D18)))),0)</f>
        <v>0</v>
      </c>
      <c r="V18" s="186">
        <f>IFERROR(IF(V$4="",0,IF($E18="kWh",VLOOKUP(V$4,'[1]4. Billing Determinants'!$B$19:$R$41,4,0)/'[1]4. Billing Determinants'!$E$41*$D18,IF($E18="kW",VLOOKUP(V$4,'[1]4. Billing Determinants'!$B$19:$R$41,5,0)/'[1]4. Billing Determinants'!$F$41*$D18,IF($E18="Non-RPP kWh",VLOOKUP(V$4,'[1]4. Billing Determinants'!$B$19:$R$41,6,0)/'[1]4. Billing Determinants'!$G$41*$D18, VLOOKUP(V$4,'[1]4. Billing Determinants'!$B$19:$AA$41,26,0)*$D18)))),0)</f>
        <v>0</v>
      </c>
      <c r="W18" s="186">
        <f>IFERROR(IF(W$4="",0,IF($E18="kWh",VLOOKUP(W$4,'[1]4. Billing Determinants'!$B$19:$R$41,4,0)/'[1]4. Billing Determinants'!$E$41*$D18,IF($E18="kW",VLOOKUP(W$4,'[1]4. Billing Determinants'!$B$19:$R$41,5,0)/'[1]4. Billing Determinants'!$F$41*$D18,IF($E18="Non-RPP kWh",VLOOKUP(W$4,'[1]4. Billing Determinants'!$B$19:$R$41,6,0)/'[1]4. Billing Determinants'!$G$41*$D18, VLOOKUP(W$4,'[1]4. Billing Determinants'!$B$19:$AA$41,26,0)*$D18)))),0)</f>
        <v>0</v>
      </c>
      <c r="X18" s="186">
        <f>IFERROR(IF(X$4="",0,IF($E18="kWh",VLOOKUP(X$4,'[1]4. Billing Determinants'!$B$19:$R$41,4,0)/'[1]4. Billing Determinants'!$E$41*$D18,IF($E18="kW",VLOOKUP(X$4,'[1]4. Billing Determinants'!$B$19:$R$41,5,0)/'[1]4. Billing Determinants'!$F$41*$D18,IF($E18="Non-RPP kWh",VLOOKUP(X$4,'[1]4. Billing Determinants'!$B$19:$R$41,6,0)/'[1]4. Billing Determinants'!$G$41*$D18, VLOOKUP(X$4,'[1]4. Billing Determinants'!$B$19:$AA$41,26,0)*$D18)))),0)</f>
        <v>0</v>
      </c>
      <c r="Y18" s="186">
        <f>IFERROR(IF(Y$4="",0,IF($E18="kWh",VLOOKUP(Y$4,'[1]4. Billing Determinants'!$B$19:$R$41,4,0)/'[1]4. Billing Determinants'!$E$41*$D18,IF($E18="kW",VLOOKUP(Y$4,'[1]4. Billing Determinants'!$B$19:$R$41,5,0)/'[1]4. Billing Determinants'!$F$41*$D18,IF($E18="Non-RPP kWh",VLOOKUP(Y$4,'[1]4. Billing Determinants'!$B$19:$R$41,6,0)/'[1]4. Billing Determinants'!$G$41*$D18, VLOOKUP(Y$4,'[1]4. Billing Determinants'!$B$19:$AA$41,26,0)*$D18)))),0)</f>
        <v>0</v>
      </c>
    </row>
    <row r="19" spans="1:25">
      <c r="B19" s="185" t="s">
        <v>340</v>
      </c>
      <c r="C19" s="179">
        <v>1595</v>
      </c>
      <c r="D19" s="180"/>
      <c r="E19" s="95" t="s">
        <v>334</v>
      </c>
      <c r="F19" s="186">
        <f>IFERROR(IF(F$4="",0,IF($E19="kWh",VLOOKUP(F$4,'[1]4. Billing Determinants'!$B$19:$R$41,4,0)/'[1]4. Billing Determinants'!$E$41*$D19,IF($E19="kW",VLOOKUP(F$4,'[1]4. Billing Determinants'!$B$19:$R$41,5,0)/'[1]4. Billing Determinants'!$F$41*$D19,IF($E19="Non-RPP kWh",VLOOKUP(F$4,'[1]4. Billing Determinants'!$B$19:$R$41,6,0)/'[1]4. Billing Determinants'!$G$41*$D19, VLOOKUP(F$4,'[1]4. Billing Determinants'!$B$19:$AB$41,27,0)*$D19)))),0)</f>
        <v>0</v>
      </c>
      <c r="G19" s="186">
        <f>IFERROR(IF(G$4="",0,IF($E19="kWh",VLOOKUP(G$4,'[1]4. Billing Determinants'!$B$19:$R$41,4,0)/'[1]4. Billing Determinants'!$E$41*$D19,IF($E19="kW",VLOOKUP(G$4,'[1]4. Billing Determinants'!$B$19:$R$41,5,0)/'[1]4. Billing Determinants'!$F$41*$D19,IF($E19="Non-RPP kWh",VLOOKUP(G$4,'[1]4. Billing Determinants'!$B$19:$R$41,6,0)/'[1]4. Billing Determinants'!$G$41*$D19, VLOOKUP(G$4,'[1]4. Billing Determinants'!$B$19:$AB$41,27,0)*$D19)))),0)</f>
        <v>0</v>
      </c>
      <c r="H19" s="186">
        <f>IFERROR(IF(H$4="",0,IF($E19="kWh",VLOOKUP(H$4,'[1]4. Billing Determinants'!$B$19:$R$41,4,0)/'[1]4. Billing Determinants'!$E$41*$D19,IF($E19="kW",VLOOKUP(H$4,'[1]4. Billing Determinants'!$B$19:$R$41,5,0)/'[1]4. Billing Determinants'!$F$41*$D19,IF($E19="Non-RPP kWh",VLOOKUP(H$4,'[1]4. Billing Determinants'!$B$19:$R$41,6,0)/'[1]4. Billing Determinants'!$G$41*$D19, VLOOKUP(H$4,'[1]4. Billing Determinants'!$B$19:$AB$41,27,0)*$D19)))),0)</f>
        <v>0</v>
      </c>
      <c r="I19" s="186">
        <f>IFERROR(IF(I$4="",0,IF($E19="kWh",VLOOKUP(I$4,'[1]4. Billing Determinants'!$B$19:$R$41,4,0)/'[1]4. Billing Determinants'!$E$41*$D19,IF($E19="kW",VLOOKUP(I$4,'[1]4. Billing Determinants'!$B$19:$R$41,5,0)/'[1]4. Billing Determinants'!$F$41*$D19,IF($E19="Non-RPP kWh",VLOOKUP(I$4,'[1]4. Billing Determinants'!$B$19:$R$41,6,0)/'[1]4. Billing Determinants'!$G$41*$D19, VLOOKUP(I$4,'[1]4. Billing Determinants'!$B$19:$AB$41,27,0)*$D19)))),0)</f>
        <v>0</v>
      </c>
      <c r="J19" s="186">
        <f>IFERROR(IF(J$4="",0,IF($E19="kWh",VLOOKUP(J$4,'[1]4. Billing Determinants'!$B$19:$R$41,4,0)/'[1]4. Billing Determinants'!$E$41*$D19,IF($E19="kW",VLOOKUP(J$4,'[1]4. Billing Determinants'!$B$19:$R$41,5,0)/'[1]4. Billing Determinants'!$F$41*$D19,IF($E19="Non-RPP kWh",VLOOKUP(J$4,'[1]4. Billing Determinants'!$B$19:$R$41,6,0)/'[1]4. Billing Determinants'!$G$41*$D19, VLOOKUP(J$4,'[1]4. Billing Determinants'!$B$19:$AB$41,27,0)*$D19)))),0)</f>
        <v>0</v>
      </c>
      <c r="K19" s="186">
        <f>IFERROR(IF(K$4="",0,IF($E19="kWh",VLOOKUP(K$4,'[1]4. Billing Determinants'!$B$19:$R$41,4,0)/'[1]4. Billing Determinants'!$E$41*$D19,IF($E19="kW",VLOOKUP(K$4,'[1]4. Billing Determinants'!$B$19:$R$41,5,0)/'[1]4. Billing Determinants'!$F$41*$D19,IF($E19="Non-RPP kWh",VLOOKUP(K$4,'[1]4. Billing Determinants'!$B$19:$R$41,6,0)/'[1]4. Billing Determinants'!$G$41*$D19, VLOOKUP(K$4,'[1]4. Billing Determinants'!$B$19:$AB$41,27,0)*$D19)))),0)</f>
        <v>0</v>
      </c>
      <c r="L19" s="186">
        <f>IFERROR(IF(L$4="",0,IF($E19="kWh",VLOOKUP(L$4,'[1]4. Billing Determinants'!$B$19:$R$41,4,0)/'[1]4. Billing Determinants'!$E$41*$D19,IF($E19="kW",VLOOKUP(L$4,'[1]4. Billing Determinants'!$B$19:$R$41,5,0)/'[1]4. Billing Determinants'!$F$41*$D19,IF($E19="Non-RPP kWh",VLOOKUP(L$4,'[1]4. Billing Determinants'!$B$19:$R$41,6,0)/'[1]4. Billing Determinants'!$G$41*$D19, VLOOKUP(L$4,'[1]4. Billing Determinants'!$B$19:$AB$41,27,0)*$D19)))),0)</f>
        <v>0</v>
      </c>
      <c r="M19" s="186">
        <f>IFERROR(IF(M$4="",0,IF($E19="kWh",VLOOKUP(M$4,'[1]4. Billing Determinants'!$B$19:$R$41,4,0)/'[1]4. Billing Determinants'!$E$41*$D19,IF($E19="kW",VLOOKUP(M$4,'[1]4. Billing Determinants'!$B$19:$R$41,5,0)/'[1]4. Billing Determinants'!$F$41*$D19,IF($E19="Non-RPP kWh",VLOOKUP(M$4,'[1]4. Billing Determinants'!$B$19:$R$41,6,0)/'[1]4. Billing Determinants'!$G$41*$D19, VLOOKUP(M$4,'[1]4. Billing Determinants'!$B$19:$AB$41,27,0)*$D19)))),0)</f>
        <v>0</v>
      </c>
      <c r="N19" s="186">
        <f>IFERROR(IF(N$4="",0,IF($E19="kWh",VLOOKUP(N$4,'[1]4. Billing Determinants'!$B$19:$R$41,4,0)/'[1]4. Billing Determinants'!$E$41*$D19,IF($E19="kW",VLOOKUP(N$4,'[1]4. Billing Determinants'!$B$19:$R$41,5,0)/'[1]4. Billing Determinants'!$F$41*$D19,IF($E19="Non-RPP kWh",VLOOKUP(N$4,'[1]4. Billing Determinants'!$B$19:$R$41,6,0)/'[1]4. Billing Determinants'!$G$41*$D19, VLOOKUP(N$4,'[1]4. Billing Determinants'!$B$19:$AB$41,27,0)*$D19)))),0)</f>
        <v>0</v>
      </c>
      <c r="O19" s="186">
        <f>IFERROR(IF(O$4="",0,IF($E19="kWh",VLOOKUP(O$4,'[1]4. Billing Determinants'!$B$19:$R$41,4,0)/'[1]4. Billing Determinants'!$E$41*$D19,IF($E19="kW",VLOOKUP(O$4,'[1]4. Billing Determinants'!$B$19:$R$41,5,0)/'[1]4. Billing Determinants'!$F$41*$D19,IF($E19="Non-RPP kWh",VLOOKUP(O$4,'[1]4. Billing Determinants'!$B$19:$R$41,6,0)/'[1]4. Billing Determinants'!$G$41*$D19, VLOOKUP(O$4,'[1]4. Billing Determinants'!$B$19:$AB$41,27,0)*$D19)))),0)</f>
        <v>0</v>
      </c>
      <c r="P19" s="186">
        <f>IFERROR(IF(P$4="",0,IF($E19="kWh",VLOOKUP(P$4,'[1]4. Billing Determinants'!$B$19:$R$41,4,0)/'[1]4. Billing Determinants'!$E$41*$D19,IF($E19="kW",VLOOKUP(P$4,'[1]4. Billing Determinants'!$B$19:$R$41,5,0)/'[1]4. Billing Determinants'!$F$41*$D19,IF($E19="Non-RPP kWh",VLOOKUP(P$4,'[1]4. Billing Determinants'!$B$19:$R$41,6,0)/'[1]4. Billing Determinants'!$G$41*$D19, VLOOKUP(P$4,'[1]4. Billing Determinants'!$B$19:$AB$41,27,0)*$D19)))),0)</f>
        <v>0</v>
      </c>
      <c r="Q19" s="186">
        <f>IFERROR(IF(Q$4="",0,IF($E19="kWh",VLOOKUP(Q$4,'[1]4. Billing Determinants'!$B$19:$R$41,4,0)/'[1]4. Billing Determinants'!$E$41*$D19,IF($E19="kW",VLOOKUP(Q$4,'[1]4. Billing Determinants'!$B$19:$R$41,5,0)/'[1]4. Billing Determinants'!$F$41*$D19,IF($E19="Non-RPP kWh",VLOOKUP(Q$4,'[1]4. Billing Determinants'!$B$19:$R$41,6,0)/'[1]4. Billing Determinants'!$G$41*$D19, VLOOKUP(Q$4,'[1]4. Billing Determinants'!$B$19:$AB$41,27,0)*$D19)))),0)</f>
        <v>0</v>
      </c>
      <c r="R19" s="186">
        <f>IFERROR(IF(R$4="",0,IF($E19="kWh",VLOOKUP(R$4,'[1]4. Billing Determinants'!$B$19:$R$41,4,0)/'[1]4. Billing Determinants'!$E$41*$D19,IF($E19="kW",VLOOKUP(R$4,'[1]4. Billing Determinants'!$B$19:$R$41,5,0)/'[1]4. Billing Determinants'!$F$41*$D19,IF($E19="Non-RPP kWh",VLOOKUP(R$4,'[1]4. Billing Determinants'!$B$19:$R$41,6,0)/'[1]4. Billing Determinants'!$G$41*$D19, VLOOKUP(R$4,'[1]4. Billing Determinants'!$B$19:$AB$41,27,0)*$D19)))),0)</f>
        <v>0</v>
      </c>
      <c r="S19" s="186">
        <f>IFERROR(IF(S$4="",0,IF($E19="kWh",VLOOKUP(S$4,'[1]4. Billing Determinants'!$B$19:$R$41,4,0)/'[1]4. Billing Determinants'!$E$41*$D19,IF($E19="kW",VLOOKUP(S$4,'[1]4. Billing Determinants'!$B$19:$R$41,5,0)/'[1]4. Billing Determinants'!$F$41*$D19,IF($E19="Non-RPP kWh",VLOOKUP(S$4,'[1]4. Billing Determinants'!$B$19:$R$41,6,0)/'[1]4. Billing Determinants'!$G$41*$D19, VLOOKUP(S$4,'[1]4. Billing Determinants'!$B$19:$AB$41,27,0)*$D19)))),0)</f>
        <v>0</v>
      </c>
      <c r="T19" s="186">
        <f>IFERROR(IF(T$4="",0,IF($E19="kWh",VLOOKUP(T$4,'[1]4. Billing Determinants'!$B$19:$R$41,4,0)/'[1]4. Billing Determinants'!$E$41*$D19,IF($E19="kW",VLOOKUP(T$4,'[1]4. Billing Determinants'!$B$19:$R$41,5,0)/'[1]4. Billing Determinants'!$F$41*$D19,IF($E19="Non-RPP kWh",VLOOKUP(T$4,'[1]4. Billing Determinants'!$B$19:$R$41,6,0)/'[1]4. Billing Determinants'!$G$41*$D19, VLOOKUP(T$4,'[1]4. Billing Determinants'!$B$19:$AB$41,27,0)*$D19)))),0)</f>
        <v>0</v>
      </c>
      <c r="U19" s="186">
        <f>IFERROR(IF(U$4="",0,IF($E19="kWh",VLOOKUP(U$4,'[1]4. Billing Determinants'!$B$19:$R$41,4,0)/'[1]4. Billing Determinants'!$E$41*$D19,IF($E19="kW",VLOOKUP(U$4,'[1]4. Billing Determinants'!$B$19:$R$41,5,0)/'[1]4. Billing Determinants'!$F$41*$D19,IF($E19="Non-RPP kWh",VLOOKUP(U$4,'[1]4. Billing Determinants'!$B$19:$R$41,6,0)/'[1]4. Billing Determinants'!$G$41*$D19, VLOOKUP(U$4,'[1]4. Billing Determinants'!$B$19:$AB$41,27,0)*$D19)))),0)</f>
        <v>0</v>
      </c>
      <c r="V19" s="186">
        <f>IFERROR(IF(V$4="",0,IF($E19="kWh",VLOOKUP(V$4,'[1]4. Billing Determinants'!$B$19:$R$41,4,0)/'[1]4. Billing Determinants'!$E$41*$D19,IF($E19="kW",VLOOKUP(V$4,'[1]4. Billing Determinants'!$B$19:$R$41,5,0)/'[1]4. Billing Determinants'!$F$41*$D19,IF($E19="Non-RPP kWh",VLOOKUP(V$4,'[1]4. Billing Determinants'!$B$19:$R$41,6,0)/'[1]4. Billing Determinants'!$G$41*$D19, VLOOKUP(V$4,'[1]4. Billing Determinants'!$B$19:$AB$41,27,0)*$D19)))),0)</f>
        <v>0</v>
      </c>
      <c r="W19" s="186">
        <f>IFERROR(IF(W$4="",0,IF($E19="kWh",VLOOKUP(W$4,'[1]4. Billing Determinants'!$B$19:$R$41,4,0)/'[1]4. Billing Determinants'!$E$41*$D19,IF($E19="kW",VLOOKUP(W$4,'[1]4. Billing Determinants'!$B$19:$R$41,5,0)/'[1]4. Billing Determinants'!$F$41*$D19,IF($E19="Non-RPP kWh",VLOOKUP(W$4,'[1]4. Billing Determinants'!$B$19:$R$41,6,0)/'[1]4. Billing Determinants'!$G$41*$D19, VLOOKUP(W$4,'[1]4. Billing Determinants'!$B$19:$AB$41,27,0)*$D19)))),0)</f>
        <v>0</v>
      </c>
      <c r="X19" s="186">
        <f>IFERROR(IF(X$4="",0,IF($E19="kWh",VLOOKUP(X$4,'[1]4. Billing Determinants'!$B$19:$R$41,4,0)/'[1]4. Billing Determinants'!$E$41*$D19,IF($E19="kW",VLOOKUP(X$4,'[1]4. Billing Determinants'!$B$19:$R$41,5,0)/'[1]4. Billing Determinants'!$F$41*$D19,IF($E19="Non-RPP kWh",VLOOKUP(X$4,'[1]4. Billing Determinants'!$B$19:$R$41,6,0)/'[1]4. Billing Determinants'!$G$41*$D19, VLOOKUP(X$4,'[1]4. Billing Determinants'!$B$19:$AB$41,27,0)*$D19)))),0)</f>
        <v>0</v>
      </c>
      <c r="Y19" s="186">
        <f>IFERROR(IF(Y$4="",0,IF($E19="kWh",VLOOKUP(Y$4,'[1]4. Billing Determinants'!$B$19:$R$41,4,0)/'[1]4. Billing Determinants'!$E$41*$D19,IF($E19="kW",VLOOKUP(Y$4,'[1]4. Billing Determinants'!$B$19:$R$41,5,0)/'[1]4. Billing Determinants'!$F$41*$D19,IF($E19="Non-RPP kWh",VLOOKUP(Y$4,'[1]4. Billing Determinants'!$B$19:$R$41,6,0)/'[1]4. Billing Determinants'!$G$41*$D19, VLOOKUP(Y$4,'[1]4. Billing Determinants'!$B$19:$AB$41,27,0)*$D19)))),0)</f>
        <v>0</v>
      </c>
    </row>
    <row r="20" spans="1:25" s="117" customFormat="1">
      <c r="A20" s="123">
        <v>16</v>
      </c>
      <c r="B20" s="187" t="s">
        <v>341</v>
      </c>
      <c r="C20" s="187"/>
      <c r="D20" s="188">
        <f>SUM(D5:D19)-D11</f>
        <v>0</v>
      </c>
      <c r="E20" s="189"/>
      <c r="F20" s="188">
        <f>SUM(F5:F19)-F11</f>
        <v>0</v>
      </c>
      <c r="G20" s="188">
        <f>SUM(G5:G19)-G11</f>
        <v>0</v>
      </c>
      <c r="H20" s="188">
        <f>SUM(H5:H19)-H11</f>
        <v>0</v>
      </c>
      <c r="I20" s="188">
        <f t="shared" ref="I20:X20" si="0">SUM(I5:I19)-I11</f>
        <v>0</v>
      </c>
      <c r="J20" s="188">
        <f t="shared" si="0"/>
        <v>0</v>
      </c>
      <c r="K20" s="188">
        <f t="shared" si="0"/>
        <v>0</v>
      </c>
      <c r="L20" s="188">
        <f t="shared" si="0"/>
        <v>0</v>
      </c>
      <c r="M20" s="188">
        <f t="shared" si="0"/>
        <v>0</v>
      </c>
      <c r="N20" s="188">
        <f t="shared" si="0"/>
        <v>0</v>
      </c>
      <c r="O20" s="188">
        <f t="shared" si="0"/>
        <v>0</v>
      </c>
      <c r="P20" s="188">
        <f t="shared" si="0"/>
        <v>0</v>
      </c>
      <c r="Q20" s="188">
        <f t="shared" si="0"/>
        <v>0</v>
      </c>
      <c r="R20" s="188">
        <f t="shared" si="0"/>
        <v>0</v>
      </c>
      <c r="S20" s="188">
        <f t="shared" si="0"/>
        <v>0</v>
      </c>
      <c r="T20" s="188">
        <f t="shared" si="0"/>
        <v>0</v>
      </c>
      <c r="U20" s="188">
        <f t="shared" si="0"/>
        <v>0</v>
      </c>
      <c r="V20" s="188">
        <f t="shared" si="0"/>
        <v>0</v>
      </c>
      <c r="W20" s="188">
        <f t="shared" si="0"/>
        <v>0</v>
      </c>
      <c r="X20" s="188">
        <f t="shared" si="0"/>
        <v>0</v>
      </c>
      <c r="Y20" s="188">
        <f>SUM(Y5:Y19)-Y11</f>
        <v>0</v>
      </c>
    </row>
    <row r="21" spans="1:25" ht="8.25" customHeight="1">
      <c r="A21" s="123">
        <v>17</v>
      </c>
      <c r="B21" s="117"/>
      <c r="C21" s="117"/>
      <c r="D21" s="190"/>
      <c r="E21" s="191"/>
    </row>
    <row r="22" spans="1:25">
      <c r="A22" s="123">
        <v>18</v>
      </c>
      <c r="B22" s="178" t="s">
        <v>219</v>
      </c>
      <c r="C22" s="179">
        <v>1508</v>
      </c>
      <c r="D22" s="180"/>
      <c r="E22" s="181" t="s">
        <v>328</v>
      </c>
      <c r="F22" s="180">
        <f>IFERROR(IF(F$4="",0,IF($E22="kWh",VLOOKUP(F$4,'[1]4. Billing Determinants'!$B$19:$R$41,4,0)/'[1]4. Billing Determinants'!$E$41*$D22,IF($E22="kW",VLOOKUP(F$4,'[1]4. Billing Determinants'!$B$19:$R$41,5,0)/'[1]4. Billing Determinants'!$F$41*$D22,IF($E22="Non-RPP kWh",VLOOKUP(F$4,'[1]4. Billing Determinants'!$B$19:$R$41,6,0)/'[1]4. Billing Determinants'!$G$41*$D22,IF($E22="Distribution Rev.",VLOOKUP(F$4,'[1]4. Billing Determinants'!$B$19:$R$41,8,0)/'[1]4. Billing Determinants'!$I$41*$D22, VLOOKUP(F$4,'[1]4. Billing Determinants'!$B$19:$R$41,3,0)/'[1]4. Billing Determinants'!$D$41*$D22))))),0)</f>
        <v>0</v>
      </c>
      <c r="G22" s="180">
        <f>IFERROR(IF(G$4="",0,IF($E22="kWh",VLOOKUP(G$4,'[1]4. Billing Determinants'!$B$19:$R$41,4,0)/'[1]4. Billing Determinants'!$E$41*$D22,IF($E22="kW",VLOOKUP(G$4,'[1]4. Billing Determinants'!$B$19:$R$41,5,0)/'[1]4. Billing Determinants'!$F$41*$D22,IF($E22="Non-RPP kWh",VLOOKUP(G$4,'[1]4. Billing Determinants'!$B$19:$R$41,6,0)/'[1]4. Billing Determinants'!$G$41*$D22,IF($E22="Distribution Rev.",VLOOKUP(G$4,'[1]4. Billing Determinants'!$B$19:$R$41,8,0)/'[1]4. Billing Determinants'!$I$41*$D22, VLOOKUP(G$4,'[1]4. Billing Determinants'!$B$19:$R$41,3,0)/'[1]4. Billing Determinants'!$D$41*$D22))))),0)</f>
        <v>0</v>
      </c>
      <c r="H22" s="180">
        <f>IFERROR(IF(H$4="",0,IF($E22="kWh",VLOOKUP(H$4,'[1]4. Billing Determinants'!$B$19:$R$41,4,0)/'[1]4. Billing Determinants'!$E$41*$D22,IF($E22="kW",VLOOKUP(H$4,'[1]4. Billing Determinants'!$B$19:$R$41,5,0)/'[1]4. Billing Determinants'!$F$41*$D22,IF($E22="Non-RPP kWh",VLOOKUP(H$4,'[1]4. Billing Determinants'!$B$19:$R$41,6,0)/'[1]4. Billing Determinants'!$G$41*$D22,IF($E22="Distribution Rev.",VLOOKUP(H$4,'[1]4. Billing Determinants'!$B$19:$R$41,8,0)/'[1]4. Billing Determinants'!$I$41*$D22, VLOOKUP(H$4,'[1]4. Billing Determinants'!$B$19:$R$41,3,0)/'[1]4. Billing Determinants'!$D$41*$D22))))),0)</f>
        <v>0</v>
      </c>
      <c r="I22" s="180">
        <f>IFERROR(IF(I$4="",0,IF($E22="kWh",VLOOKUP(I$4,'[1]4. Billing Determinants'!$B$19:$R$41,4,0)/'[1]4. Billing Determinants'!$E$41*$D22,IF($E22="kW",VLOOKUP(I$4,'[1]4. Billing Determinants'!$B$19:$R$41,5,0)/'[1]4. Billing Determinants'!$F$41*$D22,IF($E22="Non-RPP kWh",VLOOKUP(I$4,'[1]4. Billing Determinants'!$B$19:$R$41,6,0)/'[1]4. Billing Determinants'!$G$41*$D22,IF($E22="Distribution Rev.",VLOOKUP(I$4,'[1]4. Billing Determinants'!$B$19:$R$41,8,0)/'[1]4. Billing Determinants'!$I$41*$D22, VLOOKUP(I$4,'[1]4. Billing Determinants'!$B$19:$R$41,3,0)/'[1]4. Billing Determinants'!$D$41*$D22))))),0)</f>
        <v>0</v>
      </c>
      <c r="J22" s="180">
        <f>IFERROR(IF(J$4="",0,IF($E22="kWh",VLOOKUP(J$4,'[1]4. Billing Determinants'!$B$19:$R$41,4,0)/'[1]4. Billing Determinants'!$E$41*$D22,IF($E22="kW",VLOOKUP(J$4,'[1]4. Billing Determinants'!$B$19:$R$41,5,0)/'[1]4. Billing Determinants'!$F$41*$D22,IF($E22="Non-RPP kWh",VLOOKUP(J$4,'[1]4. Billing Determinants'!$B$19:$R$41,6,0)/'[1]4. Billing Determinants'!$G$41*$D22,IF($E22="Distribution Rev.",VLOOKUP(J$4,'[1]4. Billing Determinants'!$B$19:$R$41,8,0)/'[1]4. Billing Determinants'!$I$41*$D22, VLOOKUP(J$4,'[1]4. Billing Determinants'!$B$19:$R$41,3,0)/'[1]4. Billing Determinants'!$D$41*$D22))))),0)</f>
        <v>0</v>
      </c>
      <c r="K22" s="180">
        <f>IFERROR(IF(K$4="",0,IF($E22="kWh",VLOOKUP(K$4,'[1]4. Billing Determinants'!$B$19:$R$41,4,0)/'[1]4. Billing Determinants'!$E$41*$D22,IF($E22="kW",VLOOKUP(K$4,'[1]4. Billing Determinants'!$B$19:$R$41,5,0)/'[1]4. Billing Determinants'!$F$41*$D22,IF($E22="Non-RPP kWh",VLOOKUP(K$4,'[1]4. Billing Determinants'!$B$19:$R$41,6,0)/'[1]4. Billing Determinants'!$G$41*$D22,IF($E22="Distribution Rev.",VLOOKUP(K$4,'[1]4. Billing Determinants'!$B$19:$R$41,8,0)/'[1]4. Billing Determinants'!$I$41*$D22, VLOOKUP(K$4,'[1]4. Billing Determinants'!$B$19:$R$41,3,0)/'[1]4. Billing Determinants'!$D$41*$D22))))),0)</f>
        <v>0</v>
      </c>
      <c r="L22" s="180">
        <f>IFERROR(IF(L$4="",0,IF($E22="kWh",VLOOKUP(L$4,'[1]4. Billing Determinants'!$B$19:$R$41,4,0)/'[1]4. Billing Determinants'!$E$41*$D22,IF($E22="kW",VLOOKUP(L$4,'[1]4. Billing Determinants'!$B$19:$R$41,5,0)/'[1]4. Billing Determinants'!$F$41*$D22,IF($E22="Non-RPP kWh",VLOOKUP(L$4,'[1]4. Billing Determinants'!$B$19:$R$41,6,0)/'[1]4. Billing Determinants'!$G$41*$D22,IF($E22="Distribution Rev.",VLOOKUP(L$4,'[1]4. Billing Determinants'!$B$19:$R$41,8,0)/'[1]4. Billing Determinants'!$I$41*$D22, VLOOKUP(L$4,'[1]4. Billing Determinants'!$B$19:$R$41,3,0)/'[1]4. Billing Determinants'!$D$41*$D22))))),0)</f>
        <v>0</v>
      </c>
      <c r="M22" s="180">
        <f>IFERROR(IF(M$4="",0,IF($E22="kWh",VLOOKUP(M$4,'[1]4. Billing Determinants'!$B$19:$R$41,4,0)/'[1]4. Billing Determinants'!$E$41*$D22,IF($E22="kW",VLOOKUP(M$4,'[1]4. Billing Determinants'!$B$19:$R$41,5,0)/'[1]4. Billing Determinants'!$F$41*$D22,IF($E22="Non-RPP kWh",VLOOKUP(M$4,'[1]4. Billing Determinants'!$B$19:$R$41,6,0)/'[1]4. Billing Determinants'!$G$41*$D22,IF($E22="Distribution Rev.",VLOOKUP(M$4,'[1]4. Billing Determinants'!$B$19:$R$41,8,0)/'[1]4. Billing Determinants'!$I$41*$D22, VLOOKUP(M$4,'[1]4. Billing Determinants'!$B$19:$R$41,3,0)/'[1]4. Billing Determinants'!$D$41*$D22))))),0)</f>
        <v>0</v>
      </c>
      <c r="N22" s="180">
        <f>IFERROR(IF(N$4="",0,IF($E22="kWh",VLOOKUP(N$4,'[1]4. Billing Determinants'!$B$19:$R$41,4,0)/'[1]4. Billing Determinants'!$E$41*$D22,IF($E22="kW",VLOOKUP(N$4,'[1]4. Billing Determinants'!$B$19:$R$41,5,0)/'[1]4. Billing Determinants'!$F$41*$D22,IF($E22="Non-RPP kWh",VLOOKUP(N$4,'[1]4. Billing Determinants'!$B$19:$R$41,6,0)/'[1]4. Billing Determinants'!$G$41*$D22,IF($E22="Distribution Rev.",VLOOKUP(N$4,'[1]4. Billing Determinants'!$B$19:$R$41,8,0)/'[1]4. Billing Determinants'!$I$41*$D22, VLOOKUP(N$4,'[1]4. Billing Determinants'!$B$19:$R$41,3,0)/'[1]4. Billing Determinants'!$D$41*$D22))))),0)</f>
        <v>0</v>
      </c>
      <c r="O22" s="180">
        <f>IFERROR(IF(O$4="",0,IF($E22="kWh",VLOOKUP(O$4,'[1]4. Billing Determinants'!$B$19:$R$41,4,0)/'[1]4. Billing Determinants'!$E$41*$D22,IF($E22="kW",VLOOKUP(O$4,'[1]4. Billing Determinants'!$B$19:$R$41,5,0)/'[1]4. Billing Determinants'!$F$41*$D22,IF($E22="Non-RPP kWh",VLOOKUP(O$4,'[1]4. Billing Determinants'!$B$19:$R$41,6,0)/'[1]4. Billing Determinants'!$G$41*$D22,IF($E22="Distribution Rev.",VLOOKUP(O$4,'[1]4. Billing Determinants'!$B$19:$R$41,8,0)/'[1]4. Billing Determinants'!$I$41*$D22, VLOOKUP(O$4,'[1]4. Billing Determinants'!$B$19:$R$41,3,0)/'[1]4. Billing Determinants'!$D$41*$D22))))),0)</f>
        <v>0</v>
      </c>
      <c r="P22" s="180">
        <f>IFERROR(IF(P$4="",0,IF($E22="kWh",VLOOKUP(P$4,'[1]4. Billing Determinants'!$B$19:$R$41,4,0)/'[1]4. Billing Determinants'!$E$41*$D22,IF($E22="kW",VLOOKUP(P$4,'[1]4. Billing Determinants'!$B$19:$R$41,5,0)/'[1]4. Billing Determinants'!$F$41*$D22,IF($E22="Non-RPP kWh",VLOOKUP(P$4,'[1]4. Billing Determinants'!$B$19:$R$41,6,0)/'[1]4. Billing Determinants'!$G$41*$D22,IF($E22="Distribution Rev.",VLOOKUP(P$4,'[1]4. Billing Determinants'!$B$19:$R$41,8,0)/'[1]4. Billing Determinants'!$I$41*$D22, VLOOKUP(P$4,'[1]4. Billing Determinants'!$B$19:$R$41,3,0)/'[1]4. Billing Determinants'!$D$41*$D22))))),0)</f>
        <v>0</v>
      </c>
      <c r="Q22" s="180">
        <f>IFERROR(IF(Q$4="",0,IF($E22="kWh",VLOOKUP(Q$4,'[1]4. Billing Determinants'!$B$19:$R$41,4,0)/'[1]4. Billing Determinants'!$E$41*$D22,IF($E22="kW",VLOOKUP(Q$4,'[1]4. Billing Determinants'!$B$19:$R$41,5,0)/'[1]4. Billing Determinants'!$F$41*$D22,IF($E22="Non-RPP kWh",VLOOKUP(Q$4,'[1]4. Billing Determinants'!$B$19:$R$41,6,0)/'[1]4. Billing Determinants'!$G$41*$D22,IF($E22="Distribution Rev.",VLOOKUP(Q$4,'[1]4. Billing Determinants'!$B$19:$R$41,8,0)/'[1]4. Billing Determinants'!$I$41*$D22, VLOOKUP(Q$4,'[1]4. Billing Determinants'!$B$19:$R$41,3,0)/'[1]4. Billing Determinants'!$D$41*$D22))))),0)</f>
        <v>0</v>
      </c>
      <c r="R22" s="180">
        <f>IFERROR(IF(R$4="",0,IF($E22="kWh",VLOOKUP(R$4,'[1]4. Billing Determinants'!$B$19:$R$41,4,0)/'[1]4. Billing Determinants'!$E$41*$D22,IF($E22="kW",VLOOKUP(R$4,'[1]4. Billing Determinants'!$B$19:$R$41,5,0)/'[1]4. Billing Determinants'!$F$41*$D22,IF($E22="Non-RPP kWh",VLOOKUP(R$4,'[1]4. Billing Determinants'!$B$19:$R$41,6,0)/'[1]4. Billing Determinants'!$G$41*$D22,IF($E22="Distribution Rev.",VLOOKUP(R$4,'[1]4. Billing Determinants'!$B$19:$R$41,8,0)/'[1]4. Billing Determinants'!$I$41*$D22, VLOOKUP(R$4,'[1]4. Billing Determinants'!$B$19:$R$41,3,0)/'[1]4. Billing Determinants'!$D$41*$D22))))),0)</f>
        <v>0</v>
      </c>
      <c r="S22" s="180">
        <f>IFERROR(IF(S$4="",0,IF($E22="kWh",VLOOKUP(S$4,'[1]4. Billing Determinants'!$B$19:$R$41,4,0)/'[1]4. Billing Determinants'!$E$41*$D22,IF($E22="kW",VLOOKUP(S$4,'[1]4. Billing Determinants'!$B$19:$R$41,5,0)/'[1]4. Billing Determinants'!$F$41*$D22,IF($E22="Non-RPP kWh",VLOOKUP(S$4,'[1]4. Billing Determinants'!$B$19:$R$41,6,0)/'[1]4. Billing Determinants'!$G$41*$D22,IF($E22="Distribution Rev.",VLOOKUP(S$4,'[1]4. Billing Determinants'!$B$19:$R$41,8,0)/'[1]4. Billing Determinants'!$I$41*$D22, VLOOKUP(S$4,'[1]4. Billing Determinants'!$B$19:$R$41,3,0)/'[1]4. Billing Determinants'!$D$41*$D22))))),0)</f>
        <v>0</v>
      </c>
      <c r="T22" s="180">
        <f>IFERROR(IF(T$4="",0,IF($E22="kWh",VLOOKUP(T$4,'[1]4. Billing Determinants'!$B$19:$R$41,4,0)/'[1]4. Billing Determinants'!$E$41*$D22,IF($E22="kW",VLOOKUP(T$4,'[1]4. Billing Determinants'!$B$19:$R$41,5,0)/'[1]4. Billing Determinants'!$F$41*$D22,IF($E22="Non-RPP kWh",VLOOKUP(T$4,'[1]4. Billing Determinants'!$B$19:$R$41,6,0)/'[1]4. Billing Determinants'!$G$41*$D22,IF($E22="Distribution Rev.",VLOOKUP(T$4,'[1]4. Billing Determinants'!$B$19:$R$41,8,0)/'[1]4. Billing Determinants'!$I$41*$D22, VLOOKUP(T$4,'[1]4. Billing Determinants'!$B$19:$R$41,3,0)/'[1]4. Billing Determinants'!$D$41*$D22))))),0)</f>
        <v>0</v>
      </c>
      <c r="U22" s="180">
        <f>IFERROR(IF(U$4="",0,IF($E22="kWh",VLOOKUP(U$4,'[1]4. Billing Determinants'!$B$19:$R$41,4,0)/'[1]4. Billing Determinants'!$E$41*$D22,IF($E22="kW",VLOOKUP(U$4,'[1]4. Billing Determinants'!$B$19:$R$41,5,0)/'[1]4. Billing Determinants'!$F$41*$D22,IF($E22="Non-RPP kWh",VLOOKUP(U$4,'[1]4. Billing Determinants'!$B$19:$R$41,6,0)/'[1]4. Billing Determinants'!$G$41*$D22,IF($E22="Distribution Rev.",VLOOKUP(U$4,'[1]4. Billing Determinants'!$B$19:$R$41,8,0)/'[1]4. Billing Determinants'!$I$41*$D22, VLOOKUP(U$4,'[1]4. Billing Determinants'!$B$19:$R$41,3,0)/'[1]4. Billing Determinants'!$D$41*$D22))))),0)</f>
        <v>0</v>
      </c>
      <c r="V22" s="180">
        <f>IFERROR(IF(V$4="",0,IF($E22="kWh",VLOOKUP(V$4,'[1]4. Billing Determinants'!$B$19:$R$41,4,0)/'[1]4. Billing Determinants'!$E$41*$D22,IF($E22="kW",VLOOKUP(V$4,'[1]4. Billing Determinants'!$B$19:$R$41,5,0)/'[1]4. Billing Determinants'!$F$41*$D22,IF($E22="Non-RPP kWh",VLOOKUP(V$4,'[1]4. Billing Determinants'!$B$19:$R$41,6,0)/'[1]4. Billing Determinants'!$G$41*$D22,IF($E22="Distribution Rev.",VLOOKUP(V$4,'[1]4. Billing Determinants'!$B$19:$R$41,8,0)/'[1]4. Billing Determinants'!$I$41*$D22, VLOOKUP(V$4,'[1]4. Billing Determinants'!$B$19:$R$41,3,0)/'[1]4. Billing Determinants'!$D$41*$D22))))),0)</f>
        <v>0</v>
      </c>
      <c r="W22" s="180">
        <f>IFERROR(IF(W$4="",0,IF($E22="kWh",VLOOKUP(W$4,'[1]4. Billing Determinants'!$B$19:$R$41,4,0)/'[1]4. Billing Determinants'!$E$41*$D22,IF($E22="kW",VLOOKUP(W$4,'[1]4. Billing Determinants'!$B$19:$R$41,5,0)/'[1]4. Billing Determinants'!$F$41*$D22,IF($E22="Non-RPP kWh",VLOOKUP(W$4,'[1]4. Billing Determinants'!$B$19:$R$41,6,0)/'[1]4. Billing Determinants'!$G$41*$D22,IF($E22="Distribution Rev.",VLOOKUP(W$4,'[1]4. Billing Determinants'!$B$19:$R$41,8,0)/'[1]4. Billing Determinants'!$I$41*$D22, VLOOKUP(W$4,'[1]4. Billing Determinants'!$B$19:$R$41,3,0)/'[1]4. Billing Determinants'!$D$41*$D22))))),0)</f>
        <v>0</v>
      </c>
      <c r="X22" s="180">
        <f>IFERROR(IF(X$4="",0,IF($E22="kWh",VLOOKUP(X$4,'[1]4. Billing Determinants'!$B$19:$R$41,4,0)/'[1]4. Billing Determinants'!$E$41*$D22,IF($E22="kW",VLOOKUP(X$4,'[1]4. Billing Determinants'!$B$19:$R$41,5,0)/'[1]4. Billing Determinants'!$F$41*$D22,IF($E22="Non-RPP kWh",VLOOKUP(X$4,'[1]4. Billing Determinants'!$B$19:$R$41,6,0)/'[1]4. Billing Determinants'!$G$41*$D22,IF($E22="Distribution Rev.",VLOOKUP(X$4,'[1]4. Billing Determinants'!$B$19:$R$41,8,0)/'[1]4. Billing Determinants'!$I$41*$D22, VLOOKUP(X$4,'[1]4. Billing Determinants'!$B$19:$R$41,3,0)/'[1]4. Billing Determinants'!$D$41*$D22))))),0)</f>
        <v>0</v>
      </c>
      <c r="Y22" s="180">
        <f>IFERROR(IF(Y$4="",0,IF($E22="kWh",VLOOKUP(Y$4,'[1]4. Billing Determinants'!$B$19:$R$41,4,0)/'[1]4. Billing Determinants'!$E$41*$D22,IF($E22="kW",VLOOKUP(Y$4,'[1]4. Billing Determinants'!$B$19:$R$41,5,0)/'[1]4. Billing Determinants'!$F$41*$D22,IF($E22="Non-RPP kWh",VLOOKUP(Y$4,'[1]4. Billing Determinants'!$B$19:$R$41,6,0)/'[1]4. Billing Determinants'!$G$41*$D22,IF($E22="Distribution Rev.",VLOOKUP(Y$4,'[1]4. Billing Determinants'!$B$19:$R$41,8,0)/'[1]4. Billing Determinants'!$I$41*$D22, VLOOKUP(Y$4,'[1]4. Billing Determinants'!$B$19:$R$41,3,0)/'[1]4. Billing Determinants'!$D$41*$D22))))),0)</f>
        <v>0</v>
      </c>
    </row>
    <row r="23" spans="1:25">
      <c r="A23" s="123">
        <v>19</v>
      </c>
      <c r="B23" s="178" t="s">
        <v>342</v>
      </c>
      <c r="C23" s="179">
        <v>1508</v>
      </c>
      <c r="D23" s="180"/>
      <c r="E23" s="182" t="s">
        <v>343</v>
      </c>
      <c r="F23" s="180">
        <f>IFERROR(IF(F$4="",0,IF($E23="kWh",VLOOKUP(F$4,'[1]4. Billing Determinants'!$B$19:$R$41,4,0)/'[1]4. Billing Determinants'!$E$41*$D23,IF($E23="kW",VLOOKUP(F$4,'[1]4. Billing Determinants'!$B$19:$R$41,5,0)/'[1]4. Billing Determinants'!$F$41*$D23,IF($E23="Non-RPP kWh",VLOOKUP(F$4,'[1]4. Billing Determinants'!$B$19:$R$41,6,0)/'[1]4. Billing Determinants'!$G$41*$D23,IF($E23="Distribution Rev.",VLOOKUP(F$4,'[1]4. Billing Determinants'!$B$19:$R$41,8,0)/'[1]4. Billing Determinants'!$I$41*$D23, VLOOKUP(F$4,'[1]4. Billing Determinants'!$B$19:$R$41,3,0)/'[1]4. Billing Determinants'!$D$41*$D23))))),0)</f>
        <v>0</v>
      </c>
      <c r="G23" s="180">
        <f>IFERROR(IF(G$4="",0,IF($E23="kWh",VLOOKUP(G$4,'[1]4. Billing Determinants'!$B$19:$R$41,4,0)/'[1]4. Billing Determinants'!$E$41*$D23,IF($E23="kW",VLOOKUP(G$4,'[1]4. Billing Determinants'!$B$19:$R$41,5,0)/'[1]4. Billing Determinants'!$F$41*$D23,IF($E23="Non-RPP kWh",VLOOKUP(G$4,'[1]4. Billing Determinants'!$B$19:$R$41,6,0)/'[1]4. Billing Determinants'!$G$41*$D23,IF($E23="Distribution Rev.",VLOOKUP(G$4,'[1]4. Billing Determinants'!$B$19:$R$41,8,0)/'[1]4. Billing Determinants'!$I$41*$D23, VLOOKUP(G$4,'[1]4. Billing Determinants'!$B$19:$R$41,3,0)/'[1]4. Billing Determinants'!$D$41*$D23))))),0)</f>
        <v>0</v>
      </c>
      <c r="H23" s="180">
        <f>IFERROR(IF(H$4="",0,IF($E23="kWh",VLOOKUP(H$4,'[1]4. Billing Determinants'!$B$19:$R$41,4,0)/'[1]4. Billing Determinants'!$E$41*$D23,IF($E23="kW",VLOOKUP(H$4,'[1]4. Billing Determinants'!$B$19:$R$41,5,0)/'[1]4. Billing Determinants'!$F$41*$D23,IF($E23="Non-RPP kWh",VLOOKUP(H$4,'[1]4. Billing Determinants'!$B$19:$R$41,6,0)/'[1]4. Billing Determinants'!$G$41*$D23,IF($E23="Distribution Rev.",VLOOKUP(H$4,'[1]4. Billing Determinants'!$B$19:$R$41,8,0)/'[1]4. Billing Determinants'!$I$41*$D23, VLOOKUP(H$4,'[1]4. Billing Determinants'!$B$19:$R$41,3,0)/'[1]4. Billing Determinants'!$D$41*$D23))))),0)</f>
        <v>0</v>
      </c>
      <c r="I23" s="180">
        <f>IFERROR(IF(I$4="",0,IF($E23="kWh",VLOOKUP(I$4,'[1]4. Billing Determinants'!$B$19:$R$41,4,0)/'[1]4. Billing Determinants'!$E$41*$D23,IF($E23="kW",VLOOKUP(I$4,'[1]4. Billing Determinants'!$B$19:$R$41,5,0)/'[1]4. Billing Determinants'!$F$41*$D23,IF($E23="Non-RPP kWh",VLOOKUP(I$4,'[1]4. Billing Determinants'!$B$19:$R$41,6,0)/'[1]4. Billing Determinants'!$G$41*$D23,IF($E23="Distribution Rev.",VLOOKUP(I$4,'[1]4. Billing Determinants'!$B$19:$R$41,8,0)/'[1]4. Billing Determinants'!$I$41*$D23, VLOOKUP(I$4,'[1]4. Billing Determinants'!$B$19:$R$41,3,0)/'[1]4. Billing Determinants'!$D$41*$D23))))),0)</f>
        <v>0</v>
      </c>
      <c r="J23" s="180">
        <f>IFERROR(IF(J$4="",0,IF($E23="kWh",VLOOKUP(J$4,'[1]4. Billing Determinants'!$B$19:$R$41,4,0)/'[1]4. Billing Determinants'!$E$41*$D23,IF($E23="kW",VLOOKUP(J$4,'[1]4. Billing Determinants'!$B$19:$R$41,5,0)/'[1]4. Billing Determinants'!$F$41*$D23,IF($E23="Non-RPP kWh",VLOOKUP(J$4,'[1]4. Billing Determinants'!$B$19:$R$41,6,0)/'[1]4. Billing Determinants'!$G$41*$D23,IF($E23="Distribution Rev.",VLOOKUP(J$4,'[1]4. Billing Determinants'!$B$19:$R$41,8,0)/'[1]4. Billing Determinants'!$I$41*$D23, VLOOKUP(J$4,'[1]4. Billing Determinants'!$B$19:$R$41,3,0)/'[1]4. Billing Determinants'!$D$41*$D23))))),0)</f>
        <v>0</v>
      </c>
      <c r="K23" s="180">
        <f>IFERROR(IF(K$4="",0,IF($E23="kWh",VLOOKUP(K$4,'[1]4. Billing Determinants'!$B$19:$R$41,4,0)/'[1]4. Billing Determinants'!$E$41*$D23,IF($E23="kW",VLOOKUP(K$4,'[1]4. Billing Determinants'!$B$19:$R$41,5,0)/'[1]4. Billing Determinants'!$F$41*$D23,IF($E23="Non-RPP kWh",VLOOKUP(K$4,'[1]4. Billing Determinants'!$B$19:$R$41,6,0)/'[1]4. Billing Determinants'!$G$41*$D23,IF($E23="Distribution Rev.",VLOOKUP(K$4,'[1]4. Billing Determinants'!$B$19:$R$41,8,0)/'[1]4. Billing Determinants'!$I$41*$D23, VLOOKUP(K$4,'[1]4. Billing Determinants'!$B$19:$R$41,3,0)/'[1]4. Billing Determinants'!$D$41*$D23))))),0)</f>
        <v>0</v>
      </c>
      <c r="L23" s="180">
        <f>IFERROR(IF(L$4="",0,IF($E23="kWh",VLOOKUP(L$4,'[1]4. Billing Determinants'!$B$19:$R$41,4,0)/'[1]4. Billing Determinants'!$E$41*$D23,IF($E23="kW",VLOOKUP(L$4,'[1]4. Billing Determinants'!$B$19:$R$41,5,0)/'[1]4. Billing Determinants'!$F$41*$D23,IF($E23="Non-RPP kWh",VLOOKUP(L$4,'[1]4. Billing Determinants'!$B$19:$R$41,6,0)/'[1]4. Billing Determinants'!$G$41*$D23,IF($E23="Distribution Rev.",VLOOKUP(L$4,'[1]4. Billing Determinants'!$B$19:$R$41,8,0)/'[1]4. Billing Determinants'!$I$41*$D23, VLOOKUP(L$4,'[1]4. Billing Determinants'!$B$19:$R$41,3,0)/'[1]4. Billing Determinants'!$D$41*$D23))))),0)</f>
        <v>0</v>
      </c>
      <c r="M23" s="180">
        <f>IFERROR(IF(M$4="",0,IF($E23="kWh",VLOOKUP(M$4,'[1]4. Billing Determinants'!$B$19:$R$41,4,0)/'[1]4. Billing Determinants'!$E$41*$D23,IF($E23="kW",VLOOKUP(M$4,'[1]4. Billing Determinants'!$B$19:$R$41,5,0)/'[1]4. Billing Determinants'!$F$41*$D23,IF($E23="Non-RPP kWh",VLOOKUP(M$4,'[1]4. Billing Determinants'!$B$19:$R$41,6,0)/'[1]4. Billing Determinants'!$G$41*$D23,IF($E23="Distribution Rev.",VLOOKUP(M$4,'[1]4. Billing Determinants'!$B$19:$R$41,8,0)/'[1]4. Billing Determinants'!$I$41*$D23, VLOOKUP(M$4,'[1]4. Billing Determinants'!$B$19:$R$41,3,0)/'[1]4. Billing Determinants'!$D$41*$D23))))),0)</f>
        <v>0</v>
      </c>
      <c r="N23" s="180">
        <f>IFERROR(IF(N$4="",0,IF($E23="kWh",VLOOKUP(N$4,'[1]4. Billing Determinants'!$B$19:$R$41,4,0)/'[1]4. Billing Determinants'!$E$41*$D23,IF($E23="kW",VLOOKUP(N$4,'[1]4. Billing Determinants'!$B$19:$R$41,5,0)/'[1]4. Billing Determinants'!$F$41*$D23,IF($E23="Non-RPP kWh",VLOOKUP(N$4,'[1]4. Billing Determinants'!$B$19:$R$41,6,0)/'[1]4. Billing Determinants'!$G$41*$D23,IF($E23="Distribution Rev.",VLOOKUP(N$4,'[1]4. Billing Determinants'!$B$19:$R$41,8,0)/'[1]4. Billing Determinants'!$I$41*$D23, VLOOKUP(N$4,'[1]4. Billing Determinants'!$B$19:$R$41,3,0)/'[1]4. Billing Determinants'!$D$41*$D23))))),0)</f>
        <v>0</v>
      </c>
      <c r="O23" s="180">
        <f>IFERROR(IF(O$4="",0,IF($E23="kWh",VLOOKUP(O$4,'[1]4. Billing Determinants'!$B$19:$R$41,4,0)/'[1]4. Billing Determinants'!$E$41*$D23,IF($E23="kW",VLOOKUP(O$4,'[1]4. Billing Determinants'!$B$19:$R$41,5,0)/'[1]4. Billing Determinants'!$F$41*$D23,IF($E23="Non-RPP kWh",VLOOKUP(O$4,'[1]4. Billing Determinants'!$B$19:$R$41,6,0)/'[1]4. Billing Determinants'!$G$41*$D23,IF($E23="Distribution Rev.",VLOOKUP(O$4,'[1]4. Billing Determinants'!$B$19:$R$41,8,0)/'[1]4. Billing Determinants'!$I$41*$D23, VLOOKUP(O$4,'[1]4. Billing Determinants'!$B$19:$R$41,3,0)/'[1]4. Billing Determinants'!$D$41*$D23))))),0)</f>
        <v>0</v>
      </c>
      <c r="P23" s="180">
        <f>IFERROR(IF(P$4="",0,IF($E23="kWh",VLOOKUP(P$4,'[1]4. Billing Determinants'!$B$19:$R$41,4,0)/'[1]4. Billing Determinants'!$E$41*$D23,IF($E23="kW",VLOOKUP(P$4,'[1]4. Billing Determinants'!$B$19:$R$41,5,0)/'[1]4. Billing Determinants'!$F$41*$D23,IF($E23="Non-RPP kWh",VLOOKUP(P$4,'[1]4. Billing Determinants'!$B$19:$R$41,6,0)/'[1]4. Billing Determinants'!$G$41*$D23,IF($E23="Distribution Rev.",VLOOKUP(P$4,'[1]4. Billing Determinants'!$B$19:$R$41,8,0)/'[1]4. Billing Determinants'!$I$41*$D23, VLOOKUP(P$4,'[1]4. Billing Determinants'!$B$19:$R$41,3,0)/'[1]4. Billing Determinants'!$D$41*$D23))))),0)</f>
        <v>0</v>
      </c>
      <c r="Q23" s="180">
        <f>IFERROR(IF(Q$4="",0,IF($E23="kWh",VLOOKUP(Q$4,'[1]4. Billing Determinants'!$B$19:$R$41,4,0)/'[1]4. Billing Determinants'!$E$41*$D23,IF($E23="kW",VLOOKUP(Q$4,'[1]4. Billing Determinants'!$B$19:$R$41,5,0)/'[1]4. Billing Determinants'!$F$41*$D23,IF($E23="Non-RPP kWh",VLOOKUP(Q$4,'[1]4. Billing Determinants'!$B$19:$R$41,6,0)/'[1]4. Billing Determinants'!$G$41*$D23,IF($E23="Distribution Rev.",VLOOKUP(Q$4,'[1]4. Billing Determinants'!$B$19:$R$41,8,0)/'[1]4. Billing Determinants'!$I$41*$D23, VLOOKUP(Q$4,'[1]4. Billing Determinants'!$B$19:$R$41,3,0)/'[1]4. Billing Determinants'!$D$41*$D23))))),0)</f>
        <v>0</v>
      </c>
      <c r="R23" s="180">
        <f>IFERROR(IF(R$4="",0,IF($E23="kWh",VLOOKUP(R$4,'[1]4. Billing Determinants'!$B$19:$R$41,4,0)/'[1]4. Billing Determinants'!$E$41*$D23,IF($E23="kW",VLOOKUP(R$4,'[1]4. Billing Determinants'!$B$19:$R$41,5,0)/'[1]4. Billing Determinants'!$F$41*$D23,IF($E23="Non-RPP kWh",VLOOKUP(R$4,'[1]4. Billing Determinants'!$B$19:$R$41,6,0)/'[1]4. Billing Determinants'!$G$41*$D23,IF($E23="Distribution Rev.",VLOOKUP(R$4,'[1]4. Billing Determinants'!$B$19:$R$41,8,0)/'[1]4. Billing Determinants'!$I$41*$D23, VLOOKUP(R$4,'[1]4. Billing Determinants'!$B$19:$R$41,3,0)/'[1]4. Billing Determinants'!$D$41*$D23))))),0)</f>
        <v>0</v>
      </c>
      <c r="S23" s="180">
        <f>IFERROR(IF(S$4="",0,IF($E23="kWh",VLOOKUP(S$4,'[1]4. Billing Determinants'!$B$19:$R$41,4,0)/'[1]4. Billing Determinants'!$E$41*$D23,IF($E23="kW",VLOOKUP(S$4,'[1]4. Billing Determinants'!$B$19:$R$41,5,0)/'[1]4. Billing Determinants'!$F$41*$D23,IF($E23="Non-RPP kWh",VLOOKUP(S$4,'[1]4. Billing Determinants'!$B$19:$R$41,6,0)/'[1]4. Billing Determinants'!$G$41*$D23,IF($E23="Distribution Rev.",VLOOKUP(S$4,'[1]4. Billing Determinants'!$B$19:$R$41,8,0)/'[1]4. Billing Determinants'!$I$41*$D23, VLOOKUP(S$4,'[1]4. Billing Determinants'!$B$19:$R$41,3,0)/'[1]4. Billing Determinants'!$D$41*$D23))))),0)</f>
        <v>0</v>
      </c>
      <c r="T23" s="180">
        <f>IFERROR(IF(T$4="",0,IF($E23="kWh",VLOOKUP(T$4,'[1]4. Billing Determinants'!$B$19:$R$41,4,0)/'[1]4. Billing Determinants'!$E$41*$D23,IF($E23="kW",VLOOKUP(T$4,'[1]4. Billing Determinants'!$B$19:$R$41,5,0)/'[1]4. Billing Determinants'!$F$41*$D23,IF($E23="Non-RPP kWh",VLOOKUP(T$4,'[1]4. Billing Determinants'!$B$19:$R$41,6,0)/'[1]4. Billing Determinants'!$G$41*$D23,IF($E23="Distribution Rev.",VLOOKUP(T$4,'[1]4. Billing Determinants'!$B$19:$R$41,8,0)/'[1]4. Billing Determinants'!$I$41*$D23, VLOOKUP(T$4,'[1]4. Billing Determinants'!$B$19:$R$41,3,0)/'[1]4. Billing Determinants'!$D$41*$D23))))),0)</f>
        <v>0</v>
      </c>
      <c r="U23" s="180">
        <f>IFERROR(IF(U$4="",0,IF($E23="kWh",VLOOKUP(U$4,'[1]4. Billing Determinants'!$B$19:$R$41,4,0)/'[1]4. Billing Determinants'!$E$41*$D23,IF($E23="kW",VLOOKUP(U$4,'[1]4. Billing Determinants'!$B$19:$R$41,5,0)/'[1]4. Billing Determinants'!$F$41*$D23,IF($E23="Non-RPP kWh",VLOOKUP(U$4,'[1]4. Billing Determinants'!$B$19:$R$41,6,0)/'[1]4. Billing Determinants'!$G$41*$D23,IF($E23="Distribution Rev.",VLOOKUP(U$4,'[1]4. Billing Determinants'!$B$19:$R$41,8,0)/'[1]4. Billing Determinants'!$I$41*$D23, VLOOKUP(U$4,'[1]4. Billing Determinants'!$B$19:$R$41,3,0)/'[1]4. Billing Determinants'!$D$41*$D23))))),0)</f>
        <v>0</v>
      </c>
      <c r="V23" s="180">
        <f>IFERROR(IF(V$4="",0,IF($E23="kWh",VLOOKUP(V$4,'[1]4. Billing Determinants'!$B$19:$R$41,4,0)/'[1]4. Billing Determinants'!$E$41*$D23,IF($E23="kW",VLOOKUP(V$4,'[1]4. Billing Determinants'!$B$19:$R$41,5,0)/'[1]4. Billing Determinants'!$F$41*$D23,IF($E23="Non-RPP kWh",VLOOKUP(V$4,'[1]4. Billing Determinants'!$B$19:$R$41,6,0)/'[1]4. Billing Determinants'!$G$41*$D23,IF($E23="Distribution Rev.",VLOOKUP(V$4,'[1]4. Billing Determinants'!$B$19:$R$41,8,0)/'[1]4. Billing Determinants'!$I$41*$D23, VLOOKUP(V$4,'[1]4. Billing Determinants'!$B$19:$R$41,3,0)/'[1]4. Billing Determinants'!$D$41*$D23))))),0)</f>
        <v>0</v>
      </c>
      <c r="W23" s="180">
        <f>IFERROR(IF(W$4="",0,IF($E23="kWh",VLOOKUP(W$4,'[1]4. Billing Determinants'!$B$19:$R$41,4,0)/'[1]4. Billing Determinants'!$E$41*$D23,IF($E23="kW",VLOOKUP(W$4,'[1]4. Billing Determinants'!$B$19:$R$41,5,0)/'[1]4. Billing Determinants'!$F$41*$D23,IF($E23="Non-RPP kWh",VLOOKUP(W$4,'[1]4. Billing Determinants'!$B$19:$R$41,6,0)/'[1]4. Billing Determinants'!$G$41*$D23,IF($E23="Distribution Rev.",VLOOKUP(W$4,'[1]4. Billing Determinants'!$B$19:$R$41,8,0)/'[1]4. Billing Determinants'!$I$41*$D23, VLOOKUP(W$4,'[1]4. Billing Determinants'!$B$19:$R$41,3,0)/'[1]4. Billing Determinants'!$D$41*$D23))))),0)</f>
        <v>0</v>
      </c>
      <c r="X23" s="180">
        <f>IFERROR(IF(X$4="",0,IF($E23="kWh",VLOOKUP(X$4,'[1]4. Billing Determinants'!$B$19:$R$41,4,0)/'[1]4. Billing Determinants'!$E$41*$D23,IF($E23="kW",VLOOKUP(X$4,'[1]4. Billing Determinants'!$B$19:$R$41,5,0)/'[1]4. Billing Determinants'!$F$41*$D23,IF($E23="Non-RPP kWh",VLOOKUP(X$4,'[1]4. Billing Determinants'!$B$19:$R$41,6,0)/'[1]4. Billing Determinants'!$G$41*$D23,IF($E23="Distribution Rev.",VLOOKUP(X$4,'[1]4. Billing Determinants'!$B$19:$R$41,8,0)/'[1]4. Billing Determinants'!$I$41*$D23, VLOOKUP(X$4,'[1]4. Billing Determinants'!$B$19:$R$41,3,0)/'[1]4. Billing Determinants'!$D$41*$D23))))),0)</f>
        <v>0</v>
      </c>
      <c r="Y23" s="180">
        <f>IFERROR(IF(Y$4="",0,IF($E23="kWh",VLOOKUP(Y$4,'[1]4. Billing Determinants'!$B$19:$R$41,4,0)/'[1]4. Billing Determinants'!$E$41*$D23,IF($E23="kW",VLOOKUP(Y$4,'[1]4. Billing Determinants'!$B$19:$R$41,5,0)/'[1]4. Billing Determinants'!$F$41*$D23,IF($E23="Non-RPP kWh",VLOOKUP(Y$4,'[1]4. Billing Determinants'!$B$19:$R$41,6,0)/'[1]4. Billing Determinants'!$G$41*$D23,IF($E23="Distribution Rev.",VLOOKUP(Y$4,'[1]4. Billing Determinants'!$B$19:$R$41,8,0)/'[1]4. Billing Determinants'!$I$41*$D23, VLOOKUP(Y$4,'[1]4. Billing Determinants'!$B$19:$R$41,3,0)/'[1]4. Billing Determinants'!$D$41*$D23))))),0)</f>
        <v>0</v>
      </c>
    </row>
    <row r="24" spans="1:25">
      <c r="A24" s="123">
        <v>20</v>
      </c>
      <c r="B24" s="192" t="s">
        <v>344</v>
      </c>
      <c r="C24" s="179">
        <v>1508</v>
      </c>
      <c r="D24" s="180"/>
      <c r="E24" s="181" t="s">
        <v>328</v>
      </c>
      <c r="F24" s="180">
        <f>IFERROR(IF(F$4="",0,IF($E24="kWh",VLOOKUP(F$4,'[1]4. Billing Determinants'!$B$19:$R$41,4,0)/'[1]4. Billing Determinants'!$E$41*$D24,IF($E24="kW",VLOOKUP(F$4,'[1]4. Billing Determinants'!$B$19:$R$41,5,0)/'[1]4. Billing Determinants'!$F$41*$D24,IF($E24="Non-RPP kWh",VLOOKUP(F$4,'[1]4. Billing Determinants'!$B$19:$R$41,6,0)/'[1]4. Billing Determinants'!$G$41*$D24,IF($E24="Distribution Rev.",VLOOKUP(F$4,'[1]4. Billing Determinants'!$B$19:$R$41,8,0)/'[1]4. Billing Determinants'!$I$41*$D24, VLOOKUP(F$4,'[1]4. Billing Determinants'!$B$19:$R$41,3,0)/'[1]4. Billing Determinants'!$D$41*$D24))))),0)</f>
        <v>0</v>
      </c>
      <c r="G24" s="180">
        <f>IFERROR(IF(G$4="",0,IF($E24="kWh",VLOOKUP(G$4,'[1]4. Billing Determinants'!$B$19:$R$41,4,0)/'[1]4. Billing Determinants'!$E$41*$D24,IF($E24="kW",VLOOKUP(G$4,'[1]4. Billing Determinants'!$B$19:$R$41,5,0)/'[1]4. Billing Determinants'!$F$41*$D24,IF($E24="Non-RPP kWh",VLOOKUP(G$4,'[1]4. Billing Determinants'!$B$19:$R$41,6,0)/'[1]4. Billing Determinants'!$G$41*$D24,IF($E24="Distribution Rev.",VLOOKUP(G$4,'[1]4. Billing Determinants'!$B$19:$R$41,8,0)/'[1]4. Billing Determinants'!$I$41*$D24, VLOOKUP(G$4,'[1]4. Billing Determinants'!$B$19:$R$41,3,0)/'[1]4. Billing Determinants'!$D$41*$D24))))),0)</f>
        <v>0</v>
      </c>
      <c r="H24" s="180">
        <f>IFERROR(IF(H$4="",0,IF($E24="kWh",VLOOKUP(H$4,'[1]4. Billing Determinants'!$B$19:$R$41,4,0)/'[1]4. Billing Determinants'!$E$41*$D24,IF($E24="kW",VLOOKUP(H$4,'[1]4. Billing Determinants'!$B$19:$R$41,5,0)/'[1]4. Billing Determinants'!$F$41*$D24,IF($E24="Non-RPP kWh",VLOOKUP(H$4,'[1]4. Billing Determinants'!$B$19:$R$41,6,0)/'[1]4. Billing Determinants'!$G$41*$D24,IF($E24="Distribution Rev.",VLOOKUP(H$4,'[1]4. Billing Determinants'!$B$19:$R$41,8,0)/'[1]4. Billing Determinants'!$I$41*$D24, VLOOKUP(H$4,'[1]4. Billing Determinants'!$B$19:$R$41,3,0)/'[1]4. Billing Determinants'!$D$41*$D24))))),0)</f>
        <v>0</v>
      </c>
      <c r="I24" s="180">
        <f>IFERROR(IF(I$4="",0,IF($E24="kWh",VLOOKUP(I$4,'[1]4. Billing Determinants'!$B$19:$R$41,4,0)/'[1]4. Billing Determinants'!$E$41*$D24,IF($E24="kW",VLOOKUP(I$4,'[1]4. Billing Determinants'!$B$19:$R$41,5,0)/'[1]4. Billing Determinants'!$F$41*$D24,IF($E24="Non-RPP kWh",VLOOKUP(I$4,'[1]4. Billing Determinants'!$B$19:$R$41,6,0)/'[1]4. Billing Determinants'!$G$41*$D24,IF($E24="Distribution Rev.",VLOOKUP(I$4,'[1]4. Billing Determinants'!$B$19:$R$41,8,0)/'[1]4. Billing Determinants'!$I$41*$D24, VLOOKUP(I$4,'[1]4. Billing Determinants'!$B$19:$R$41,3,0)/'[1]4. Billing Determinants'!$D$41*$D24))))),0)</f>
        <v>0</v>
      </c>
      <c r="J24" s="180">
        <f>IFERROR(IF(J$4="",0,IF($E24="kWh",VLOOKUP(J$4,'[1]4. Billing Determinants'!$B$19:$R$41,4,0)/'[1]4. Billing Determinants'!$E$41*$D24,IF($E24="kW",VLOOKUP(J$4,'[1]4. Billing Determinants'!$B$19:$R$41,5,0)/'[1]4. Billing Determinants'!$F$41*$D24,IF($E24="Non-RPP kWh",VLOOKUP(J$4,'[1]4. Billing Determinants'!$B$19:$R$41,6,0)/'[1]4. Billing Determinants'!$G$41*$D24,IF($E24="Distribution Rev.",VLOOKUP(J$4,'[1]4. Billing Determinants'!$B$19:$R$41,8,0)/'[1]4. Billing Determinants'!$I$41*$D24, VLOOKUP(J$4,'[1]4. Billing Determinants'!$B$19:$R$41,3,0)/'[1]4. Billing Determinants'!$D$41*$D24))))),0)</f>
        <v>0</v>
      </c>
      <c r="K24" s="180">
        <f>IFERROR(IF(K$4="",0,IF($E24="kWh",VLOOKUP(K$4,'[1]4. Billing Determinants'!$B$19:$R$41,4,0)/'[1]4. Billing Determinants'!$E$41*$D24,IF($E24="kW",VLOOKUP(K$4,'[1]4. Billing Determinants'!$B$19:$R$41,5,0)/'[1]4. Billing Determinants'!$F$41*$D24,IF($E24="Non-RPP kWh",VLOOKUP(K$4,'[1]4. Billing Determinants'!$B$19:$R$41,6,0)/'[1]4. Billing Determinants'!$G$41*$D24,IF($E24="Distribution Rev.",VLOOKUP(K$4,'[1]4. Billing Determinants'!$B$19:$R$41,8,0)/'[1]4. Billing Determinants'!$I$41*$D24, VLOOKUP(K$4,'[1]4. Billing Determinants'!$B$19:$R$41,3,0)/'[1]4. Billing Determinants'!$D$41*$D24))))),0)</f>
        <v>0</v>
      </c>
      <c r="L24" s="180">
        <f>IFERROR(IF(L$4="",0,IF($E24="kWh",VLOOKUP(L$4,'[1]4. Billing Determinants'!$B$19:$R$41,4,0)/'[1]4. Billing Determinants'!$E$41*$D24,IF($E24="kW",VLOOKUP(L$4,'[1]4. Billing Determinants'!$B$19:$R$41,5,0)/'[1]4. Billing Determinants'!$F$41*$D24,IF($E24="Non-RPP kWh",VLOOKUP(L$4,'[1]4. Billing Determinants'!$B$19:$R$41,6,0)/'[1]4. Billing Determinants'!$G$41*$D24,IF($E24="Distribution Rev.",VLOOKUP(L$4,'[1]4. Billing Determinants'!$B$19:$R$41,8,0)/'[1]4. Billing Determinants'!$I$41*$D24, VLOOKUP(L$4,'[1]4. Billing Determinants'!$B$19:$R$41,3,0)/'[1]4. Billing Determinants'!$D$41*$D24))))),0)</f>
        <v>0</v>
      </c>
      <c r="M24" s="180">
        <f>IFERROR(IF(M$4="",0,IF($E24="kWh",VLOOKUP(M$4,'[1]4. Billing Determinants'!$B$19:$R$41,4,0)/'[1]4. Billing Determinants'!$E$41*$D24,IF($E24="kW",VLOOKUP(M$4,'[1]4. Billing Determinants'!$B$19:$R$41,5,0)/'[1]4. Billing Determinants'!$F$41*$D24,IF($E24="Non-RPP kWh",VLOOKUP(M$4,'[1]4. Billing Determinants'!$B$19:$R$41,6,0)/'[1]4. Billing Determinants'!$G$41*$D24,IF($E24="Distribution Rev.",VLOOKUP(M$4,'[1]4. Billing Determinants'!$B$19:$R$41,8,0)/'[1]4. Billing Determinants'!$I$41*$D24, VLOOKUP(M$4,'[1]4. Billing Determinants'!$B$19:$R$41,3,0)/'[1]4. Billing Determinants'!$D$41*$D24))))),0)</f>
        <v>0</v>
      </c>
      <c r="N24" s="180">
        <f>IFERROR(IF(N$4="",0,IF($E24="kWh",VLOOKUP(N$4,'[1]4. Billing Determinants'!$B$19:$R$41,4,0)/'[1]4. Billing Determinants'!$E$41*$D24,IF($E24="kW",VLOOKUP(N$4,'[1]4. Billing Determinants'!$B$19:$R$41,5,0)/'[1]4. Billing Determinants'!$F$41*$D24,IF($E24="Non-RPP kWh",VLOOKUP(N$4,'[1]4. Billing Determinants'!$B$19:$R$41,6,0)/'[1]4. Billing Determinants'!$G$41*$D24,IF($E24="Distribution Rev.",VLOOKUP(N$4,'[1]4. Billing Determinants'!$B$19:$R$41,8,0)/'[1]4. Billing Determinants'!$I$41*$D24, VLOOKUP(N$4,'[1]4. Billing Determinants'!$B$19:$R$41,3,0)/'[1]4. Billing Determinants'!$D$41*$D24))))),0)</f>
        <v>0</v>
      </c>
      <c r="O24" s="180">
        <f>IFERROR(IF(O$4="",0,IF($E24="kWh",VLOOKUP(O$4,'[1]4. Billing Determinants'!$B$19:$R$41,4,0)/'[1]4. Billing Determinants'!$E$41*$D24,IF($E24="kW",VLOOKUP(O$4,'[1]4. Billing Determinants'!$B$19:$R$41,5,0)/'[1]4. Billing Determinants'!$F$41*$D24,IF($E24="Non-RPP kWh",VLOOKUP(O$4,'[1]4. Billing Determinants'!$B$19:$R$41,6,0)/'[1]4. Billing Determinants'!$G$41*$D24,IF($E24="Distribution Rev.",VLOOKUP(O$4,'[1]4. Billing Determinants'!$B$19:$R$41,8,0)/'[1]4. Billing Determinants'!$I$41*$D24, VLOOKUP(O$4,'[1]4. Billing Determinants'!$B$19:$R$41,3,0)/'[1]4. Billing Determinants'!$D$41*$D24))))),0)</f>
        <v>0</v>
      </c>
      <c r="P24" s="180">
        <f>IFERROR(IF(P$4="",0,IF($E24="kWh",VLOOKUP(P$4,'[1]4. Billing Determinants'!$B$19:$R$41,4,0)/'[1]4. Billing Determinants'!$E$41*$D24,IF($E24="kW",VLOOKUP(P$4,'[1]4. Billing Determinants'!$B$19:$R$41,5,0)/'[1]4. Billing Determinants'!$F$41*$D24,IF($E24="Non-RPP kWh",VLOOKUP(P$4,'[1]4. Billing Determinants'!$B$19:$R$41,6,0)/'[1]4. Billing Determinants'!$G$41*$D24,IF($E24="Distribution Rev.",VLOOKUP(P$4,'[1]4. Billing Determinants'!$B$19:$R$41,8,0)/'[1]4. Billing Determinants'!$I$41*$D24, VLOOKUP(P$4,'[1]4. Billing Determinants'!$B$19:$R$41,3,0)/'[1]4. Billing Determinants'!$D$41*$D24))))),0)</f>
        <v>0</v>
      </c>
      <c r="Q24" s="180">
        <f>IFERROR(IF(Q$4="",0,IF($E24="kWh",VLOOKUP(Q$4,'[1]4. Billing Determinants'!$B$19:$R$41,4,0)/'[1]4. Billing Determinants'!$E$41*$D24,IF($E24="kW",VLOOKUP(Q$4,'[1]4. Billing Determinants'!$B$19:$R$41,5,0)/'[1]4. Billing Determinants'!$F$41*$D24,IF($E24="Non-RPP kWh",VLOOKUP(Q$4,'[1]4. Billing Determinants'!$B$19:$R$41,6,0)/'[1]4. Billing Determinants'!$G$41*$D24,IF($E24="Distribution Rev.",VLOOKUP(Q$4,'[1]4. Billing Determinants'!$B$19:$R$41,8,0)/'[1]4. Billing Determinants'!$I$41*$D24, VLOOKUP(Q$4,'[1]4. Billing Determinants'!$B$19:$R$41,3,0)/'[1]4. Billing Determinants'!$D$41*$D24))))),0)</f>
        <v>0</v>
      </c>
      <c r="R24" s="180">
        <f>IFERROR(IF(R$4="",0,IF($E24="kWh",VLOOKUP(R$4,'[1]4. Billing Determinants'!$B$19:$R$41,4,0)/'[1]4. Billing Determinants'!$E$41*$D24,IF($E24="kW",VLOOKUP(R$4,'[1]4. Billing Determinants'!$B$19:$R$41,5,0)/'[1]4. Billing Determinants'!$F$41*$D24,IF($E24="Non-RPP kWh",VLOOKUP(R$4,'[1]4. Billing Determinants'!$B$19:$R$41,6,0)/'[1]4. Billing Determinants'!$G$41*$D24,IF($E24="Distribution Rev.",VLOOKUP(R$4,'[1]4. Billing Determinants'!$B$19:$R$41,8,0)/'[1]4. Billing Determinants'!$I$41*$D24, VLOOKUP(R$4,'[1]4. Billing Determinants'!$B$19:$R$41,3,0)/'[1]4. Billing Determinants'!$D$41*$D24))))),0)</f>
        <v>0</v>
      </c>
      <c r="S24" s="180">
        <f>IFERROR(IF(S$4="",0,IF($E24="kWh",VLOOKUP(S$4,'[1]4. Billing Determinants'!$B$19:$R$41,4,0)/'[1]4. Billing Determinants'!$E$41*$D24,IF($E24="kW",VLOOKUP(S$4,'[1]4. Billing Determinants'!$B$19:$R$41,5,0)/'[1]4. Billing Determinants'!$F$41*$D24,IF($E24="Non-RPP kWh",VLOOKUP(S$4,'[1]4. Billing Determinants'!$B$19:$R$41,6,0)/'[1]4. Billing Determinants'!$G$41*$D24,IF($E24="Distribution Rev.",VLOOKUP(S$4,'[1]4. Billing Determinants'!$B$19:$R$41,8,0)/'[1]4. Billing Determinants'!$I$41*$D24, VLOOKUP(S$4,'[1]4. Billing Determinants'!$B$19:$R$41,3,0)/'[1]4. Billing Determinants'!$D$41*$D24))))),0)</f>
        <v>0</v>
      </c>
      <c r="T24" s="180">
        <f>IFERROR(IF(T$4="",0,IF($E24="kWh",VLOOKUP(T$4,'[1]4. Billing Determinants'!$B$19:$R$41,4,0)/'[1]4. Billing Determinants'!$E$41*$D24,IF($E24="kW",VLOOKUP(T$4,'[1]4. Billing Determinants'!$B$19:$R$41,5,0)/'[1]4. Billing Determinants'!$F$41*$D24,IF($E24="Non-RPP kWh",VLOOKUP(T$4,'[1]4. Billing Determinants'!$B$19:$R$41,6,0)/'[1]4. Billing Determinants'!$G$41*$D24,IF($E24="Distribution Rev.",VLOOKUP(T$4,'[1]4. Billing Determinants'!$B$19:$R$41,8,0)/'[1]4. Billing Determinants'!$I$41*$D24, VLOOKUP(T$4,'[1]4. Billing Determinants'!$B$19:$R$41,3,0)/'[1]4. Billing Determinants'!$D$41*$D24))))),0)</f>
        <v>0</v>
      </c>
      <c r="U24" s="180">
        <f>IFERROR(IF(U$4="",0,IF($E24="kWh",VLOOKUP(U$4,'[1]4. Billing Determinants'!$B$19:$R$41,4,0)/'[1]4. Billing Determinants'!$E$41*$D24,IF($E24="kW",VLOOKUP(U$4,'[1]4. Billing Determinants'!$B$19:$R$41,5,0)/'[1]4. Billing Determinants'!$F$41*$D24,IF($E24="Non-RPP kWh",VLOOKUP(U$4,'[1]4. Billing Determinants'!$B$19:$R$41,6,0)/'[1]4. Billing Determinants'!$G$41*$D24,IF($E24="Distribution Rev.",VLOOKUP(U$4,'[1]4. Billing Determinants'!$B$19:$R$41,8,0)/'[1]4. Billing Determinants'!$I$41*$D24, VLOOKUP(U$4,'[1]4. Billing Determinants'!$B$19:$R$41,3,0)/'[1]4. Billing Determinants'!$D$41*$D24))))),0)</f>
        <v>0</v>
      </c>
      <c r="V24" s="180">
        <f>IFERROR(IF(V$4="",0,IF($E24="kWh",VLOOKUP(V$4,'[1]4. Billing Determinants'!$B$19:$R$41,4,0)/'[1]4. Billing Determinants'!$E$41*$D24,IF($E24="kW",VLOOKUP(V$4,'[1]4. Billing Determinants'!$B$19:$R$41,5,0)/'[1]4. Billing Determinants'!$F$41*$D24,IF($E24="Non-RPP kWh",VLOOKUP(V$4,'[1]4. Billing Determinants'!$B$19:$R$41,6,0)/'[1]4. Billing Determinants'!$G$41*$D24,IF($E24="Distribution Rev.",VLOOKUP(V$4,'[1]4. Billing Determinants'!$B$19:$R$41,8,0)/'[1]4. Billing Determinants'!$I$41*$D24, VLOOKUP(V$4,'[1]4. Billing Determinants'!$B$19:$R$41,3,0)/'[1]4. Billing Determinants'!$D$41*$D24))))),0)</f>
        <v>0</v>
      </c>
      <c r="W24" s="180">
        <f>IFERROR(IF(W$4="",0,IF($E24="kWh",VLOOKUP(W$4,'[1]4. Billing Determinants'!$B$19:$R$41,4,0)/'[1]4. Billing Determinants'!$E$41*$D24,IF($E24="kW",VLOOKUP(W$4,'[1]4. Billing Determinants'!$B$19:$R$41,5,0)/'[1]4. Billing Determinants'!$F$41*$D24,IF($E24="Non-RPP kWh",VLOOKUP(W$4,'[1]4. Billing Determinants'!$B$19:$R$41,6,0)/'[1]4. Billing Determinants'!$G$41*$D24,IF($E24="Distribution Rev.",VLOOKUP(W$4,'[1]4. Billing Determinants'!$B$19:$R$41,8,0)/'[1]4. Billing Determinants'!$I$41*$D24, VLOOKUP(W$4,'[1]4. Billing Determinants'!$B$19:$R$41,3,0)/'[1]4. Billing Determinants'!$D$41*$D24))))),0)</f>
        <v>0</v>
      </c>
      <c r="X24" s="180">
        <f>IFERROR(IF(X$4="",0,IF($E24="kWh",VLOOKUP(X$4,'[1]4. Billing Determinants'!$B$19:$R$41,4,0)/'[1]4. Billing Determinants'!$E$41*$D24,IF($E24="kW",VLOOKUP(X$4,'[1]4. Billing Determinants'!$B$19:$R$41,5,0)/'[1]4. Billing Determinants'!$F$41*$D24,IF($E24="Non-RPP kWh",VLOOKUP(X$4,'[1]4. Billing Determinants'!$B$19:$R$41,6,0)/'[1]4. Billing Determinants'!$G$41*$D24,IF($E24="Distribution Rev.",VLOOKUP(X$4,'[1]4. Billing Determinants'!$B$19:$R$41,8,0)/'[1]4. Billing Determinants'!$I$41*$D24, VLOOKUP(X$4,'[1]4. Billing Determinants'!$B$19:$R$41,3,0)/'[1]4. Billing Determinants'!$D$41*$D24))))),0)</f>
        <v>0</v>
      </c>
      <c r="Y24" s="180">
        <f>IFERROR(IF(Y$4="",0,IF($E24="kWh",VLOOKUP(Y$4,'[1]4. Billing Determinants'!$B$19:$R$41,4,0)/'[1]4. Billing Determinants'!$E$41*$D24,IF($E24="kW",VLOOKUP(Y$4,'[1]4. Billing Determinants'!$B$19:$R$41,5,0)/'[1]4. Billing Determinants'!$F$41*$D24,IF($E24="Non-RPP kWh",VLOOKUP(Y$4,'[1]4. Billing Determinants'!$B$19:$R$41,6,0)/'[1]4. Billing Determinants'!$G$41*$D24,IF($E24="Distribution Rev.",VLOOKUP(Y$4,'[1]4. Billing Determinants'!$B$19:$R$41,8,0)/'[1]4. Billing Determinants'!$I$41*$D24, VLOOKUP(Y$4,'[1]4. Billing Determinants'!$B$19:$R$41,3,0)/'[1]4. Billing Determinants'!$D$41*$D24))))),0)</f>
        <v>0</v>
      </c>
    </row>
    <row r="25" spans="1:25">
      <c r="A25" s="123">
        <v>21</v>
      </c>
      <c r="B25" s="193" t="str">
        <f>IF('[1]2b. Continuity Schedule'!C51="","",'[1]2b. Continuity Schedule'!C51)</f>
        <v>Other Regulatory Assets - Sub-Account - Other</v>
      </c>
      <c r="C25" s="179">
        <v>1508</v>
      </c>
      <c r="D25" s="180"/>
      <c r="E25" s="181" t="s">
        <v>328</v>
      </c>
      <c r="F25" s="180">
        <f>IFERROR(IF(F$4="",0,IF($E25="kWh",VLOOKUP(F$4,'[1]4. Billing Determinants'!$B$19:$R$41,4,0)/'[1]4. Billing Determinants'!$E$41*$D25,IF($E25="kW",VLOOKUP(F$4,'[1]4. Billing Determinants'!$B$19:$R$41,5,0)/'[1]4. Billing Determinants'!$F$41*$D25,IF($E25="Non-RPP kWh",VLOOKUP(F$4,'[1]4. Billing Determinants'!$B$19:$R$41,6,0)/'[1]4. Billing Determinants'!$G$41*$D25,IF($E25="Distribution Rev.",VLOOKUP(F$4,'[1]4. Billing Determinants'!$B$19:$R$41,8,0)/'[1]4. Billing Determinants'!$I$41*$D25, VLOOKUP(F$4,'[1]4. Billing Determinants'!$B$19:$R$41,3,0)/'[1]4. Billing Determinants'!$D$41*$D25))))),0)</f>
        <v>0</v>
      </c>
      <c r="G25" s="180">
        <f>IFERROR(IF(G$4="",0,IF($E25="kWh",VLOOKUP(G$4,'[1]4. Billing Determinants'!$B$19:$R$41,4,0)/'[1]4. Billing Determinants'!$E$41*$D25,IF($E25="kW",VLOOKUP(G$4,'[1]4. Billing Determinants'!$B$19:$R$41,5,0)/'[1]4. Billing Determinants'!$F$41*$D25,IF($E25="Non-RPP kWh",VLOOKUP(G$4,'[1]4. Billing Determinants'!$B$19:$R$41,6,0)/'[1]4. Billing Determinants'!$G$41*$D25,IF($E25="Distribution Rev.",VLOOKUP(G$4,'[1]4. Billing Determinants'!$B$19:$R$41,8,0)/'[1]4. Billing Determinants'!$I$41*$D25, VLOOKUP(G$4,'[1]4. Billing Determinants'!$B$19:$R$41,3,0)/'[1]4. Billing Determinants'!$D$41*$D25))))),0)</f>
        <v>0</v>
      </c>
      <c r="H25" s="180">
        <f>IFERROR(IF(H$4="",0,IF($E25="kWh",VLOOKUP(H$4,'[1]4. Billing Determinants'!$B$19:$R$41,4,0)/'[1]4. Billing Determinants'!$E$41*$D25,IF($E25="kW",VLOOKUP(H$4,'[1]4. Billing Determinants'!$B$19:$R$41,5,0)/'[1]4. Billing Determinants'!$F$41*$D25,IF($E25="Non-RPP kWh",VLOOKUP(H$4,'[1]4. Billing Determinants'!$B$19:$R$41,6,0)/'[1]4. Billing Determinants'!$G$41*$D25,IF($E25="Distribution Rev.",VLOOKUP(H$4,'[1]4. Billing Determinants'!$B$19:$R$41,8,0)/'[1]4. Billing Determinants'!$I$41*$D25, VLOOKUP(H$4,'[1]4. Billing Determinants'!$B$19:$R$41,3,0)/'[1]4. Billing Determinants'!$D$41*$D25))))),0)</f>
        <v>0</v>
      </c>
      <c r="I25" s="180">
        <f>IFERROR(IF(I$4="",0,IF($E25="kWh",VLOOKUP(I$4,'[1]4. Billing Determinants'!$B$19:$R$41,4,0)/'[1]4. Billing Determinants'!$E$41*$D25,IF($E25="kW",VLOOKUP(I$4,'[1]4. Billing Determinants'!$B$19:$R$41,5,0)/'[1]4. Billing Determinants'!$F$41*$D25,IF($E25="Non-RPP kWh",VLOOKUP(I$4,'[1]4. Billing Determinants'!$B$19:$R$41,6,0)/'[1]4. Billing Determinants'!$G$41*$D25,IF($E25="Distribution Rev.",VLOOKUP(I$4,'[1]4. Billing Determinants'!$B$19:$R$41,8,0)/'[1]4. Billing Determinants'!$I$41*$D25, VLOOKUP(I$4,'[1]4. Billing Determinants'!$B$19:$R$41,3,0)/'[1]4. Billing Determinants'!$D$41*$D25))))),0)</f>
        <v>0</v>
      </c>
      <c r="J25" s="180">
        <f>IFERROR(IF(J$4="",0,IF($E25="kWh",VLOOKUP(J$4,'[1]4. Billing Determinants'!$B$19:$R$41,4,0)/'[1]4. Billing Determinants'!$E$41*$D25,IF($E25="kW",VLOOKUP(J$4,'[1]4. Billing Determinants'!$B$19:$R$41,5,0)/'[1]4. Billing Determinants'!$F$41*$D25,IF($E25="Non-RPP kWh",VLOOKUP(J$4,'[1]4. Billing Determinants'!$B$19:$R$41,6,0)/'[1]4. Billing Determinants'!$G$41*$D25,IF($E25="Distribution Rev.",VLOOKUP(J$4,'[1]4. Billing Determinants'!$B$19:$R$41,8,0)/'[1]4. Billing Determinants'!$I$41*$D25, VLOOKUP(J$4,'[1]4. Billing Determinants'!$B$19:$R$41,3,0)/'[1]4. Billing Determinants'!$D$41*$D25))))),0)</f>
        <v>0</v>
      </c>
      <c r="K25" s="180">
        <f>IFERROR(IF(K$4="",0,IF($E25="kWh",VLOOKUP(K$4,'[1]4. Billing Determinants'!$B$19:$R$41,4,0)/'[1]4. Billing Determinants'!$E$41*$D25,IF($E25="kW",VLOOKUP(K$4,'[1]4. Billing Determinants'!$B$19:$R$41,5,0)/'[1]4. Billing Determinants'!$F$41*$D25,IF($E25="Non-RPP kWh",VLOOKUP(K$4,'[1]4. Billing Determinants'!$B$19:$R$41,6,0)/'[1]4. Billing Determinants'!$G$41*$D25,IF($E25="Distribution Rev.",VLOOKUP(K$4,'[1]4. Billing Determinants'!$B$19:$R$41,8,0)/'[1]4. Billing Determinants'!$I$41*$D25, VLOOKUP(K$4,'[1]4. Billing Determinants'!$B$19:$R$41,3,0)/'[1]4. Billing Determinants'!$D$41*$D25))))),0)</f>
        <v>0</v>
      </c>
      <c r="L25" s="180">
        <f>IFERROR(IF(L$4="",0,IF($E25="kWh",VLOOKUP(L$4,'[1]4. Billing Determinants'!$B$19:$R$41,4,0)/'[1]4. Billing Determinants'!$E$41*$D25,IF($E25="kW",VLOOKUP(L$4,'[1]4. Billing Determinants'!$B$19:$R$41,5,0)/'[1]4. Billing Determinants'!$F$41*$D25,IF($E25="Non-RPP kWh",VLOOKUP(L$4,'[1]4. Billing Determinants'!$B$19:$R$41,6,0)/'[1]4. Billing Determinants'!$G$41*$D25,IF($E25="Distribution Rev.",VLOOKUP(L$4,'[1]4. Billing Determinants'!$B$19:$R$41,8,0)/'[1]4. Billing Determinants'!$I$41*$D25, VLOOKUP(L$4,'[1]4. Billing Determinants'!$B$19:$R$41,3,0)/'[1]4. Billing Determinants'!$D$41*$D25))))),0)</f>
        <v>0</v>
      </c>
      <c r="M25" s="180">
        <f>IFERROR(IF(M$4="",0,IF($E25="kWh",VLOOKUP(M$4,'[1]4. Billing Determinants'!$B$19:$R$41,4,0)/'[1]4. Billing Determinants'!$E$41*$D25,IF($E25="kW",VLOOKUP(M$4,'[1]4. Billing Determinants'!$B$19:$R$41,5,0)/'[1]4. Billing Determinants'!$F$41*$D25,IF($E25="Non-RPP kWh",VLOOKUP(M$4,'[1]4. Billing Determinants'!$B$19:$R$41,6,0)/'[1]4. Billing Determinants'!$G$41*$D25,IF($E25="Distribution Rev.",VLOOKUP(M$4,'[1]4. Billing Determinants'!$B$19:$R$41,8,0)/'[1]4. Billing Determinants'!$I$41*$D25, VLOOKUP(M$4,'[1]4. Billing Determinants'!$B$19:$R$41,3,0)/'[1]4. Billing Determinants'!$D$41*$D25))))),0)</f>
        <v>0</v>
      </c>
      <c r="N25" s="180">
        <f>IFERROR(IF(N$4="",0,IF($E25="kWh",VLOOKUP(N$4,'[1]4. Billing Determinants'!$B$19:$R$41,4,0)/'[1]4. Billing Determinants'!$E$41*$D25,IF($E25="kW",VLOOKUP(N$4,'[1]4. Billing Determinants'!$B$19:$R$41,5,0)/'[1]4. Billing Determinants'!$F$41*$D25,IF($E25="Non-RPP kWh",VLOOKUP(N$4,'[1]4. Billing Determinants'!$B$19:$R$41,6,0)/'[1]4. Billing Determinants'!$G$41*$D25,IF($E25="Distribution Rev.",VLOOKUP(N$4,'[1]4. Billing Determinants'!$B$19:$R$41,8,0)/'[1]4. Billing Determinants'!$I$41*$D25, VLOOKUP(N$4,'[1]4. Billing Determinants'!$B$19:$R$41,3,0)/'[1]4. Billing Determinants'!$D$41*$D25))))),0)</f>
        <v>0</v>
      </c>
      <c r="O25" s="180">
        <f>IFERROR(IF(O$4="",0,IF($E25="kWh",VLOOKUP(O$4,'[1]4. Billing Determinants'!$B$19:$R$41,4,0)/'[1]4. Billing Determinants'!$E$41*$D25,IF($E25="kW",VLOOKUP(O$4,'[1]4. Billing Determinants'!$B$19:$R$41,5,0)/'[1]4. Billing Determinants'!$F$41*$D25,IF($E25="Non-RPP kWh",VLOOKUP(O$4,'[1]4. Billing Determinants'!$B$19:$R$41,6,0)/'[1]4. Billing Determinants'!$G$41*$D25,IF($E25="Distribution Rev.",VLOOKUP(O$4,'[1]4. Billing Determinants'!$B$19:$R$41,8,0)/'[1]4. Billing Determinants'!$I$41*$D25, VLOOKUP(O$4,'[1]4. Billing Determinants'!$B$19:$R$41,3,0)/'[1]4. Billing Determinants'!$D$41*$D25))))),0)</f>
        <v>0</v>
      </c>
      <c r="P25" s="180">
        <f>IFERROR(IF(P$4="",0,IF($E25="kWh",VLOOKUP(P$4,'[1]4. Billing Determinants'!$B$19:$R$41,4,0)/'[1]4. Billing Determinants'!$E$41*$D25,IF($E25="kW",VLOOKUP(P$4,'[1]4. Billing Determinants'!$B$19:$R$41,5,0)/'[1]4. Billing Determinants'!$F$41*$D25,IF($E25="Non-RPP kWh",VLOOKUP(P$4,'[1]4. Billing Determinants'!$B$19:$R$41,6,0)/'[1]4. Billing Determinants'!$G$41*$D25,IF($E25="Distribution Rev.",VLOOKUP(P$4,'[1]4. Billing Determinants'!$B$19:$R$41,8,0)/'[1]4. Billing Determinants'!$I$41*$D25, VLOOKUP(P$4,'[1]4. Billing Determinants'!$B$19:$R$41,3,0)/'[1]4. Billing Determinants'!$D$41*$D25))))),0)</f>
        <v>0</v>
      </c>
      <c r="Q25" s="180">
        <f>IFERROR(IF(Q$4="",0,IF($E25="kWh",VLOOKUP(Q$4,'[1]4. Billing Determinants'!$B$19:$R$41,4,0)/'[1]4. Billing Determinants'!$E$41*$D25,IF($E25="kW",VLOOKUP(Q$4,'[1]4. Billing Determinants'!$B$19:$R$41,5,0)/'[1]4. Billing Determinants'!$F$41*$D25,IF($E25="Non-RPP kWh",VLOOKUP(Q$4,'[1]4. Billing Determinants'!$B$19:$R$41,6,0)/'[1]4. Billing Determinants'!$G$41*$D25,IF($E25="Distribution Rev.",VLOOKUP(Q$4,'[1]4. Billing Determinants'!$B$19:$R$41,8,0)/'[1]4. Billing Determinants'!$I$41*$D25, VLOOKUP(Q$4,'[1]4. Billing Determinants'!$B$19:$R$41,3,0)/'[1]4. Billing Determinants'!$D$41*$D25))))),0)</f>
        <v>0</v>
      </c>
      <c r="R25" s="180">
        <f>IFERROR(IF(R$4="",0,IF($E25="kWh",VLOOKUP(R$4,'[1]4. Billing Determinants'!$B$19:$R$41,4,0)/'[1]4. Billing Determinants'!$E$41*$D25,IF($E25="kW",VLOOKUP(R$4,'[1]4. Billing Determinants'!$B$19:$R$41,5,0)/'[1]4. Billing Determinants'!$F$41*$D25,IF($E25="Non-RPP kWh",VLOOKUP(R$4,'[1]4. Billing Determinants'!$B$19:$R$41,6,0)/'[1]4. Billing Determinants'!$G$41*$D25,IF($E25="Distribution Rev.",VLOOKUP(R$4,'[1]4. Billing Determinants'!$B$19:$R$41,8,0)/'[1]4. Billing Determinants'!$I$41*$D25, VLOOKUP(R$4,'[1]4. Billing Determinants'!$B$19:$R$41,3,0)/'[1]4. Billing Determinants'!$D$41*$D25))))),0)</f>
        <v>0</v>
      </c>
      <c r="S25" s="180">
        <f>IFERROR(IF(S$4="",0,IF($E25="kWh",VLOOKUP(S$4,'[1]4. Billing Determinants'!$B$19:$R$41,4,0)/'[1]4. Billing Determinants'!$E$41*$D25,IF($E25="kW",VLOOKUP(S$4,'[1]4. Billing Determinants'!$B$19:$R$41,5,0)/'[1]4. Billing Determinants'!$F$41*$D25,IF($E25="Non-RPP kWh",VLOOKUP(S$4,'[1]4. Billing Determinants'!$B$19:$R$41,6,0)/'[1]4. Billing Determinants'!$G$41*$D25,IF($E25="Distribution Rev.",VLOOKUP(S$4,'[1]4. Billing Determinants'!$B$19:$R$41,8,0)/'[1]4. Billing Determinants'!$I$41*$D25, VLOOKUP(S$4,'[1]4. Billing Determinants'!$B$19:$R$41,3,0)/'[1]4. Billing Determinants'!$D$41*$D25))))),0)</f>
        <v>0</v>
      </c>
      <c r="T25" s="180">
        <f>IFERROR(IF(T$4="",0,IF($E25="kWh",VLOOKUP(T$4,'[1]4. Billing Determinants'!$B$19:$R$41,4,0)/'[1]4. Billing Determinants'!$E$41*$D25,IF($E25="kW",VLOOKUP(T$4,'[1]4. Billing Determinants'!$B$19:$R$41,5,0)/'[1]4. Billing Determinants'!$F$41*$D25,IF($E25="Non-RPP kWh",VLOOKUP(T$4,'[1]4. Billing Determinants'!$B$19:$R$41,6,0)/'[1]4. Billing Determinants'!$G$41*$D25,IF($E25="Distribution Rev.",VLOOKUP(T$4,'[1]4. Billing Determinants'!$B$19:$R$41,8,0)/'[1]4. Billing Determinants'!$I$41*$D25, VLOOKUP(T$4,'[1]4. Billing Determinants'!$B$19:$R$41,3,0)/'[1]4. Billing Determinants'!$D$41*$D25))))),0)</f>
        <v>0</v>
      </c>
      <c r="U25" s="180">
        <f>IFERROR(IF(U$4="",0,IF($E25="kWh",VLOOKUP(U$4,'[1]4. Billing Determinants'!$B$19:$R$41,4,0)/'[1]4. Billing Determinants'!$E$41*$D25,IF($E25="kW",VLOOKUP(U$4,'[1]4. Billing Determinants'!$B$19:$R$41,5,0)/'[1]4. Billing Determinants'!$F$41*$D25,IF($E25="Non-RPP kWh",VLOOKUP(U$4,'[1]4. Billing Determinants'!$B$19:$R$41,6,0)/'[1]4. Billing Determinants'!$G$41*$D25,IF($E25="Distribution Rev.",VLOOKUP(U$4,'[1]4. Billing Determinants'!$B$19:$R$41,8,0)/'[1]4. Billing Determinants'!$I$41*$D25, VLOOKUP(U$4,'[1]4. Billing Determinants'!$B$19:$R$41,3,0)/'[1]4. Billing Determinants'!$D$41*$D25))))),0)</f>
        <v>0</v>
      </c>
      <c r="V25" s="180">
        <f>IFERROR(IF(V$4="",0,IF($E25="kWh",VLOOKUP(V$4,'[1]4. Billing Determinants'!$B$19:$R$41,4,0)/'[1]4. Billing Determinants'!$E$41*$D25,IF($E25="kW",VLOOKUP(V$4,'[1]4. Billing Determinants'!$B$19:$R$41,5,0)/'[1]4. Billing Determinants'!$F$41*$D25,IF($E25="Non-RPP kWh",VLOOKUP(V$4,'[1]4. Billing Determinants'!$B$19:$R$41,6,0)/'[1]4. Billing Determinants'!$G$41*$D25,IF($E25="Distribution Rev.",VLOOKUP(V$4,'[1]4. Billing Determinants'!$B$19:$R$41,8,0)/'[1]4. Billing Determinants'!$I$41*$D25, VLOOKUP(V$4,'[1]4. Billing Determinants'!$B$19:$R$41,3,0)/'[1]4. Billing Determinants'!$D$41*$D25))))),0)</f>
        <v>0</v>
      </c>
      <c r="W25" s="180">
        <f>IFERROR(IF(W$4="",0,IF($E25="kWh",VLOOKUP(W$4,'[1]4. Billing Determinants'!$B$19:$R$41,4,0)/'[1]4. Billing Determinants'!$E$41*$D25,IF($E25="kW",VLOOKUP(W$4,'[1]4. Billing Determinants'!$B$19:$R$41,5,0)/'[1]4. Billing Determinants'!$F$41*$D25,IF($E25="Non-RPP kWh",VLOOKUP(W$4,'[1]4. Billing Determinants'!$B$19:$R$41,6,0)/'[1]4. Billing Determinants'!$G$41*$D25,IF($E25="Distribution Rev.",VLOOKUP(W$4,'[1]4. Billing Determinants'!$B$19:$R$41,8,0)/'[1]4. Billing Determinants'!$I$41*$D25, VLOOKUP(W$4,'[1]4. Billing Determinants'!$B$19:$R$41,3,0)/'[1]4. Billing Determinants'!$D$41*$D25))))),0)</f>
        <v>0</v>
      </c>
      <c r="X25" s="180">
        <f>IFERROR(IF(X$4="",0,IF($E25="kWh",VLOOKUP(X$4,'[1]4. Billing Determinants'!$B$19:$R$41,4,0)/'[1]4. Billing Determinants'!$E$41*$D25,IF($E25="kW",VLOOKUP(X$4,'[1]4. Billing Determinants'!$B$19:$R$41,5,0)/'[1]4. Billing Determinants'!$F$41*$D25,IF($E25="Non-RPP kWh",VLOOKUP(X$4,'[1]4. Billing Determinants'!$B$19:$R$41,6,0)/'[1]4. Billing Determinants'!$G$41*$D25,IF($E25="Distribution Rev.",VLOOKUP(X$4,'[1]4. Billing Determinants'!$B$19:$R$41,8,0)/'[1]4. Billing Determinants'!$I$41*$D25, VLOOKUP(X$4,'[1]4. Billing Determinants'!$B$19:$R$41,3,0)/'[1]4. Billing Determinants'!$D$41*$D25))))),0)</f>
        <v>0</v>
      </c>
      <c r="Y25" s="180">
        <f>IFERROR(IF(Y$4="",0,IF($E25="kWh",VLOOKUP(Y$4,'[1]4. Billing Determinants'!$B$19:$R$41,4,0)/'[1]4. Billing Determinants'!$E$41*$D25,IF($E25="kW",VLOOKUP(Y$4,'[1]4. Billing Determinants'!$B$19:$R$41,5,0)/'[1]4. Billing Determinants'!$F$41*$D25,IF($E25="Non-RPP kWh",VLOOKUP(Y$4,'[1]4. Billing Determinants'!$B$19:$R$41,6,0)/'[1]4. Billing Determinants'!$G$41*$D25,IF($E25="Distribution Rev.",VLOOKUP(Y$4,'[1]4. Billing Determinants'!$B$19:$R$41,8,0)/'[1]4. Billing Determinants'!$I$41*$D25, VLOOKUP(Y$4,'[1]4. Billing Determinants'!$B$19:$R$41,3,0)/'[1]4. Billing Determinants'!$D$41*$D25))))),0)</f>
        <v>0</v>
      </c>
    </row>
    <row r="26" spans="1:25">
      <c r="B26" s="193">
        <f>IF('[1]2b. Continuity Schedule'!C52="","",'[1]2b. Continuity Schedule'!C52)</f>
        <v>0</v>
      </c>
      <c r="C26" s="179">
        <v>1508</v>
      </c>
      <c r="D26" s="180"/>
      <c r="E26" s="181" t="s">
        <v>328</v>
      </c>
      <c r="F26" s="180">
        <f>IFERROR(IF(F$4="",0,IF($E26="kWh",VLOOKUP(F$4,'[1]4. Billing Determinants'!$B$19:$R$41,4,0)/'[1]4. Billing Determinants'!$E$41*$D26,IF($E26="kW",VLOOKUP(F$4,'[1]4. Billing Determinants'!$B$19:$R$41,5,0)/'[1]4. Billing Determinants'!$F$41*$D26,IF($E26="Non-RPP kWh",VLOOKUP(F$4,'[1]4. Billing Determinants'!$B$19:$R$41,6,0)/'[1]4. Billing Determinants'!$G$41*$D26,IF($E26="Distribution Rev.",VLOOKUP(F$4,'[1]4. Billing Determinants'!$B$19:$R$41,8,0)/'[1]4. Billing Determinants'!$I$41*$D26, VLOOKUP(F$4,'[1]4. Billing Determinants'!$B$19:$R$41,3,0)/'[1]4. Billing Determinants'!$D$41*$D26))))),0)</f>
        <v>0</v>
      </c>
      <c r="G26" s="180">
        <f>IFERROR(IF(G$4="",0,IF($E26="kWh",VLOOKUP(G$4,'[1]4. Billing Determinants'!$B$19:$R$41,4,0)/'[1]4. Billing Determinants'!$E$41*$D26,IF($E26="kW",VLOOKUP(G$4,'[1]4. Billing Determinants'!$B$19:$R$41,5,0)/'[1]4. Billing Determinants'!$F$41*$D26,IF($E26="Non-RPP kWh",VLOOKUP(G$4,'[1]4. Billing Determinants'!$B$19:$R$41,6,0)/'[1]4. Billing Determinants'!$G$41*$D26,IF($E26="Distribution Rev.",VLOOKUP(G$4,'[1]4. Billing Determinants'!$B$19:$R$41,8,0)/'[1]4. Billing Determinants'!$I$41*$D26, VLOOKUP(G$4,'[1]4. Billing Determinants'!$B$19:$R$41,3,0)/'[1]4. Billing Determinants'!$D$41*$D26))))),0)</f>
        <v>0</v>
      </c>
      <c r="H26" s="180">
        <f>IFERROR(IF(H$4="",0,IF($E26="kWh",VLOOKUP(H$4,'[1]4. Billing Determinants'!$B$19:$R$41,4,0)/'[1]4. Billing Determinants'!$E$41*$D26,IF($E26="kW",VLOOKUP(H$4,'[1]4. Billing Determinants'!$B$19:$R$41,5,0)/'[1]4. Billing Determinants'!$F$41*$D26,IF($E26="Non-RPP kWh",VLOOKUP(H$4,'[1]4. Billing Determinants'!$B$19:$R$41,6,0)/'[1]4. Billing Determinants'!$G$41*$D26,IF($E26="Distribution Rev.",VLOOKUP(H$4,'[1]4. Billing Determinants'!$B$19:$R$41,8,0)/'[1]4. Billing Determinants'!$I$41*$D26, VLOOKUP(H$4,'[1]4. Billing Determinants'!$B$19:$R$41,3,0)/'[1]4. Billing Determinants'!$D$41*$D26))))),0)</f>
        <v>0</v>
      </c>
      <c r="I26" s="180">
        <f>IFERROR(IF(I$4="",0,IF($E26="kWh",VLOOKUP(I$4,'[1]4. Billing Determinants'!$B$19:$R$41,4,0)/'[1]4. Billing Determinants'!$E$41*$D26,IF($E26="kW",VLOOKUP(I$4,'[1]4. Billing Determinants'!$B$19:$R$41,5,0)/'[1]4. Billing Determinants'!$F$41*$D26,IF($E26="Non-RPP kWh",VLOOKUP(I$4,'[1]4. Billing Determinants'!$B$19:$R$41,6,0)/'[1]4. Billing Determinants'!$G$41*$D26,IF($E26="Distribution Rev.",VLOOKUP(I$4,'[1]4. Billing Determinants'!$B$19:$R$41,8,0)/'[1]4. Billing Determinants'!$I$41*$D26, VLOOKUP(I$4,'[1]4. Billing Determinants'!$B$19:$R$41,3,0)/'[1]4. Billing Determinants'!$D$41*$D26))))),0)</f>
        <v>0</v>
      </c>
      <c r="J26" s="180">
        <f>IFERROR(IF(J$4="",0,IF($E26="kWh",VLOOKUP(J$4,'[1]4. Billing Determinants'!$B$19:$R$41,4,0)/'[1]4. Billing Determinants'!$E$41*$D26,IF($E26="kW",VLOOKUP(J$4,'[1]4. Billing Determinants'!$B$19:$R$41,5,0)/'[1]4. Billing Determinants'!$F$41*$D26,IF($E26="Non-RPP kWh",VLOOKUP(J$4,'[1]4. Billing Determinants'!$B$19:$R$41,6,0)/'[1]4. Billing Determinants'!$G$41*$D26,IF($E26="Distribution Rev.",VLOOKUP(J$4,'[1]4. Billing Determinants'!$B$19:$R$41,8,0)/'[1]4. Billing Determinants'!$I$41*$D26, VLOOKUP(J$4,'[1]4. Billing Determinants'!$B$19:$R$41,3,0)/'[1]4. Billing Determinants'!$D$41*$D26))))),0)</f>
        <v>0</v>
      </c>
      <c r="K26" s="180">
        <f>IFERROR(IF(K$4="",0,IF($E26="kWh",VLOOKUP(K$4,'[1]4. Billing Determinants'!$B$19:$R$41,4,0)/'[1]4. Billing Determinants'!$E$41*$D26,IF($E26="kW",VLOOKUP(K$4,'[1]4. Billing Determinants'!$B$19:$R$41,5,0)/'[1]4. Billing Determinants'!$F$41*$D26,IF($E26="Non-RPP kWh",VLOOKUP(K$4,'[1]4. Billing Determinants'!$B$19:$R$41,6,0)/'[1]4. Billing Determinants'!$G$41*$D26,IF($E26="Distribution Rev.",VLOOKUP(K$4,'[1]4. Billing Determinants'!$B$19:$R$41,8,0)/'[1]4. Billing Determinants'!$I$41*$D26, VLOOKUP(K$4,'[1]4. Billing Determinants'!$B$19:$R$41,3,0)/'[1]4. Billing Determinants'!$D$41*$D26))))),0)</f>
        <v>0</v>
      </c>
      <c r="L26" s="180">
        <f>IFERROR(IF(L$4="",0,IF($E26="kWh",VLOOKUP(L$4,'[1]4. Billing Determinants'!$B$19:$R$41,4,0)/'[1]4. Billing Determinants'!$E$41*$D26,IF($E26="kW",VLOOKUP(L$4,'[1]4. Billing Determinants'!$B$19:$R$41,5,0)/'[1]4. Billing Determinants'!$F$41*$D26,IF($E26="Non-RPP kWh",VLOOKUP(L$4,'[1]4. Billing Determinants'!$B$19:$R$41,6,0)/'[1]4. Billing Determinants'!$G$41*$D26,IF($E26="Distribution Rev.",VLOOKUP(L$4,'[1]4. Billing Determinants'!$B$19:$R$41,8,0)/'[1]4. Billing Determinants'!$I$41*$D26, VLOOKUP(L$4,'[1]4. Billing Determinants'!$B$19:$R$41,3,0)/'[1]4. Billing Determinants'!$D$41*$D26))))),0)</f>
        <v>0</v>
      </c>
      <c r="M26" s="180">
        <f>IFERROR(IF(M$4="",0,IF($E26="kWh",VLOOKUP(M$4,'[1]4. Billing Determinants'!$B$19:$R$41,4,0)/'[1]4. Billing Determinants'!$E$41*$D26,IF($E26="kW",VLOOKUP(M$4,'[1]4. Billing Determinants'!$B$19:$R$41,5,0)/'[1]4. Billing Determinants'!$F$41*$D26,IF($E26="Non-RPP kWh",VLOOKUP(M$4,'[1]4. Billing Determinants'!$B$19:$R$41,6,0)/'[1]4. Billing Determinants'!$G$41*$D26,IF($E26="Distribution Rev.",VLOOKUP(M$4,'[1]4. Billing Determinants'!$B$19:$R$41,8,0)/'[1]4. Billing Determinants'!$I$41*$D26, VLOOKUP(M$4,'[1]4. Billing Determinants'!$B$19:$R$41,3,0)/'[1]4. Billing Determinants'!$D$41*$D26))))),0)</f>
        <v>0</v>
      </c>
      <c r="N26" s="180">
        <f>IFERROR(IF(N$4="",0,IF($E26="kWh",VLOOKUP(N$4,'[1]4. Billing Determinants'!$B$19:$R$41,4,0)/'[1]4. Billing Determinants'!$E$41*$D26,IF($E26="kW",VLOOKUP(N$4,'[1]4. Billing Determinants'!$B$19:$R$41,5,0)/'[1]4. Billing Determinants'!$F$41*$D26,IF($E26="Non-RPP kWh",VLOOKUP(N$4,'[1]4. Billing Determinants'!$B$19:$R$41,6,0)/'[1]4. Billing Determinants'!$G$41*$D26,IF($E26="Distribution Rev.",VLOOKUP(N$4,'[1]4. Billing Determinants'!$B$19:$R$41,8,0)/'[1]4. Billing Determinants'!$I$41*$D26, VLOOKUP(N$4,'[1]4. Billing Determinants'!$B$19:$R$41,3,0)/'[1]4. Billing Determinants'!$D$41*$D26))))),0)</f>
        <v>0</v>
      </c>
      <c r="O26" s="180">
        <f>IFERROR(IF(O$4="",0,IF($E26="kWh",VLOOKUP(O$4,'[1]4. Billing Determinants'!$B$19:$R$41,4,0)/'[1]4. Billing Determinants'!$E$41*$D26,IF($E26="kW",VLOOKUP(O$4,'[1]4. Billing Determinants'!$B$19:$R$41,5,0)/'[1]4. Billing Determinants'!$F$41*$D26,IF($E26="Non-RPP kWh",VLOOKUP(O$4,'[1]4. Billing Determinants'!$B$19:$R$41,6,0)/'[1]4. Billing Determinants'!$G$41*$D26,IF($E26="Distribution Rev.",VLOOKUP(O$4,'[1]4. Billing Determinants'!$B$19:$R$41,8,0)/'[1]4. Billing Determinants'!$I$41*$D26, VLOOKUP(O$4,'[1]4. Billing Determinants'!$B$19:$R$41,3,0)/'[1]4. Billing Determinants'!$D$41*$D26))))),0)</f>
        <v>0</v>
      </c>
      <c r="P26" s="180">
        <f>IFERROR(IF(P$4="",0,IF($E26="kWh",VLOOKUP(P$4,'[1]4. Billing Determinants'!$B$19:$R$41,4,0)/'[1]4. Billing Determinants'!$E$41*$D26,IF($E26="kW",VLOOKUP(P$4,'[1]4. Billing Determinants'!$B$19:$R$41,5,0)/'[1]4. Billing Determinants'!$F$41*$D26,IF($E26="Non-RPP kWh",VLOOKUP(P$4,'[1]4. Billing Determinants'!$B$19:$R$41,6,0)/'[1]4. Billing Determinants'!$G$41*$D26,IF($E26="Distribution Rev.",VLOOKUP(P$4,'[1]4. Billing Determinants'!$B$19:$R$41,8,0)/'[1]4. Billing Determinants'!$I$41*$D26, VLOOKUP(P$4,'[1]4. Billing Determinants'!$B$19:$R$41,3,0)/'[1]4. Billing Determinants'!$D$41*$D26))))),0)</f>
        <v>0</v>
      </c>
      <c r="Q26" s="180">
        <f>IFERROR(IF(Q$4="",0,IF($E26="kWh",VLOOKUP(Q$4,'[1]4. Billing Determinants'!$B$19:$R$41,4,0)/'[1]4. Billing Determinants'!$E$41*$D26,IF($E26="kW",VLOOKUP(Q$4,'[1]4. Billing Determinants'!$B$19:$R$41,5,0)/'[1]4. Billing Determinants'!$F$41*$D26,IF($E26="Non-RPP kWh",VLOOKUP(Q$4,'[1]4. Billing Determinants'!$B$19:$R$41,6,0)/'[1]4. Billing Determinants'!$G$41*$D26,IF($E26="Distribution Rev.",VLOOKUP(Q$4,'[1]4. Billing Determinants'!$B$19:$R$41,8,0)/'[1]4. Billing Determinants'!$I$41*$D26, VLOOKUP(Q$4,'[1]4. Billing Determinants'!$B$19:$R$41,3,0)/'[1]4. Billing Determinants'!$D$41*$D26))))),0)</f>
        <v>0</v>
      </c>
      <c r="R26" s="180">
        <f>IFERROR(IF(R$4="",0,IF($E26="kWh",VLOOKUP(R$4,'[1]4. Billing Determinants'!$B$19:$R$41,4,0)/'[1]4. Billing Determinants'!$E$41*$D26,IF($E26="kW",VLOOKUP(R$4,'[1]4. Billing Determinants'!$B$19:$R$41,5,0)/'[1]4. Billing Determinants'!$F$41*$D26,IF($E26="Non-RPP kWh",VLOOKUP(R$4,'[1]4. Billing Determinants'!$B$19:$R$41,6,0)/'[1]4. Billing Determinants'!$G$41*$D26,IF($E26="Distribution Rev.",VLOOKUP(R$4,'[1]4. Billing Determinants'!$B$19:$R$41,8,0)/'[1]4. Billing Determinants'!$I$41*$D26, VLOOKUP(R$4,'[1]4. Billing Determinants'!$B$19:$R$41,3,0)/'[1]4. Billing Determinants'!$D$41*$D26))))),0)</f>
        <v>0</v>
      </c>
      <c r="S26" s="180">
        <f>IFERROR(IF(S$4="",0,IF($E26="kWh",VLOOKUP(S$4,'[1]4. Billing Determinants'!$B$19:$R$41,4,0)/'[1]4. Billing Determinants'!$E$41*$D26,IF($E26="kW",VLOOKUP(S$4,'[1]4. Billing Determinants'!$B$19:$R$41,5,0)/'[1]4. Billing Determinants'!$F$41*$D26,IF($E26="Non-RPP kWh",VLOOKUP(S$4,'[1]4. Billing Determinants'!$B$19:$R$41,6,0)/'[1]4. Billing Determinants'!$G$41*$D26,IF($E26="Distribution Rev.",VLOOKUP(S$4,'[1]4. Billing Determinants'!$B$19:$R$41,8,0)/'[1]4. Billing Determinants'!$I$41*$D26, VLOOKUP(S$4,'[1]4. Billing Determinants'!$B$19:$R$41,3,0)/'[1]4. Billing Determinants'!$D$41*$D26))))),0)</f>
        <v>0</v>
      </c>
      <c r="T26" s="180">
        <f>IFERROR(IF(T$4="",0,IF($E26="kWh",VLOOKUP(T$4,'[1]4. Billing Determinants'!$B$19:$R$41,4,0)/'[1]4. Billing Determinants'!$E$41*$D26,IF($E26="kW",VLOOKUP(T$4,'[1]4. Billing Determinants'!$B$19:$R$41,5,0)/'[1]4. Billing Determinants'!$F$41*$D26,IF($E26="Non-RPP kWh",VLOOKUP(T$4,'[1]4. Billing Determinants'!$B$19:$R$41,6,0)/'[1]4. Billing Determinants'!$G$41*$D26,IF($E26="Distribution Rev.",VLOOKUP(T$4,'[1]4. Billing Determinants'!$B$19:$R$41,8,0)/'[1]4. Billing Determinants'!$I$41*$D26, VLOOKUP(T$4,'[1]4. Billing Determinants'!$B$19:$R$41,3,0)/'[1]4. Billing Determinants'!$D$41*$D26))))),0)</f>
        <v>0</v>
      </c>
      <c r="U26" s="180">
        <f>IFERROR(IF(U$4="",0,IF($E26="kWh",VLOOKUP(U$4,'[1]4. Billing Determinants'!$B$19:$R$41,4,0)/'[1]4. Billing Determinants'!$E$41*$D26,IF($E26="kW",VLOOKUP(U$4,'[1]4. Billing Determinants'!$B$19:$R$41,5,0)/'[1]4. Billing Determinants'!$F$41*$D26,IF($E26="Non-RPP kWh",VLOOKUP(U$4,'[1]4. Billing Determinants'!$B$19:$R$41,6,0)/'[1]4. Billing Determinants'!$G$41*$D26,IF($E26="Distribution Rev.",VLOOKUP(U$4,'[1]4. Billing Determinants'!$B$19:$R$41,8,0)/'[1]4. Billing Determinants'!$I$41*$D26, VLOOKUP(U$4,'[1]4. Billing Determinants'!$B$19:$R$41,3,0)/'[1]4. Billing Determinants'!$D$41*$D26))))),0)</f>
        <v>0</v>
      </c>
      <c r="V26" s="180">
        <f>IFERROR(IF(V$4="",0,IF($E26="kWh",VLOOKUP(V$4,'[1]4. Billing Determinants'!$B$19:$R$41,4,0)/'[1]4. Billing Determinants'!$E$41*$D26,IF($E26="kW",VLOOKUP(V$4,'[1]4. Billing Determinants'!$B$19:$R$41,5,0)/'[1]4. Billing Determinants'!$F$41*$D26,IF($E26="Non-RPP kWh",VLOOKUP(V$4,'[1]4. Billing Determinants'!$B$19:$R$41,6,0)/'[1]4. Billing Determinants'!$G$41*$D26,IF($E26="Distribution Rev.",VLOOKUP(V$4,'[1]4. Billing Determinants'!$B$19:$R$41,8,0)/'[1]4. Billing Determinants'!$I$41*$D26, VLOOKUP(V$4,'[1]4. Billing Determinants'!$B$19:$R$41,3,0)/'[1]4. Billing Determinants'!$D$41*$D26))))),0)</f>
        <v>0</v>
      </c>
      <c r="W26" s="180">
        <f>IFERROR(IF(W$4="",0,IF($E26="kWh",VLOOKUP(W$4,'[1]4. Billing Determinants'!$B$19:$R$41,4,0)/'[1]4. Billing Determinants'!$E$41*$D26,IF($E26="kW",VLOOKUP(W$4,'[1]4. Billing Determinants'!$B$19:$R$41,5,0)/'[1]4. Billing Determinants'!$F$41*$D26,IF($E26="Non-RPP kWh",VLOOKUP(W$4,'[1]4. Billing Determinants'!$B$19:$R$41,6,0)/'[1]4. Billing Determinants'!$G$41*$D26,IF($E26="Distribution Rev.",VLOOKUP(W$4,'[1]4. Billing Determinants'!$B$19:$R$41,8,0)/'[1]4. Billing Determinants'!$I$41*$D26, VLOOKUP(W$4,'[1]4. Billing Determinants'!$B$19:$R$41,3,0)/'[1]4. Billing Determinants'!$D$41*$D26))))),0)</f>
        <v>0</v>
      </c>
      <c r="X26" s="180">
        <f>IFERROR(IF(X$4="",0,IF($E26="kWh",VLOOKUP(X$4,'[1]4. Billing Determinants'!$B$19:$R$41,4,0)/'[1]4. Billing Determinants'!$E$41*$D26,IF($E26="kW",VLOOKUP(X$4,'[1]4. Billing Determinants'!$B$19:$R$41,5,0)/'[1]4. Billing Determinants'!$F$41*$D26,IF($E26="Non-RPP kWh",VLOOKUP(X$4,'[1]4. Billing Determinants'!$B$19:$R$41,6,0)/'[1]4. Billing Determinants'!$G$41*$D26,IF($E26="Distribution Rev.",VLOOKUP(X$4,'[1]4. Billing Determinants'!$B$19:$R$41,8,0)/'[1]4. Billing Determinants'!$I$41*$D26, VLOOKUP(X$4,'[1]4. Billing Determinants'!$B$19:$R$41,3,0)/'[1]4. Billing Determinants'!$D$41*$D26))))),0)</f>
        <v>0</v>
      </c>
      <c r="Y26" s="180">
        <f>IFERROR(IF(Y$4="",0,IF($E26="kWh",VLOOKUP(Y$4,'[1]4. Billing Determinants'!$B$19:$R$41,4,0)/'[1]4. Billing Determinants'!$E$41*$D26,IF($E26="kW",VLOOKUP(Y$4,'[1]4. Billing Determinants'!$B$19:$R$41,5,0)/'[1]4. Billing Determinants'!$F$41*$D26,IF($E26="Non-RPP kWh",VLOOKUP(Y$4,'[1]4. Billing Determinants'!$B$19:$R$41,6,0)/'[1]4. Billing Determinants'!$G$41*$D26,IF($E26="Distribution Rev.",VLOOKUP(Y$4,'[1]4. Billing Determinants'!$B$19:$R$41,8,0)/'[1]4. Billing Determinants'!$I$41*$D26, VLOOKUP(Y$4,'[1]4. Billing Determinants'!$B$19:$R$41,3,0)/'[1]4. Billing Determinants'!$D$41*$D26))))),0)</f>
        <v>0</v>
      </c>
    </row>
    <row r="27" spans="1:25">
      <c r="B27" s="193">
        <f>IF('[1]2b. Continuity Schedule'!C53="","",'[1]2b. Continuity Schedule'!C53)</f>
        <v>0</v>
      </c>
      <c r="C27" s="179">
        <v>1508</v>
      </c>
      <c r="D27" s="180"/>
      <c r="E27" s="181" t="s">
        <v>328</v>
      </c>
      <c r="F27" s="180">
        <f>IFERROR(IF(F$4="",0,IF($E27="kWh",VLOOKUP(F$4,'[1]4. Billing Determinants'!$B$19:$R$41,4,0)/'[1]4. Billing Determinants'!$E$41*$D27,IF($E27="kW",VLOOKUP(F$4,'[1]4. Billing Determinants'!$B$19:$R$41,5,0)/'[1]4. Billing Determinants'!$F$41*$D27,IF($E27="Non-RPP kWh",VLOOKUP(F$4,'[1]4. Billing Determinants'!$B$19:$R$41,6,0)/'[1]4. Billing Determinants'!$G$41*$D27,IF($E27="Distribution Rev.",VLOOKUP(F$4,'[1]4. Billing Determinants'!$B$19:$R$41,8,0)/'[1]4. Billing Determinants'!$I$41*$D27, VLOOKUP(F$4,'[1]4. Billing Determinants'!$B$19:$R$41,3,0)/'[1]4. Billing Determinants'!$D$41*$D27))))),0)</f>
        <v>0</v>
      </c>
      <c r="G27" s="180">
        <f>IFERROR(IF(G$4="",0,IF($E27="kWh",VLOOKUP(G$4,'[1]4. Billing Determinants'!$B$19:$R$41,4,0)/'[1]4. Billing Determinants'!$E$41*$D27,IF($E27="kW",VLOOKUP(G$4,'[1]4. Billing Determinants'!$B$19:$R$41,5,0)/'[1]4. Billing Determinants'!$F$41*$D27,IF($E27="Non-RPP kWh",VLOOKUP(G$4,'[1]4. Billing Determinants'!$B$19:$R$41,6,0)/'[1]4. Billing Determinants'!$G$41*$D27,IF($E27="Distribution Rev.",VLOOKUP(G$4,'[1]4. Billing Determinants'!$B$19:$R$41,8,0)/'[1]4. Billing Determinants'!$I$41*$D27, VLOOKUP(G$4,'[1]4. Billing Determinants'!$B$19:$R$41,3,0)/'[1]4. Billing Determinants'!$D$41*$D27))))),0)</f>
        <v>0</v>
      </c>
      <c r="H27" s="180">
        <f>IFERROR(IF(H$4="",0,IF($E27="kWh",VLOOKUP(H$4,'[1]4. Billing Determinants'!$B$19:$R$41,4,0)/'[1]4. Billing Determinants'!$E$41*$D27,IF($E27="kW",VLOOKUP(H$4,'[1]4. Billing Determinants'!$B$19:$R$41,5,0)/'[1]4. Billing Determinants'!$F$41*$D27,IF($E27="Non-RPP kWh",VLOOKUP(H$4,'[1]4. Billing Determinants'!$B$19:$R$41,6,0)/'[1]4. Billing Determinants'!$G$41*$D27,IF($E27="Distribution Rev.",VLOOKUP(H$4,'[1]4. Billing Determinants'!$B$19:$R$41,8,0)/'[1]4. Billing Determinants'!$I$41*$D27, VLOOKUP(H$4,'[1]4. Billing Determinants'!$B$19:$R$41,3,0)/'[1]4. Billing Determinants'!$D$41*$D27))))),0)</f>
        <v>0</v>
      </c>
      <c r="I27" s="180">
        <f>IFERROR(IF(I$4="",0,IF($E27="kWh",VLOOKUP(I$4,'[1]4. Billing Determinants'!$B$19:$R$41,4,0)/'[1]4. Billing Determinants'!$E$41*$D27,IF($E27="kW",VLOOKUP(I$4,'[1]4. Billing Determinants'!$B$19:$R$41,5,0)/'[1]4. Billing Determinants'!$F$41*$D27,IF($E27="Non-RPP kWh",VLOOKUP(I$4,'[1]4. Billing Determinants'!$B$19:$R$41,6,0)/'[1]4. Billing Determinants'!$G$41*$D27,IF($E27="Distribution Rev.",VLOOKUP(I$4,'[1]4. Billing Determinants'!$B$19:$R$41,8,0)/'[1]4. Billing Determinants'!$I$41*$D27, VLOOKUP(I$4,'[1]4. Billing Determinants'!$B$19:$R$41,3,0)/'[1]4. Billing Determinants'!$D$41*$D27))))),0)</f>
        <v>0</v>
      </c>
      <c r="J27" s="180">
        <f>IFERROR(IF(J$4="",0,IF($E27="kWh",VLOOKUP(J$4,'[1]4. Billing Determinants'!$B$19:$R$41,4,0)/'[1]4. Billing Determinants'!$E$41*$D27,IF($E27="kW",VLOOKUP(J$4,'[1]4. Billing Determinants'!$B$19:$R$41,5,0)/'[1]4. Billing Determinants'!$F$41*$D27,IF($E27="Non-RPP kWh",VLOOKUP(J$4,'[1]4. Billing Determinants'!$B$19:$R$41,6,0)/'[1]4. Billing Determinants'!$G$41*$D27,IF($E27="Distribution Rev.",VLOOKUP(J$4,'[1]4. Billing Determinants'!$B$19:$R$41,8,0)/'[1]4. Billing Determinants'!$I$41*$D27, VLOOKUP(J$4,'[1]4. Billing Determinants'!$B$19:$R$41,3,0)/'[1]4. Billing Determinants'!$D$41*$D27))))),0)</f>
        <v>0</v>
      </c>
      <c r="K27" s="180">
        <f>IFERROR(IF(K$4="",0,IF($E27="kWh",VLOOKUP(K$4,'[1]4. Billing Determinants'!$B$19:$R$41,4,0)/'[1]4. Billing Determinants'!$E$41*$D27,IF($E27="kW",VLOOKUP(K$4,'[1]4. Billing Determinants'!$B$19:$R$41,5,0)/'[1]4. Billing Determinants'!$F$41*$D27,IF($E27="Non-RPP kWh",VLOOKUP(K$4,'[1]4. Billing Determinants'!$B$19:$R$41,6,0)/'[1]4. Billing Determinants'!$G$41*$D27,IF($E27="Distribution Rev.",VLOOKUP(K$4,'[1]4. Billing Determinants'!$B$19:$R$41,8,0)/'[1]4. Billing Determinants'!$I$41*$D27, VLOOKUP(K$4,'[1]4. Billing Determinants'!$B$19:$R$41,3,0)/'[1]4. Billing Determinants'!$D$41*$D27))))),0)</f>
        <v>0</v>
      </c>
      <c r="L27" s="180">
        <f>IFERROR(IF(L$4="",0,IF($E27="kWh",VLOOKUP(L$4,'[1]4. Billing Determinants'!$B$19:$R$41,4,0)/'[1]4. Billing Determinants'!$E$41*$D27,IF($E27="kW",VLOOKUP(L$4,'[1]4. Billing Determinants'!$B$19:$R$41,5,0)/'[1]4. Billing Determinants'!$F$41*$D27,IF($E27="Non-RPP kWh",VLOOKUP(L$4,'[1]4. Billing Determinants'!$B$19:$R$41,6,0)/'[1]4. Billing Determinants'!$G$41*$D27,IF($E27="Distribution Rev.",VLOOKUP(L$4,'[1]4. Billing Determinants'!$B$19:$R$41,8,0)/'[1]4. Billing Determinants'!$I$41*$D27, VLOOKUP(L$4,'[1]4. Billing Determinants'!$B$19:$R$41,3,0)/'[1]4. Billing Determinants'!$D$41*$D27))))),0)</f>
        <v>0</v>
      </c>
      <c r="M27" s="180">
        <f>IFERROR(IF(M$4="",0,IF($E27="kWh",VLOOKUP(M$4,'[1]4. Billing Determinants'!$B$19:$R$41,4,0)/'[1]4. Billing Determinants'!$E$41*$D27,IF($E27="kW",VLOOKUP(M$4,'[1]4. Billing Determinants'!$B$19:$R$41,5,0)/'[1]4. Billing Determinants'!$F$41*$D27,IF($E27="Non-RPP kWh",VLOOKUP(M$4,'[1]4. Billing Determinants'!$B$19:$R$41,6,0)/'[1]4. Billing Determinants'!$G$41*$D27,IF($E27="Distribution Rev.",VLOOKUP(M$4,'[1]4. Billing Determinants'!$B$19:$R$41,8,0)/'[1]4. Billing Determinants'!$I$41*$D27, VLOOKUP(M$4,'[1]4. Billing Determinants'!$B$19:$R$41,3,0)/'[1]4. Billing Determinants'!$D$41*$D27))))),0)</f>
        <v>0</v>
      </c>
      <c r="N27" s="180">
        <f>IFERROR(IF(N$4="",0,IF($E27="kWh",VLOOKUP(N$4,'[1]4. Billing Determinants'!$B$19:$R$41,4,0)/'[1]4. Billing Determinants'!$E$41*$D27,IF($E27="kW",VLOOKUP(N$4,'[1]4. Billing Determinants'!$B$19:$R$41,5,0)/'[1]4. Billing Determinants'!$F$41*$D27,IF($E27="Non-RPP kWh",VLOOKUP(N$4,'[1]4. Billing Determinants'!$B$19:$R$41,6,0)/'[1]4. Billing Determinants'!$G$41*$D27,IF($E27="Distribution Rev.",VLOOKUP(N$4,'[1]4. Billing Determinants'!$B$19:$R$41,8,0)/'[1]4. Billing Determinants'!$I$41*$D27, VLOOKUP(N$4,'[1]4. Billing Determinants'!$B$19:$R$41,3,0)/'[1]4. Billing Determinants'!$D$41*$D27))))),0)</f>
        <v>0</v>
      </c>
      <c r="O27" s="180">
        <f>IFERROR(IF(O$4="",0,IF($E27="kWh",VLOOKUP(O$4,'[1]4. Billing Determinants'!$B$19:$R$41,4,0)/'[1]4. Billing Determinants'!$E$41*$D27,IF($E27="kW",VLOOKUP(O$4,'[1]4. Billing Determinants'!$B$19:$R$41,5,0)/'[1]4. Billing Determinants'!$F$41*$D27,IF($E27="Non-RPP kWh",VLOOKUP(O$4,'[1]4. Billing Determinants'!$B$19:$R$41,6,0)/'[1]4. Billing Determinants'!$G$41*$D27,IF($E27="Distribution Rev.",VLOOKUP(O$4,'[1]4. Billing Determinants'!$B$19:$R$41,8,0)/'[1]4. Billing Determinants'!$I$41*$D27, VLOOKUP(O$4,'[1]4. Billing Determinants'!$B$19:$R$41,3,0)/'[1]4. Billing Determinants'!$D$41*$D27))))),0)</f>
        <v>0</v>
      </c>
      <c r="P27" s="180">
        <f>IFERROR(IF(P$4="",0,IF($E27="kWh",VLOOKUP(P$4,'[1]4. Billing Determinants'!$B$19:$R$41,4,0)/'[1]4. Billing Determinants'!$E$41*$D27,IF($E27="kW",VLOOKUP(P$4,'[1]4. Billing Determinants'!$B$19:$R$41,5,0)/'[1]4. Billing Determinants'!$F$41*$D27,IF($E27="Non-RPP kWh",VLOOKUP(P$4,'[1]4. Billing Determinants'!$B$19:$R$41,6,0)/'[1]4. Billing Determinants'!$G$41*$D27,IF($E27="Distribution Rev.",VLOOKUP(P$4,'[1]4. Billing Determinants'!$B$19:$R$41,8,0)/'[1]4. Billing Determinants'!$I$41*$D27, VLOOKUP(P$4,'[1]4. Billing Determinants'!$B$19:$R$41,3,0)/'[1]4. Billing Determinants'!$D$41*$D27))))),0)</f>
        <v>0</v>
      </c>
      <c r="Q27" s="180">
        <f>IFERROR(IF(Q$4="",0,IF($E27="kWh",VLOOKUP(Q$4,'[1]4. Billing Determinants'!$B$19:$R$41,4,0)/'[1]4. Billing Determinants'!$E$41*$D27,IF($E27="kW",VLOOKUP(Q$4,'[1]4. Billing Determinants'!$B$19:$R$41,5,0)/'[1]4. Billing Determinants'!$F$41*$D27,IF($E27="Non-RPP kWh",VLOOKUP(Q$4,'[1]4. Billing Determinants'!$B$19:$R$41,6,0)/'[1]4. Billing Determinants'!$G$41*$D27,IF($E27="Distribution Rev.",VLOOKUP(Q$4,'[1]4. Billing Determinants'!$B$19:$R$41,8,0)/'[1]4. Billing Determinants'!$I$41*$D27, VLOOKUP(Q$4,'[1]4. Billing Determinants'!$B$19:$R$41,3,0)/'[1]4. Billing Determinants'!$D$41*$D27))))),0)</f>
        <v>0</v>
      </c>
      <c r="R27" s="180">
        <f>IFERROR(IF(R$4="",0,IF($E27="kWh",VLOOKUP(R$4,'[1]4. Billing Determinants'!$B$19:$R$41,4,0)/'[1]4. Billing Determinants'!$E$41*$D27,IF($E27="kW",VLOOKUP(R$4,'[1]4. Billing Determinants'!$B$19:$R$41,5,0)/'[1]4. Billing Determinants'!$F$41*$D27,IF($E27="Non-RPP kWh",VLOOKUP(R$4,'[1]4. Billing Determinants'!$B$19:$R$41,6,0)/'[1]4. Billing Determinants'!$G$41*$D27,IF($E27="Distribution Rev.",VLOOKUP(R$4,'[1]4. Billing Determinants'!$B$19:$R$41,8,0)/'[1]4. Billing Determinants'!$I$41*$D27, VLOOKUP(R$4,'[1]4. Billing Determinants'!$B$19:$R$41,3,0)/'[1]4. Billing Determinants'!$D$41*$D27))))),0)</f>
        <v>0</v>
      </c>
      <c r="S27" s="180">
        <f>IFERROR(IF(S$4="",0,IF($E27="kWh",VLOOKUP(S$4,'[1]4. Billing Determinants'!$B$19:$R$41,4,0)/'[1]4. Billing Determinants'!$E$41*$D27,IF($E27="kW",VLOOKUP(S$4,'[1]4. Billing Determinants'!$B$19:$R$41,5,0)/'[1]4. Billing Determinants'!$F$41*$D27,IF($E27="Non-RPP kWh",VLOOKUP(S$4,'[1]4. Billing Determinants'!$B$19:$R$41,6,0)/'[1]4. Billing Determinants'!$G$41*$D27,IF($E27="Distribution Rev.",VLOOKUP(S$4,'[1]4. Billing Determinants'!$B$19:$R$41,8,0)/'[1]4. Billing Determinants'!$I$41*$D27, VLOOKUP(S$4,'[1]4. Billing Determinants'!$B$19:$R$41,3,0)/'[1]4. Billing Determinants'!$D$41*$D27))))),0)</f>
        <v>0</v>
      </c>
      <c r="T27" s="180">
        <f>IFERROR(IF(T$4="",0,IF($E27="kWh",VLOOKUP(T$4,'[1]4. Billing Determinants'!$B$19:$R$41,4,0)/'[1]4. Billing Determinants'!$E$41*$D27,IF($E27="kW",VLOOKUP(T$4,'[1]4. Billing Determinants'!$B$19:$R$41,5,0)/'[1]4. Billing Determinants'!$F$41*$D27,IF($E27="Non-RPP kWh",VLOOKUP(T$4,'[1]4. Billing Determinants'!$B$19:$R$41,6,0)/'[1]4. Billing Determinants'!$G$41*$D27,IF($E27="Distribution Rev.",VLOOKUP(T$4,'[1]4. Billing Determinants'!$B$19:$R$41,8,0)/'[1]4. Billing Determinants'!$I$41*$D27, VLOOKUP(T$4,'[1]4. Billing Determinants'!$B$19:$R$41,3,0)/'[1]4. Billing Determinants'!$D$41*$D27))))),0)</f>
        <v>0</v>
      </c>
      <c r="U27" s="180">
        <f>IFERROR(IF(U$4="",0,IF($E27="kWh",VLOOKUP(U$4,'[1]4. Billing Determinants'!$B$19:$R$41,4,0)/'[1]4. Billing Determinants'!$E$41*$D27,IF($E27="kW",VLOOKUP(U$4,'[1]4. Billing Determinants'!$B$19:$R$41,5,0)/'[1]4. Billing Determinants'!$F$41*$D27,IF($E27="Non-RPP kWh",VLOOKUP(U$4,'[1]4. Billing Determinants'!$B$19:$R$41,6,0)/'[1]4. Billing Determinants'!$G$41*$D27,IF($E27="Distribution Rev.",VLOOKUP(U$4,'[1]4. Billing Determinants'!$B$19:$R$41,8,0)/'[1]4. Billing Determinants'!$I$41*$D27, VLOOKUP(U$4,'[1]4. Billing Determinants'!$B$19:$R$41,3,0)/'[1]4. Billing Determinants'!$D$41*$D27))))),0)</f>
        <v>0</v>
      </c>
      <c r="V27" s="180">
        <f>IFERROR(IF(V$4="",0,IF($E27="kWh",VLOOKUP(V$4,'[1]4. Billing Determinants'!$B$19:$R$41,4,0)/'[1]4. Billing Determinants'!$E$41*$D27,IF($E27="kW",VLOOKUP(V$4,'[1]4. Billing Determinants'!$B$19:$R$41,5,0)/'[1]4. Billing Determinants'!$F$41*$D27,IF($E27="Non-RPP kWh",VLOOKUP(V$4,'[1]4. Billing Determinants'!$B$19:$R$41,6,0)/'[1]4. Billing Determinants'!$G$41*$D27,IF($E27="Distribution Rev.",VLOOKUP(V$4,'[1]4. Billing Determinants'!$B$19:$R$41,8,0)/'[1]4. Billing Determinants'!$I$41*$D27, VLOOKUP(V$4,'[1]4. Billing Determinants'!$B$19:$R$41,3,0)/'[1]4. Billing Determinants'!$D$41*$D27))))),0)</f>
        <v>0</v>
      </c>
      <c r="W27" s="180">
        <f>IFERROR(IF(W$4="",0,IF($E27="kWh",VLOOKUP(W$4,'[1]4. Billing Determinants'!$B$19:$R$41,4,0)/'[1]4. Billing Determinants'!$E$41*$D27,IF($E27="kW",VLOOKUP(W$4,'[1]4. Billing Determinants'!$B$19:$R$41,5,0)/'[1]4. Billing Determinants'!$F$41*$D27,IF($E27="Non-RPP kWh",VLOOKUP(W$4,'[1]4. Billing Determinants'!$B$19:$R$41,6,0)/'[1]4. Billing Determinants'!$G$41*$D27,IF($E27="Distribution Rev.",VLOOKUP(W$4,'[1]4. Billing Determinants'!$B$19:$R$41,8,0)/'[1]4. Billing Determinants'!$I$41*$D27, VLOOKUP(W$4,'[1]4. Billing Determinants'!$B$19:$R$41,3,0)/'[1]4. Billing Determinants'!$D$41*$D27))))),0)</f>
        <v>0</v>
      </c>
      <c r="X27" s="180">
        <f>IFERROR(IF(X$4="",0,IF($E27="kWh",VLOOKUP(X$4,'[1]4. Billing Determinants'!$B$19:$R$41,4,0)/'[1]4. Billing Determinants'!$E$41*$D27,IF($E27="kW",VLOOKUP(X$4,'[1]4. Billing Determinants'!$B$19:$R$41,5,0)/'[1]4. Billing Determinants'!$F$41*$D27,IF($E27="Non-RPP kWh",VLOOKUP(X$4,'[1]4. Billing Determinants'!$B$19:$R$41,6,0)/'[1]4. Billing Determinants'!$G$41*$D27,IF($E27="Distribution Rev.",VLOOKUP(X$4,'[1]4. Billing Determinants'!$B$19:$R$41,8,0)/'[1]4. Billing Determinants'!$I$41*$D27, VLOOKUP(X$4,'[1]4. Billing Determinants'!$B$19:$R$41,3,0)/'[1]4. Billing Determinants'!$D$41*$D27))))),0)</f>
        <v>0</v>
      </c>
      <c r="Y27" s="180">
        <f>IFERROR(IF(Y$4="",0,IF($E27="kWh",VLOOKUP(Y$4,'[1]4. Billing Determinants'!$B$19:$R$41,4,0)/'[1]4. Billing Determinants'!$E$41*$D27,IF($E27="kW",VLOOKUP(Y$4,'[1]4. Billing Determinants'!$B$19:$R$41,5,0)/'[1]4. Billing Determinants'!$F$41*$D27,IF($E27="Non-RPP kWh",VLOOKUP(Y$4,'[1]4. Billing Determinants'!$B$19:$R$41,6,0)/'[1]4. Billing Determinants'!$G$41*$D27,IF($E27="Distribution Rev.",VLOOKUP(Y$4,'[1]4. Billing Determinants'!$B$19:$R$41,8,0)/'[1]4. Billing Determinants'!$I$41*$D27, VLOOKUP(Y$4,'[1]4. Billing Determinants'!$B$19:$R$41,3,0)/'[1]4. Billing Determinants'!$D$41*$D27))))),0)</f>
        <v>0</v>
      </c>
    </row>
    <row r="28" spans="1:25">
      <c r="B28" s="193">
        <f>IF('[1]2b. Continuity Schedule'!C54="","",'[1]2b. Continuity Schedule'!C54)</f>
        <v>0</v>
      </c>
      <c r="C28" s="179">
        <v>1508</v>
      </c>
      <c r="D28" s="180"/>
      <c r="E28" s="181" t="s">
        <v>328</v>
      </c>
      <c r="F28" s="180">
        <f>IFERROR(IF(F$4="",0,IF($E28="kWh",VLOOKUP(F$4,'[1]4. Billing Determinants'!$B$19:$R$41,4,0)/'[1]4. Billing Determinants'!$E$41*$D28,IF($E28="kW",VLOOKUP(F$4,'[1]4. Billing Determinants'!$B$19:$R$41,5,0)/'[1]4. Billing Determinants'!$F$41*$D28,IF($E28="Non-RPP kWh",VLOOKUP(F$4,'[1]4. Billing Determinants'!$B$19:$R$41,6,0)/'[1]4. Billing Determinants'!$G$41*$D28,IF($E28="Distribution Rev.",VLOOKUP(F$4,'[1]4. Billing Determinants'!$B$19:$R$41,8,0)/'[1]4. Billing Determinants'!$I$41*$D28, VLOOKUP(F$4,'[1]4. Billing Determinants'!$B$19:$R$41,3,0)/'[1]4. Billing Determinants'!$D$41*$D28))))),0)</f>
        <v>0</v>
      </c>
      <c r="G28" s="180">
        <f>IFERROR(IF(G$4="",0,IF($E28="kWh",VLOOKUP(G$4,'[1]4. Billing Determinants'!$B$19:$R$41,4,0)/'[1]4. Billing Determinants'!$E$41*$D28,IF($E28="kW",VLOOKUP(G$4,'[1]4. Billing Determinants'!$B$19:$R$41,5,0)/'[1]4. Billing Determinants'!$F$41*$D28,IF($E28="Non-RPP kWh",VLOOKUP(G$4,'[1]4. Billing Determinants'!$B$19:$R$41,6,0)/'[1]4. Billing Determinants'!$G$41*$D28,IF($E28="Distribution Rev.",VLOOKUP(G$4,'[1]4. Billing Determinants'!$B$19:$R$41,8,0)/'[1]4. Billing Determinants'!$I$41*$D28, VLOOKUP(G$4,'[1]4. Billing Determinants'!$B$19:$R$41,3,0)/'[1]4. Billing Determinants'!$D$41*$D28))))),0)</f>
        <v>0</v>
      </c>
      <c r="H28" s="180">
        <f>IFERROR(IF(H$4="",0,IF($E28="kWh",VLOOKUP(H$4,'[1]4. Billing Determinants'!$B$19:$R$41,4,0)/'[1]4. Billing Determinants'!$E$41*$D28,IF($E28="kW",VLOOKUP(H$4,'[1]4. Billing Determinants'!$B$19:$R$41,5,0)/'[1]4. Billing Determinants'!$F$41*$D28,IF($E28="Non-RPP kWh",VLOOKUP(H$4,'[1]4. Billing Determinants'!$B$19:$R$41,6,0)/'[1]4. Billing Determinants'!$G$41*$D28,IF($E28="Distribution Rev.",VLOOKUP(H$4,'[1]4. Billing Determinants'!$B$19:$R$41,8,0)/'[1]4. Billing Determinants'!$I$41*$D28, VLOOKUP(H$4,'[1]4. Billing Determinants'!$B$19:$R$41,3,0)/'[1]4. Billing Determinants'!$D$41*$D28))))),0)</f>
        <v>0</v>
      </c>
      <c r="I28" s="180">
        <f>IFERROR(IF(I$4="",0,IF($E28="kWh",VLOOKUP(I$4,'[1]4. Billing Determinants'!$B$19:$R$41,4,0)/'[1]4. Billing Determinants'!$E$41*$D28,IF($E28="kW",VLOOKUP(I$4,'[1]4. Billing Determinants'!$B$19:$R$41,5,0)/'[1]4. Billing Determinants'!$F$41*$D28,IF($E28="Non-RPP kWh",VLOOKUP(I$4,'[1]4. Billing Determinants'!$B$19:$R$41,6,0)/'[1]4. Billing Determinants'!$G$41*$D28,IF($E28="Distribution Rev.",VLOOKUP(I$4,'[1]4. Billing Determinants'!$B$19:$R$41,8,0)/'[1]4. Billing Determinants'!$I$41*$D28, VLOOKUP(I$4,'[1]4. Billing Determinants'!$B$19:$R$41,3,0)/'[1]4. Billing Determinants'!$D$41*$D28))))),0)</f>
        <v>0</v>
      </c>
      <c r="J28" s="180">
        <f>IFERROR(IF(J$4="",0,IF($E28="kWh",VLOOKUP(J$4,'[1]4. Billing Determinants'!$B$19:$R$41,4,0)/'[1]4. Billing Determinants'!$E$41*$D28,IF($E28="kW",VLOOKUP(J$4,'[1]4. Billing Determinants'!$B$19:$R$41,5,0)/'[1]4. Billing Determinants'!$F$41*$D28,IF($E28="Non-RPP kWh",VLOOKUP(J$4,'[1]4. Billing Determinants'!$B$19:$R$41,6,0)/'[1]4. Billing Determinants'!$G$41*$D28,IF($E28="Distribution Rev.",VLOOKUP(J$4,'[1]4. Billing Determinants'!$B$19:$R$41,8,0)/'[1]4. Billing Determinants'!$I$41*$D28, VLOOKUP(J$4,'[1]4. Billing Determinants'!$B$19:$R$41,3,0)/'[1]4. Billing Determinants'!$D$41*$D28))))),0)</f>
        <v>0</v>
      </c>
      <c r="K28" s="180">
        <f>IFERROR(IF(K$4="",0,IF($E28="kWh",VLOOKUP(K$4,'[1]4. Billing Determinants'!$B$19:$R$41,4,0)/'[1]4. Billing Determinants'!$E$41*$D28,IF($E28="kW",VLOOKUP(K$4,'[1]4. Billing Determinants'!$B$19:$R$41,5,0)/'[1]4. Billing Determinants'!$F$41*$D28,IF($E28="Non-RPP kWh",VLOOKUP(K$4,'[1]4. Billing Determinants'!$B$19:$R$41,6,0)/'[1]4. Billing Determinants'!$G$41*$D28,IF($E28="Distribution Rev.",VLOOKUP(K$4,'[1]4. Billing Determinants'!$B$19:$R$41,8,0)/'[1]4. Billing Determinants'!$I$41*$D28, VLOOKUP(K$4,'[1]4. Billing Determinants'!$B$19:$R$41,3,0)/'[1]4. Billing Determinants'!$D$41*$D28))))),0)</f>
        <v>0</v>
      </c>
      <c r="L28" s="180">
        <f>IFERROR(IF(L$4="",0,IF($E28="kWh",VLOOKUP(L$4,'[1]4. Billing Determinants'!$B$19:$R$41,4,0)/'[1]4. Billing Determinants'!$E$41*$D28,IF($E28="kW",VLOOKUP(L$4,'[1]4. Billing Determinants'!$B$19:$R$41,5,0)/'[1]4. Billing Determinants'!$F$41*$D28,IF($E28="Non-RPP kWh",VLOOKUP(L$4,'[1]4. Billing Determinants'!$B$19:$R$41,6,0)/'[1]4. Billing Determinants'!$G$41*$D28,IF($E28="Distribution Rev.",VLOOKUP(L$4,'[1]4. Billing Determinants'!$B$19:$R$41,8,0)/'[1]4. Billing Determinants'!$I$41*$D28, VLOOKUP(L$4,'[1]4. Billing Determinants'!$B$19:$R$41,3,0)/'[1]4. Billing Determinants'!$D$41*$D28))))),0)</f>
        <v>0</v>
      </c>
      <c r="M28" s="180">
        <f>IFERROR(IF(M$4="",0,IF($E28="kWh",VLOOKUP(M$4,'[1]4. Billing Determinants'!$B$19:$R$41,4,0)/'[1]4. Billing Determinants'!$E$41*$D28,IF($E28="kW",VLOOKUP(M$4,'[1]4. Billing Determinants'!$B$19:$R$41,5,0)/'[1]4. Billing Determinants'!$F$41*$D28,IF($E28="Non-RPP kWh",VLOOKUP(M$4,'[1]4. Billing Determinants'!$B$19:$R$41,6,0)/'[1]4. Billing Determinants'!$G$41*$D28,IF($E28="Distribution Rev.",VLOOKUP(M$4,'[1]4. Billing Determinants'!$B$19:$R$41,8,0)/'[1]4. Billing Determinants'!$I$41*$D28, VLOOKUP(M$4,'[1]4. Billing Determinants'!$B$19:$R$41,3,0)/'[1]4. Billing Determinants'!$D$41*$D28))))),0)</f>
        <v>0</v>
      </c>
      <c r="N28" s="180">
        <f>IFERROR(IF(N$4="",0,IF($E28="kWh",VLOOKUP(N$4,'[1]4. Billing Determinants'!$B$19:$R$41,4,0)/'[1]4. Billing Determinants'!$E$41*$D28,IF($E28="kW",VLOOKUP(N$4,'[1]4. Billing Determinants'!$B$19:$R$41,5,0)/'[1]4. Billing Determinants'!$F$41*$D28,IF($E28="Non-RPP kWh",VLOOKUP(N$4,'[1]4. Billing Determinants'!$B$19:$R$41,6,0)/'[1]4. Billing Determinants'!$G$41*$D28,IF($E28="Distribution Rev.",VLOOKUP(N$4,'[1]4. Billing Determinants'!$B$19:$R$41,8,0)/'[1]4. Billing Determinants'!$I$41*$D28, VLOOKUP(N$4,'[1]4. Billing Determinants'!$B$19:$R$41,3,0)/'[1]4. Billing Determinants'!$D$41*$D28))))),0)</f>
        <v>0</v>
      </c>
      <c r="O28" s="180">
        <f>IFERROR(IF(O$4="",0,IF($E28="kWh",VLOOKUP(O$4,'[1]4. Billing Determinants'!$B$19:$R$41,4,0)/'[1]4. Billing Determinants'!$E$41*$D28,IF($E28="kW",VLOOKUP(O$4,'[1]4. Billing Determinants'!$B$19:$R$41,5,0)/'[1]4. Billing Determinants'!$F$41*$D28,IF($E28="Non-RPP kWh",VLOOKUP(O$4,'[1]4. Billing Determinants'!$B$19:$R$41,6,0)/'[1]4. Billing Determinants'!$G$41*$D28,IF($E28="Distribution Rev.",VLOOKUP(O$4,'[1]4. Billing Determinants'!$B$19:$R$41,8,0)/'[1]4. Billing Determinants'!$I$41*$D28, VLOOKUP(O$4,'[1]4. Billing Determinants'!$B$19:$R$41,3,0)/'[1]4. Billing Determinants'!$D$41*$D28))))),0)</f>
        <v>0</v>
      </c>
      <c r="P28" s="180">
        <f>IFERROR(IF(P$4="",0,IF($E28="kWh",VLOOKUP(P$4,'[1]4. Billing Determinants'!$B$19:$R$41,4,0)/'[1]4. Billing Determinants'!$E$41*$D28,IF($E28="kW",VLOOKUP(P$4,'[1]4. Billing Determinants'!$B$19:$R$41,5,0)/'[1]4. Billing Determinants'!$F$41*$D28,IF($E28="Non-RPP kWh",VLOOKUP(P$4,'[1]4. Billing Determinants'!$B$19:$R$41,6,0)/'[1]4. Billing Determinants'!$G$41*$D28,IF($E28="Distribution Rev.",VLOOKUP(P$4,'[1]4. Billing Determinants'!$B$19:$R$41,8,0)/'[1]4. Billing Determinants'!$I$41*$D28, VLOOKUP(P$4,'[1]4. Billing Determinants'!$B$19:$R$41,3,0)/'[1]4. Billing Determinants'!$D$41*$D28))))),0)</f>
        <v>0</v>
      </c>
      <c r="Q28" s="180">
        <f>IFERROR(IF(Q$4="",0,IF($E28="kWh",VLOOKUP(Q$4,'[1]4. Billing Determinants'!$B$19:$R$41,4,0)/'[1]4. Billing Determinants'!$E$41*$D28,IF($E28="kW",VLOOKUP(Q$4,'[1]4. Billing Determinants'!$B$19:$R$41,5,0)/'[1]4. Billing Determinants'!$F$41*$D28,IF($E28="Non-RPP kWh",VLOOKUP(Q$4,'[1]4. Billing Determinants'!$B$19:$R$41,6,0)/'[1]4. Billing Determinants'!$G$41*$D28,IF($E28="Distribution Rev.",VLOOKUP(Q$4,'[1]4. Billing Determinants'!$B$19:$R$41,8,0)/'[1]4. Billing Determinants'!$I$41*$D28, VLOOKUP(Q$4,'[1]4. Billing Determinants'!$B$19:$R$41,3,0)/'[1]4. Billing Determinants'!$D$41*$D28))))),0)</f>
        <v>0</v>
      </c>
      <c r="R28" s="180">
        <f>IFERROR(IF(R$4="",0,IF($E28="kWh",VLOOKUP(R$4,'[1]4. Billing Determinants'!$B$19:$R$41,4,0)/'[1]4. Billing Determinants'!$E$41*$D28,IF($E28="kW",VLOOKUP(R$4,'[1]4. Billing Determinants'!$B$19:$R$41,5,0)/'[1]4. Billing Determinants'!$F$41*$D28,IF($E28="Non-RPP kWh",VLOOKUP(R$4,'[1]4. Billing Determinants'!$B$19:$R$41,6,0)/'[1]4. Billing Determinants'!$G$41*$D28,IF($E28="Distribution Rev.",VLOOKUP(R$4,'[1]4. Billing Determinants'!$B$19:$R$41,8,0)/'[1]4. Billing Determinants'!$I$41*$D28, VLOOKUP(R$4,'[1]4. Billing Determinants'!$B$19:$R$41,3,0)/'[1]4. Billing Determinants'!$D$41*$D28))))),0)</f>
        <v>0</v>
      </c>
      <c r="S28" s="180">
        <f>IFERROR(IF(S$4="",0,IF($E28="kWh",VLOOKUP(S$4,'[1]4. Billing Determinants'!$B$19:$R$41,4,0)/'[1]4. Billing Determinants'!$E$41*$D28,IF($E28="kW",VLOOKUP(S$4,'[1]4. Billing Determinants'!$B$19:$R$41,5,0)/'[1]4. Billing Determinants'!$F$41*$D28,IF($E28="Non-RPP kWh",VLOOKUP(S$4,'[1]4. Billing Determinants'!$B$19:$R$41,6,0)/'[1]4. Billing Determinants'!$G$41*$D28,IF($E28="Distribution Rev.",VLOOKUP(S$4,'[1]4. Billing Determinants'!$B$19:$R$41,8,0)/'[1]4. Billing Determinants'!$I$41*$D28, VLOOKUP(S$4,'[1]4. Billing Determinants'!$B$19:$R$41,3,0)/'[1]4. Billing Determinants'!$D$41*$D28))))),0)</f>
        <v>0</v>
      </c>
      <c r="T28" s="180">
        <f>IFERROR(IF(T$4="",0,IF($E28="kWh",VLOOKUP(T$4,'[1]4. Billing Determinants'!$B$19:$R$41,4,0)/'[1]4. Billing Determinants'!$E$41*$D28,IF($E28="kW",VLOOKUP(T$4,'[1]4. Billing Determinants'!$B$19:$R$41,5,0)/'[1]4. Billing Determinants'!$F$41*$D28,IF($E28="Non-RPP kWh",VLOOKUP(T$4,'[1]4. Billing Determinants'!$B$19:$R$41,6,0)/'[1]4. Billing Determinants'!$G$41*$D28,IF($E28="Distribution Rev.",VLOOKUP(T$4,'[1]4. Billing Determinants'!$B$19:$R$41,8,0)/'[1]4. Billing Determinants'!$I$41*$D28, VLOOKUP(T$4,'[1]4. Billing Determinants'!$B$19:$R$41,3,0)/'[1]4. Billing Determinants'!$D$41*$D28))))),0)</f>
        <v>0</v>
      </c>
      <c r="U28" s="180">
        <f>IFERROR(IF(U$4="",0,IF($E28="kWh",VLOOKUP(U$4,'[1]4. Billing Determinants'!$B$19:$R$41,4,0)/'[1]4. Billing Determinants'!$E$41*$D28,IF($E28="kW",VLOOKUP(U$4,'[1]4. Billing Determinants'!$B$19:$R$41,5,0)/'[1]4. Billing Determinants'!$F$41*$D28,IF($E28="Non-RPP kWh",VLOOKUP(U$4,'[1]4. Billing Determinants'!$B$19:$R$41,6,0)/'[1]4. Billing Determinants'!$G$41*$D28,IF($E28="Distribution Rev.",VLOOKUP(U$4,'[1]4. Billing Determinants'!$B$19:$R$41,8,0)/'[1]4. Billing Determinants'!$I$41*$D28, VLOOKUP(U$4,'[1]4. Billing Determinants'!$B$19:$R$41,3,0)/'[1]4. Billing Determinants'!$D$41*$D28))))),0)</f>
        <v>0</v>
      </c>
      <c r="V28" s="180">
        <f>IFERROR(IF(V$4="",0,IF($E28="kWh",VLOOKUP(V$4,'[1]4. Billing Determinants'!$B$19:$R$41,4,0)/'[1]4. Billing Determinants'!$E$41*$D28,IF($E28="kW",VLOOKUP(V$4,'[1]4. Billing Determinants'!$B$19:$R$41,5,0)/'[1]4. Billing Determinants'!$F$41*$D28,IF($E28="Non-RPP kWh",VLOOKUP(V$4,'[1]4. Billing Determinants'!$B$19:$R$41,6,0)/'[1]4. Billing Determinants'!$G$41*$D28,IF($E28="Distribution Rev.",VLOOKUP(V$4,'[1]4. Billing Determinants'!$B$19:$R$41,8,0)/'[1]4. Billing Determinants'!$I$41*$D28, VLOOKUP(V$4,'[1]4. Billing Determinants'!$B$19:$R$41,3,0)/'[1]4. Billing Determinants'!$D$41*$D28))))),0)</f>
        <v>0</v>
      </c>
      <c r="W28" s="180">
        <f>IFERROR(IF(W$4="",0,IF($E28="kWh",VLOOKUP(W$4,'[1]4. Billing Determinants'!$B$19:$R$41,4,0)/'[1]4. Billing Determinants'!$E$41*$D28,IF($E28="kW",VLOOKUP(W$4,'[1]4. Billing Determinants'!$B$19:$R$41,5,0)/'[1]4. Billing Determinants'!$F$41*$D28,IF($E28="Non-RPP kWh",VLOOKUP(W$4,'[1]4. Billing Determinants'!$B$19:$R$41,6,0)/'[1]4. Billing Determinants'!$G$41*$D28,IF($E28="Distribution Rev.",VLOOKUP(W$4,'[1]4. Billing Determinants'!$B$19:$R$41,8,0)/'[1]4. Billing Determinants'!$I$41*$D28, VLOOKUP(W$4,'[1]4. Billing Determinants'!$B$19:$R$41,3,0)/'[1]4. Billing Determinants'!$D$41*$D28))))),0)</f>
        <v>0</v>
      </c>
      <c r="X28" s="180">
        <f>IFERROR(IF(X$4="",0,IF($E28="kWh",VLOOKUP(X$4,'[1]4. Billing Determinants'!$B$19:$R$41,4,0)/'[1]4. Billing Determinants'!$E$41*$D28,IF($E28="kW",VLOOKUP(X$4,'[1]4. Billing Determinants'!$B$19:$R$41,5,0)/'[1]4. Billing Determinants'!$F$41*$D28,IF($E28="Non-RPP kWh",VLOOKUP(X$4,'[1]4. Billing Determinants'!$B$19:$R$41,6,0)/'[1]4. Billing Determinants'!$G$41*$D28,IF($E28="Distribution Rev.",VLOOKUP(X$4,'[1]4. Billing Determinants'!$B$19:$R$41,8,0)/'[1]4. Billing Determinants'!$I$41*$D28, VLOOKUP(X$4,'[1]4. Billing Determinants'!$B$19:$R$41,3,0)/'[1]4. Billing Determinants'!$D$41*$D28))))),0)</f>
        <v>0</v>
      </c>
      <c r="Y28" s="180">
        <f>IFERROR(IF(Y$4="",0,IF($E28="kWh",VLOOKUP(Y$4,'[1]4. Billing Determinants'!$B$19:$R$41,4,0)/'[1]4. Billing Determinants'!$E$41*$D28,IF($E28="kW",VLOOKUP(Y$4,'[1]4. Billing Determinants'!$B$19:$R$41,5,0)/'[1]4. Billing Determinants'!$F$41*$D28,IF($E28="Non-RPP kWh",VLOOKUP(Y$4,'[1]4. Billing Determinants'!$B$19:$R$41,6,0)/'[1]4. Billing Determinants'!$G$41*$D28,IF($E28="Distribution Rev.",VLOOKUP(Y$4,'[1]4. Billing Determinants'!$B$19:$R$41,8,0)/'[1]4. Billing Determinants'!$I$41*$D28, VLOOKUP(Y$4,'[1]4. Billing Determinants'!$B$19:$R$41,3,0)/'[1]4. Billing Determinants'!$D$41*$D28))))),0)</f>
        <v>0</v>
      </c>
    </row>
    <row r="29" spans="1:25">
      <c r="B29" s="193">
        <f>IF('[1]2b. Continuity Schedule'!C55="","",'[1]2b. Continuity Schedule'!C55)</f>
        <v>0</v>
      </c>
      <c r="C29" s="179">
        <v>1508</v>
      </c>
      <c r="D29" s="180"/>
      <c r="E29" s="181" t="s">
        <v>328</v>
      </c>
      <c r="F29" s="180">
        <f>IFERROR(IF(F$4="",0,IF($E29="kWh",VLOOKUP(F$4,'[1]4. Billing Determinants'!$B$19:$R$41,4,0)/'[1]4. Billing Determinants'!$E$41*$D29,IF($E29="kW",VLOOKUP(F$4,'[1]4. Billing Determinants'!$B$19:$R$41,5,0)/'[1]4. Billing Determinants'!$F$41*$D29,IF($E29="Non-RPP kWh",VLOOKUP(F$4,'[1]4. Billing Determinants'!$B$19:$R$41,6,0)/'[1]4. Billing Determinants'!$G$41*$D29,IF($E29="Distribution Rev.",VLOOKUP(F$4,'[1]4. Billing Determinants'!$B$19:$R$41,8,0)/'[1]4. Billing Determinants'!$I$41*$D29, VLOOKUP(F$4,'[1]4. Billing Determinants'!$B$19:$R$41,3,0)/'[1]4. Billing Determinants'!$D$41*$D29))))),0)</f>
        <v>0</v>
      </c>
      <c r="G29" s="180">
        <f>IFERROR(IF(G$4="",0,IF($E29="kWh",VLOOKUP(G$4,'[1]4. Billing Determinants'!$B$19:$R$41,4,0)/'[1]4. Billing Determinants'!$E$41*$D29,IF($E29="kW",VLOOKUP(G$4,'[1]4. Billing Determinants'!$B$19:$R$41,5,0)/'[1]4. Billing Determinants'!$F$41*$D29,IF($E29="Non-RPP kWh",VLOOKUP(G$4,'[1]4. Billing Determinants'!$B$19:$R$41,6,0)/'[1]4. Billing Determinants'!$G$41*$D29,IF($E29="Distribution Rev.",VLOOKUP(G$4,'[1]4. Billing Determinants'!$B$19:$R$41,8,0)/'[1]4. Billing Determinants'!$I$41*$D29, VLOOKUP(G$4,'[1]4. Billing Determinants'!$B$19:$R$41,3,0)/'[1]4. Billing Determinants'!$D$41*$D29))))),0)</f>
        <v>0</v>
      </c>
      <c r="H29" s="180">
        <f>IFERROR(IF(H$4="",0,IF($E29="kWh",VLOOKUP(H$4,'[1]4. Billing Determinants'!$B$19:$R$41,4,0)/'[1]4. Billing Determinants'!$E$41*$D29,IF($E29="kW",VLOOKUP(H$4,'[1]4. Billing Determinants'!$B$19:$R$41,5,0)/'[1]4. Billing Determinants'!$F$41*$D29,IF($E29="Non-RPP kWh",VLOOKUP(H$4,'[1]4. Billing Determinants'!$B$19:$R$41,6,0)/'[1]4. Billing Determinants'!$G$41*$D29,IF($E29="Distribution Rev.",VLOOKUP(H$4,'[1]4. Billing Determinants'!$B$19:$R$41,8,0)/'[1]4. Billing Determinants'!$I$41*$D29, VLOOKUP(H$4,'[1]4. Billing Determinants'!$B$19:$R$41,3,0)/'[1]4. Billing Determinants'!$D$41*$D29))))),0)</f>
        <v>0</v>
      </c>
      <c r="I29" s="180">
        <f>IFERROR(IF(I$4="",0,IF($E29="kWh",VLOOKUP(I$4,'[1]4. Billing Determinants'!$B$19:$R$41,4,0)/'[1]4. Billing Determinants'!$E$41*$D29,IF($E29="kW",VLOOKUP(I$4,'[1]4. Billing Determinants'!$B$19:$R$41,5,0)/'[1]4. Billing Determinants'!$F$41*$D29,IF($E29="Non-RPP kWh",VLOOKUP(I$4,'[1]4. Billing Determinants'!$B$19:$R$41,6,0)/'[1]4. Billing Determinants'!$G$41*$D29,IF($E29="Distribution Rev.",VLOOKUP(I$4,'[1]4. Billing Determinants'!$B$19:$R$41,8,0)/'[1]4. Billing Determinants'!$I$41*$D29, VLOOKUP(I$4,'[1]4. Billing Determinants'!$B$19:$R$41,3,0)/'[1]4. Billing Determinants'!$D$41*$D29))))),0)</f>
        <v>0</v>
      </c>
      <c r="J29" s="180">
        <f>IFERROR(IF(J$4="",0,IF($E29="kWh",VLOOKUP(J$4,'[1]4. Billing Determinants'!$B$19:$R$41,4,0)/'[1]4. Billing Determinants'!$E$41*$D29,IF($E29="kW",VLOOKUP(J$4,'[1]4. Billing Determinants'!$B$19:$R$41,5,0)/'[1]4. Billing Determinants'!$F$41*$D29,IF($E29="Non-RPP kWh",VLOOKUP(J$4,'[1]4. Billing Determinants'!$B$19:$R$41,6,0)/'[1]4. Billing Determinants'!$G$41*$D29,IF($E29="Distribution Rev.",VLOOKUP(J$4,'[1]4. Billing Determinants'!$B$19:$R$41,8,0)/'[1]4. Billing Determinants'!$I$41*$D29, VLOOKUP(J$4,'[1]4. Billing Determinants'!$B$19:$R$41,3,0)/'[1]4. Billing Determinants'!$D$41*$D29))))),0)</f>
        <v>0</v>
      </c>
      <c r="K29" s="180">
        <f>IFERROR(IF(K$4="",0,IF($E29="kWh",VLOOKUP(K$4,'[1]4. Billing Determinants'!$B$19:$R$41,4,0)/'[1]4. Billing Determinants'!$E$41*$D29,IF($E29="kW",VLOOKUP(K$4,'[1]4. Billing Determinants'!$B$19:$R$41,5,0)/'[1]4. Billing Determinants'!$F$41*$D29,IF($E29="Non-RPP kWh",VLOOKUP(K$4,'[1]4. Billing Determinants'!$B$19:$R$41,6,0)/'[1]4. Billing Determinants'!$G$41*$D29,IF($E29="Distribution Rev.",VLOOKUP(K$4,'[1]4. Billing Determinants'!$B$19:$R$41,8,0)/'[1]4. Billing Determinants'!$I$41*$D29, VLOOKUP(K$4,'[1]4. Billing Determinants'!$B$19:$R$41,3,0)/'[1]4. Billing Determinants'!$D$41*$D29))))),0)</f>
        <v>0</v>
      </c>
      <c r="L29" s="180">
        <f>IFERROR(IF(L$4="",0,IF($E29="kWh",VLOOKUP(L$4,'[1]4. Billing Determinants'!$B$19:$R$41,4,0)/'[1]4. Billing Determinants'!$E$41*$D29,IF($E29="kW",VLOOKUP(L$4,'[1]4. Billing Determinants'!$B$19:$R$41,5,0)/'[1]4. Billing Determinants'!$F$41*$D29,IF($E29="Non-RPP kWh",VLOOKUP(L$4,'[1]4. Billing Determinants'!$B$19:$R$41,6,0)/'[1]4. Billing Determinants'!$G$41*$D29,IF($E29="Distribution Rev.",VLOOKUP(L$4,'[1]4. Billing Determinants'!$B$19:$R$41,8,0)/'[1]4. Billing Determinants'!$I$41*$D29, VLOOKUP(L$4,'[1]4. Billing Determinants'!$B$19:$R$41,3,0)/'[1]4. Billing Determinants'!$D$41*$D29))))),0)</f>
        <v>0</v>
      </c>
      <c r="M29" s="180">
        <f>IFERROR(IF(M$4="",0,IF($E29="kWh",VLOOKUP(M$4,'[1]4. Billing Determinants'!$B$19:$R$41,4,0)/'[1]4. Billing Determinants'!$E$41*$D29,IF($E29="kW",VLOOKUP(M$4,'[1]4. Billing Determinants'!$B$19:$R$41,5,0)/'[1]4. Billing Determinants'!$F$41*$D29,IF($E29="Non-RPP kWh",VLOOKUP(M$4,'[1]4. Billing Determinants'!$B$19:$R$41,6,0)/'[1]4. Billing Determinants'!$G$41*$D29,IF($E29="Distribution Rev.",VLOOKUP(M$4,'[1]4. Billing Determinants'!$B$19:$R$41,8,0)/'[1]4. Billing Determinants'!$I$41*$D29, VLOOKUP(M$4,'[1]4. Billing Determinants'!$B$19:$R$41,3,0)/'[1]4. Billing Determinants'!$D$41*$D29))))),0)</f>
        <v>0</v>
      </c>
      <c r="N29" s="180">
        <f>IFERROR(IF(N$4="",0,IF($E29="kWh",VLOOKUP(N$4,'[1]4. Billing Determinants'!$B$19:$R$41,4,0)/'[1]4. Billing Determinants'!$E$41*$D29,IF($E29="kW",VLOOKUP(N$4,'[1]4. Billing Determinants'!$B$19:$R$41,5,0)/'[1]4. Billing Determinants'!$F$41*$D29,IF($E29="Non-RPP kWh",VLOOKUP(N$4,'[1]4. Billing Determinants'!$B$19:$R$41,6,0)/'[1]4. Billing Determinants'!$G$41*$D29,IF($E29="Distribution Rev.",VLOOKUP(N$4,'[1]4. Billing Determinants'!$B$19:$R$41,8,0)/'[1]4. Billing Determinants'!$I$41*$D29, VLOOKUP(N$4,'[1]4. Billing Determinants'!$B$19:$R$41,3,0)/'[1]4. Billing Determinants'!$D$41*$D29))))),0)</f>
        <v>0</v>
      </c>
      <c r="O29" s="180">
        <f>IFERROR(IF(O$4="",0,IF($E29="kWh",VLOOKUP(O$4,'[1]4. Billing Determinants'!$B$19:$R$41,4,0)/'[1]4. Billing Determinants'!$E$41*$D29,IF($E29="kW",VLOOKUP(O$4,'[1]4. Billing Determinants'!$B$19:$R$41,5,0)/'[1]4. Billing Determinants'!$F$41*$D29,IF($E29="Non-RPP kWh",VLOOKUP(O$4,'[1]4. Billing Determinants'!$B$19:$R$41,6,0)/'[1]4. Billing Determinants'!$G$41*$D29,IF($E29="Distribution Rev.",VLOOKUP(O$4,'[1]4. Billing Determinants'!$B$19:$R$41,8,0)/'[1]4. Billing Determinants'!$I$41*$D29, VLOOKUP(O$4,'[1]4. Billing Determinants'!$B$19:$R$41,3,0)/'[1]4. Billing Determinants'!$D$41*$D29))))),0)</f>
        <v>0</v>
      </c>
      <c r="P29" s="180">
        <f>IFERROR(IF(P$4="",0,IF($E29="kWh",VLOOKUP(P$4,'[1]4. Billing Determinants'!$B$19:$R$41,4,0)/'[1]4. Billing Determinants'!$E$41*$D29,IF($E29="kW",VLOOKUP(P$4,'[1]4. Billing Determinants'!$B$19:$R$41,5,0)/'[1]4. Billing Determinants'!$F$41*$D29,IF($E29="Non-RPP kWh",VLOOKUP(P$4,'[1]4. Billing Determinants'!$B$19:$R$41,6,0)/'[1]4. Billing Determinants'!$G$41*$D29,IF($E29="Distribution Rev.",VLOOKUP(P$4,'[1]4. Billing Determinants'!$B$19:$R$41,8,0)/'[1]4. Billing Determinants'!$I$41*$D29, VLOOKUP(P$4,'[1]4. Billing Determinants'!$B$19:$R$41,3,0)/'[1]4. Billing Determinants'!$D$41*$D29))))),0)</f>
        <v>0</v>
      </c>
      <c r="Q29" s="180">
        <f>IFERROR(IF(Q$4="",0,IF($E29="kWh",VLOOKUP(Q$4,'[1]4. Billing Determinants'!$B$19:$R$41,4,0)/'[1]4. Billing Determinants'!$E$41*$D29,IF($E29="kW",VLOOKUP(Q$4,'[1]4. Billing Determinants'!$B$19:$R$41,5,0)/'[1]4. Billing Determinants'!$F$41*$D29,IF($E29="Non-RPP kWh",VLOOKUP(Q$4,'[1]4. Billing Determinants'!$B$19:$R$41,6,0)/'[1]4. Billing Determinants'!$G$41*$D29,IF($E29="Distribution Rev.",VLOOKUP(Q$4,'[1]4. Billing Determinants'!$B$19:$R$41,8,0)/'[1]4. Billing Determinants'!$I$41*$D29, VLOOKUP(Q$4,'[1]4. Billing Determinants'!$B$19:$R$41,3,0)/'[1]4. Billing Determinants'!$D$41*$D29))))),0)</f>
        <v>0</v>
      </c>
      <c r="R29" s="180">
        <f>IFERROR(IF(R$4="",0,IF($E29="kWh",VLOOKUP(R$4,'[1]4. Billing Determinants'!$B$19:$R$41,4,0)/'[1]4. Billing Determinants'!$E$41*$D29,IF($E29="kW",VLOOKUP(R$4,'[1]4. Billing Determinants'!$B$19:$R$41,5,0)/'[1]4. Billing Determinants'!$F$41*$D29,IF($E29="Non-RPP kWh",VLOOKUP(R$4,'[1]4. Billing Determinants'!$B$19:$R$41,6,0)/'[1]4. Billing Determinants'!$G$41*$D29,IF($E29="Distribution Rev.",VLOOKUP(R$4,'[1]4. Billing Determinants'!$B$19:$R$41,8,0)/'[1]4. Billing Determinants'!$I$41*$D29, VLOOKUP(R$4,'[1]4. Billing Determinants'!$B$19:$R$41,3,0)/'[1]4. Billing Determinants'!$D$41*$D29))))),0)</f>
        <v>0</v>
      </c>
      <c r="S29" s="180">
        <f>IFERROR(IF(S$4="",0,IF($E29="kWh",VLOOKUP(S$4,'[1]4. Billing Determinants'!$B$19:$R$41,4,0)/'[1]4. Billing Determinants'!$E$41*$D29,IF($E29="kW",VLOOKUP(S$4,'[1]4. Billing Determinants'!$B$19:$R$41,5,0)/'[1]4. Billing Determinants'!$F$41*$D29,IF($E29="Non-RPP kWh",VLOOKUP(S$4,'[1]4. Billing Determinants'!$B$19:$R$41,6,0)/'[1]4. Billing Determinants'!$G$41*$D29,IF($E29="Distribution Rev.",VLOOKUP(S$4,'[1]4. Billing Determinants'!$B$19:$R$41,8,0)/'[1]4. Billing Determinants'!$I$41*$D29, VLOOKUP(S$4,'[1]4. Billing Determinants'!$B$19:$R$41,3,0)/'[1]4. Billing Determinants'!$D$41*$D29))))),0)</f>
        <v>0</v>
      </c>
      <c r="T29" s="180">
        <f>IFERROR(IF(T$4="",0,IF($E29="kWh",VLOOKUP(T$4,'[1]4. Billing Determinants'!$B$19:$R$41,4,0)/'[1]4. Billing Determinants'!$E$41*$D29,IF($E29="kW",VLOOKUP(T$4,'[1]4. Billing Determinants'!$B$19:$R$41,5,0)/'[1]4. Billing Determinants'!$F$41*$D29,IF($E29="Non-RPP kWh",VLOOKUP(T$4,'[1]4. Billing Determinants'!$B$19:$R$41,6,0)/'[1]4. Billing Determinants'!$G$41*$D29,IF($E29="Distribution Rev.",VLOOKUP(T$4,'[1]4. Billing Determinants'!$B$19:$R$41,8,0)/'[1]4. Billing Determinants'!$I$41*$D29, VLOOKUP(T$4,'[1]4. Billing Determinants'!$B$19:$R$41,3,0)/'[1]4. Billing Determinants'!$D$41*$D29))))),0)</f>
        <v>0</v>
      </c>
      <c r="U29" s="180">
        <f>IFERROR(IF(U$4="",0,IF($E29="kWh",VLOOKUP(U$4,'[1]4. Billing Determinants'!$B$19:$R$41,4,0)/'[1]4. Billing Determinants'!$E$41*$D29,IF($E29="kW",VLOOKUP(U$4,'[1]4. Billing Determinants'!$B$19:$R$41,5,0)/'[1]4. Billing Determinants'!$F$41*$D29,IF($E29="Non-RPP kWh",VLOOKUP(U$4,'[1]4. Billing Determinants'!$B$19:$R$41,6,0)/'[1]4. Billing Determinants'!$G$41*$D29,IF($E29="Distribution Rev.",VLOOKUP(U$4,'[1]4. Billing Determinants'!$B$19:$R$41,8,0)/'[1]4. Billing Determinants'!$I$41*$D29, VLOOKUP(U$4,'[1]4. Billing Determinants'!$B$19:$R$41,3,0)/'[1]4. Billing Determinants'!$D$41*$D29))))),0)</f>
        <v>0</v>
      </c>
      <c r="V29" s="180">
        <f>IFERROR(IF(V$4="",0,IF($E29="kWh",VLOOKUP(V$4,'[1]4. Billing Determinants'!$B$19:$R$41,4,0)/'[1]4. Billing Determinants'!$E$41*$D29,IF($E29="kW",VLOOKUP(V$4,'[1]4. Billing Determinants'!$B$19:$R$41,5,0)/'[1]4. Billing Determinants'!$F$41*$D29,IF($E29="Non-RPP kWh",VLOOKUP(V$4,'[1]4. Billing Determinants'!$B$19:$R$41,6,0)/'[1]4. Billing Determinants'!$G$41*$D29,IF($E29="Distribution Rev.",VLOOKUP(V$4,'[1]4. Billing Determinants'!$B$19:$R$41,8,0)/'[1]4. Billing Determinants'!$I$41*$D29, VLOOKUP(V$4,'[1]4. Billing Determinants'!$B$19:$R$41,3,0)/'[1]4. Billing Determinants'!$D$41*$D29))))),0)</f>
        <v>0</v>
      </c>
      <c r="W29" s="180">
        <f>IFERROR(IF(W$4="",0,IF($E29="kWh",VLOOKUP(W$4,'[1]4. Billing Determinants'!$B$19:$R$41,4,0)/'[1]4. Billing Determinants'!$E$41*$D29,IF($E29="kW",VLOOKUP(W$4,'[1]4. Billing Determinants'!$B$19:$R$41,5,0)/'[1]4. Billing Determinants'!$F$41*$D29,IF($E29="Non-RPP kWh",VLOOKUP(W$4,'[1]4. Billing Determinants'!$B$19:$R$41,6,0)/'[1]4. Billing Determinants'!$G$41*$D29,IF($E29="Distribution Rev.",VLOOKUP(W$4,'[1]4. Billing Determinants'!$B$19:$R$41,8,0)/'[1]4. Billing Determinants'!$I$41*$D29, VLOOKUP(W$4,'[1]4. Billing Determinants'!$B$19:$R$41,3,0)/'[1]4. Billing Determinants'!$D$41*$D29))))),0)</f>
        <v>0</v>
      </c>
      <c r="X29" s="180">
        <f>IFERROR(IF(X$4="",0,IF($E29="kWh",VLOOKUP(X$4,'[1]4. Billing Determinants'!$B$19:$R$41,4,0)/'[1]4. Billing Determinants'!$E$41*$D29,IF($E29="kW",VLOOKUP(X$4,'[1]4. Billing Determinants'!$B$19:$R$41,5,0)/'[1]4. Billing Determinants'!$F$41*$D29,IF($E29="Non-RPP kWh",VLOOKUP(X$4,'[1]4. Billing Determinants'!$B$19:$R$41,6,0)/'[1]4. Billing Determinants'!$G$41*$D29,IF($E29="Distribution Rev.",VLOOKUP(X$4,'[1]4. Billing Determinants'!$B$19:$R$41,8,0)/'[1]4. Billing Determinants'!$I$41*$D29, VLOOKUP(X$4,'[1]4. Billing Determinants'!$B$19:$R$41,3,0)/'[1]4. Billing Determinants'!$D$41*$D29))))),0)</f>
        <v>0</v>
      </c>
      <c r="Y29" s="180">
        <f>IFERROR(IF(Y$4="",0,IF($E29="kWh",VLOOKUP(Y$4,'[1]4. Billing Determinants'!$B$19:$R$41,4,0)/'[1]4. Billing Determinants'!$E$41*$D29,IF($E29="kW",VLOOKUP(Y$4,'[1]4. Billing Determinants'!$B$19:$R$41,5,0)/'[1]4. Billing Determinants'!$F$41*$D29,IF($E29="Non-RPP kWh",VLOOKUP(Y$4,'[1]4. Billing Determinants'!$B$19:$R$41,6,0)/'[1]4. Billing Determinants'!$G$41*$D29,IF($E29="Distribution Rev.",VLOOKUP(Y$4,'[1]4. Billing Determinants'!$B$19:$R$41,8,0)/'[1]4. Billing Determinants'!$I$41*$D29, VLOOKUP(Y$4,'[1]4. Billing Determinants'!$B$19:$R$41,3,0)/'[1]4. Billing Determinants'!$D$41*$D29))))),0)</f>
        <v>0</v>
      </c>
    </row>
    <row r="30" spans="1:25">
      <c r="B30" s="193">
        <f>IF('[1]2b. Continuity Schedule'!C56="","",'[1]2b. Continuity Schedule'!C56)</f>
        <v>0</v>
      </c>
      <c r="C30" s="179">
        <v>1508</v>
      </c>
      <c r="D30" s="180"/>
      <c r="E30" s="181" t="s">
        <v>328</v>
      </c>
      <c r="F30" s="180">
        <f>IFERROR(IF(F$4="",0,IF($E30="kWh",VLOOKUP(F$4,'[1]4. Billing Determinants'!$B$19:$R$41,4,0)/'[1]4. Billing Determinants'!$E$41*$D30,IF($E30="kW",VLOOKUP(F$4,'[1]4. Billing Determinants'!$B$19:$R$41,5,0)/'[1]4. Billing Determinants'!$F$41*$D30,IF($E30="Non-RPP kWh",VLOOKUP(F$4,'[1]4. Billing Determinants'!$B$19:$R$41,6,0)/'[1]4. Billing Determinants'!$G$41*$D30,IF($E30="Distribution Rev.",VLOOKUP(F$4,'[1]4. Billing Determinants'!$B$19:$R$41,8,0)/'[1]4. Billing Determinants'!$I$41*$D30, VLOOKUP(F$4,'[1]4. Billing Determinants'!$B$19:$R$41,3,0)/'[1]4. Billing Determinants'!$D$41*$D30))))),0)</f>
        <v>0</v>
      </c>
      <c r="G30" s="180">
        <f>IFERROR(IF(G$4="",0,IF($E30="kWh",VLOOKUP(G$4,'[1]4. Billing Determinants'!$B$19:$R$41,4,0)/'[1]4. Billing Determinants'!$E$41*$D30,IF($E30="kW",VLOOKUP(G$4,'[1]4. Billing Determinants'!$B$19:$R$41,5,0)/'[1]4. Billing Determinants'!$F$41*$D30,IF($E30="Non-RPP kWh",VLOOKUP(G$4,'[1]4. Billing Determinants'!$B$19:$R$41,6,0)/'[1]4. Billing Determinants'!$G$41*$D30,IF($E30="Distribution Rev.",VLOOKUP(G$4,'[1]4. Billing Determinants'!$B$19:$R$41,8,0)/'[1]4. Billing Determinants'!$I$41*$D30, VLOOKUP(G$4,'[1]4. Billing Determinants'!$B$19:$R$41,3,0)/'[1]4. Billing Determinants'!$D$41*$D30))))),0)</f>
        <v>0</v>
      </c>
      <c r="H30" s="180">
        <f>IFERROR(IF(H$4="",0,IF($E30="kWh",VLOOKUP(H$4,'[1]4. Billing Determinants'!$B$19:$R$41,4,0)/'[1]4. Billing Determinants'!$E$41*$D30,IF($E30="kW",VLOOKUP(H$4,'[1]4. Billing Determinants'!$B$19:$R$41,5,0)/'[1]4. Billing Determinants'!$F$41*$D30,IF($E30="Non-RPP kWh",VLOOKUP(H$4,'[1]4. Billing Determinants'!$B$19:$R$41,6,0)/'[1]4. Billing Determinants'!$G$41*$D30,IF($E30="Distribution Rev.",VLOOKUP(H$4,'[1]4. Billing Determinants'!$B$19:$R$41,8,0)/'[1]4. Billing Determinants'!$I$41*$D30, VLOOKUP(H$4,'[1]4. Billing Determinants'!$B$19:$R$41,3,0)/'[1]4. Billing Determinants'!$D$41*$D30))))),0)</f>
        <v>0</v>
      </c>
      <c r="I30" s="180">
        <f>IFERROR(IF(I$4="",0,IF($E30="kWh",VLOOKUP(I$4,'[1]4. Billing Determinants'!$B$19:$R$41,4,0)/'[1]4. Billing Determinants'!$E$41*$D30,IF($E30="kW",VLOOKUP(I$4,'[1]4. Billing Determinants'!$B$19:$R$41,5,0)/'[1]4. Billing Determinants'!$F$41*$D30,IF($E30="Non-RPP kWh",VLOOKUP(I$4,'[1]4. Billing Determinants'!$B$19:$R$41,6,0)/'[1]4. Billing Determinants'!$G$41*$D30,IF($E30="Distribution Rev.",VLOOKUP(I$4,'[1]4. Billing Determinants'!$B$19:$R$41,8,0)/'[1]4. Billing Determinants'!$I$41*$D30, VLOOKUP(I$4,'[1]4. Billing Determinants'!$B$19:$R$41,3,0)/'[1]4. Billing Determinants'!$D$41*$D30))))),0)</f>
        <v>0</v>
      </c>
      <c r="J30" s="180">
        <f>IFERROR(IF(J$4="",0,IF($E30="kWh",VLOOKUP(J$4,'[1]4. Billing Determinants'!$B$19:$R$41,4,0)/'[1]4. Billing Determinants'!$E$41*$D30,IF($E30="kW",VLOOKUP(J$4,'[1]4. Billing Determinants'!$B$19:$R$41,5,0)/'[1]4. Billing Determinants'!$F$41*$D30,IF($E30="Non-RPP kWh",VLOOKUP(J$4,'[1]4. Billing Determinants'!$B$19:$R$41,6,0)/'[1]4. Billing Determinants'!$G$41*$D30,IF($E30="Distribution Rev.",VLOOKUP(J$4,'[1]4. Billing Determinants'!$B$19:$R$41,8,0)/'[1]4. Billing Determinants'!$I$41*$D30, VLOOKUP(J$4,'[1]4. Billing Determinants'!$B$19:$R$41,3,0)/'[1]4. Billing Determinants'!$D$41*$D30))))),0)</f>
        <v>0</v>
      </c>
      <c r="K30" s="180">
        <f>IFERROR(IF(K$4="",0,IF($E30="kWh",VLOOKUP(K$4,'[1]4. Billing Determinants'!$B$19:$R$41,4,0)/'[1]4. Billing Determinants'!$E$41*$D30,IF($E30="kW",VLOOKUP(K$4,'[1]4. Billing Determinants'!$B$19:$R$41,5,0)/'[1]4. Billing Determinants'!$F$41*$D30,IF($E30="Non-RPP kWh",VLOOKUP(K$4,'[1]4. Billing Determinants'!$B$19:$R$41,6,0)/'[1]4. Billing Determinants'!$G$41*$D30,IF($E30="Distribution Rev.",VLOOKUP(K$4,'[1]4. Billing Determinants'!$B$19:$R$41,8,0)/'[1]4. Billing Determinants'!$I$41*$D30, VLOOKUP(K$4,'[1]4. Billing Determinants'!$B$19:$R$41,3,0)/'[1]4. Billing Determinants'!$D$41*$D30))))),0)</f>
        <v>0</v>
      </c>
      <c r="L30" s="180">
        <f>IFERROR(IF(L$4="",0,IF($E30="kWh",VLOOKUP(L$4,'[1]4. Billing Determinants'!$B$19:$R$41,4,0)/'[1]4. Billing Determinants'!$E$41*$D30,IF($E30="kW",VLOOKUP(L$4,'[1]4. Billing Determinants'!$B$19:$R$41,5,0)/'[1]4. Billing Determinants'!$F$41*$D30,IF($E30="Non-RPP kWh",VLOOKUP(L$4,'[1]4. Billing Determinants'!$B$19:$R$41,6,0)/'[1]4. Billing Determinants'!$G$41*$D30,IF($E30="Distribution Rev.",VLOOKUP(L$4,'[1]4. Billing Determinants'!$B$19:$R$41,8,0)/'[1]4. Billing Determinants'!$I$41*$D30, VLOOKUP(L$4,'[1]4. Billing Determinants'!$B$19:$R$41,3,0)/'[1]4. Billing Determinants'!$D$41*$D30))))),0)</f>
        <v>0</v>
      </c>
      <c r="M30" s="180">
        <f>IFERROR(IF(M$4="",0,IF($E30="kWh",VLOOKUP(M$4,'[1]4. Billing Determinants'!$B$19:$R$41,4,0)/'[1]4. Billing Determinants'!$E$41*$D30,IF($E30="kW",VLOOKUP(M$4,'[1]4. Billing Determinants'!$B$19:$R$41,5,0)/'[1]4. Billing Determinants'!$F$41*$D30,IF($E30="Non-RPP kWh",VLOOKUP(M$4,'[1]4. Billing Determinants'!$B$19:$R$41,6,0)/'[1]4. Billing Determinants'!$G$41*$D30,IF($E30="Distribution Rev.",VLOOKUP(M$4,'[1]4. Billing Determinants'!$B$19:$R$41,8,0)/'[1]4. Billing Determinants'!$I$41*$D30, VLOOKUP(M$4,'[1]4. Billing Determinants'!$B$19:$R$41,3,0)/'[1]4. Billing Determinants'!$D$41*$D30))))),0)</f>
        <v>0</v>
      </c>
      <c r="N30" s="180">
        <f>IFERROR(IF(N$4="",0,IF($E30="kWh",VLOOKUP(N$4,'[1]4. Billing Determinants'!$B$19:$R$41,4,0)/'[1]4. Billing Determinants'!$E$41*$D30,IF($E30="kW",VLOOKUP(N$4,'[1]4. Billing Determinants'!$B$19:$R$41,5,0)/'[1]4. Billing Determinants'!$F$41*$D30,IF($E30="Non-RPP kWh",VLOOKUP(N$4,'[1]4. Billing Determinants'!$B$19:$R$41,6,0)/'[1]4. Billing Determinants'!$G$41*$D30,IF($E30="Distribution Rev.",VLOOKUP(N$4,'[1]4. Billing Determinants'!$B$19:$R$41,8,0)/'[1]4. Billing Determinants'!$I$41*$D30, VLOOKUP(N$4,'[1]4. Billing Determinants'!$B$19:$R$41,3,0)/'[1]4. Billing Determinants'!$D$41*$D30))))),0)</f>
        <v>0</v>
      </c>
      <c r="O30" s="180">
        <f>IFERROR(IF(O$4="",0,IF($E30="kWh",VLOOKUP(O$4,'[1]4. Billing Determinants'!$B$19:$R$41,4,0)/'[1]4. Billing Determinants'!$E$41*$D30,IF($E30="kW",VLOOKUP(O$4,'[1]4. Billing Determinants'!$B$19:$R$41,5,0)/'[1]4. Billing Determinants'!$F$41*$D30,IF($E30="Non-RPP kWh",VLOOKUP(O$4,'[1]4. Billing Determinants'!$B$19:$R$41,6,0)/'[1]4. Billing Determinants'!$G$41*$D30,IF($E30="Distribution Rev.",VLOOKUP(O$4,'[1]4. Billing Determinants'!$B$19:$R$41,8,0)/'[1]4. Billing Determinants'!$I$41*$D30, VLOOKUP(O$4,'[1]4. Billing Determinants'!$B$19:$R$41,3,0)/'[1]4. Billing Determinants'!$D$41*$D30))))),0)</f>
        <v>0</v>
      </c>
      <c r="P30" s="180">
        <f>IFERROR(IF(P$4="",0,IF($E30="kWh",VLOOKUP(P$4,'[1]4. Billing Determinants'!$B$19:$R$41,4,0)/'[1]4. Billing Determinants'!$E$41*$D30,IF($E30="kW",VLOOKUP(P$4,'[1]4. Billing Determinants'!$B$19:$R$41,5,0)/'[1]4. Billing Determinants'!$F$41*$D30,IF($E30="Non-RPP kWh",VLOOKUP(P$4,'[1]4. Billing Determinants'!$B$19:$R$41,6,0)/'[1]4. Billing Determinants'!$G$41*$D30,IF($E30="Distribution Rev.",VLOOKUP(P$4,'[1]4. Billing Determinants'!$B$19:$R$41,8,0)/'[1]4. Billing Determinants'!$I$41*$D30, VLOOKUP(P$4,'[1]4. Billing Determinants'!$B$19:$R$41,3,0)/'[1]4. Billing Determinants'!$D$41*$D30))))),0)</f>
        <v>0</v>
      </c>
      <c r="Q30" s="180">
        <f>IFERROR(IF(Q$4="",0,IF($E30="kWh",VLOOKUP(Q$4,'[1]4. Billing Determinants'!$B$19:$R$41,4,0)/'[1]4. Billing Determinants'!$E$41*$D30,IF($E30="kW",VLOOKUP(Q$4,'[1]4. Billing Determinants'!$B$19:$R$41,5,0)/'[1]4. Billing Determinants'!$F$41*$D30,IF($E30="Non-RPP kWh",VLOOKUP(Q$4,'[1]4. Billing Determinants'!$B$19:$R$41,6,0)/'[1]4. Billing Determinants'!$G$41*$D30,IF($E30="Distribution Rev.",VLOOKUP(Q$4,'[1]4. Billing Determinants'!$B$19:$R$41,8,0)/'[1]4. Billing Determinants'!$I$41*$D30, VLOOKUP(Q$4,'[1]4. Billing Determinants'!$B$19:$R$41,3,0)/'[1]4. Billing Determinants'!$D$41*$D30))))),0)</f>
        <v>0</v>
      </c>
      <c r="R30" s="180">
        <f>IFERROR(IF(R$4="",0,IF($E30="kWh",VLOOKUP(R$4,'[1]4. Billing Determinants'!$B$19:$R$41,4,0)/'[1]4. Billing Determinants'!$E$41*$D30,IF($E30="kW",VLOOKUP(R$4,'[1]4. Billing Determinants'!$B$19:$R$41,5,0)/'[1]4. Billing Determinants'!$F$41*$D30,IF($E30="Non-RPP kWh",VLOOKUP(R$4,'[1]4. Billing Determinants'!$B$19:$R$41,6,0)/'[1]4. Billing Determinants'!$G$41*$D30,IF($E30="Distribution Rev.",VLOOKUP(R$4,'[1]4. Billing Determinants'!$B$19:$R$41,8,0)/'[1]4. Billing Determinants'!$I$41*$D30, VLOOKUP(R$4,'[1]4. Billing Determinants'!$B$19:$R$41,3,0)/'[1]4. Billing Determinants'!$D$41*$D30))))),0)</f>
        <v>0</v>
      </c>
      <c r="S30" s="180">
        <f>IFERROR(IF(S$4="",0,IF($E30="kWh",VLOOKUP(S$4,'[1]4. Billing Determinants'!$B$19:$R$41,4,0)/'[1]4. Billing Determinants'!$E$41*$D30,IF($E30="kW",VLOOKUP(S$4,'[1]4. Billing Determinants'!$B$19:$R$41,5,0)/'[1]4. Billing Determinants'!$F$41*$D30,IF($E30="Non-RPP kWh",VLOOKUP(S$4,'[1]4. Billing Determinants'!$B$19:$R$41,6,0)/'[1]4. Billing Determinants'!$G$41*$D30,IF($E30="Distribution Rev.",VLOOKUP(S$4,'[1]4. Billing Determinants'!$B$19:$R$41,8,0)/'[1]4. Billing Determinants'!$I$41*$D30, VLOOKUP(S$4,'[1]4. Billing Determinants'!$B$19:$R$41,3,0)/'[1]4. Billing Determinants'!$D$41*$D30))))),0)</f>
        <v>0</v>
      </c>
      <c r="T30" s="180">
        <f>IFERROR(IF(T$4="",0,IF($E30="kWh",VLOOKUP(T$4,'[1]4. Billing Determinants'!$B$19:$R$41,4,0)/'[1]4. Billing Determinants'!$E$41*$D30,IF($E30="kW",VLOOKUP(T$4,'[1]4. Billing Determinants'!$B$19:$R$41,5,0)/'[1]4. Billing Determinants'!$F$41*$D30,IF($E30="Non-RPP kWh",VLOOKUP(T$4,'[1]4. Billing Determinants'!$B$19:$R$41,6,0)/'[1]4. Billing Determinants'!$G$41*$D30,IF($E30="Distribution Rev.",VLOOKUP(T$4,'[1]4. Billing Determinants'!$B$19:$R$41,8,0)/'[1]4. Billing Determinants'!$I$41*$D30, VLOOKUP(T$4,'[1]4. Billing Determinants'!$B$19:$R$41,3,0)/'[1]4. Billing Determinants'!$D$41*$D30))))),0)</f>
        <v>0</v>
      </c>
      <c r="U30" s="180">
        <f>IFERROR(IF(U$4="",0,IF($E30="kWh",VLOOKUP(U$4,'[1]4. Billing Determinants'!$B$19:$R$41,4,0)/'[1]4. Billing Determinants'!$E$41*$D30,IF($E30="kW",VLOOKUP(U$4,'[1]4. Billing Determinants'!$B$19:$R$41,5,0)/'[1]4. Billing Determinants'!$F$41*$D30,IF($E30="Non-RPP kWh",VLOOKUP(U$4,'[1]4. Billing Determinants'!$B$19:$R$41,6,0)/'[1]4. Billing Determinants'!$G$41*$D30,IF($E30="Distribution Rev.",VLOOKUP(U$4,'[1]4. Billing Determinants'!$B$19:$R$41,8,0)/'[1]4. Billing Determinants'!$I$41*$D30, VLOOKUP(U$4,'[1]4. Billing Determinants'!$B$19:$R$41,3,0)/'[1]4. Billing Determinants'!$D$41*$D30))))),0)</f>
        <v>0</v>
      </c>
      <c r="V30" s="180">
        <f>IFERROR(IF(V$4="",0,IF($E30="kWh",VLOOKUP(V$4,'[1]4. Billing Determinants'!$B$19:$R$41,4,0)/'[1]4. Billing Determinants'!$E$41*$D30,IF($E30="kW",VLOOKUP(V$4,'[1]4. Billing Determinants'!$B$19:$R$41,5,0)/'[1]4. Billing Determinants'!$F$41*$D30,IF($E30="Non-RPP kWh",VLOOKUP(V$4,'[1]4. Billing Determinants'!$B$19:$R$41,6,0)/'[1]4. Billing Determinants'!$G$41*$D30,IF($E30="Distribution Rev.",VLOOKUP(V$4,'[1]4. Billing Determinants'!$B$19:$R$41,8,0)/'[1]4. Billing Determinants'!$I$41*$D30, VLOOKUP(V$4,'[1]4. Billing Determinants'!$B$19:$R$41,3,0)/'[1]4. Billing Determinants'!$D$41*$D30))))),0)</f>
        <v>0</v>
      </c>
      <c r="W30" s="180">
        <f>IFERROR(IF(W$4="",0,IF($E30="kWh",VLOOKUP(W$4,'[1]4. Billing Determinants'!$B$19:$R$41,4,0)/'[1]4. Billing Determinants'!$E$41*$D30,IF($E30="kW",VLOOKUP(W$4,'[1]4. Billing Determinants'!$B$19:$R$41,5,0)/'[1]4. Billing Determinants'!$F$41*$D30,IF($E30="Non-RPP kWh",VLOOKUP(W$4,'[1]4. Billing Determinants'!$B$19:$R$41,6,0)/'[1]4. Billing Determinants'!$G$41*$D30,IF($E30="Distribution Rev.",VLOOKUP(W$4,'[1]4. Billing Determinants'!$B$19:$R$41,8,0)/'[1]4. Billing Determinants'!$I$41*$D30, VLOOKUP(W$4,'[1]4. Billing Determinants'!$B$19:$R$41,3,0)/'[1]4. Billing Determinants'!$D$41*$D30))))),0)</f>
        <v>0</v>
      </c>
      <c r="X30" s="180">
        <f>IFERROR(IF(X$4="",0,IF($E30="kWh",VLOOKUP(X$4,'[1]4. Billing Determinants'!$B$19:$R$41,4,0)/'[1]4. Billing Determinants'!$E$41*$D30,IF($E30="kW",VLOOKUP(X$4,'[1]4. Billing Determinants'!$B$19:$R$41,5,0)/'[1]4. Billing Determinants'!$F$41*$D30,IF($E30="Non-RPP kWh",VLOOKUP(X$4,'[1]4. Billing Determinants'!$B$19:$R$41,6,0)/'[1]4. Billing Determinants'!$G$41*$D30,IF($E30="Distribution Rev.",VLOOKUP(X$4,'[1]4. Billing Determinants'!$B$19:$R$41,8,0)/'[1]4. Billing Determinants'!$I$41*$D30, VLOOKUP(X$4,'[1]4. Billing Determinants'!$B$19:$R$41,3,0)/'[1]4. Billing Determinants'!$D$41*$D30))))),0)</f>
        <v>0</v>
      </c>
      <c r="Y30" s="180">
        <f>IFERROR(IF(Y$4="",0,IF($E30="kWh",VLOOKUP(Y$4,'[1]4. Billing Determinants'!$B$19:$R$41,4,0)/'[1]4. Billing Determinants'!$E$41*$D30,IF($E30="kW",VLOOKUP(Y$4,'[1]4. Billing Determinants'!$B$19:$R$41,5,0)/'[1]4. Billing Determinants'!$F$41*$D30,IF($E30="Non-RPP kWh",VLOOKUP(Y$4,'[1]4. Billing Determinants'!$B$19:$R$41,6,0)/'[1]4. Billing Determinants'!$G$41*$D30,IF($E30="Distribution Rev.",VLOOKUP(Y$4,'[1]4. Billing Determinants'!$B$19:$R$41,8,0)/'[1]4. Billing Determinants'!$I$41*$D30, VLOOKUP(Y$4,'[1]4. Billing Determinants'!$B$19:$R$41,3,0)/'[1]4. Billing Determinants'!$D$41*$D30))))),0)</f>
        <v>0</v>
      </c>
    </row>
    <row r="31" spans="1:25">
      <c r="B31" s="193">
        <f>IF('[1]2b. Continuity Schedule'!C57="","",'[1]2b. Continuity Schedule'!C57)</f>
        <v>0</v>
      </c>
      <c r="C31" s="179">
        <v>1508</v>
      </c>
      <c r="D31" s="180"/>
      <c r="E31" s="181" t="s">
        <v>328</v>
      </c>
      <c r="F31" s="180">
        <f>IFERROR(IF(F$4="",0,IF($E31="kWh",VLOOKUP(F$4,'[1]4. Billing Determinants'!$B$19:$R$41,4,0)/'[1]4. Billing Determinants'!$E$41*$D31,IF($E31="kW",VLOOKUP(F$4,'[1]4. Billing Determinants'!$B$19:$R$41,5,0)/'[1]4. Billing Determinants'!$F$41*$D31,IF($E31="Non-RPP kWh",VLOOKUP(F$4,'[1]4. Billing Determinants'!$B$19:$R$41,6,0)/'[1]4. Billing Determinants'!$G$41*$D31,IF($E31="Distribution Rev.",VLOOKUP(F$4,'[1]4. Billing Determinants'!$B$19:$R$41,8,0)/'[1]4. Billing Determinants'!$I$41*$D31, VLOOKUP(F$4,'[1]4. Billing Determinants'!$B$19:$R$41,3,0)/'[1]4. Billing Determinants'!$D$41*$D31))))),0)</f>
        <v>0</v>
      </c>
      <c r="G31" s="180">
        <f>IFERROR(IF(G$4="",0,IF($E31="kWh",VLOOKUP(G$4,'[1]4. Billing Determinants'!$B$19:$R$41,4,0)/'[1]4. Billing Determinants'!$E$41*$D31,IF($E31="kW",VLOOKUP(G$4,'[1]4. Billing Determinants'!$B$19:$R$41,5,0)/'[1]4. Billing Determinants'!$F$41*$D31,IF($E31="Non-RPP kWh",VLOOKUP(G$4,'[1]4. Billing Determinants'!$B$19:$R$41,6,0)/'[1]4. Billing Determinants'!$G$41*$D31,IF($E31="Distribution Rev.",VLOOKUP(G$4,'[1]4. Billing Determinants'!$B$19:$R$41,8,0)/'[1]4. Billing Determinants'!$I$41*$D31, VLOOKUP(G$4,'[1]4. Billing Determinants'!$B$19:$R$41,3,0)/'[1]4. Billing Determinants'!$D$41*$D31))))),0)</f>
        <v>0</v>
      </c>
      <c r="H31" s="180">
        <f>IFERROR(IF(H$4="",0,IF($E31="kWh",VLOOKUP(H$4,'[1]4. Billing Determinants'!$B$19:$R$41,4,0)/'[1]4. Billing Determinants'!$E$41*$D31,IF($E31="kW",VLOOKUP(H$4,'[1]4. Billing Determinants'!$B$19:$R$41,5,0)/'[1]4. Billing Determinants'!$F$41*$D31,IF($E31="Non-RPP kWh",VLOOKUP(H$4,'[1]4. Billing Determinants'!$B$19:$R$41,6,0)/'[1]4. Billing Determinants'!$G$41*$D31,IF($E31="Distribution Rev.",VLOOKUP(H$4,'[1]4. Billing Determinants'!$B$19:$R$41,8,0)/'[1]4. Billing Determinants'!$I$41*$D31, VLOOKUP(H$4,'[1]4. Billing Determinants'!$B$19:$R$41,3,0)/'[1]4. Billing Determinants'!$D$41*$D31))))),0)</f>
        <v>0</v>
      </c>
      <c r="I31" s="180">
        <f>IFERROR(IF(I$4="",0,IF($E31="kWh",VLOOKUP(I$4,'[1]4. Billing Determinants'!$B$19:$R$41,4,0)/'[1]4. Billing Determinants'!$E$41*$D31,IF($E31="kW",VLOOKUP(I$4,'[1]4. Billing Determinants'!$B$19:$R$41,5,0)/'[1]4. Billing Determinants'!$F$41*$D31,IF($E31="Non-RPP kWh",VLOOKUP(I$4,'[1]4. Billing Determinants'!$B$19:$R$41,6,0)/'[1]4. Billing Determinants'!$G$41*$D31,IF($E31="Distribution Rev.",VLOOKUP(I$4,'[1]4. Billing Determinants'!$B$19:$R$41,8,0)/'[1]4. Billing Determinants'!$I$41*$D31, VLOOKUP(I$4,'[1]4. Billing Determinants'!$B$19:$R$41,3,0)/'[1]4. Billing Determinants'!$D$41*$D31))))),0)</f>
        <v>0</v>
      </c>
      <c r="J31" s="180">
        <f>IFERROR(IF(J$4="",0,IF($E31="kWh",VLOOKUP(J$4,'[1]4. Billing Determinants'!$B$19:$R$41,4,0)/'[1]4. Billing Determinants'!$E$41*$D31,IF($E31="kW",VLOOKUP(J$4,'[1]4. Billing Determinants'!$B$19:$R$41,5,0)/'[1]4. Billing Determinants'!$F$41*$D31,IF($E31="Non-RPP kWh",VLOOKUP(J$4,'[1]4. Billing Determinants'!$B$19:$R$41,6,0)/'[1]4. Billing Determinants'!$G$41*$D31,IF($E31="Distribution Rev.",VLOOKUP(J$4,'[1]4. Billing Determinants'!$B$19:$R$41,8,0)/'[1]4. Billing Determinants'!$I$41*$D31, VLOOKUP(J$4,'[1]4. Billing Determinants'!$B$19:$R$41,3,0)/'[1]4. Billing Determinants'!$D$41*$D31))))),0)</f>
        <v>0</v>
      </c>
      <c r="K31" s="180">
        <f>IFERROR(IF(K$4="",0,IF($E31="kWh",VLOOKUP(K$4,'[1]4. Billing Determinants'!$B$19:$R$41,4,0)/'[1]4. Billing Determinants'!$E$41*$D31,IF($E31="kW",VLOOKUP(K$4,'[1]4. Billing Determinants'!$B$19:$R$41,5,0)/'[1]4. Billing Determinants'!$F$41*$D31,IF($E31="Non-RPP kWh",VLOOKUP(K$4,'[1]4. Billing Determinants'!$B$19:$R$41,6,0)/'[1]4. Billing Determinants'!$G$41*$D31,IF($E31="Distribution Rev.",VLOOKUP(K$4,'[1]4. Billing Determinants'!$B$19:$R$41,8,0)/'[1]4. Billing Determinants'!$I$41*$D31, VLOOKUP(K$4,'[1]4. Billing Determinants'!$B$19:$R$41,3,0)/'[1]4. Billing Determinants'!$D$41*$D31))))),0)</f>
        <v>0</v>
      </c>
      <c r="L31" s="180">
        <f>IFERROR(IF(L$4="",0,IF($E31="kWh",VLOOKUP(L$4,'[1]4. Billing Determinants'!$B$19:$R$41,4,0)/'[1]4. Billing Determinants'!$E$41*$D31,IF($E31="kW",VLOOKUP(L$4,'[1]4. Billing Determinants'!$B$19:$R$41,5,0)/'[1]4. Billing Determinants'!$F$41*$D31,IF($E31="Non-RPP kWh",VLOOKUP(L$4,'[1]4. Billing Determinants'!$B$19:$R$41,6,0)/'[1]4. Billing Determinants'!$G$41*$D31,IF($E31="Distribution Rev.",VLOOKUP(L$4,'[1]4. Billing Determinants'!$B$19:$R$41,8,0)/'[1]4. Billing Determinants'!$I$41*$D31, VLOOKUP(L$4,'[1]4. Billing Determinants'!$B$19:$R$41,3,0)/'[1]4. Billing Determinants'!$D$41*$D31))))),0)</f>
        <v>0</v>
      </c>
      <c r="M31" s="180">
        <f>IFERROR(IF(M$4="",0,IF($E31="kWh",VLOOKUP(M$4,'[1]4. Billing Determinants'!$B$19:$R$41,4,0)/'[1]4. Billing Determinants'!$E$41*$D31,IF($E31="kW",VLOOKUP(M$4,'[1]4. Billing Determinants'!$B$19:$R$41,5,0)/'[1]4. Billing Determinants'!$F$41*$D31,IF($E31="Non-RPP kWh",VLOOKUP(M$4,'[1]4. Billing Determinants'!$B$19:$R$41,6,0)/'[1]4. Billing Determinants'!$G$41*$D31,IF($E31="Distribution Rev.",VLOOKUP(M$4,'[1]4. Billing Determinants'!$B$19:$R$41,8,0)/'[1]4. Billing Determinants'!$I$41*$D31, VLOOKUP(M$4,'[1]4. Billing Determinants'!$B$19:$R$41,3,0)/'[1]4. Billing Determinants'!$D$41*$D31))))),0)</f>
        <v>0</v>
      </c>
      <c r="N31" s="180">
        <f>IFERROR(IF(N$4="",0,IF($E31="kWh",VLOOKUP(N$4,'[1]4. Billing Determinants'!$B$19:$R$41,4,0)/'[1]4. Billing Determinants'!$E$41*$D31,IF($E31="kW",VLOOKUP(N$4,'[1]4. Billing Determinants'!$B$19:$R$41,5,0)/'[1]4. Billing Determinants'!$F$41*$D31,IF($E31="Non-RPP kWh",VLOOKUP(N$4,'[1]4. Billing Determinants'!$B$19:$R$41,6,0)/'[1]4. Billing Determinants'!$G$41*$D31,IF($E31="Distribution Rev.",VLOOKUP(N$4,'[1]4. Billing Determinants'!$B$19:$R$41,8,0)/'[1]4. Billing Determinants'!$I$41*$D31, VLOOKUP(N$4,'[1]4. Billing Determinants'!$B$19:$R$41,3,0)/'[1]4. Billing Determinants'!$D$41*$D31))))),0)</f>
        <v>0</v>
      </c>
      <c r="O31" s="180">
        <f>IFERROR(IF(O$4="",0,IF($E31="kWh",VLOOKUP(O$4,'[1]4. Billing Determinants'!$B$19:$R$41,4,0)/'[1]4. Billing Determinants'!$E$41*$D31,IF($E31="kW",VLOOKUP(O$4,'[1]4. Billing Determinants'!$B$19:$R$41,5,0)/'[1]4. Billing Determinants'!$F$41*$D31,IF($E31="Non-RPP kWh",VLOOKUP(O$4,'[1]4. Billing Determinants'!$B$19:$R$41,6,0)/'[1]4. Billing Determinants'!$G$41*$D31,IF($E31="Distribution Rev.",VLOOKUP(O$4,'[1]4. Billing Determinants'!$B$19:$R$41,8,0)/'[1]4. Billing Determinants'!$I$41*$D31, VLOOKUP(O$4,'[1]4. Billing Determinants'!$B$19:$R$41,3,0)/'[1]4. Billing Determinants'!$D$41*$D31))))),0)</f>
        <v>0</v>
      </c>
      <c r="P31" s="180">
        <f>IFERROR(IF(P$4="",0,IF($E31="kWh",VLOOKUP(P$4,'[1]4. Billing Determinants'!$B$19:$R$41,4,0)/'[1]4. Billing Determinants'!$E$41*$D31,IF($E31="kW",VLOOKUP(P$4,'[1]4. Billing Determinants'!$B$19:$R$41,5,0)/'[1]4. Billing Determinants'!$F$41*$D31,IF($E31="Non-RPP kWh",VLOOKUP(P$4,'[1]4. Billing Determinants'!$B$19:$R$41,6,0)/'[1]4. Billing Determinants'!$G$41*$D31,IF($E31="Distribution Rev.",VLOOKUP(P$4,'[1]4. Billing Determinants'!$B$19:$R$41,8,0)/'[1]4. Billing Determinants'!$I$41*$D31, VLOOKUP(P$4,'[1]4. Billing Determinants'!$B$19:$R$41,3,0)/'[1]4. Billing Determinants'!$D$41*$D31))))),0)</f>
        <v>0</v>
      </c>
      <c r="Q31" s="180">
        <f>IFERROR(IF(Q$4="",0,IF($E31="kWh",VLOOKUP(Q$4,'[1]4. Billing Determinants'!$B$19:$R$41,4,0)/'[1]4. Billing Determinants'!$E$41*$D31,IF($E31="kW",VLOOKUP(Q$4,'[1]4. Billing Determinants'!$B$19:$R$41,5,0)/'[1]4. Billing Determinants'!$F$41*$D31,IF($E31="Non-RPP kWh",VLOOKUP(Q$4,'[1]4. Billing Determinants'!$B$19:$R$41,6,0)/'[1]4. Billing Determinants'!$G$41*$D31,IF($E31="Distribution Rev.",VLOOKUP(Q$4,'[1]4. Billing Determinants'!$B$19:$R$41,8,0)/'[1]4. Billing Determinants'!$I$41*$D31, VLOOKUP(Q$4,'[1]4. Billing Determinants'!$B$19:$R$41,3,0)/'[1]4. Billing Determinants'!$D$41*$D31))))),0)</f>
        <v>0</v>
      </c>
      <c r="R31" s="180">
        <f>IFERROR(IF(R$4="",0,IF($E31="kWh",VLOOKUP(R$4,'[1]4. Billing Determinants'!$B$19:$R$41,4,0)/'[1]4. Billing Determinants'!$E$41*$D31,IF($E31="kW",VLOOKUP(R$4,'[1]4. Billing Determinants'!$B$19:$R$41,5,0)/'[1]4. Billing Determinants'!$F$41*$D31,IF($E31="Non-RPP kWh",VLOOKUP(R$4,'[1]4. Billing Determinants'!$B$19:$R$41,6,0)/'[1]4. Billing Determinants'!$G$41*$D31,IF($E31="Distribution Rev.",VLOOKUP(R$4,'[1]4. Billing Determinants'!$B$19:$R$41,8,0)/'[1]4. Billing Determinants'!$I$41*$D31, VLOOKUP(R$4,'[1]4. Billing Determinants'!$B$19:$R$41,3,0)/'[1]4. Billing Determinants'!$D$41*$D31))))),0)</f>
        <v>0</v>
      </c>
      <c r="S31" s="180">
        <f>IFERROR(IF(S$4="",0,IF($E31="kWh",VLOOKUP(S$4,'[1]4. Billing Determinants'!$B$19:$R$41,4,0)/'[1]4. Billing Determinants'!$E$41*$D31,IF($E31="kW",VLOOKUP(S$4,'[1]4. Billing Determinants'!$B$19:$R$41,5,0)/'[1]4. Billing Determinants'!$F$41*$D31,IF($E31="Non-RPP kWh",VLOOKUP(S$4,'[1]4. Billing Determinants'!$B$19:$R$41,6,0)/'[1]4. Billing Determinants'!$G$41*$D31,IF($E31="Distribution Rev.",VLOOKUP(S$4,'[1]4. Billing Determinants'!$B$19:$R$41,8,0)/'[1]4. Billing Determinants'!$I$41*$D31, VLOOKUP(S$4,'[1]4. Billing Determinants'!$B$19:$R$41,3,0)/'[1]4. Billing Determinants'!$D$41*$D31))))),0)</f>
        <v>0</v>
      </c>
      <c r="T31" s="180">
        <f>IFERROR(IF(T$4="",0,IF($E31="kWh",VLOOKUP(T$4,'[1]4. Billing Determinants'!$B$19:$R$41,4,0)/'[1]4. Billing Determinants'!$E$41*$D31,IF($E31="kW",VLOOKUP(T$4,'[1]4. Billing Determinants'!$B$19:$R$41,5,0)/'[1]4. Billing Determinants'!$F$41*$D31,IF($E31="Non-RPP kWh",VLOOKUP(T$4,'[1]4. Billing Determinants'!$B$19:$R$41,6,0)/'[1]4. Billing Determinants'!$G$41*$D31,IF($E31="Distribution Rev.",VLOOKUP(T$4,'[1]4. Billing Determinants'!$B$19:$R$41,8,0)/'[1]4. Billing Determinants'!$I$41*$D31, VLOOKUP(T$4,'[1]4. Billing Determinants'!$B$19:$R$41,3,0)/'[1]4. Billing Determinants'!$D$41*$D31))))),0)</f>
        <v>0</v>
      </c>
      <c r="U31" s="180">
        <f>IFERROR(IF(U$4="",0,IF($E31="kWh",VLOOKUP(U$4,'[1]4. Billing Determinants'!$B$19:$R$41,4,0)/'[1]4. Billing Determinants'!$E$41*$D31,IF($E31="kW",VLOOKUP(U$4,'[1]4. Billing Determinants'!$B$19:$R$41,5,0)/'[1]4. Billing Determinants'!$F$41*$D31,IF($E31="Non-RPP kWh",VLOOKUP(U$4,'[1]4. Billing Determinants'!$B$19:$R$41,6,0)/'[1]4. Billing Determinants'!$G$41*$D31,IF($E31="Distribution Rev.",VLOOKUP(U$4,'[1]4. Billing Determinants'!$B$19:$R$41,8,0)/'[1]4. Billing Determinants'!$I$41*$D31, VLOOKUP(U$4,'[1]4. Billing Determinants'!$B$19:$R$41,3,0)/'[1]4. Billing Determinants'!$D$41*$D31))))),0)</f>
        <v>0</v>
      </c>
      <c r="V31" s="180">
        <f>IFERROR(IF(V$4="",0,IF($E31="kWh",VLOOKUP(V$4,'[1]4. Billing Determinants'!$B$19:$R$41,4,0)/'[1]4. Billing Determinants'!$E$41*$D31,IF($E31="kW",VLOOKUP(V$4,'[1]4. Billing Determinants'!$B$19:$R$41,5,0)/'[1]4. Billing Determinants'!$F$41*$D31,IF($E31="Non-RPP kWh",VLOOKUP(V$4,'[1]4. Billing Determinants'!$B$19:$R$41,6,0)/'[1]4. Billing Determinants'!$G$41*$D31,IF($E31="Distribution Rev.",VLOOKUP(V$4,'[1]4. Billing Determinants'!$B$19:$R$41,8,0)/'[1]4. Billing Determinants'!$I$41*$D31, VLOOKUP(V$4,'[1]4. Billing Determinants'!$B$19:$R$41,3,0)/'[1]4. Billing Determinants'!$D$41*$D31))))),0)</f>
        <v>0</v>
      </c>
      <c r="W31" s="180">
        <f>IFERROR(IF(W$4="",0,IF($E31="kWh",VLOOKUP(W$4,'[1]4. Billing Determinants'!$B$19:$R$41,4,0)/'[1]4. Billing Determinants'!$E$41*$D31,IF($E31="kW",VLOOKUP(W$4,'[1]4. Billing Determinants'!$B$19:$R$41,5,0)/'[1]4. Billing Determinants'!$F$41*$D31,IF($E31="Non-RPP kWh",VLOOKUP(W$4,'[1]4. Billing Determinants'!$B$19:$R$41,6,0)/'[1]4. Billing Determinants'!$G$41*$D31,IF($E31="Distribution Rev.",VLOOKUP(W$4,'[1]4. Billing Determinants'!$B$19:$R$41,8,0)/'[1]4. Billing Determinants'!$I$41*$D31, VLOOKUP(W$4,'[1]4. Billing Determinants'!$B$19:$R$41,3,0)/'[1]4. Billing Determinants'!$D$41*$D31))))),0)</f>
        <v>0</v>
      </c>
      <c r="X31" s="180">
        <f>IFERROR(IF(X$4="",0,IF($E31="kWh",VLOOKUP(X$4,'[1]4. Billing Determinants'!$B$19:$R$41,4,0)/'[1]4. Billing Determinants'!$E$41*$D31,IF($E31="kW",VLOOKUP(X$4,'[1]4. Billing Determinants'!$B$19:$R$41,5,0)/'[1]4. Billing Determinants'!$F$41*$D31,IF($E31="Non-RPP kWh",VLOOKUP(X$4,'[1]4. Billing Determinants'!$B$19:$R$41,6,0)/'[1]4. Billing Determinants'!$G$41*$D31,IF($E31="Distribution Rev.",VLOOKUP(X$4,'[1]4. Billing Determinants'!$B$19:$R$41,8,0)/'[1]4. Billing Determinants'!$I$41*$D31, VLOOKUP(X$4,'[1]4. Billing Determinants'!$B$19:$R$41,3,0)/'[1]4. Billing Determinants'!$D$41*$D31))))),0)</f>
        <v>0</v>
      </c>
      <c r="Y31" s="180">
        <f>IFERROR(IF(Y$4="",0,IF($E31="kWh",VLOOKUP(Y$4,'[1]4. Billing Determinants'!$B$19:$R$41,4,0)/'[1]4. Billing Determinants'!$E$41*$D31,IF($E31="kW",VLOOKUP(Y$4,'[1]4. Billing Determinants'!$B$19:$R$41,5,0)/'[1]4. Billing Determinants'!$F$41*$D31,IF($E31="Non-RPP kWh",VLOOKUP(Y$4,'[1]4. Billing Determinants'!$B$19:$R$41,6,0)/'[1]4. Billing Determinants'!$G$41*$D31,IF($E31="Distribution Rev.",VLOOKUP(Y$4,'[1]4. Billing Determinants'!$B$19:$R$41,8,0)/'[1]4. Billing Determinants'!$I$41*$D31, VLOOKUP(Y$4,'[1]4. Billing Determinants'!$B$19:$R$41,3,0)/'[1]4. Billing Determinants'!$D$41*$D31))))),0)</f>
        <v>0</v>
      </c>
    </row>
    <row r="32" spans="1:25">
      <c r="B32" s="193">
        <f>IF('[1]2b. Continuity Schedule'!C58="","",'[1]2b. Continuity Schedule'!C58)</f>
        <v>0</v>
      </c>
      <c r="C32" s="179">
        <v>1508</v>
      </c>
      <c r="D32" s="180"/>
      <c r="E32" s="181" t="s">
        <v>328</v>
      </c>
      <c r="F32" s="180">
        <f>IFERROR(IF(F$4="",0,IF($E32="kWh",VLOOKUP(F$4,'[1]4. Billing Determinants'!$B$19:$R$41,4,0)/'[1]4. Billing Determinants'!$E$41*$D32,IF($E32="kW",VLOOKUP(F$4,'[1]4. Billing Determinants'!$B$19:$R$41,5,0)/'[1]4. Billing Determinants'!$F$41*$D32,IF($E32="Non-RPP kWh",VLOOKUP(F$4,'[1]4. Billing Determinants'!$B$19:$R$41,6,0)/'[1]4. Billing Determinants'!$G$41*$D32,IF($E32="Distribution Rev.",VLOOKUP(F$4,'[1]4. Billing Determinants'!$B$19:$R$41,8,0)/'[1]4. Billing Determinants'!$I$41*$D32, VLOOKUP(F$4,'[1]4. Billing Determinants'!$B$19:$R$41,3,0)/'[1]4. Billing Determinants'!$D$41*$D32))))),0)</f>
        <v>0</v>
      </c>
      <c r="G32" s="180">
        <f>IFERROR(IF(G$4="",0,IF($E32="kWh",VLOOKUP(G$4,'[1]4. Billing Determinants'!$B$19:$R$41,4,0)/'[1]4. Billing Determinants'!$E$41*$D32,IF($E32="kW",VLOOKUP(G$4,'[1]4. Billing Determinants'!$B$19:$R$41,5,0)/'[1]4. Billing Determinants'!$F$41*$D32,IF($E32="Non-RPP kWh",VLOOKUP(G$4,'[1]4. Billing Determinants'!$B$19:$R$41,6,0)/'[1]4. Billing Determinants'!$G$41*$D32,IF($E32="Distribution Rev.",VLOOKUP(G$4,'[1]4. Billing Determinants'!$B$19:$R$41,8,0)/'[1]4. Billing Determinants'!$I$41*$D32, VLOOKUP(G$4,'[1]4. Billing Determinants'!$B$19:$R$41,3,0)/'[1]4. Billing Determinants'!$D$41*$D32))))),0)</f>
        <v>0</v>
      </c>
      <c r="H32" s="180">
        <f>IFERROR(IF(H$4="",0,IF($E32="kWh",VLOOKUP(H$4,'[1]4. Billing Determinants'!$B$19:$R$41,4,0)/'[1]4. Billing Determinants'!$E$41*$D32,IF($E32="kW",VLOOKUP(H$4,'[1]4. Billing Determinants'!$B$19:$R$41,5,0)/'[1]4. Billing Determinants'!$F$41*$D32,IF($E32="Non-RPP kWh",VLOOKUP(H$4,'[1]4. Billing Determinants'!$B$19:$R$41,6,0)/'[1]4. Billing Determinants'!$G$41*$D32,IF($E32="Distribution Rev.",VLOOKUP(H$4,'[1]4. Billing Determinants'!$B$19:$R$41,8,0)/'[1]4. Billing Determinants'!$I$41*$D32, VLOOKUP(H$4,'[1]4. Billing Determinants'!$B$19:$R$41,3,0)/'[1]4. Billing Determinants'!$D$41*$D32))))),0)</f>
        <v>0</v>
      </c>
      <c r="I32" s="180">
        <f>IFERROR(IF(I$4="",0,IF($E32="kWh",VLOOKUP(I$4,'[1]4. Billing Determinants'!$B$19:$R$41,4,0)/'[1]4. Billing Determinants'!$E$41*$D32,IF($E32="kW",VLOOKUP(I$4,'[1]4. Billing Determinants'!$B$19:$R$41,5,0)/'[1]4. Billing Determinants'!$F$41*$D32,IF($E32="Non-RPP kWh",VLOOKUP(I$4,'[1]4. Billing Determinants'!$B$19:$R$41,6,0)/'[1]4. Billing Determinants'!$G$41*$D32,IF($E32="Distribution Rev.",VLOOKUP(I$4,'[1]4. Billing Determinants'!$B$19:$R$41,8,0)/'[1]4. Billing Determinants'!$I$41*$D32, VLOOKUP(I$4,'[1]4. Billing Determinants'!$B$19:$R$41,3,0)/'[1]4. Billing Determinants'!$D$41*$D32))))),0)</f>
        <v>0</v>
      </c>
      <c r="J32" s="180">
        <f>IFERROR(IF(J$4="",0,IF($E32="kWh",VLOOKUP(J$4,'[1]4. Billing Determinants'!$B$19:$R$41,4,0)/'[1]4. Billing Determinants'!$E$41*$D32,IF($E32="kW",VLOOKUP(J$4,'[1]4. Billing Determinants'!$B$19:$R$41,5,0)/'[1]4. Billing Determinants'!$F$41*$D32,IF($E32="Non-RPP kWh",VLOOKUP(J$4,'[1]4. Billing Determinants'!$B$19:$R$41,6,0)/'[1]4. Billing Determinants'!$G$41*$D32,IF($E32="Distribution Rev.",VLOOKUP(J$4,'[1]4. Billing Determinants'!$B$19:$R$41,8,0)/'[1]4. Billing Determinants'!$I$41*$D32, VLOOKUP(J$4,'[1]4. Billing Determinants'!$B$19:$R$41,3,0)/'[1]4. Billing Determinants'!$D$41*$D32))))),0)</f>
        <v>0</v>
      </c>
      <c r="K32" s="180">
        <f>IFERROR(IF(K$4="",0,IF($E32="kWh",VLOOKUP(K$4,'[1]4. Billing Determinants'!$B$19:$R$41,4,0)/'[1]4. Billing Determinants'!$E$41*$D32,IF($E32="kW",VLOOKUP(K$4,'[1]4. Billing Determinants'!$B$19:$R$41,5,0)/'[1]4. Billing Determinants'!$F$41*$D32,IF($E32="Non-RPP kWh",VLOOKUP(K$4,'[1]4. Billing Determinants'!$B$19:$R$41,6,0)/'[1]4. Billing Determinants'!$G$41*$D32,IF($E32="Distribution Rev.",VLOOKUP(K$4,'[1]4. Billing Determinants'!$B$19:$R$41,8,0)/'[1]4. Billing Determinants'!$I$41*$D32, VLOOKUP(K$4,'[1]4. Billing Determinants'!$B$19:$R$41,3,0)/'[1]4. Billing Determinants'!$D$41*$D32))))),0)</f>
        <v>0</v>
      </c>
      <c r="L32" s="180">
        <f>IFERROR(IF(L$4="",0,IF($E32="kWh",VLOOKUP(L$4,'[1]4. Billing Determinants'!$B$19:$R$41,4,0)/'[1]4. Billing Determinants'!$E$41*$D32,IF($E32="kW",VLOOKUP(L$4,'[1]4. Billing Determinants'!$B$19:$R$41,5,0)/'[1]4. Billing Determinants'!$F$41*$D32,IF($E32="Non-RPP kWh",VLOOKUP(L$4,'[1]4. Billing Determinants'!$B$19:$R$41,6,0)/'[1]4. Billing Determinants'!$G$41*$D32,IF($E32="Distribution Rev.",VLOOKUP(L$4,'[1]4. Billing Determinants'!$B$19:$R$41,8,0)/'[1]4. Billing Determinants'!$I$41*$D32, VLOOKUP(L$4,'[1]4. Billing Determinants'!$B$19:$R$41,3,0)/'[1]4. Billing Determinants'!$D$41*$D32))))),0)</f>
        <v>0</v>
      </c>
      <c r="M32" s="180">
        <f>IFERROR(IF(M$4="",0,IF($E32="kWh",VLOOKUP(M$4,'[1]4. Billing Determinants'!$B$19:$R$41,4,0)/'[1]4. Billing Determinants'!$E$41*$D32,IF($E32="kW",VLOOKUP(M$4,'[1]4. Billing Determinants'!$B$19:$R$41,5,0)/'[1]4. Billing Determinants'!$F$41*$D32,IF($E32="Non-RPP kWh",VLOOKUP(M$4,'[1]4. Billing Determinants'!$B$19:$R$41,6,0)/'[1]4. Billing Determinants'!$G$41*$D32,IF($E32="Distribution Rev.",VLOOKUP(M$4,'[1]4. Billing Determinants'!$B$19:$R$41,8,0)/'[1]4. Billing Determinants'!$I$41*$D32, VLOOKUP(M$4,'[1]4. Billing Determinants'!$B$19:$R$41,3,0)/'[1]4. Billing Determinants'!$D$41*$D32))))),0)</f>
        <v>0</v>
      </c>
      <c r="N32" s="180">
        <f>IFERROR(IF(N$4="",0,IF($E32="kWh",VLOOKUP(N$4,'[1]4. Billing Determinants'!$B$19:$R$41,4,0)/'[1]4. Billing Determinants'!$E$41*$D32,IF($E32="kW",VLOOKUP(N$4,'[1]4. Billing Determinants'!$B$19:$R$41,5,0)/'[1]4. Billing Determinants'!$F$41*$D32,IF($E32="Non-RPP kWh",VLOOKUP(N$4,'[1]4. Billing Determinants'!$B$19:$R$41,6,0)/'[1]4. Billing Determinants'!$G$41*$D32,IF($E32="Distribution Rev.",VLOOKUP(N$4,'[1]4. Billing Determinants'!$B$19:$R$41,8,0)/'[1]4. Billing Determinants'!$I$41*$D32, VLOOKUP(N$4,'[1]4. Billing Determinants'!$B$19:$R$41,3,0)/'[1]4. Billing Determinants'!$D$41*$D32))))),0)</f>
        <v>0</v>
      </c>
      <c r="O32" s="180">
        <f>IFERROR(IF(O$4="",0,IF($E32="kWh",VLOOKUP(O$4,'[1]4. Billing Determinants'!$B$19:$R$41,4,0)/'[1]4. Billing Determinants'!$E$41*$D32,IF($E32="kW",VLOOKUP(O$4,'[1]4. Billing Determinants'!$B$19:$R$41,5,0)/'[1]4. Billing Determinants'!$F$41*$D32,IF($E32="Non-RPP kWh",VLOOKUP(O$4,'[1]4. Billing Determinants'!$B$19:$R$41,6,0)/'[1]4. Billing Determinants'!$G$41*$D32,IF($E32="Distribution Rev.",VLOOKUP(O$4,'[1]4. Billing Determinants'!$B$19:$R$41,8,0)/'[1]4. Billing Determinants'!$I$41*$D32, VLOOKUP(O$4,'[1]4. Billing Determinants'!$B$19:$R$41,3,0)/'[1]4. Billing Determinants'!$D$41*$D32))))),0)</f>
        <v>0</v>
      </c>
      <c r="P32" s="180">
        <f>IFERROR(IF(P$4="",0,IF($E32="kWh",VLOOKUP(P$4,'[1]4. Billing Determinants'!$B$19:$R$41,4,0)/'[1]4. Billing Determinants'!$E$41*$D32,IF($E32="kW",VLOOKUP(P$4,'[1]4. Billing Determinants'!$B$19:$R$41,5,0)/'[1]4. Billing Determinants'!$F$41*$D32,IF($E32="Non-RPP kWh",VLOOKUP(P$4,'[1]4. Billing Determinants'!$B$19:$R$41,6,0)/'[1]4. Billing Determinants'!$G$41*$D32,IF($E32="Distribution Rev.",VLOOKUP(P$4,'[1]4. Billing Determinants'!$B$19:$R$41,8,0)/'[1]4. Billing Determinants'!$I$41*$D32, VLOOKUP(P$4,'[1]4. Billing Determinants'!$B$19:$R$41,3,0)/'[1]4. Billing Determinants'!$D$41*$D32))))),0)</f>
        <v>0</v>
      </c>
      <c r="Q32" s="180">
        <f>IFERROR(IF(Q$4="",0,IF($E32="kWh",VLOOKUP(Q$4,'[1]4. Billing Determinants'!$B$19:$R$41,4,0)/'[1]4. Billing Determinants'!$E$41*$D32,IF($E32="kW",VLOOKUP(Q$4,'[1]4. Billing Determinants'!$B$19:$R$41,5,0)/'[1]4. Billing Determinants'!$F$41*$D32,IF($E32="Non-RPP kWh",VLOOKUP(Q$4,'[1]4. Billing Determinants'!$B$19:$R$41,6,0)/'[1]4. Billing Determinants'!$G$41*$D32,IF($E32="Distribution Rev.",VLOOKUP(Q$4,'[1]4. Billing Determinants'!$B$19:$R$41,8,0)/'[1]4. Billing Determinants'!$I$41*$D32, VLOOKUP(Q$4,'[1]4. Billing Determinants'!$B$19:$R$41,3,0)/'[1]4. Billing Determinants'!$D$41*$D32))))),0)</f>
        <v>0</v>
      </c>
      <c r="R32" s="180">
        <f>IFERROR(IF(R$4="",0,IF($E32="kWh",VLOOKUP(R$4,'[1]4. Billing Determinants'!$B$19:$R$41,4,0)/'[1]4. Billing Determinants'!$E$41*$D32,IF($E32="kW",VLOOKUP(R$4,'[1]4. Billing Determinants'!$B$19:$R$41,5,0)/'[1]4. Billing Determinants'!$F$41*$D32,IF($E32="Non-RPP kWh",VLOOKUP(R$4,'[1]4. Billing Determinants'!$B$19:$R$41,6,0)/'[1]4. Billing Determinants'!$G$41*$D32,IF($E32="Distribution Rev.",VLOOKUP(R$4,'[1]4. Billing Determinants'!$B$19:$R$41,8,0)/'[1]4. Billing Determinants'!$I$41*$D32, VLOOKUP(R$4,'[1]4. Billing Determinants'!$B$19:$R$41,3,0)/'[1]4. Billing Determinants'!$D$41*$D32))))),0)</f>
        <v>0</v>
      </c>
      <c r="S32" s="180">
        <f>IFERROR(IF(S$4="",0,IF($E32="kWh",VLOOKUP(S$4,'[1]4. Billing Determinants'!$B$19:$R$41,4,0)/'[1]4. Billing Determinants'!$E$41*$D32,IF($E32="kW",VLOOKUP(S$4,'[1]4. Billing Determinants'!$B$19:$R$41,5,0)/'[1]4. Billing Determinants'!$F$41*$D32,IF($E32="Non-RPP kWh",VLOOKUP(S$4,'[1]4. Billing Determinants'!$B$19:$R$41,6,0)/'[1]4. Billing Determinants'!$G$41*$D32,IF($E32="Distribution Rev.",VLOOKUP(S$4,'[1]4. Billing Determinants'!$B$19:$R$41,8,0)/'[1]4. Billing Determinants'!$I$41*$D32, VLOOKUP(S$4,'[1]4. Billing Determinants'!$B$19:$R$41,3,0)/'[1]4. Billing Determinants'!$D$41*$D32))))),0)</f>
        <v>0</v>
      </c>
      <c r="T32" s="180">
        <f>IFERROR(IF(T$4="",0,IF($E32="kWh",VLOOKUP(T$4,'[1]4. Billing Determinants'!$B$19:$R$41,4,0)/'[1]4. Billing Determinants'!$E$41*$D32,IF($E32="kW",VLOOKUP(T$4,'[1]4. Billing Determinants'!$B$19:$R$41,5,0)/'[1]4. Billing Determinants'!$F$41*$D32,IF($E32="Non-RPP kWh",VLOOKUP(T$4,'[1]4. Billing Determinants'!$B$19:$R$41,6,0)/'[1]4. Billing Determinants'!$G$41*$D32,IF($E32="Distribution Rev.",VLOOKUP(T$4,'[1]4. Billing Determinants'!$B$19:$R$41,8,0)/'[1]4. Billing Determinants'!$I$41*$D32, VLOOKUP(T$4,'[1]4. Billing Determinants'!$B$19:$R$41,3,0)/'[1]4. Billing Determinants'!$D$41*$D32))))),0)</f>
        <v>0</v>
      </c>
      <c r="U32" s="180">
        <f>IFERROR(IF(U$4="",0,IF($E32="kWh",VLOOKUP(U$4,'[1]4. Billing Determinants'!$B$19:$R$41,4,0)/'[1]4. Billing Determinants'!$E$41*$D32,IF($E32="kW",VLOOKUP(U$4,'[1]4. Billing Determinants'!$B$19:$R$41,5,0)/'[1]4. Billing Determinants'!$F$41*$D32,IF($E32="Non-RPP kWh",VLOOKUP(U$4,'[1]4. Billing Determinants'!$B$19:$R$41,6,0)/'[1]4. Billing Determinants'!$G$41*$D32,IF($E32="Distribution Rev.",VLOOKUP(U$4,'[1]4. Billing Determinants'!$B$19:$R$41,8,0)/'[1]4. Billing Determinants'!$I$41*$D32, VLOOKUP(U$4,'[1]4. Billing Determinants'!$B$19:$R$41,3,0)/'[1]4. Billing Determinants'!$D$41*$D32))))),0)</f>
        <v>0</v>
      </c>
      <c r="V32" s="180">
        <f>IFERROR(IF(V$4="",0,IF($E32="kWh",VLOOKUP(V$4,'[1]4. Billing Determinants'!$B$19:$R$41,4,0)/'[1]4. Billing Determinants'!$E$41*$D32,IF($E32="kW",VLOOKUP(V$4,'[1]4. Billing Determinants'!$B$19:$R$41,5,0)/'[1]4. Billing Determinants'!$F$41*$D32,IF($E32="Non-RPP kWh",VLOOKUP(V$4,'[1]4. Billing Determinants'!$B$19:$R$41,6,0)/'[1]4. Billing Determinants'!$G$41*$D32,IF($E32="Distribution Rev.",VLOOKUP(V$4,'[1]4. Billing Determinants'!$B$19:$R$41,8,0)/'[1]4. Billing Determinants'!$I$41*$D32, VLOOKUP(V$4,'[1]4. Billing Determinants'!$B$19:$R$41,3,0)/'[1]4. Billing Determinants'!$D$41*$D32))))),0)</f>
        <v>0</v>
      </c>
      <c r="W32" s="180">
        <f>IFERROR(IF(W$4="",0,IF($E32="kWh",VLOOKUP(W$4,'[1]4. Billing Determinants'!$B$19:$R$41,4,0)/'[1]4. Billing Determinants'!$E$41*$D32,IF($E32="kW",VLOOKUP(W$4,'[1]4. Billing Determinants'!$B$19:$R$41,5,0)/'[1]4. Billing Determinants'!$F$41*$D32,IF($E32="Non-RPP kWh",VLOOKUP(W$4,'[1]4. Billing Determinants'!$B$19:$R$41,6,0)/'[1]4. Billing Determinants'!$G$41*$D32,IF($E32="Distribution Rev.",VLOOKUP(W$4,'[1]4. Billing Determinants'!$B$19:$R$41,8,0)/'[1]4. Billing Determinants'!$I$41*$D32, VLOOKUP(W$4,'[1]4. Billing Determinants'!$B$19:$R$41,3,0)/'[1]4. Billing Determinants'!$D$41*$D32))))),0)</f>
        <v>0</v>
      </c>
      <c r="X32" s="180">
        <f>IFERROR(IF(X$4="",0,IF($E32="kWh",VLOOKUP(X$4,'[1]4. Billing Determinants'!$B$19:$R$41,4,0)/'[1]4. Billing Determinants'!$E$41*$D32,IF($E32="kW",VLOOKUP(X$4,'[1]4. Billing Determinants'!$B$19:$R$41,5,0)/'[1]4. Billing Determinants'!$F$41*$D32,IF($E32="Non-RPP kWh",VLOOKUP(X$4,'[1]4. Billing Determinants'!$B$19:$R$41,6,0)/'[1]4. Billing Determinants'!$G$41*$D32,IF($E32="Distribution Rev.",VLOOKUP(X$4,'[1]4. Billing Determinants'!$B$19:$R$41,8,0)/'[1]4. Billing Determinants'!$I$41*$D32, VLOOKUP(X$4,'[1]4. Billing Determinants'!$B$19:$R$41,3,0)/'[1]4. Billing Determinants'!$D$41*$D32))))),0)</f>
        <v>0</v>
      </c>
      <c r="Y32" s="180">
        <f>IFERROR(IF(Y$4="",0,IF($E32="kWh",VLOOKUP(Y$4,'[1]4. Billing Determinants'!$B$19:$R$41,4,0)/'[1]4. Billing Determinants'!$E$41*$D32,IF($E32="kW",VLOOKUP(Y$4,'[1]4. Billing Determinants'!$B$19:$R$41,5,0)/'[1]4. Billing Determinants'!$F$41*$D32,IF($E32="Non-RPP kWh",VLOOKUP(Y$4,'[1]4. Billing Determinants'!$B$19:$R$41,6,0)/'[1]4. Billing Determinants'!$G$41*$D32,IF($E32="Distribution Rev.",VLOOKUP(Y$4,'[1]4. Billing Determinants'!$B$19:$R$41,8,0)/'[1]4. Billing Determinants'!$I$41*$D32, VLOOKUP(Y$4,'[1]4. Billing Determinants'!$B$19:$R$41,3,0)/'[1]4. Billing Determinants'!$D$41*$D32))))),0)</f>
        <v>0</v>
      </c>
    </row>
    <row r="33" spans="1:25">
      <c r="B33" s="193">
        <f>IF('[1]2b. Continuity Schedule'!C59="","",'[1]2b. Continuity Schedule'!C59)</f>
        <v>0</v>
      </c>
      <c r="C33" s="179">
        <v>1508</v>
      </c>
      <c r="D33" s="180"/>
      <c r="E33" s="181" t="s">
        <v>328</v>
      </c>
      <c r="F33" s="180">
        <f>IFERROR(IF(F$4="",0,IF($E33="kWh",VLOOKUP(F$4,'[1]4. Billing Determinants'!$B$19:$R$41,4,0)/'[1]4. Billing Determinants'!$E$41*$D33,IF($E33="kW",VLOOKUP(F$4,'[1]4. Billing Determinants'!$B$19:$R$41,5,0)/'[1]4. Billing Determinants'!$F$41*$D33,IF($E33="Non-RPP kWh",VLOOKUP(F$4,'[1]4. Billing Determinants'!$B$19:$R$41,6,0)/'[1]4. Billing Determinants'!$G$41*$D33,IF($E33="Distribution Rev.",VLOOKUP(F$4,'[1]4. Billing Determinants'!$B$19:$R$41,8,0)/'[1]4. Billing Determinants'!$I$41*$D33, VLOOKUP(F$4,'[1]4. Billing Determinants'!$B$19:$R$41,3,0)/'[1]4. Billing Determinants'!$D$41*$D33))))),0)</f>
        <v>0</v>
      </c>
      <c r="G33" s="180">
        <f>IFERROR(IF(G$4="",0,IF($E33="kWh",VLOOKUP(G$4,'[1]4. Billing Determinants'!$B$19:$R$41,4,0)/'[1]4. Billing Determinants'!$E$41*$D33,IF($E33="kW",VLOOKUP(G$4,'[1]4. Billing Determinants'!$B$19:$R$41,5,0)/'[1]4. Billing Determinants'!$F$41*$D33,IF($E33="Non-RPP kWh",VLOOKUP(G$4,'[1]4. Billing Determinants'!$B$19:$R$41,6,0)/'[1]4. Billing Determinants'!$G$41*$D33,IF($E33="Distribution Rev.",VLOOKUP(G$4,'[1]4. Billing Determinants'!$B$19:$R$41,8,0)/'[1]4. Billing Determinants'!$I$41*$D33, VLOOKUP(G$4,'[1]4. Billing Determinants'!$B$19:$R$41,3,0)/'[1]4. Billing Determinants'!$D$41*$D33))))),0)</f>
        <v>0</v>
      </c>
      <c r="H33" s="180">
        <f>IFERROR(IF(H$4="",0,IF($E33="kWh",VLOOKUP(H$4,'[1]4. Billing Determinants'!$B$19:$R$41,4,0)/'[1]4. Billing Determinants'!$E$41*$D33,IF($E33="kW",VLOOKUP(H$4,'[1]4. Billing Determinants'!$B$19:$R$41,5,0)/'[1]4. Billing Determinants'!$F$41*$D33,IF($E33="Non-RPP kWh",VLOOKUP(H$4,'[1]4. Billing Determinants'!$B$19:$R$41,6,0)/'[1]4. Billing Determinants'!$G$41*$D33,IF($E33="Distribution Rev.",VLOOKUP(H$4,'[1]4. Billing Determinants'!$B$19:$R$41,8,0)/'[1]4. Billing Determinants'!$I$41*$D33, VLOOKUP(H$4,'[1]4. Billing Determinants'!$B$19:$R$41,3,0)/'[1]4. Billing Determinants'!$D$41*$D33))))),0)</f>
        <v>0</v>
      </c>
      <c r="I33" s="180">
        <f>IFERROR(IF(I$4="",0,IF($E33="kWh",VLOOKUP(I$4,'[1]4. Billing Determinants'!$B$19:$R$41,4,0)/'[1]4. Billing Determinants'!$E$41*$D33,IF($E33="kW",VLOOKUP(I$4,'[1]4. Billing Determinants'!$B$19:$R$41,5,0)/'[1]4. Billing Determinants'!$F$41*$D33,IF($E33="Non-RPP kWh",VLOOKUP(I$4,'[1]4. Billing Determinants'!$B$19:$R$41,6,0)/'[1]4. Billing Determinants'!$G$41*$D33,IF($E33="Distribution Rev.",VLOOKUP(I$4,'[1]4. Billing Determinants'!$B$19:$R$41,8,0)/'[1]4. Billing Determinants'!$I$41*$D33, VLOOKUP(I$4,'[1]4. Billing Determinants'!$B$19:$R$41,3,0)/'[1]4. Billing Determinants'!$D$41*$D33))))),0)</f>
        <v>0</v>
      </c>
      <c r="J33" s="180">
        <f>IFERROR(IF(J$4="",0,IF($E33="kWh",VLOOKUP(J$4,'[1]4. Billing Determinants'!$B$19:$R$41,4,0)/'[1]4. Billing Determinants'!$E$41*$D33,IF($E33="kW",VLOOKUP(J$4,'[1]4. Billing Determinants'!$B$19:$R$41,5,0)/'[1]4. Billing Determinants'!$F$41*$D33,IF($E33="Non-RPP kWh",VLOOKUP(J$4,'[1]4. Billing Determinants'!$B$19:$R$41,6,0)/'[1]4. Billing Determinants'!$G$41*$D33,IF($E33="Distribution Rev.",VLOOKUP(J$4,'[1]4. Billing Determinants'!$B$19:$R$41,8,0)/'[1]4. Billing Determinants'!$I$41*$D33, VLOOKUP(J$4,'[1]4. Billing Determinants'!$B$19:$R$41,3,0)/'[1]4. Billing Determinants'!$D$41*$D33))))),0)</f>
        <v>0</v>
      </c>
      <c r="K33" s="180">
        <f>IFERROR(IF(K$4="",0,IF($E33="kWh",VLOOKUP(K$4,'[1]4. Billing Determinants'!$B$19:$R$41,4,0)/'[1]4. Billing Determinants'!$E$41*$D33,IF($E33="kW",VLOOKUP(K$4,'[1]4. Billing Determinants'!$B$19:$R$41,5,0)/'[1]4. Billing Determinants'!$F$41*$D33,IF($E33="Non-RPP kWh",VLOOKUP(K$4,'[1]4. Billing Determinants'!$B$19:$R$41,6,0)/'[1]4. Billing Determinants'!$G$41*$D33,IF($E33="Distribution Rev.",VLOOKUP(K$4,'[1]4. Billing Determinants'!$B$19:$R$41,8,0)/'[1]4. Billing Determinants'!$I$41*$D33, VLOOKUP(K$4,'[1]4. Billing Determinants'!$B$19:$R$41,3,0)/'[1]4. Billing Determinants'!$D$41*$D33))))),0)</f>
        <v>0</v>
      </c>
      <c r="L33" s="180">
        <f>IFERROR(IF(L$4="",0,IF($E33="kWh",VLOOKUP(L$4,'[1]4. Billing Determinants'!$B$19:$R$41,4,0)/'[1]4. Billing Determinants'!$E$41*$D33,IF($E33="kW",VLOOKUP(L$4,'[1]4. Billing Determinants'!$B$19:$R$41,5,0)/'[1]4. Billing Determinants'!$F$41*$D33,IF($E33="Non-RPP kWh",VLOOKUP(L$4,'[1]4. Billing Determinants'!$B$19:$R$41,6,0)/'[1]4. Billing Determinants'!$G$41*$D33,IF($E33="Distribution Rev.",VLOOKUP(L$4,'[1]4. Billing Determinants'!$B$19:$R$41,8,0)/'[1]4. Billing Determinants'!$I$41*$D33, VLOOKUP(L$4,'[1]4. Billing Determinants'!$B$19:$R$41,3,0)/'[1]4. Billing Determinants'!$D$41*$D33))))),0)</f>
        <v>0</v>
      </c>
      <c r="M33" s="180">
        <f>IFERROR(IF(M$4="",0,IF($E33="kWh",VLOOKUP(M$4,'[1]4. Billing Determinants'!$B$19:$R$41,4,0)/'[1]4. Billing Determinants'!$E$41*$D33,IF($E33="kW",VLOOKUP(M$4,'[1]4. Billing Determinants'!$B$19:$R$41,5,0)/'[1]4. Billing Determinants'!$F$41*$D33,IF($E33="Non-RPP kWh",VLOOKUP(M$4,'[1]4. Billing Determinants'!$B$19:$R$41,6,0)/'[1]4. Billing Determinants'!$G$41*$D33,IF($E33="Distribution Rev.",VLOOKUP(M$4,'[1]4. Billing Determinants'!$B$19:$R$41,8,0)/'[1]4. Billing Determinants'!$I$41*$D33, VLOOKUP(M$4,'[1]4. Billing Determinants'!$B$19:$R$41,3,0)/'[1]4. Billing Determinants'!$D$41*$D33))))),0)</f>
        <v>0</v>
      </c>
      <c r="N33" s="180">
        <f>IFERROR(IF(N$4="",0,IF($E33="kWh",VLOOKUP(N$4,'[1]4. Billing Determinants'!$B$19:$R$41,4,0)/'[1]4. Billing Determinants'!$E$41*$D33,IF($E33="kW",VLOOKUP(N$4,'[1]4. Billing Determinants'!$B$19:$R$41,5,0)/'[1]4. Billing Determinants'!$F$41*$D33,IF($E33="Non-RPP kWh",VLOOKUP(N$4,'[1]4. Billing Determinants'!$B$19:$R$41,6,0)/'[1]4. Billing Determinants'!$G$41*$D33,IF($E33="Distribution Rev.",VLOOKUP(N$4,'[1]4. Billing Determinants'!$B$19:$R$41,8,0)/'[1]4. Billing Determinants'!$I$41*$D33, VLOOKUP(N$4,'[1]4. Billing Determinants'!$B$19:$R$41,3,0)/'[1]4. Billing Determinants'!$D$41*$D33))))),0)</f>
        <v>0</v>
      </c>
      <c r="O33" s="180">
        <f>IFERROR(IF(O$4="",0,IF($E33="kWh",VLOOKUP(O$4,'[1]4. Billing Determinants'!$B$19:$R$41,4,0)/'[1]4. Billing Determinants'!$E$41*$D33,IF($E33="kW",VLOOKUP(O$4,'[1]4. Billing Determinants'!$B$19:$R$41,5,0)/'[1]4. Billing Determinants'!$F$41*$D33,IF($E33="Non-RPP kWh",VLOOKUP(O$4,'[1]4. Billing Determinants'!$B$19:$R$41,6,0)/'[1]4. Billing Determinants'!$G$41*$D33,IF($E33="Distribution Rev.",VLOOKUP(O$4,'[1]4. Billing Determinants'!$B$19:$R$41,8,0)/'[1]4. Billing Determinants'!$I$41*$D33, VLOOKUP(O$4,'[1]4. Billing Determinants'!$B$19:$R$41,3,0)/'[1]4. Billing Determinants'!$D$41*$D33))))),0)</f>
        <v>0</v>
      </c>
      <c r="P33" s="180">
        <f>IFERROR(IF(P$4="",0,IF($E33="kWh",VLOOKUP(P$4,'[1]4. Billing Determinants'!$B$19:$R$41,4,0)/'[1]4. Billing Determinants'!$E$41*$D33,IF($E33="kW",VLOOKUP(P$4,'[1]4. Billing Determinants'!$B$19:$R$41,5,0)/'[1]4. Billing Determinants'!$F$41*$D33,IF($E33="Non-RPP kWh",VLOOKUP(P$4,'[1]4. Billing Determinants'!$B$19:$R$41,6,0)/'[1]4. Billing Determinants'!$G$41*$D33,IF($E33="Distribution Rev.",VLOOKUP(P$4,'[1]4. Billing Determinants'!$B$19:$R$41,8,0)/'[1]4. Billing Determinants'!$I$41*$D33, VLOOKUP(P$4,'[1]4. Billing Determinants'!$B$19:$R$41,3,0)/'[1]4. Billing Determinants'!$D$41*$D33))))),0)</f>
        <v>0</v>
      </c>
      <c r="Q33" s="180">
        <f>IFERROR(IF(Q$4="",0,IF($E33="kWh",VLOOKUP(Q$4,'[1]4. Billing Determinants'!$B$19:$R$41,4,0)/'[1]4. Billing Determinants'!$E$41*$D33,IF($E33="kW",VLOOKUP(Q$4,'[1]4. Billing Determinants'!$B$19:$R$41,5,0)/'[1]4. Billing Determinants'!$F$41*$D33,IF($E33="Non-RPP kWh",VLOOKUP(Q$4,'[1]4. Billing Determinants'!$B$19:$R$41,6,0)/'[1]4. Billing Determinants'!$G$41*$D33,IF($E33="Distribution Rev.",VLOOKUP(Q$4,'[1]4. Billing Determinants'!$B$19:$R$41,8,0)/'[1]4. Billing Determinants'!$I$41*$D33, VLOOKUP(Q$4,'[1]4. Billing Determinants'!$B$19:$R$41,3,0)/'[1]4. Billing Determinants'!$D$41*$D33))))),0)</f>
        <v>0</v>
      </c>
      <c r="R33" s="180">
        <f>IFERROR(IF(R$4="",0,IF($E33="kWh",VLOOKUP(R$4,'[1]4. Billing Determinants'!$B$19:$R$41,4,0)/'[1]4. Billing Determinants'!$E$41*$D33,IF($E33="kW",VLOOKUP(R$4,'[1]4. Billing Determinants'!$B$19:$R$41,5,0)/'[1]4. Billing Determinants'!$F$41*$D33,IF($E33="Non-RPP kWh",VLOOKUP(R$4,'[1]4. Billing Determinants'!$B$19:$R$41,6,0)/'[1]4. Billing Determinants'!$G$41*$D33,IF($E33="Distribution Rev.",VLOOKUP(R$4,'[1]4. Billing Determinants'!$B$19:$R$41,8,0)/'[1]4. Billing Determinants'!$I$41*$D33, VLOOKUP(R$4,'[1]4. Billing Determinants'!$B$19:$R$41,3,0)/'[1]4. Billing Determinants'!$D$41*$D33))))),0)</f>
        <v>0</v>
      </c>
      <c r="S33" s="180">
        <f>IFERROR(IF(S$4="",0,IF($E33="kWh",VLOOKUP(S$4,'[1]4. Billing Determinants'!$B$19:$R$41,4,0)/'[1]4. Billing Determinants'!$E$41*$D33,IF($E33="kW",VLOOKUP(S$4,'[1]4. Billing Determinants'!$B$19:$R$41,5,0)/'[1]4. Billing Determinants'!$F$41*$D33,IF($E33="Non-RPP kWh",VLOOKUP(S$4,'[1]4. Billing Determinants'!$B$19:$R$41,6,0)/'[1]4. Billing Determinants'!$G$41*$D33,IF($E33="Distribution Rev.",VLOOKUP(S$4,'[1]4. Billing Determinants'!$B$19:$R$41,8,0)/'[1]4. Billing Determinants'!$I$41*$D33, VLOOKUP(S$4,'[1]4. Billing Determinants'!$B$19:$R$41,3,0)/'[1]4. Billing Determinants'!$D$41*$D33))))),0)</f>
        <v>0</v>
      </c>
      <c r="T33" s="180">
        <f>IFERROR(IF(T$4="",0,IF($E33="kWh",VLOOKUP(T$4,'[1]4. Billing Determinants'!$B$19:$R$41,4,0)/'[1]4. Billing Determinants'!$E$41*$D33,IF($E33="kW",VLOOKUP(T$4,'[1]4. Billing Determinants'!$B$19:$R$41,5,0)/'[1]4. Billing Determinants'!$F$41*$D33,IF($E33="Non-RPP kWh",VLOOKUP(T$4,'[1]4. Billing Determinants'!$B$19:$R$41,6,0)/'[1]4. Billing Determinants'!$G$41*$D33,IF($E33="Distribution Rev.",VLOOKUP(T$4,'[1]4. Billing Determinants'!$B$19:$R$41,8,0)/'[1]4. Billing Determinants'!$I$41*$D33, VLOOKUP(T$4,'[1]4. Billing Determinants'!$B$19:$R$41,3,0)/'[1]4. Billing Determinants'!$D$41*$D33))))),0)</f>
        <v>0</v>
      </c>
      <c r="U33" s="180">
        <f>IFERROR(IF(U$4="",0,IF($E33="kWh",VLOOKUP(U$4,'[1]4. Billing Determinants'!$B$19:$R$41,4,0)/'[1]4. Billing Determinants'!$E$41*$D33,IF($E33="kW",VLOOKUP(U$4,'[1]4. Billing Determinants'!$B$19:$R$41,5,0)/'[1]4. Billing Determinants'!$F$41*$D33,IF($E33="Non-RPP kWh",VLOOKUP(U$4,'[1]4. Billing Determinants'!$B$19:$R$41,6,0)/'[1]4. Billing Determinants'!$G$41*$D33,IF($E33="Distribution Rev.",VLOOKUP(U$4,'[1]4. Billing Determinants'!$B$19:$R$41,8,0)/'[1]4. Billing Determinants'!$I$41*$D33, VLOOKUP(U$4,'[1]4. Billing Determinants'!$B$19:$R$41,3,0)/'[1]4. Billing Determinants'!$D$41*$D33))))),0)</f>
        <v>0</v>
      </c>
      <c r="V33" s="180">
        <f>IFERROR(IF(V$4="",0,IF($E33="kWh",VLOOKUP(V$4,'[1]4. Billing Determinants'!$B$19:$R$41,4,0)/'[1]4. Billing Determinants'!$E$41*$D33,IF($E33="kW",VLOOKUP(V$4,'[1]4. Billing Determinants'!$B$19:$R$41,5,0)/'[1]4. Billing Determinants'!$F$41*$D33,IF($E33="Non-RPP kWh",VLOOKUP(V$4,'[1]4. Billing Determinants'!$B$19:$R$41,6,0)/'[1]4. Billing Determinants'!$G$41*$D33,IF($E33="Distribution Rev.",VLOOKUP(V$4,'[1]4. Billing Determinants'!$B$19:$R$41,8,0)/'[1]4. Billing Determinants'!$I$41*$D33, VLOOKUP(V$4,'[1]4. Billing Determinants'!$B$19:$R$41,3,0)/'[1]4. Billing Determinants'!$D$41*$D33))))),0)</f>
        <v>0</v>
      </c>
      <c r="W33" s="180">
        <f>IFERROR(IF(W$4="",0,IF($E33="kWh",VLOOKUP(W$4,'[1]4. Billing Determinants'!$B$19:$R$41,4,0)/'[1]4. Billing Determinants'!$E$41*$D33,IF($E33="kW",VLOOKUP(W$4,'[1]4. Billing Determinants'!$B$19:$R$41,5,0)/'[1]4. Billing Determinants'!$F$41*$D33,IF($E33="Non-RPP kWh",VLOOKUP(W$4,'[1]4. Billing Determinants'!$B$19:$R$41,6,0)/'[1]4. Billing Determinants'!$G$41*$D33,IF($E33="Distribution Rev.",VLOOKUP(W$4,'[1]4. Billing Determinants'!$B$19:$R$41,8,0)/'[1]4. Billing Determinants'!$I$41*$D33, VLOOKUP(W$4,'[1]4. Billing Determinants'!$B$19:$R$41,3,0)/'[1]4. Billing Determinants'!$D$41*$D33))))),0)</f>
        <v>0</v>
      </c>
      <c r="X33" s="180">
        <f>IFERROR(IF(X$4="",0,IF($E33="kWh",VLOOKUP(X$4,'[1]4. Billing Determinants'!$B$19:$R$41,4,0)/'[1]4. Billing Determinants'!$E$41*$D33,IF($E33="kW",VLOOKUP(X$4,'[1]4. Billing Determinants'!$B$19:$R$41,5,0)/'[1]4. Billing Determinants'!$F$41*$D33,IF($E33="Non-RPP kWh",VLOOKUP(X$4,'[1]4. Billing Determinants'!$B$19:$R$41,6,0)/'[1]4. Billing Determinants'!$G$41*$D33,IF($E33="Distribution Rev.",VLOOKUP(X$4,'[1]4. Billing Determinants'!$B$19:$R$41,8,0)/'[1]4. Billing Determinants'!$I$41*$D33, VLOOKUP(X$4,'[1]4. Billing Determinants'!$B$19:$R$41,3,0)/'[1]4. Billing Determinants'!$D$41*$D33))))),0)</f>
        <v>0</v>
      </c>
      <c r="Y33" s="180">
        <f>IFERROR(IF(Y$4="",0,IF($E33="kWh",VLOOKUP(Y$4,'[1]4. Billing Determinants'!$B$19:$R$41,4,0)/'[1]4. Billing Determinants'!$E$41*$D33,IF($E33="kW",VLOOKUP(Y$4,'[1]4. Billing Determinants'!$B$19:$R$41,5,0)/'[1]4. Billing Determinants'!$F$41*$D33,IF($E33="Non-RPP kWh",VLOOKUP(Y$4,'[1]4. Billing Determinants'!$B$19:$R$41,6,0)/'[1]4. Billing Determinants'!$G$41*$D33,IF($E33="Distribution Rev.",VLOOKUP(Y$4,'[1]4. Billing Determinants'!$B$19:$R$41,8,0)/'[1]4. Billing Determinants'!$I$41*$D33, VLOOKUP(Y$4,'[1]4. Billing Determinants'!$B$19:$R$41,3,0)/'[1]4. Billing Determinants'!$D$41*$D33))))),0)</f>
        <v>0</v>
      </c>
    </row>
    <row r="34" spans="1:25">
      <c r="B34" s="193">
        <f>IF('[1]2b. Continuity Schedule'!C60="","",'[1]2b. Continuity Schedule'!C60)</f>
        <v>0</v>
      </c>
      <c r="C34" s="179">
        <v>1508</v>
      </c>
      <c r="D34" s="180"/>
      <c r="E34" s="181" t="s">
        <v>328</v>
      </c>
      <c r="F34" s="180">
        <f>IFERROR(IF(F$4="",0,IF($E34="kWh",VLOOKUP(F$4,'[1]4. Billing Determinants'!$B$19:$R$41,4,0)/'[1]4. Billing Determinants'!$E$41*$D34,IF($E34="kW",VLOOKUP(F$4,'[1]4. Billing Determinants'!$B$19:$R$41,5,0)/'[1]4. Billing Determinants'!$F$41*$D34,IF($E34="Non-RPP kWh",VLOOKUP(F$4,'[1]4. Billing Determinants'!$B$19:$R$41,6,0)/'[1]4. Billing Determinants'!$G$41*$D34,IF($E34="Distribution Rev.",VLOOKUP(F$4,'[1]4. Billing Determinants'!$B$19:$R$41,8,0)/'[1]4. Billing Determinants'!$I$41*$D34, VLOOKUP(F$4,'[1]4. Billing Determinants'!$B$19:$R$41,3,0)/'[1]4. Billing Determinants'!$D$41*$D34))))),0)</f>
        <v>0</v>
      </c>
      <c r="G34" s="180">
        <f>IFERROR(IF(G$4="",0,IF($E34="kWh",VLOOKUP(G$4,'[1]4. Billing Determinants'!$B$19:$R$41,4,0)/'[1]4. Billing Determinants'!$E$41*$D34,IF($E34="kW",VLOOKUP(G$4,'[1]4. Billing Determinants'!$B$19:$R$41,5,0)/'[1]4. Billing Determinants'!$F$41*$D34,IF($E34="Non-RPP kWh",VLOOKUP(G$4,'[1]4. Billing Determinants'!$B$19:$R$41,6,0)/'[1]4. Billing Determinants'!$G$41*$D34,IF($E34="Distribution Rev.",VLOOKUP(G$4,'[1]4. Billing Determinants'!$B$19:$R$41,8,0)/'[1]4. Billing Determinants'!$I$41*$D34, VLOOKUP(G$4,'[1]4. Billing Determinants'!$B$19:$R$41,3,0)/'[1]4. Billing Determinants'!$D$41*$D34))))),0)</f>
        <v>0</v>
      </c>
      <c r="H34" s="180">
        <f>IFERROR(IF(H$4="",0,IF($E34="kWh",VLOOKUP(H$4,'[1]4. Billing Determinants'!$B$19:$R$41,4,0)/'[1]4. Billing Determinants'!$E$41*$D34,IF($E34="kW",VLOOKUP(H$4,'[1]4. Billing Determinants'!$B$19:$R$41,5,0)/'[1]4. Billing Determinants'!$F$41*$D34,IF($E34="Non-RPP kWh",VLOOKUP(H$4,'[1]4. Billing Determinants'!$B$19:$R$41,6,0)/'[1]4. Billing Determinants'!$G$41*$D34,IF($E34="Distribution Rev.",VLOOKUP(H$4,'[1]4. Billing Determinants'!$B$19:$R$41,8,0)/'[1]4. Billing Determinants'!$I$41*$D34, VLOOKUP(H$4,'[1]4. Billing Determinants'!$B$19:$R$41,3,0)/'[1]4. Billing Determinants'!$D$41*$D34))))),0)</f>
        <v>0</v>
      </c>
      <c r="I34" s="180">
        <f>IFERROR(IF(I$4="",0,IF($E34="kWh",VLOOKUP(I$4,'[1]4. Billing Determinants'!$B$19:$R$41,4,0)/'[1]4. Billing Determinants'!$E$41*$D34,IF($E34="kW",VLOOKUP(I$4,'[1]4. Billing Determinants'!$B$19:$R$41,5,0)/'[1]4. Billing Determinants'!$F$41*$D34,IF($E34="Non-RPP kWh",VLOOKUP(I$4,'[1]4. Billing Determinants'!$B$19:$R$41,6,0)/'[1]4. Billing Determinants'!$G$41*$D34,IF($E34="Distribution Rev.",VLOOKUP(I$4,'[1]4. Billing Determinants'!$B$19:$R$41,8,0)/'[1]4. Billing Determinants'!$I$41*$D34, VLOOKUP(I$4,'[1]4. Billing Determinants'!$B$19:$R$41,3,0)/'[1]4. Billing Determinants'!$D$41*$D34))))),0)</f>
        <v>0</v>
      </c>
      <c r="J34" s="180">
        <f>IFERROR(IF(J$4="",0,IF($E34="kWh",VLOOKUP(J$4,'[1]4. Billing Determinants'!$B$19:$R$41,4,0)/'[1]4. Billing Determinants'!$E$41*$D34,IF($E34="kW",VLOOKUP(J$4,'[1]4. Billing Determinants'!$B$19:$R$41,5,0)/'[1]4. Billing Determinants'!$F$41*$D34,IF($E34="Non-RPP kWh",VLOOKUP(J$4,'[1]4. Billing Determinants'!$B$19:$R$41,6,0)/'[1]4. Billing Determinants'!$G$41*$D34,IF($E34="Distribution Rev.",VLOOKUP(J$4,'[1]4. Billing Determinants'!$B$19:$R$41,8,0)/'[1]4. Billing Determinants'!$I$41*$D34, VLOOKUP(J$4,'[1]4. Billing Determinants'!$B$19:$R$41,3,0)/'[1]4. Billing Determinants'!$D$41*$D34))))),0)</f>
        <v>0</v>
      </c>
      <c r="K34" s="180">
        <f>IFERROR(IF(K$4="",0,IF($E34="kWh",VLOOKUP(K$4,'[1]4. Billing Determinants'!$B$19:$R$41,4,0)/'[1]4. Billing Determinants'!$E$41*$D34,IF($E34="kW",VLOOKUP(K$4,'[1]4. Billing Determinants'!$B$19:$R$41,5,0)/'[1]4. Billing Determinants'!$F$41*$D34,IF($E34="Non-RPP kWh",VLOOKUP(K$4,'[1]4. Billing Determinants'!$B$19:$R$41,6,0)/'[1]4. Billing Determinants'!$G$41*$D34,IF($E34="Distribution Rev.",VLOOKUP(K$4,'[1]4. Billing Determinants'!$B$19:$R$41,8,0)/'[1]4. Billing Determinants'!$I$41*$D34, VLOOKUP(K$4,'[1]4. Billing Determinants'!$B$19:$R$41,3,0)/'[1]4. Billing Determinants'!$D$41*$D34))))),0)</f>
        <v>0</v>
      </c>
      <c r="L34" s="180">
        <f>IFERROR(IF(L$4="",0,IF($E34="kWh",VLOOKUP(L$4,'[1]4. Billing Determinants'!$B$19:$R$41,4,0)/'[1]4. Billing Determinants'!$E$41*$D34,IF($E34="kW",VLOOKUP(L$4,'[1]4. Billing Determinants'!$B$19:$R$41,5,0)/'[1]4. Billing Determinants'!$F$41*$D34,IF($E34="Non-RPP kWh",VLOOKUP(L$4,'[1]4. Billing Determinants'!$B$19:$R$41,6,0)/'[1]4. Billing Determinants'!$G$41*$D34,IF($E34="Distribution Rev.",VLOOKUP(L$4,'[1]4. Billing Determinants'!$B$19:$R$41,8,0)/'[1]4. Billing Determinants'!$I$41*$D34, VLOOKUP(L$4,'[1]4. Billing Determinants'!$B$19:$R$41,3,0)/'[1]4. Billing Determinants'!$D$41*$D34))))),0)</f>
        <v>0</v>
      </c>
      <c r="M34" s="180">
        <f>IFERROR(IF(M$4="",0,IF($E34="kWh",VLOOKUP(M$4,'[1]4. Billing Determinants'!$B$19:$R$41,4,0)/'[1]4. Billing Determinants'!$E$41*$D34,IF($E34="kW",VLOOKUP(M$4,'[1]4. Billing Determinants'!$B$19:$R$41,5,0)/'[1]4. Billing Determinants'!$F$41*$D34,IF($E34="Non-RPP kWh",VLOOKUP(M$4,'[1]4. Billing Determinants'!$B$19:$R$41,6,0)/'[1]4. Billing Determinants'!$G$41*$D34,IF($E34="Distribution Rev.",VLOOKUP(M$4,'[1]4. Billing Determinants'!$B$19:$R$41,8,0)/'[1]4. Billing Determinants'!$I$41*$D34, VLOOKUP(M$4,'[1]4. Billing Determinants'!$B$19:$R$41,3,0)/'[1]4. Billing Determinants'!$D$41*$D34))))),0)</f>
        <v>0</v>
      </c>
      <c r="N34" s="180">
        <f>IFERROR(IF(N$4="",0,IF($E34="kWh",VLOOKUP(N$4,'[1]4. Billing Determinants'!$B$19:$R$41,4,0)/'[1]4. Billing Determinants'!$E$41*$D34,IF($E34="kW",VLOOKUP(N$4,'[1]4. Billing Determinants'!$B$19:$R$41,5,0)/'[1]4. Billing Determinants'!$F$41*$D34,IF($E34="Non-RPP kWh",VLOOKUP(N$4,'[1]4. Billing Determinants'!$B$19:$R$41,6,0)/'[1]4. Billing Determinants'!$G$41*$D34,IF($E34="Distribution Rev.",VLOOKUP(N$4,'[1]4. Billing Determinants'!$B$19:$R$41,8,0)/'[1]4. Billing Determinants'!$I$41*$D34, VLOOKUP(N$4,'[1]4. Billing Determinants'!$B$19:$R$41,3,0)/'[1]4. Billing Determinants'!$D$41*$D34))))),0)</f>
        <v>0</v>
      </c>
      <c r="O34" s="180">
        <f>IFERROR(IF(O$4="",0,IF($E34="kWh",VLOOKUP(O$4,'[1]4. Billing Determinants'!$B$19:$R$41,4,0)/'[1]4. Billing Determinants'!$E$41*$D34,IF($E34="kW",VLOOKUP(O$4,'[1]4. Billing Determinants'!$B$19:$R$41,5,0)/'[1]4. Billing Determinants'!$F$41*$D34,IF($E34="Non-RPP kWh",VLOOKUP(O$4,'[1]4. Billing Determinants'!$B$19:$R$41,6,0)/'[1]4. Billing Determinants'!$G$41*$D34,IF($E34="Distribution Rev.",VLOOKUP(O$4,'[1]4. Billing Determinants'!$B$19:$R$41,8,0)/'[1]4. Billing Determinants'!$I$41*$D34, VLOOKUP(O$4,'[1]4. Billing Determinants'!$B$19:$R$41,3,0)/'[1]4. Billing Determinants'!$D$41*$D34))))),0)</f>
        <v>0</v>
      </c>
      <c r="P34" s="180">
        <f>IFERROR(IF(P$4="",0,IF($E34="kWh",VLOOKUP(P$4,'[1]4. Billing Determinants'!$B$19:$R$41,4,0)/'[1]4. Billing Determinants'!$E$41*$D34,IF($E34="kW",VLOOKUP(P$4,'[1]4. Billing Determinants'!$B$19:$R$41,5,0)/'[1]4. Billing Determinants'!$F$41*$D34,IF($E34="Non-RPP kWh",VLOOKUP(P$4,'[1]4. Billing Determinants'!$B$19:$R$41,6,0)/'[1]4. Billing Determinants'!$G$41*$D34,IF($E34="Distribution Rev.",VLOOKUP(P$4,'[1]4. Billing Determinants'!$B$19:$R$41,8,0)/'[1]4. Billing Determinants'!$I$41*$D34, VLOOKUP(P$4,'[1]4. Billing Determinants'!$B$19:$R$41,3,0)/'[1]4. Billing Determinants'!$D$41*$D34))))),0)</f>
        <v>0</v>
      </c>
      <c r="Q34" s="180">
        <f>IFERROR(IF(Q$4="",0,IF($E34="kWh",VLOOKUP(Q$4,'[1]4. Billing Determinants'!$B$19:$R$41,4,0)/'[1]4. Billing Determinants'!$E$41*$D34,IF($E34="kW",VLOOKUP(Q$4,'[1]4. Billing Determinants'!$B$19:$R$41,5,0)/'[1]4. Billing Determinants'!$F$41*$D34,IF($E34="Non-RPP kWh",VLOOKUP(Q$4,'[1]4. Billing Determinants'!$B$19:$R$41,6,0)/'[1]4. Billing Determinants'!$G$41*$D34,IF($E34="Distribution Rev.",VLOOKUP(Q$4,'[1]4. Billing Determinants'!$B$19:$R$41,8,0)/'[1]4. Billing Determinants'!$I$41*$D34, VLOOKUP(Q$4,'[1]4. Billing Determinants'!$B$19:$R$41,3,0)/'[1]4. Billing Determinants'!$D$41*$D34))))),0)</f>
        <v>0</v>
      </c>
      <c r="R34" s="180">
        <f>IFERROR(IF(R$4="",0,IF($E34="kWh",VLOOKUP(R$4,'[1]4. Billing Determinants'!$B$19:$R$41,4,0)/'[1]4. Billing Determinants'!$E$41*$D34,IF($E34="kW",VLOOKUP(R$4,'[1]4. Billing Determinants'!$B$19:$R$41,5,0)/'[1]4. Billing Determinants'!$F$41*$D34,IF($E34="Non-RPP kWh",VLOOKUP(R$4,'[1]4. Billing Determinants'!$B$19:$R$41,6,0)/'[1]4. Billing Determinants'!$G$41*$D34,IF($E34="Distribution Rev.",VLOOKUP(R$4,'[1]4. Billing Determinants'!$B$19:$R$41,8,0)/'[1]4. Billing Determinants'!$I$41*$D34, VLOOKUP(R$4,'[1]4. Billing Determinants'!$B$19:$R$41,3,0)/'[1]4. Billing Determinants'!$D$41*$D34))))),0)</f>
        <v>0</v>
      </c>
      <c r="S34" s="180">
        <f>IFERROR(IF(S$4="",0,IF($E34="kWh",VLOOKUP(S$4,'[1]4. Billing Determinants'!$B$19:$R$41,4,0)/'[1]4. Billing Determinants'!$E$41*$D34,IF($E34="kW",VLOOKUP(S$4,'[1]4. Billing Determinants'!$B$19:$R$41,5,0)/'[1]4. Billing Determinants'!$F$41*$D34,IF($E34="Non-RPP kWh",VLOOKUP(S$4,'[1]4. Billing Determinants'!$B$19:$R$41,6,0)/'[1]4. Billing Determinants'!$G$41*$D34,IF($E34="Distribution Rev.",VLOOKUP(S$4,'[1]4. Billing Determinants'!$B$19:$R$41,8,0)/'[1]4. Billing Determinants'!$I$41*$D34, VLOOKUP(S$4,'[1]4. Billing Determinants'!$B$19:$R$41,3,0)/'[1]4. Billing Determinants'!$D$41*$D34))))),0)</f>
        <v>0</v>
      </c>
      <c r="T34" s="180">
        <f>IFERROR(IF(T$4="",0,IF($E34="kWh",VLOOKUP(T$4,'[1]4. Billing Determinants'!$B$19:$R$41,4,0)/'[1]4. Billing Determinants'!$E$41*$D34,IF($E34="kW",VLOOKUP(T$4,'[1]4. Billing Determinants'!$B$19:$R$41,5,0)/'[1]4. Billing Determinants'!$F$41*$D34,IF($E34="Non-RPP kWh",VLOOKUP(T$4,'[1]4. Billing Determinants'!$B$19:$R$41,6,0)/'[1]4. Billing Determinants'!$G$41*$D34,IF($E34="Distribution Rev.",VLOOKUP(T$4,'[1]4. Billing Determinants'!$B$19:$R$41,8,0)/'[1]4. Billing Determinants'!$I$41*$D34, VLOOKUP(T$4,'[1]4. Billing Determinants'!$B$19:$R$41,3,0)/'[1]4. Billing Determinants'!$D$41*$D34))))),0)</f>
        <v>0</v>
      </c>
      <c r="U34" s="180">
        <f>IFERROR(IF(U$4="",0,IF($E34="kWh",VLOOKUP(U$4,'[1]4. Billing Determinants'!$B$19:$R$41,4,0)/'[1]4. Billing Determinants'!$E$41*$D34,IF($E34="kW",VLOOKUP(U$4,'[1]4. Billing Determinants'!$B$19:$R$41,5,0)/'[1]4. Billing Determinants'!$F$41*$D34,IF($E34="Non-RPP kWh",VLOOKUP(U$4,'[1]4. Billing Determinants'!$B$19:$R$41,6,0)/'[1]4. Billing Determinants'!$G$41*$D34,IF($E34="Distribution Rev.",VLOOKUP(U$4,'[1]4. Billing Determinants'!$B$19:$R$41,8,0)/'[1]4. Billing Determinants'!$I$41*$D34, VLOOKUP(U$4,'[1]4. Billing Determinants'!$B$19:$R$41,3,0)/'[1]4. Billing Determinants'!$D$41*$D34))))),0)</f>
        <v>0</v>
      </c>
      <c r="V34" s="180">
        <f>IFERROR(IF(V$4="",0,IF($E34="kWh",VLOOKUP(V$4,'[1]4. Billing Determinants'!$B$19:$R$41,4,0)/'[1]4. Billing Determinants'!$E$41*$D34,IF($E34="kW",VLOOKUP(V$4,'[1]4. Billing Determinants'!$B$19:$R$41,5,0)/'[1]4. Billing Determinants'!$F$41*$D34,IF($E34="Non-RPP kWh",VLOOKUP(V$4,'[1]4. Billing Determinants'!$B$19:$R$41,6,0)/'[1]4. Billing Determinants'!$G$41*$D34,IF($E34="Distribution Rev.",VLOOKUP(V$4,'[1]4. Billing Determinants'!$B$19:$R$41,8,0)/'[1]4. Billing Determinants'!$I$41*$D34, VLOOKUP(V$4,'[1]4. Billing Determinants'!$B$19:$R$41,3,0)/'[1]4. Billing Determinants'!$D$41*$D34))))),0)</f>
        <v>0</v>
      </c>
      <c r="W34" s="180">
        <f>IFERROR(IF(W$4="",0,IF($E34="kWh",VLOOKUP(W$4,'[1]4. Billing Determinants'!$B$19:$R$41,4,0)/'[1]4. Billing Determinants'!$E$41*$D34,IF($E34="kW",VLOOKUP(W$4,'[1]4. Billing Determinants'!$B$19:$R$41,5,0)/'[1]4. Billing Determinants'!$F$41*$D34,IF($E34="Non-RPP kWh",VLOOKUP(W$4,'[1]4. Billing Determinants'!$B$19:$R$41,6,0)/'[1]4. Billing Determinants'!$G$41*$D34,IF($E34="Distribution Rev.",VLOOKUP(W$4,'[1]4. Billing Determinants'!$B$19:$R$41,8,0)/'[1]4. Billing Determinants'!$I$41*$D34, VLOOKUP(W$4,'[1]4. Billing Determinants'!$B$19:$R$41,3,0)/'[1]4. Billing Determinants'!$D$41*$D34))))),0)</f>
        <v>0</v>
      </c>
      <c r="X34" s="180">
        <f>IFERROR(IF(X$4="",0,IF($E34="kWh",VLOOKUP(X$4,'[1]4. Billing Determinants'!$B$19:$R$41,4,0)/'[1]4. Billing Determinants'!$E$41*$D34,IF($E34="kW",VLOOKUP(X$4,'[1]4. Billing Determinants'!$B$19:$R$41,5,0)/'[1]4. Billing Determinants'!$F$41*$D34,IF($E34="Non-RPP kWh",VLOOKUP(X$4,'[1]4. Billing Determinants'!$B$19:$R$41,6,0)/'[1]4. Billing Determinants'!$G$41*$D34,IF($E34="Distribution Rev.",VLOOKUP(X$4,'[1]4. Billing Determinants'!$B$19:$R$41,8,0)/'[1]4. Billing Determinants'!$I$41*$D34, VLOOKUP(X$4,'[1]4. Billing Determinants'!$B$19:$R$41,3,0)/'[1]4. Billing Determinants'!$D$41*$D34))))),0)</f>
        <v>0</v>
      </c>
      <c r="Y34" s="180">
        <f>IFERROR(IF(Y$4="",0,IF($E34="kWh",VLOOKUP(Y$4,'[1]4. Billing Determinants'!$B$19:$R$41,4,0)/'[1]4. Billing Determinants'!$E$41*$D34,IF($E34="kW",VLOOKUP(Y$4,'[1]4. Billing Determinants'!$B$19:$R$41,5,0)/'[1]4. Billing Determinants'!$F$41*$D34,IF($E34="Non-RPP kWh",VLOOKUP(Y$4,'[1]4. Billing Determinants'!$B$19:$R$41,6,0)/'[1]4. Billing Determinants'!$G$41*$D34,IF($E34="Distribution Rev.",VLOOKUP(Y$4,'[1]4. Billing Determinants'!$B$19:$R$41,8,0)/'[1]4. Billing Determinants'!$I$41*$D34, VLOOKUP(Y$4,'[1]4. Billing Determinants'!$B$19:$R$41,3,0)/'[1]4. Billing Determinants'!$D$41*$D34))))),0)</f>
        <v>0</v>
      </c>
    </row>
    <row r="35" spans="1:25">
      <c r="B35" s="193">
        <f>IF('[1]2b. Continuity Schedule'!C61="","",'[1]2b. Continuity Schedule'!C61)</f>
        <v>0</v>
      </c>
      <c r="C35" s="179">
        <v>1508</v>
      </c>
      <c r="D35" s="180"/>
      <c r="E35" s="181" t="s">
        <v>328</v>
      </c>
      <c r="F35" s="180">
        <f>IFERROR(IF(F$4="",0,IF($E35="kWh",VLOOKUP(F$4,'[1]4. Billing Determinants'!$B$19:$R$41,4,0)/'[1]4. Billing Determinants'!$E$41*$D35,IF($E35="kW",VLOOKUP(F$4,'[1]4. Billing Determinants'!$B$19:$R$41,5,0)/'[1]4. Billing Determinants'!$F$41*$D35,IF($E35="Non-RPP kWh",VLOOKUP(F$4,'[1]4. Billing Determinants'!$B$19:$R$41,6,0)/'[1]4. Billing Determinants'!$G$41*$D35,IF($E35="Distribution Rev.",VLOOKUP(F$4,'[1]4. Billing Determinants'!$B$19:$R$41,8,0)/'[1]4. Billing Determinants'!$I$41*$D35, VLOOKUP(F$4,'[1]4. Billing Determinants'!$B$19:$R$41,3,0)/'[1]4. Billing Determinants'!$D$41*$D35))))),0)</f>
        <v>0</v>
      </c>
      <c r="G35" s="180">
        <f>IFERROR(IF(G$4="",0,IF($E35="kWh",VLOOKUP(G$4,'[1]4. Billing Determinants'!$B$19:$R$41,4,0)/'[1]4. Billing Determinants'!$E$41*$D35,IF($E35="kW",VLOOKUP(G$4,'[1]4. Billing Determinants'!$B$19:$R$41,5,0)/'[1]4. Billing Determinants'!$F$41*$D35,IF($E35="Non-RPP kWh",VLOOKUP(G$4,'[1]4. Billing Determinants'!$B$19:$R$41,6,0)/'[1]4. Billing Determinants'!$G$41*$D35,IF($E35="Distribution Rev.",VLOOKUP(G$4,'[1]4. Billing Determinants'!$B$19:$R$41,8,0)/'[1]4. Billing Determinants'!$I$41*$D35, VLOOKUP(G$4,'[1]4. Billing Determinants'!$B$19:$R$41,3,0)/'[1]4. Billing Determinants'!$D$41*$D35))))),0)</f>
        <v>0</v>
      </c>
      <c r="H35" s="180">
        <f>IFERROR(IF(H$4="",0,IF($E35="kWh",VLOOKUP(H$4,'[1]4. Billing Determinants'!$B$19:$R$41,4,0)/'[1]4. Billing Determinants'!$E$41*$D35,IF($E35="kW",VLOOKUP(H$4,'[1]4. Billing Determinants'!$B$19:$R$41,5,0)/'[1]4. Billing Determinants'!$F$41*$D35,IF($E35="Non-RPP kWh",VLOOKUP(H$4,'[1]4. Billing Determinants'!$B$19:$R$41,6,0)/'[1]4. Billing Determinants'!$G$41*$D35,IF($E35="Distribution Rev.",VLOOKUP(H$4,'[1]4. Billing Determinants'!$B$19:$R$41,8,0)/'[1]4. Billing Determinants'!$I$41*$D35, VLOOKUP(H$4,'[1]4. Billing Determinants'!$B$19:$R$41,3,0)/'[1]4. Billing Determinants'!$D$41*$D35))))),0)</f>
        <v>0</v>
      </c>
      <c r="I35" s="180">
        <f>IFERROR(IF(I$4="",0,IF($E35="kWh",VLOOKUP(I$4,'[1]4. Billing Determinants'!$B$19:$R$41,4,0)/'[1]4. Billing Determinants'!$E$41*$D35,IF($E35="kW",VLOOKUP(I$4,'[1]4. Billing Determinants'!$B$19:$R$41,5,0)/'[1]4. Billing Determinants'!$F$41*$D35,IF($E35="Non-RPP kWh",VLOOKUP(I$4,'[1]4. Billing Determinants'!$B$19:$R$41,6,0)/'[1]4. Billing Determinants'!$G$41*$D35,IF($E35="Distribution Rev.",VLOOKUP(I$4,'[1]4. Billing Determinants'!$B$19:$R$41,8,0)/'[1]4. Billing Determinants'!$I$41*$D35, VLOOKUP(I$4,'[1]4. Billing Determinants'!$B$19:$R$41,3,0)/'[1]4. Billing Determinants'!$D$41*$D35))))),0)</f>
        <v>0</v>
      </c>
      <c r="J35" s="180">
        <f>IFERROR(IF(J$4="",0,IF($E35="kWh",VLOOKUP(J$4,'[1]4. Billing Determinants'!$B$19:$R$41,4,0)/'[1]4. Billing Determinants'!$E$41*$D35,IF($E35="kW",VLOOKUP(J$4,'[1]4. Billing Determinants'!$B$19:$R$41,5,0)/'[1]4. Billing Determinants'!$F$41*$D35,IF($E35="Non-RPP kWh",VLOOKUP(J$4,'[1]4. Billing Determinants'!$B$19:$R$41,6,0)/'[1]4. Billing Determinants'!$G$41*$D35,IF($E35="Distribution Rev.",VLOOKUP(J$4,'[1]4. Billing Determinants'!$B$19:$R$41,8,0)/'[1]4. Billing Determinants'!$I$41*$D35, VLOOKUP(J$4,'[1]4. Billing Determinants'!$B$19:$R$41,3,0)/'[1]4. Billing Determinants'!$D$41*$D35))))),0)</f>
        <v>0</v>
      </c>
      <c r="K35" s="180">
        <f>IFERROR(IF(K$4="",0,IF($E35="kWh",VLOOKUP(K$4,'[1]4. Billing Determinants'!$B$19:$R$41,4,0)/'[1]4. Billing Determinants'!$E$41*$D35,IF($E35="kW",VLOOKUP(K$4,'[1]4. Billing Determinants'!$B$19:$R$41,5,0)/'[1]4. Billing Determinants'!$F$41*$D35,IF($E35="Non-RPP kWh",VLOOKUP(K$4,'[1]4. Billing Determinants'!$B$19:$R$41,6,0)/'[1]4. Billing Determinants'!$G$41*$D35,IF($E35="Distribution Rev.",VLOOKUP(K$4,'[1]4. Billing Determinants'!$B$19:$R$41,8,0)/'[1]4. Billing Determinants'!$I$41*$D35, VLOOKUP(K$4,'[1]4. Billing Determinants'!$B$19:$R$41,3,0)/'[1]4. Billing Determinants'!$D$41*$D35))))),0)</f>
        <v>0</v>
      </c>
      <c r="L35" s="180">
        <f>IFERROR(IF(L$4="",0,IF($E35="kWh",VLOOKUP(L$4,'[1]4. Billing Determinants'!$B$19:$R$41,4,0)/'[1]4. Billing Determinants'!$E$41*$D35,IF($E35="kW",VLOOKUP(L$4,'[1]4. Billing Determinants'!$B$19:$R$41,5,0)/'[1]4. Billing Determinants'!$F$41*$D35,IF($E35="Non-RPP kWh",VLOOKUP(L$4,'[1]4. Billing Determinants'!$B$19:$R$41,6,0)/'[1]4. Billing Determinants'!$G$41*$D35,IF($E35="Distribution Rev.",VLOOKUP(L$4,'[1]4. Billing Determinants'!$B$19:$R$41,8,0)/'[1]4. Billing Determinants'!$I$41*$D35, VLOOKUP(L$4,'[1]4. Billing Determinants'!$B$19:$R$41,3,0)/'[1]4. Billing Determinants'!$D$41*$D35))))),0)</f>
        <v>0</v>
      </c>
      <c r="M35" s="180">
        <f>IFERROR(IF(M$4="",0,IF($E35="kWh",VLOOKUP(M$4,'[1]4. Billing Determinants'!$B$19:$R$41,4,0)/'[1]4. Billing Determinants'!$E$41*$D35,IF($E35="kW",VLOOKUP(M$4,'[1]4. Billing Determinants'!$B$19:$R$41,5,0)/'[1]4. Billing Determinants'!$F$41*$D35,IF($E35="Non-RPP kWh",VLOOKUP(M$4,'[1]4. Billing Determinants'!$B$19:$R$41,6,0)/'[1]4. Billing Determinants'!$G$41*$D35,IF($E35="Distribution Rev.",VLOOKUP(M$4,'[1]4. Billing Determinants'!$B$19:$R$41,8,0)/'[1]4. Billing Determinants'!$I$41*$D35, VLOOKUP(M$4,'[1]4. Billing Determinants'!$B$19:$R$41,3,0)/'[1]4. Billing Determinants'!$D$41*$D35))))),0)</f>
        <v>0</v>
      </c>
      <c r="N35" s="180">
        <f>IFERROR(IF(N$4="",0,IF($E35="kWh",VLOOKUP(N$4,'[1]4. Billing Determinants'!$B$19:$R$41,4,0)/'[1]4. Billing Determinants'!$E$41*$D35,IF($E35="kW",VLOOKUP(N$4,'[1]4. Billing Determinants'!$B$19:$R$41,5,0)/'[1]4. Billing Determinants'!$F$41*$D35,IF($E35="Non-RPP kWh",VLOOKUP(N$4,'[1]4. Billing Determinants'!$B$19:$R$41,6,0)/'[1]4. Billing Determinants'!$G$41*$D35,IF($E35="Distribution Rev.",VLOOKUP(N$4,'[1]4. Billing Determinants'!$B$19:$R$41,8,0)/'[1]4. Billing Determinants'!$I$41*$D35, VLOOKUP(N$4,'[1]4. Billing Determinants'!$B$19:$R$41,3,0)/'[1]4. Billing Determinants'!$D$41*$D35))))),0)</f>
        <v>0</v>
      </c>
      <c r="O35" s="180">
        <f>IFERROR(IF(O$4="",0,IF($E35="kWh",VLOOKUP(O$4,'[1]4. Billing Determinants'!$B$19:$R$41,4,0)/'[1]4. Billing Determinants'!$E$41*$D35,IF($E35="kW",VLOOKUP(O$4,'[1]4. Billing Determinants'!$B$19:$R$41,5,0)/'[1]4. Billing Determinants'!$F$41*$D35,IF($E35="Non-RPP kWh",VLOOKUP(O$4,'[1]4. Billing Determinants'!$B$19:$R$41,6,0)/'[1]4. Billing Determinants'!$G$41*$D35,IF($E35="Distribution Rev.",VLOOKUP(O$4,'[1]4. Billing Determinants'!$B$19:$R$41,8,0)/'[1]4. Billing Determinants'!$I$41*$D35, VLOOKUP(O$4,'[1]4. Billing Determinants'!$B$19:$R$41,3,0)/'[1]4. Billing Determinants'!$D$41*$D35))))),0)</f>
        <v>0</v>
      </c>
      <c r="P35" s="180">
        <f>IFERROR(IF(P$4="",0,IF($E35="kWh",VLOOKUP(P$4,'[1]4. Billing Determinants'!$B$19:$R$41,4,0)/'[1]4. Billing Determinants'!$E$41*$D35,IF($E35="kW",VLOOKUP(P$4,'[1]4. Billing Determinants'!$B$19:$R$41,5,0)/'[1]4. Billing Determinants'!$F$41*$D35,IF($E35="Non-RPP kWh",VLOOKUP(P$4,'[1]4. Billing Determinants'!$B$19:$R$41,6,0)/'[1]4. Billing Determinants'!$G$41*$D35,IF($E35="Distribution Rev.",VLOOKUP(P$4,'[1]4. Billing Determinants'!$B$19:$R$41,8,0)/'[1]4. Billing Determinants'!$I$41*$D35, VLOOKUP(P$4,'[1]4. Billing Determinants'!$B$19:$R$41,3,0)/'[1]4. Billing Determinants'!$D$41*$D35))))),0)</f>
        <v>0</v>
      </c>
      <c r="Q35" s="180">
        <f>IFERROR(IF(Q$4="",0,IF($E35="kWh",VLOOKUP(Q$4,'[1]4. Billing Determinants'!$B$19:$R$41,4,0)/'[1]4. Billing Determinants'!$E$41*$D35,IF($E35="kW",VLOOKUP(Q$4,'[1]4. Billing Determinants'!$B$19:$R$41,5,0)/'[1]4. Billing Determinants'!$F$41*$D35,IF($E35="Non-RPP kWh",VLOOKUP(Q$4,'[1]4. Billing Determinants'!$B$19:$R$41,6,0)/'[1]4. Billing Determinants'!$G$41*$D35,IF($E35="Distribution Rev.",VLOOKUP(Q$4,'[1]4. Billing Determinants'!$B$19:$R$41,8,0)/'[1]4. Billing Determinants'!$I$41*$D35, VLOOKUP(Q$4,'[1]4. Billing Determinants'!$B$19:$R$41,3,0)/'[1]4. Billing Determinants'!$D$41*$D35))))),0)</f>
        <v>0</v>
      </c>
      <c r="R35" s="180">
        <f>IFERROR(IF(R$4="",0,IF($E35="kWh",VLOOKUP(R$4,'[1]4. Billing Determinants'!$B$19:$R$41,4,0)/'[1]4. Billing Determinants'!$E$41*$D35,IF($E35="kW",VLOOKUP(R$4,'[1]4. Billing Determinants'!$B$19:$R$41,5,0)/'[1]4. Billing Determinants'!$F$41*$D35,IF($E35="Non-RPP kWh",VLOOKUP(R$4,'[1]4. Billing Determinants'!$B$19:$R$41,6,0)/'[1]4. Billing Determinants'!$G$41*$D35,IF($E35="Distribution Rev.",VLOOKUP(R$4,'[1]4. Billing Determinants'!$B$19:$R$41,8,0)/'[1]4. Billing Determinants'!$I$41*$D35, VLOOKUP(R$4,'[1]4. Billing Determinants'!$B$19:$R$41,3,0)/'[1]4. Billing Determinants'!$D$41*$D35))))),0)</f>
        <v>0</v>
      </c>
      <c r="S35" s="180">
        <f>IFERROR(IF(S$4="",0,IF($E35="kWh",VLOOKUP(S$4,'[1]4. Billing Determinants'!$B$19:$R$41,4,0)/'[1]4. Billing Determinants'!$E$41*$D35,IF($E35="kW",VLOOKUP(S$4,'[1]4. Billing Determinants'!$B$19:$R$41,5,0)/'[1]4. Billing Determinants'!$F$41*$D35,IF($E35="Non-RPP kWh",VLOOKUP(S$4,'[1]4. Billing Determinants'!$B$19:$R$41,6,0)/'[1]4. Billing Determinants'!$G$41*$D35,IF($E35="Distribution Rev.",VLOOKUP(S$4,'[1]4. Billing Determinants'!$B$19:$R$41,8,0)/'[1]4. Billing Determinants'!$I$41*$D35, VLOOKUP(S$4,'[1]4. Billing Determinants'!$B$19:$R$41,3,0)/'[1]4. Billing Determinants'!$D$41*$D35))))),0)</f>
        <v>0</v>
      </c>
      <c r="T35" s="180">
        <f>IFERROR(IF(T$4="",0,IF($E35="kWh",VLOOKUP(T$4,'[1]4. Billing Determinants'!$B$19:$R$41,4,0)/'[1]4. Billing Determinants'!$E$41*$D35,IF($E35="kW",VLOOKUP(T$4,'[1]4. Billing Determinants'!$B$19:$R$41,5,0)/'[1]4. Billing Determinants'!$F$41*$D35,IF($E35="Non-RPP kWh",VLOOKUP(T$4,'[1]4. Billing Determinants'!$B$19:$R$41,6,0)/'[1]4. Billing Determinants'!$G$41*$D35,IF($E35="Distribution Rev.",VLOOKUP(T$4,'[1]4. Billing Determinants'!$B$19:$R$41,8,0)/'[1]4. Billing Determinants'!$I$41*$D35, VLOOKUP(T$4,'[1]4. Billing Determinants'!$B$19:$R$41,3,0)/'[1]4. Billing Determinants'!$D$41*$D35))))),0)</f>
        <v>0</v>
      </c>
      <c r="U35" s="180">
        <f>IFERROR(IF(U$4="",0,IF($E35="kWh",VLOOKUP(U$4,'[1]4. Billing Determinants'!$B$19:$R$41,4,0)/'[1]4. Billing Determinants'!$E$41*$D35,IF($E35="kW",VLOOKUP(U$4,'[1]4. Billing Determinants'!$B$19:$R$41,5,0)/'[1]4. Billing Determinants'!$F$41*$D35,IF($E35="Non-RPP kWh",VLOOKUP(U$4,'[1]4. Billing Determinants'!$B$19:$R$41,6,0)/'[1]4. Billing Determinants'!$G$41*$D35,IF($E35="Distribution Rev.",VLOOKUP(U$4,'[1]4. Billing Determinants'!$B$19:$R$41,8,0)/'[1]4. Billing Determinants'!$I$41*$D35, VLOOKUP(U$4,'[1]4. Billing Determinants'!$B$19:$R$41,3,0)/'[1]4. Billing Determinants'!$D$41*$D35))))),0)</f>
        <v>0</v>
      </c>
      <c r="V35" s="180">
        <f>IFERROR(IF(V$4="",0,IF($E35="kWh",VLOOKUP(V$4,'[1]4. Billing Determinants'!$B$19:$R$41,4,0)/'[1]4. Billing Determinants'!$E$41*$D35,IF($E35="kW",VLOOKUP(V$4,'[1]4. Billing Determinants'!$B$19:$R$41,5,0)/'[1]4. Billing Determinants'!$F$41*$D35,IF($E35="Non-RPP kWh",VLOOKUP(V$4,'[1]4. Billing Determinants'!$B$19:$R$41,6,0)/'[1]4. Billing Determinants'!$G$41*$D35,IF($E35="Distribution Rev.",VLOOKUP(V$4,'[1]4. Billing Determinants'!$B$19:$R$41,8,0)/'[1]4. Billing Determinants'!$I$41*$D35, VLOOKUP(V$4,'[1]4. Billing Determinants'!$B$19:$R$41,3,0)/'[1]4. Billing Determinants'!$D$41*$D35))))),0)</f>
        <v>0</v>
      </c>
      <c r="W35" s="180">
        <f>IFERROR(IF(W$4="",0,IF($E35="kWh",VLOOKUP(W$4,'[1]4. Billing Determinants'!$B$19:$R$41,4,0)/'[1]4. Billing Determinants'!$E$41*$D35,IF($E35="kW",VLOOKUP(W$4,'[1]4. Billing Determinants'!$B$19:$R$41,5,0)/'[1]4. Billing Determinants'!$F$41*$D35,IF($E35="Non-RPP kWh",VLOOKUP(W$4,'[1]4. Billing Determinants'!$B$19:$R$41,6,0)/'[1]4. Billing Determinants'!$G$41*$D35,IF($E35="Distribution Rev.",VLOOKUP(W$4,'[1]4. Billing Determinants'!$B$19:$R$41,8,0)/'[1]4. Billing Determinants'!$I$41*$D35, VLOOKUP(W$4,'[1]4. Billing Determinants'!$B$19:$R$41,3,0)/'[1]4. Billing Determinants'!$D$41*$D35))))),0)</f>
        <v>0</v>
      </c>
      <c r="X35" s="180">
        <f>IFERROR(IF(X$4="",0,IF($E35="kWh",VLOOKUP(X$4,'[1]4. Billing Determinants'!$B$19:$R$41,4,0)/'[1]4. Billing Determinants'!$E$41*$D35,IF($E35="kW",VLOOKUP(X$4,'[1]4. Billing Determinants'!$B$19:$R$41,5,0)/'[1]4. Billing Determinants'!$F$41*$D35,IF($E35="Non-RPP kWh",VLOOKUP(X$4,'[1]4. Billing Determinants'!$B$19:$R$41,6,0)/'[1]4. Billing Determinants'!$G$41*$D35,IF($E35="Distribution Rev.",VLOOKUP(X$4,'[1]4. Billing Determinants'!$B$19:$R$41,8,0)/'[1]4. Billing Determinants'!$I$41*$D35, VLOOKUP(X$4,'[1]4. Billing Determinants'!$B$19:$R$41,3,0)/'[1]4. Billing Determinants'!$D$41*$D35))))),0)</f>
        <v>0</v>
      </c>
      <c r="Y35" s="180">
        <f>IFERROR(IF(Y$4="",0,IF($E35="kWh",VLOOKUP(Y$4,'[1]4. Billing Determinants'!$B$19:$R$41,4,0)/'[1]4. Billing Determinants'!$E$41*$D35,IF($E35="kW",VLOOKUP(Y$4,'[1]4. Billing Determinants'!$B$19:$R$41,5,0)/'[1]4. Billing Determinants'!$F$41*$D35,IF($E35="Non-RPP kWh",VLOOKUP(Y$4,'[1]4. Billing Determinants'!$B$19:$R$41,6,0)/'[1]4. Billing Determinants'!$G$41*$D35,IF($E35="Distribution Rev.",VLOOKUP(Y$4,'[1]4. Billing Determinants'!$B$19:$R$41,8,0)/'[1]4. Billing Determinants'!$I$41*$D35, VLOOKUP(Y$4,'[1]4. Billing Determinants'!$B$19:$R$41,3,0)/'[1]4. Billing Determinants'!$D$41*$D35))))),0)</f>
        <v>0</v>
      </c>
    </row>
    <row r="36" spans="1:25">
      <c r="B36" s="193">
        <f>IF('[1]2b. Continuity Schedule'!C62="","",'[1]2b. Continuity Schedule'!C62)</f>
        <v>0</v>
      </c>
      <c r="C36" s="179">
        <v>1508</v>
      </c>
      <c r="D36" s="180"/>
      <c r="E36" s="181" t="s">
        <v>328</v>
      </c>
      <c r="F36" s="180">
        <f>IFERROR(IF(F$4="",0,IF($E36="kWh",VLOOKUP(F$4,'[1]4. Billing Determinants'!$B$19:$R$41,4,0)/'[1]4. Billing Determinants'!$E$41*$D36,IF($E36="kW",VLOOKUP(F$4,'[1]4. Billing Determinants'!$B$19:$R$41,5,0)/'[1]4. Billing Determinants'!$F$41*$D36,IF($E36="Non-RPP kWh",VLOOKUP(F$4,'[1]4. Billing Determinants'!$B$19:$R$41,6,0)/'[1]4. Billing Determinants'!$G$41*$D36,IF($E36="Distribution Rev.",VLOOKUP(F$4,'[1]4. Billing Determinants'!$B$19:$R$41,8,0)/'[1]4. Billing Determinants'!$I$41*$D36, VLOOKUP(F$4,'[1]4. Billing Determinants'!$B$19:$R$41,3,0)/'[1]4. Billing Determinants'!$D$41*$D36))))),0)</f>
        <v>0</v>
      </c>
      <c r="G36" s="180">
        <f>IFERROR(IF(G$4="",0,IF($E36="kWh",VLOOKUP(G$4,'[1]4. Billing Determinants'!$B$19:$R$41,4,0)/'[1]4. Billing Determinants'!$E$41*$D36,IF($E36="kW",VLOOKUP(G$4,'[1]4. Billing Determinants'!$B$19:$R$41,5,0)/'[1]4. Billing Determinants'!$F$41*$D36,IF($E36="Non-RPP kWh",VLOOKUP(G$4,'[1]4. Billing Determinants'!$B$19:$R$41,6,0)/'[1]4. Billing Determinants'!$G$41*$D36,IF($E36="Distribution Rev.",VLOOKUP(G$4,'[1]4. Billing Determinants'!$B$19:$R$41,8,0)/'[1]4. Billing Determinants'!$I$41*$D36, VLOOKUP(G$4,'[1]4. Billing Determinants'!$B$19:$R$41,3,0)/'[1]4. Billing Determinants'!$D$41*$D36))))),0)</f>
        <v>0</v>
      </c>
      <c r="H36" s="180">
        <f>IFERROR(IF(H$4="",0,IF($E36="kWh",VLOOKUP(H$4,'[1]4. Billing Determinants'!$B$19:$R$41,4,0)/'[1]4. Billing Determinants'!$E$41*$D36,IF($E36="kW",VLOOKUP(H$4,'[1]4. Billing Determinants'!$B$19:$R$41,5,0)/'[1]4. Billing Determinants'!$F$41*$D36,IF($E36="Non-RPP kWh",VLOOKUP(H$4,'[1]4. Billing Determinants'!$B$19:$R$41,6,0)/'[1]4. Billing Determinants'!$G$41*$D36,IF($E36="Distribution Rev.",VLOOKUP(H$4,'[1]4. Billing Determinants'!$B$19:$R$41,8,0)/'[1]4. Billing Determinants'!$I$41*$D36, VLOOKUP(H$4,'[1]4. Billing Determinants'!$B$19:$R$41,3,0)/'[1]4. Billing Determinants'!$D$41*$D36))))),0)</f>
        <v>0</v>
      </c>
      <c r="I36" s="180">
        <f>IFERROR(IF(I$4="",0,IF($E36="kWh",VLOOKUP(I$4,'[1]4. Billing Determinants'!$B$19:$R$41,4,0)/'[1]4. Billing Determinants'!$E$41*$D36,IF($E36="kW",VLOOKUP(I$4,'[1]4. Billing Determinants'!$B$19:$R$41,5,0)/'[1]4. Billing Determinants'!$F$41*$D36,IF($E36="Non-RPP kWh",VLOOKUP(I$4,'[1]4. Billing Determinants'!$B$19:$R$41,6,0)/'[1]4. Billing Determinants'!$G$41*$D36,IF($E36="Distribution Rev.",VLOOKUP(I$4,'[1]4. Billing Determinants'!$B$19:$R$41,8,0)/'[1]4. Billing Determinants'!$I$41*$D36, VLOOKUP(I$4,'[1]4. Billing Determinants'!$B$19:$R$41,3,0)/'[1]4. Billing Determinants'!$D$41*$D36))))),0)</f>
        <v>0</v>
      </c>
      <c r="J36" s="180">
        <f>IFERROR(IF(J$4="",0,IF($E36="kWh",VLOOKUP(J$4,'[1]4. Billing Determinants'!$B$19:$R$41,4,0)/'[1]4. Billing Determinants'!$E$41*$D36,IF($E36="kW",VLOOKUP(J$4,'[1]4. Billing Determinants'!$B$19:$R$41,5,0)/'[1]4. Billing Determinants'!$F$41*$D36,IF($E36="Non-RPP kWh",VLOOKUP(J$4,'[1]4. Billing Determinants'!$B$19:$R$41,6,0)/'[1]4. Billing Determinants'!$G$41*$D36,IF($E36="Distribution Rev.",VLOOKUP(J$4,'[1]4. Billing Determinants'!$B$19:$R$41,8,0)/'[1]4. Billing Determinants'!$I$41*$D36, VLOOKUP(J$4,'[1]4. Billing Determinants'!$B$19:$R$41,3,0)/'[1]4. Billing Determinants'!$D$41*$D36))))),0)</f>
        <v>0</v>
      </c>
      <c r="K36" s="180">
        <f>IFERROR(IF(K$4="",0,IF($E36="kWh",VLOOKUP(K$4,'[1]4. Billing Determinants'!$B$19:$R$41,4,0)/'[1]4. Billing Determinants'!$E$41*$D36,IF($E36="kW",VLOOKUP(K$4,'[1]4. Billing Determinants'!$B$19:$R$41,5,0)/'[1]4. Billing Determinants'!$F$41*$D36,IF($E36="Non-RPP kWh",VLOOKUP(K$4,'[1]4. Billing Determinants'!$B$19:$R$41,6,0)/'[1]4. Billing Determinants'!$G$41*$D36,IF($E36="Distribution Rev.",VLOOKUP(K$4,'[1]4. Billing Determinants'!$B$19:$R$41,8,0)/'[1]4. Billing Determinants'!$I$41*$D36, VLOOKUP(K$4,'[1]4. Billing Determinants'!$B$19:$R$41,3,0)/'[1]4. Billing Determinants'!$D$41*$D36))))),0)</f>
        <v>0</v>
      </c>
      <c r="L36" s="180">
        <f>IFERROR(IF(L$4="",0,IF($E36="kWh",VLOOKUP(L$4,'[1]4. Billing Determinants'!$B$19:$R$41,4,0)/'[1]4. Billing Determinants'!$E$41*$D36,IF($E36="kW",VLOOKUP(L$4,'[1]4. Billing Determinants'!$B$19:$R$41,5,0)/'[1]4. Billing Determinants'!$F$41*$D36,IF($E36="Non-RPP kWh",VLOOKUP(L$4,'[1]4. Billing Determinants'!$B$19:$R$41,6,0)/'[1]4. Billing Determinants'!$G$41*$D36,IF($E36="Distribution Rev.",VLOOKUP(L$4,'[1]4. Billing Determinants'!$B$19:$R$41,8,0)/'[1]4. Billing Determinants'!$I$41*$D36, VLOOKUP(L$4,'[1]4. Billing Determinants'!$B$19:$R$41,3,0)/'[1]4. Billing Determinants'!$D$41*$D36))))),0)</f>
        <v>0</v>
      </c>
      <c r="M36" s="180">
        <f>IFERROR(IF(M$4="",0,IF($E36="kWh",VLOOKUP(M$4,'[1]4. Billing Determinants'!$B$19:$R$41,4,0)/'[1]4. Billing Determinants'!$E$41*$D36,IF($E36="kW",VLOOKUP(M$4,'[1]4. Billing Determinants'!$B$19:$R$41,5,0)/'[1]4. Billing Determinants'!$F$41*$D36,IF($E36="Non-RPP kWh",VLOOKUP(M$4,'[1]4. Billing Determinants'!$B$19:$R$41,6,0)/'[1]4. Billing Determinants'!$G$41*$D36,IF($E36="Distribution Rev.",VLOOKUP(M$4,'[1]4. Billing Determinants'!$B$19:$R$41,8,0)/'[1]4. Billing Determinants'!$I$41*$D36, VLOOKUP(M$4,'[1]4. Billing Determinants'!$B$19:$R$41,3,0)/'[1]4. Billing Determinants'!$D$41*$D36))))),0)</f>
        <v>0</v>
      </c>
      <c r="N36" s="180">
        <f>IFERROR(IF(N$4="",0,IF($E36="kWh",VLOOKUP(N$4,'[1]4. Billing Determinants'!$B$19:$R$41,4,0)/'[1]4. Billing Determinants'!$E$41*$D36,IF($E36="kW",VLOOKUP(N$4,'[1]4. Billing Determinants'!$B$19:$R$41,5,0)/'[1]4. Billing Determinants'!$F$41*$D36,IF($E36="Non-RPP kWh",VLOOKUP(N$4,'[1]4. Billing Determinants'!$B$19:$R$41,6,0)/'[1]4. Billing Determinants'!$G$41*$D36,IF($E36="Distribution Rev.",VLOOKUP(N$4,'[1]4. Billing Determinants'!$B$19:$R$41,8,0)/'[1]4. Billing Determinants'!$I$41*$D36, VLOOKUP(N$4,'[1]4. Billing Determinants'!$B$19:$R$41,3,0)/'[1]4. Billing Determinants'!$D$41*$D36))))),0)</f>
        <v>0</v>
      </c>
      <c r="O36" s="180">
        <f>IFERROR(IF(O$4="",0,IF($E36="kWh",VLOOKUP(O$4,'[1]4. Billing Determinants'!$B$19:$R$41,4,0)/'[1]4. Billing Determinants'!$E$41*$D36,IF($E36="kW",VLOOKUP(O$4,'[1]4. Billing Determinants'!$B$19:$R$41,5,0)/'[1]4. Billing Determinants'!$F$41*$D36,IF($E36="Non-RPP kWh",VLOOKUP(O$4,'[1]4. Billing Determinants'!$B$19:$R$41,6,0)/'[1]4. Billing Determinants'!$G$41*$D36,IF($E36="Distribution Rev.",VLOOKUP(O$4,'[1]4. Billing Determinants'!$B$19:$R$41,8,0)/'[1]4. Billing Determinants'!$I$41*$D36, VLOOKUP(O$4,'[1]4. Billing Determinants'!$B$19:$R$41,3,0)/'[1]4. Billing Determinants'!$D$41*$D36))))),0)</f>
        <v>0</v>
      </c>
      <c r="P36" s="180">
        <f>IFERROR(IF(P$4="",0,IF($E36="kWh",VLOOKUP(P$4,'[1]4. Billing Determinants'!$B$19:$R$41,4,0)/'[1]4. Billing Determinants'!$E$41*$D36,IF($E36="kW",VLOOKUP(P$4,'[1]4. Billing Determinants'!$B$19:$R$41,5,0)/'[1]4. Billing Determinants'!$F$41*$D36,IF($E36="Non-RPP kWh",VLOOKUP(P$4,'[1]4. Billing Determinants'!$B$19:$R$41,6,0)/'[1]4. Billing Determinants'!$G$41*$D36,IF($E36="Distribution Rev.",VLOOKUP(P$4,'[1]4. Billing Determinants'!$B$19:$R$41,8,0)/'[1]4. Billing Determinants'!$I$41*$D36, VLOOKUP(P$4,'[1]4. Billing Determinants'!$B$19:$R$41,3,0)/'[1]4. Billing Determinants'!$D$41*$D36))))),0)</f>
        <v>0</v>
      </c>
      <c r="Q36" s="180">
        <f>IFERROR(IF(Q$4="",0,IF($E36="kWh",VLOOKUP(Q$4,'[1]4. Billing Determinants'!$B$19:$R$41,4,0)/'[1]4. Billing Determinants'!$E$41*$D36,IF($E36="kW",VLOOKUP(Q$4,'[1]4. Billing Determinants'!$B$19:$R$41,5,0)/'[1]4. Billing Determinants'!$F$41*$D36,IF($E36="Non-RPP kWh",VLOOKUP(Q$4,'[1]4. Billing Determinants'!$B$19:$R$41,6,0)/'[1]4. Billing Determinants'!$G$41*$D36,IF($E36="Distribution Rev.",VLOOKUP(Q$4,'[1]4. Billing Determinants'!$B$19:$R$41,8,0)/'[1]4. Billing Determinants'!$I$41*$D36, VLOOKUP(Q$4,'[1]4. Billing Determinants'!$B$19:$R$41,3,0)/'[1]4. Billing Determinants'!$D$41*$D36))))),0)</f>
        <v>0</v>
      </c>
      <c r="R36" s="180">
        <f>IFERROR(IF(R$4="",0,IF($E36="kWh",VLOOKUP(R$4,'[1]4. Billing Determinants'!$B$19:$R$41,4,0)/'[1]4. Billing Determinants'!$E$41*$D36,IF($E36="kW",VLOOKUP(R$4,'[1]4. Billing Determinants'!$B$19:$R$41,5,0)/'[1]4. Billing Determinants'!$F$41*$D36,IF($E36="Non-RPP kWh",VLOOKUP(R$4,'[1]4. Billing Determinants'!$B$19:$R$41,6,0)/'[1]4. Billing Determinants'!$G$41*$D36,IF($E36="Distribution Rev.",VLOOKUP(R$4,'[1]4. Billing Determinants'!$B$19:$R$41,8,0)/'[1]4. Billing Determinants'!$I$41*$D36, VLOOKUP(R$4,'[1]4. Billing Determinants'!$B$19:$R$41,3,0)/'[1]4. Billing Determinants'!$D$41*$D36))))),0)</f>
        <v>0</v>
      </c>
      <c r="S36" s="180">
        <f>IFERROR(IF(S$4="",0,IF($E36="kWh",VLOOKUP(S$4,'[1]4. Billing Determinants'!$B$19:$R$41,4,0)/'[1]4. Billing Determinants'!$E$41*$D36,IF($E36="kW",VLOOKUP(S$4,'[1]4. Billing Determinants'!$B$19:$R$41,5,0)/'[1]4. Billing Determinants'!$F$41*$D36,IF($E36="Non-RPP kWh",VLOOKUP(S$4,'[1]4. Billing Determinants'!$B$19:$R$41,6,0)/'[1]4. Billing Determinants'!$G$41*$D36,IF($E36="Distribution Rev.",VLOOKUP(S$4,'[1]4. Billing Determinants'!$B$19:$R$41,8,0)/'[1]4. Billing Determinants'!$I$41*$D36, VLOOKUP(S$4,'[1]4. Billing Determinants'!$B$19:$R$41,3,0)/'[1]4. Billing Determinants'!$D$41*$D36))))),0)</f>
        <v>0</v>
      </c>
      <c r="T36" s="180">
        <f>IFERROR(IF(T$4="",0,IF($E36="kWh",VLOOKUP(T$4,'[1]4. Billing Determinants'!$B$19:$R$41,4,0)/'[1]4. Billing Determinants'!$E$41*$D36,IF($E36="kW",VLOOKUP(T$4,'[1]4. Billing Determinants'!$B$19:$R$41,5,0)/'[1]4. Billing Determinants'!$F$41*$D36,IF($E36="Non-RPP kWh",VLOOKUP(T$4,'[1]4. Billing Determinants'!$B$19:$R$41,6,0)/'[1]4. Billing Determinants'!$G$41*$D36,IF($E36="Distribution Rev.",VLOOKUP(T$4,'[1]4. Billing Determinants'!$B$19:$R$41,8,0)/'[1]4. Billing Determinants'!$I$41*$D36, VLOOKUP(T$4,'[1]4. Billing Determinants'!$B$19:$R$41,3,0)/'[1]4. Billing Determinants'!$D$41*$D36))))),0)</f>
        <v>0</v>
      </c>
      <c r="U36" s="180">
        <f>IFERROR(IF(U$4="",0,IF($E36="kWh",VLOOKUP(U$4,'[1]4. Billing Determinants'!$B$19:$R$41,4,0)/'[1]4. Billing Determinants'!$E$41*$D36,IF($E36="kW",VLOOKUP(U$4,'[1]4. Billing Determinants'!$B$19:$R$41,5,0)/'[1]4. Billing Determinants'!$F$41*$D36,IF($E36="Non-RPP kWh",VLOOKUP(U$4,'[1]4. Billing Determinants'!$B$19:$R$41,6,0)/'[1]4. Billing Determinants'!$G$41*$D36,IF($E36="Distribution Rev.",VLOOKUP(U$4,'[1]4. Billing Determinants'!$B$19:$R$41,8,0)/'[1]4. Billing Determinants'!$I$41*$D36, VLOOKUP(U$4,'[1]4. Billing Determinants'!$B$19:$R$41,3,0)/'[1]4. Billing Determinants'!$D$41*$D36))))),0)</f>
        <v>0</v>
      </c>
      <c r="V36" s="180">
        <f>IFERROR(IF(V$4="",0,IF($E36="kWh",VLOOKUP(V$4,'[1]4. Billing Determinants'!$B$19:$R$41,4,0)/'[1]4. Billing Determinants'!$E$41*$D36,IF($E36="kW",VLOOKUP(V$4,'[1]4. Billing Determinants'!$B$19:$R$41,5,0)/'[1]4. Billing Determinants'!$F$41*$D36,IF($E36="Non-RPP kWh",VLOOKUP(V$4,'[1]4. Billing Determinants'!$B$19:$R$41,6,0)/'[1]4. Billing Determinants'!$G$41*$D36,IF($E36="Distribution Rev.",VLOOKUP(V$4,'[1]4. Billing Determinants'!$B$19:$R$41,8,0)/'[1]4. Billing Determinants'!$I$41*$D36, VLOOKUP(V$4,'[1]4. Billing Determinants'!$B$19:$R$41,3,0)/'[1]4. Billing Determinants'!$D$41*$D36))))),0)</f>
        <v>0</v>
      </c>
      <c r="W36" s="180">
        <f>IFERROR(IF(W$4="",0,IF($E36="kWh",VLOOKUP(W$4,'[1]4. Billing Determinants'!$B$19:$R$41,4,0)/'[1]4. Billing Determinants'!$E$41*$D36,IF($E36="kW",VLOOKUP(W$4,'[1]4. Billing Determinants'!$B$19:$R$41,5,0)/'[1]4. Billing Determinants'!$F$41*$D36,IF($E36="Non-RPP kWh",VLOOKUP(W$4,'[1]4. Billing Determinants'!$B$19:$R$41,6,0)/'[1]4. Billing Determinants'!$G$41*$D36,IF($E36="Distribution Rev.",VLOOKUP(W$4,'[1]4. Billing Determinants'!$B$19:$R$41,8,0)/'[1]4. Billing Determinants'!$I$41*$D36, VLOOKUP(W$4,'[1]4. Billing Determinants'!$B$19:$R$41,3,0)/'[1]4. Billing Determinants'!$D$41*$D36))))),0)</f>
        <v>0</v>
      </c>
      <c r="X36" s="180">
        <f>IFERROR(IF(X$4="",0,IF($E36="kWh",VLOOKUP(X$4,'[1]4. Billing Determinants'!$B$19:$R$41,4,0)/'[1]4. Billing Determinants'!$E$41*$D36,IF($E36="kW",VLOOKUP(X$4,'[1]4. Billing Determinants'!$B$19:$R$41,5,0)/'[1]4. Billing Determinants'!$F$41*$D36,IF($E36="Non-RPP kWh",VLOOKUP(X$4,'[1]4. Billing Determinants'!$B$19:$R$41,6,0)/'[1]4. Billing Determinants'!$G$41*$D36,IF($E36="Distribution Rev.",VLOOKUP(X$4,'[1]4. Billing Determinants'!$B$19:$R$41,8,0)/'[1]4. Billing Determinants'!$I$41*$D36, VLOOKUP(X$4,'[1]4. Billing Determinants'!$B$19:$R$41,3,0)/'[1]4. Billing Determinants'!$D$41*$D36))))),0)</f>
        <v>0</v>
      </c>
      <c r="Y36" s="180">
        <f>IFERROR(IF(Y$4="",0,IF($E36="kWh",VLOOKUP(Y$4,'[1]4. Billing Determinants'!$B$19:$R$41,4,0)/'[1]4. Billing Determinants'!$E$41*$D36,IF($E36="kW",VLOOKUP(Y$4,'[1]4. Billing Determinants'!$B$19:$R$41,5,0)/'[1]4. Billing Determinants'!$F$41*$D36,IF($E36="Non-RPP kWh",VLOOKUP(Y$4,'[1]4. Billing Determinants'!$B$19:$R$41,6,0)/'[1]4. Billing Determinants'!$G$41*$D36,IF($E36="Distribution Rev.",VLOOKUP(Y$4,'[1]4. Billing Determinants'!$B$19:$R$41,8,0)/'[1]4. Billing Determinants'!$I$41*$D36, VLOOKUP(Y$4,'[1]4. Billing Determinants'!$B$19:$R$41,3,0)/'[1]4. Billing Determinants'!$D$41*$D36))))),0)</f>
        <v>0</v>
      </c>
    </row>
    <row r="37" spans="1:25">
      <c r="B37" s="193">
        <f>IF('[1]2b. Continuity Schedule'!C63="","",'[1]2b. Continuity Schedule'!C63)</f>
        <v>0</v>
      </c>
      <c r="C37" s="179">
        <v>1508</v>
      </c>
      <c r="D37" s="180"/>
      <c r="E37" s="181" t="s">
        <v>328</v>
      </c>
      <c r="F37" s="180">
        <f>IFERROR(IF(F$4="",0,IF($E37="kWh",VLOOKUP(F$4,'[1]4. Billing Determinants'!$B$19:$R$41,4,0)/'[1]4. Billing Determinants'!$E$41*$D37,IF($E37="kW",VLOOKUP(F$4,'[1]4. Billing Determinants'!$B$19:$R$41,5,0)/'[1]4. Billing Determinants'!$F$41*$D37,IF($E37="Non-RPP kWh",VLOOKUP(F$4,'[1]4. Billing Determinants'!$B$19:$R$41,6,0)/'[1]4. Billing Determinants'!$G$41*$D37,IF($E37="Distribution Rev.",VLOOKUP(F$4,'[1]4. Billing Determinants'!$B$19:$R$41,8,0)/'[1]4. Billing Determinants'!$I$41*$D37, VLOOKUP(F$4,'[1]4. Billing Determinants'!$B$19:$R$41,3,0)/'[1]4. Billing Determinants'!$D$41*$D37))))),0)</f>
        <v>0</v>
      </c>
      <c r="G37" s="180">
        <f>IFERROR(IF(G$4="",0,IF($E37="kWh",VLOOKUP(G$4,'[1]4. Billing Determinants'!$B$19:$R$41,4,0)/'[1]4. Billing Determinants'!$E$41*$D37,IF($E37="kW",VLOOKUP(G$4,'[1]4. Billing Determinants'!$B$19:$R$41,5,0)/'[1]4. Billing Determinants'!$F$41*$D37,IF($E37="Non-RPP kWh",VLOOKUP(G$4,'[1]4. Billing Determinants'!$B$19:$R$41,6,0)/'[1]4. Billing Determinants'!$G$41*$D37,IF($E37="Distribution Rev.",VLOOKUP(G$4,'[1]4. Billing Determinants'!$B$19:$R$41,8,0)/'[1]4. Billing Determinants'!$I$41*$D37, VLOOKUP(G$4,'[1]4. Billing Determinants'!$B$19:$R$41,3,0)/'[1]4. Billing Determinants'!$D$41*$D37))))),0)</f>
        <v>0</v>
      </c>
      <c r="H37" s="180">
        <f>IFERROR(IF(H$4="",0,IF($E37="kWh",VLOOKUP(H$4,'[1]4. Billing Determinants'!$B$19:$R$41,4,0)/'[1]4. Billing Determinants'!$E$41*$D37,IF($E37="kW",VLOOKUP(H$4,'[1]4. Billing Determinants'!$B$19:$R$41,5,0)/'[1]4. Billing Determinants'!$F$41*$D37,IF($E37="Non-RPP kWh",VLOOKUP(H$4,'[1]4. Billing Determinants'!$B$19:$R$41,6,0)/'[1]4. Billing Determinants'!$G$41*$D37,IF($E37="Distribution Rev.",VLOOKUP(H$4,'[1]4. Billing Determinants'!$B$19:$R$41,8,0)/'[1]4. Billing Determinants'!$I$41*$D37, VLOOKUP(H$4,'[1]4. Billing Determinants'!$B$19:$R$41,3,0)/'[1]4. Billing Determinants'!$D$41*$D37))))),0)</f>
        <v>0</v>
      </c>
      <c r="I37" s="180">
        <f>IFERROR(IF(I$4="",0,IF($E37="kWh",VLOOKUP(I$4,'[1]4. Billing Determinants'!$B$19:$R$41,4,0)/'[1]4. Billing Determinants'!$E$41*$D37,IF($E37="kW",VLOOKUP(I$4,'[1]4. Billing Determinants'!$B$19:$R$41,5,0)/'[1]4. Billing Determinants'!$F$41*$D37,IF($E37="Non-RPP kWh",VLOOKUP(I$4,'[1]4. Billing Determinants'!$B$19:$R$41,6,0)/'[1]4. Billing Determinants'!$G$41*$D37,IF($E37="Distribution Rev.",VLOOKUP(I$4,'[1]4. Billing Determinants'!$B$19:$R$41,8,0)/'[1]4. Billing Determinants'!$I$41*$D37, VLOOKUP(I$4,'[1]4. Billing Determinants'!$B$19:$R$41,3,0)/'[1]4. Billing Determinants'!$D$41*$D37))))),0)</f>
        <v>0</v>
      </c>
      <c r="J37" s="180">
        <f>IFERROR(IF(J$4="",0,IF($E37="kWh",VLOOKUP(J$4,'[1]4. Billing Determinants'!$B$19:$R$41,4,0)/'[1]4. Billing Determinants'!$E$41*$D37,IF($E37="kW",VLOOKUP(J$4,'[1]4. Billing Determinants'!$B$19:$R$41,5,0)/'[1]4. Billing Determinants'!$F$41*$D37,IF($E37="Non-RPP kWh",VLOOKUP(J$4,'[1]4. Billing Determinants'!$B$19:$R$41,6,0)/'[1]4. Billing Determinants'!$G$41*$D37,IF($E37="Distribution Rev.",VLOOKUP(J$4,'[1]4. Billing Determinants'!$B$19:$R$41,8,0)/'[1]4. Billing Determinants'!$I$41*$D37, VLOOKUP(J$4,'[1]4. Billing Determinants'!$B$19:$R$41,3,0)/'[1]4. Billing Determinants'!$D$41*$D37))))),0)</f>
        <v>0</v>
      </c>
      <c r="K37" s="180">
        <f>IFERROR(IF(K$4="",0,IF($E37="kWh",VLOOKUP(K$4,'[1]4. Billing Determinants'!$B$19:$R$41,4,0)/'[1]4. Billing Determinants'!$E$41*$D37,IF($E37="kW",VLOOKUP(K$4,'[1]4. Billing Determinants'!$B$19:$R$41,5,0)/'[1]4. Billing Determinants'!$F$41*$D37,IF($E37="Non-RPP kWh",VLOOKUP(K$4,'[1]4. Billing Determinants'!$B$19:$R$41,6,0)/'[1]4. Billing Determinants'!$G$41*$D37,IF($E37="Distribution Rev.",VLOOKUP(K$4,'[1]4. Billing Determinants'!$B$19:$R$41,8,0)/'[1]4. Billing Determinants'!$I$41*$D37, VLOOKUP(K$4,'[1]4. Billing Determinants'!$B$19:$R$41,3,0)/'[1]4. Billing Determinants'!$D$41*$D37))))),0)</f>
        <v>0</v>
      </c>
      <c r="L37" s="180">
        <f>IFERROR(IF(L$4="",0,IF($E37="kWh",VLOOKUP(L$4,'[1]4. Billing Determinants'!$B$19:$R$41,4,0)/'[1]4. Billing Determinants'!$E$41*$D37,IF($E37="kW",VLOOKUP(L$4,'[1]4. Billing Determinants'!$B$19:$R$41,5,0)/'[1]4. Billing Determinants'!$F$41*$D37,IF($E37="Non-RPP kWh",VLOOKUP(L$4,'[1]4. Billing Determinants'!$B$19:$R$41,6,0)/'[1]4. Billing Determinants'!$G$41*$D37,IF($E37="Distribution Rev.",VLOOKUP(L$4,'[1]4. Billing Determinants'!$B$19:$R$41,8,0)/'[1]4. Billing Determinants'!$I$41*$D37, VLOOKUP(L$4,'[1]4. Billing Determinants'!$B$19:$R$41,3,0)/'[1]4. Billing Determinants'!$D$41*$D37))))),0)</f>
        <v>0</v>
      </c>
      <c r="M37" s="180">
        <f>IFERROR(IF(M$4="",0,IF($E37="kWh",VLOOKUP(M$4,'[1]4. Billing Determinants'!$B$19:$R$41,4,0)/'[1]4. Billing Determinants'!$E$41*$D37,IF($E37="kW",VLOOKUP(M$4,'[1]4. Billing Determinants'!$B$19:$R$41,5,0)/'[1]4. Billing Determinants'!$F$41*$D37,IF($E37="Non-RPP kWh",VLOOKUP(M$4,'[1]4. Billing Determinants'!$B$19:$R$41,6,0)/'[1]4. Billing Determinants'!$G$41*$D37,IF($E37="Distribution Rev.",VLOOKUP(M$4,'[1]4. Billing Determinants'!$B$19:$R$41,8,0)/'[1]4. Billing Determinants'!$I$41*$D37, VLOOKUP(M$4,'[1]4. Billing Determinants'!$B$19:$R$41,3,0)/'[1]4. Billing Determinants'!$D$41*$D37))))),0)</f>
        <v>0</v>
      </c>
      <c r="N37" s="180">
        <f>IFERROR(IF(N$4="",0,IF($E37="kWh",VLOOKUP(N$4,'[1]4. Billing Determinants'!$B$19:$R$41,4,0)/'[1]4. Billing Determinants'!$E$41*$D37,IF($E37="kW",VLOOKUP(N$4,'[1]4. Billing Determinants'!$B$19:$R$41,5,0)/'[1]4. Billing Determinants'!$F$41*$D37,IF($E37="Non-RPP kWh",VLOOKUP(N$4,'[1]4. Billing Determinants'!$B$19:$R$41,6,0)/'[1]4. Billing Determinants'!$G$41*$D37,IF($E37="Distribution Rev.",VLOOKUP(N$4,'[1]4. Billing Determinants'!$B$19:$R$41,8,0)/'[1]4. Billing Determinants'!$I$41*$D37, VLOOKUP(N$4,'[1]4. Billing Determinants'!$B$19:$R$41,3,0)/'[1]4. Billing Determinants'!$D$41*$D37))))),0)</f>
        <v>0</v>
      </c>
      <c r="O37" s="180">
        <f>IFERROR(IF(O$4="",0,IF($E37="kWh",VLOOKUP(O$4,'[1]4. Billing Determinants'!$B$19:$R$41,4,0)/'[1]4. Billing Determinants'!$E$41*$D37,IF($E37="kW",VLOOKUP(O$4,'[1]4. Billing Determinants'!$B$19:$R$41,5,0)/'[1]4. Billing Determinants'!$F$41*$D37,IF($E37="Non-RPP kWh",VLOOKUP(O$4,'[1]4. Billing Determinants'!$B$19:$R$41,6,0)/'[1]4. Billing Determinants'!$G$41*$D37,IF($E37="Distribution Rev.",VLOOKUP(O$4,'[1]4. Billing Determinants'!$B$19:$R$41,8,0)/'[1]4. Billing Determinants'!$I$41*$D37, VLOOKUP(O$4,'[1]4. Billing Determinants'!$B$19:$R$41,3,0)/'[1]4. Billing Determinants'!$D$41*$D37))))),0)</f>
        <v>0</v>
      </c>
      <c r="P37" s="180">
        <f>IFERROR(IF(P$4="",0,IF($E37="kWh",VLOOKUP(P$4,'[1]4. Billing Determinants'!$B$19:$R$41,4,0)/'[1]4. Billing Determinants'!$E$41*$D37,IF($E37="kW",VLOOKUP(P$4,'[1]4. Billing Determinants'!$B$19:$R$41,5,0)/'[1]4. Billing Determinants'!$F$41*$D37,IF($E37="Non-RPP kWh",VLOOKUP(P$4,'[1]4. Billing Determinants'!$B$19:$R$41,6,0)/'[1]4. Billing Determinants'!$G$41*$D37,IF($E37="Distribution Rev.",VLOOKUP(P$4,'[1]4. Billing Determinants'!$B$19:$R$41,8,0)/'[1]4. Billing Determinants'!$I$41*$D37, VLOOKUP(P$4,'[1]4. Billing Determinants'!$B$19:$R$41,3,0)/'[1]4. Billing Determinants'!$D$41*$D37))))),0)</f>
        <v>0</v>
      </c>
      <c r="Q37" s="180">
        <f>IFERROR(IF(Q$4="",0,IF($E37="kWh",VLOOKUP(Q$4,'[1]4. Billing Determinants'!$B$19:$R$41,4,0)/'[1]4. Billing Determinants'!$E$41*$D37,IF($E37="kW",VLOOKUP(Q$4,'[1]4. Billing Determinants'!$B$19:$R$41,5,0)/'[1]4. Billing Determinants'!$F$41*$D37,IF($E37="Non-RPP kWh",VLOOKUP(Q$4,'[1]4. Billing Determinants'!$B$19:$R$41,6,0)/'[1]4. Billing Determinants'!$G$41*$D37,IF($E37="Distribution Rev.",VLOOKUP(Q$4,'[1]4. Billing Determinants'!$B$19:$R$41,8,0)/'[1]4. Billing Determinants'!$I$41*$D37, VLOOKUP(Q$4,'[1]4. Billing Determinants'!$B$19:$R$41,3,0)/'[1]4. Billing Determinants'!$D$41*$D37))))),0)</f>
        <v>0</v>
      </c>
      <c r="R37" s="180">
        <f>IFERROR(IF(R$4="",0,IF($E37="kWh",VLOOKUP(R$4,'[1]4. Billing Determinants'!$B$19:$R$41,4,0)/'[1]4. Billing Determinants'!$E$41*$D37,IF($E37="kW",VLOOKUP(R$4,'[1]4. Billing Determinants'!$B$19:$R$41,5,0)/'[1]4. Billing Determinants'!$F$41*$D37,IF($E37="Non-RPP kWh",VLOOKUP(R$4,'[1]4. Billing Determinants'!$B$19:$R$41,6,0)/'[1]4. Billing Determinants'!$G$41*$D37,IF($E37="Distribution Rev.",VLOOKUP(R$4,'[1]4. Billing Determinants'!$B$19:$R$41,8,0)/'[1]4. Billing Determinants'!$I$41*$D37, VLOOKUP(R$4,'[1]4. Billing Determinants'!$B$19:$R$41,3,0)/'[1]4. Billing Determinants'!$D$41*$D37))))),0)</f>
        <v>0</v>
      </c>
      <c r="S37" s="180">
        <f>IFERROR(IF(S$4="",0,IF($E37="kWh",VLOOKUP(S$4,'[1]4. Billing Determinants'!$B$19:$R$41,4,0)/'[1]4. Billing Determinants'!$E$41*$D37,IF($E37="kW",VLOOKUP(S$4,'[1]4. Billing Determinants'!$B$19:$R$41,5,0)/'[1]4. Billing Determinants'!$F$41*$D37,IF($E37="Non-RPP kWh",VLOOKUP(S$4,'[1]4. Billing Determinants'!$B$19:$R$41,6,0)/'[1]4. Billing Determinants'!$G$41*$D37,IF($E37="Distribution Rev.",VLOOKUP(S$4,'[1]4. Billing Determinants'!$B$19:$R$41,8,0)/'[1]4. Billing Determinants'!$I$41*$D37, VLOOKUP(S$4,'[1]4. Billing Determinants'!$B$19:$R$41,3,0)/'[1]4. Billing Determinants'!$D$41*$D37))))),0)</f>
        <v>0</v>
      </c>
      <c r="T37" s="180">
        <f>IFERROR(IF(T$4="",0,IF($E37="kWh",VLOOKUP(T$4,'[1]4. Billing Determinants'!$B$19:$R$41,4,0)/'[1]4. Billing Determinants'!$E$41*$D37,IF($E37="kW",VLOOKUP(T$4,'[1]4. Billing Determinants'!$B$19:$R$41,5,0)/'[1]4. Billing Determinants'!$F$41*$D37,IF($E37="Non-RPP kWh",VLOOKUP(T$4,'[1]4. Billing Determinants'!$B$19:$R$41,6,0)/'[1]4. Billing Determinants'!$G$41*$D37,IF($E37="Distribution Rev.",VLOOKUP(T$4,'[1]4. Billing Determinants'!$B$19:$R$41,8,0)/'[1]4. Billing Determinants'!$I$41*$D37, VLOOKUP(T$4,'[1]4. Billing Determinants'!$B$19:$R$41,3,0)/'[1]4. Billing Determinants'!$D$41*$D37))))),0)</f>
        <v>0</v>
      </c>
      <c r="U37" s="180">
        <f>IFERROR(IF(U$4="",0,IF($E37="kWh",VLOOKUP(U$4,'[1]4. Billing Determinants'!$B$19:$R$41,4,0)/'[1]4. Billing Determinants'!$E$41*$D37,IF($E37="kW",VLOOKUP(U$4,'[1]4. Billing Determinants'!$B$19:$R$41,5,0)/'[1]4. Billing Determinants'!$F$41*$D37,IF($E37="Non-RPP kWh",VLOOKUP(U$4,'[1]4. Billing Determinants'!$B$19:$R$41,6,0)/'[1]4. Billing Determinants'!$G$41*$D37,IF($E37="Distribution Rev.",VLOOKUP(U$4,'[1]4. Billing Determinants'!$B$19:$R$41,8,0)/'[1]4. Billing Determinants'!$I$41*$D37, VLOOKUP(U$4,'[1]4. Billing Determinants'!$B$19:$R$41,3,0)/'[1]4. Billing Determinants'!$D$41*$D37))))),0)</f>
        <v>0</v>
      </c>
      <c r="V37" s="180">
        <f>IFERROR(IF(V$4="",0,IF($E37="kWh",VLOOKUP(V$4,'[1]4. Billing Determinants'!$B$19:$R$41,4,0)/'[1]4. Billing Determinants'!$E$41*$D37,IF($E37="kW",VLOOKUP(V$4,'[1]4. Billing Determinants'!$B$19:$R$41,5,0)/'[1]4. Billing Determinants'!$F$41*$D37,IF($E37="Non-RPP kWh",VLOOKUP(V$4,'[1]4. Billing Determinants'!$B$19:$R$41,6,0)/'[1]4. Billing Determinants'!$G$41*$D37,IF($E37="Distribution Rev.",VLOOKUP(V$4,'[1]4. Billing Determinants'!$B$19:$R$41,8,0)/'[1]4. Billing Determinants'!$I$41*$D37, VLOOKUP(V$4,'[1]4. Billing Determinants'!$B$19:$R$41,3,0)/'[1]4. Billing Determinants'!$D$41*$D37))))),0)</f>
        <v>0</v>
      </c>
      <c r="W37" s="180">
        <f>IFERROR(IF(W$4="",0,IF($E37="kWh",VLOOKUP(W$4,'[1]4. Billing Determinants'!$B$19:$R$41,4,0)/'[1]4. Billing Determinants'!$E$41*$D37,IF($E37="kW",VLOOKUP(W$4,'[1]4. Billing Determinants'!$B$19:$R$41,5,0)/'[1]4. Billing Determinants'!$F$41*$D37,IF($E37="Non-RPP kWh",VLOOKUP(W$4,'[1]4. Billing Determinants'!$B$19:$R$41,6,0)/'[1]4. Billing Determinants'!$G$41*$D37,IF($E37="Distribution Rev.",VLOOKUP(W$4,'[1]4. Billing Determinants'!$B$19:$R$41,8,0)/'[1]4. Billing Determinants'!$I$41*$D37, VLOOKUP(W$4,'[1]4. Billing Determinants'!$B$19:$R$41,3,0)/'[1]4. Billing Determinants'!$D$41*$D37))))),0)</f>
        <v>0</v>
      </c>
      <c r="X37" s="180">
        <f>IFERROR(IF(X$4="",0,IF($E37="kWh",VLOOKUP(X$4,'[1]4. Billing Determinants'!$B$19:$R$41,4,0)/'[1]4. Billing Determinants'!$E$41*$D37,IF($E37="kW",VLOOKUP(X$4,'[1]4. Billing Determinants'!$B$19:$R$41,5,0)/'[1]4. Billing Determinants'!$F$41*$D37,IF($E37="Non-RPP kWh",VLOOKUP(X$4,'[1]4. Billing Determinants'!$B$19:$R$41,6,0)/'[1]4. Billing Determinants'!$G$41*$D37,IF($E37="Distribution Rev.",VLOOKUP(X$4,'[1]4. Billing Determinants'!$B$19:$R$41,8,0)/'[1]4. Billing Determinants'!$I$41*$D37, VLOOKUP(X$4,'[1]4. Billing Determinants'!$B$19:$R$41,3,0)/'[1]4. Billing Determinants'!$D$41*$D37))))),0)</f>
        <v>0</v>
      </c>
      <c r="Y37" s="180">
        <f>IFERROR(IF(Y$4="",0,IF($E37="kWh",VLOOKUP(Y$4,'[1]4. Billing Determinants'!$B$19:$R$41,4,0)/'[1]4. Billing Determinants'!$E$41*$D37,IF($E37="kW",VLOOKUP(Y$4,'[1]4. Billing Determinants'!$B$19:$R$41,5,0)/'[1]4. Billing Determinants'!$F$41*$D37,IF($E37="Non-RPP kWh",VLOOKUP(Y$4,'[1]4. Billing Determinants'!$B$19:$R$41,6,0)/'[1]4. Billing Determinants'!$G$41*$D37,IF($E37="Distribution Rev.",VLOOKUP(Y$4,'[1]4. Billing Determinants'!$B$19:$R$41,8,0)/'[1]4. Billing Determinants'!$I$41*$D37, VLOOKUP(Y$4,'[1]4. Billing Determinants'!$B$19:$R$41,3,0)/'[1]4. Billing Determinants'!$D$41*$D37))))),0)</f>
        <v>0</v>
      </c>
    </row>
    <row r="38" spans="1:25">
      <c r="B38" s="193">
        <f>IF('[1]2b. Continuity Schedule'!C64="","",'[1]2b. Continuity Schedule'!C64)</f>
        <v>0</v>
      </c>
      <c r="C38" s="179">
        <v>1508</v>
      </c>
      <c r="D38" s="180"/>
      <c r="E38" s="181" t="s">
        <v>328</v>
      </c>
      <c r="F38" s="180">
        <f>IFERROR(IF(F$4="",0,IF($E38="kWh",VLOOKUP(F$4,'[1]4. Billing Determinants'!$B$19:$R$41,4,0)/'[1]4. Billing Determinants'!$E$41*$D38,IF($E38="kW",VLOOKUP(F$4,'[1]4. Billing Determinants'!$B$19:$R$41,5,0)/'[1]4. Billing Determinants'!$F$41*$D38,IF($E38="Non-RPP kWh",VLOOKUP(F$4,'[1]4. Billing Determinants'!$B$19:$R$41,6,0)/'[1]4. Billing Determinants'!$G$41*$D38,IF($E38="Distribution Rev.",VLOOKUP(F$4,'[1]4. Billing Determinants'!$B$19:$R$41,8,0)/'[1]4. Billing Determinants'!$I$41*$D38, VLOOKUP(F$4,'[1]4. Billing Determinants'!$B$19:$R$41,3,0)/'[1]4. Billing Determinants'!$D$41*$D38))))),0)</f>
        <v>0</v>
      </c>
      <c r="G38" s="180">
        <f>IFERROR(IF(G$4="",0,IF($E38="kWh",VLOOKUP(G$4,'[1]4. Billing Determinants'!$B$19:$R$41,4,0)/'[1]4. Billing Determinants'!$E$41*$D38,IF($E38="kW",VLOOKUP(G$4,'[1]4. Billing Determinants'!$B$19:$R$41,5,0)/'[1]4. Billing Determinants'!$F$41*$D38,IF($E38="Non-RPP kWh",VLOOKUP(G$4,'[1]4. Billing Determinants'!$B$19:$R$41,6,0)/'[1]4. Billing Determinants'!$G$41*$D38,IF($E38="Distribution Rev.",VLOOKUP(G$4,'[1]4. Billing Determinants'!$B$19:$R$41,8,0)/'[1]4. Billing Determinants'!$I$41*$D38, VLOOKUP(G$4,'[1]4. Billing Determinants'!$B$19:$R$41,3,0)/'[1]4. Billing Determinants'!$D$41*$D38))))),0)</f>
        <v>0</v>
      </c>
      <c r="H38" s="180">
        <f>IFERROR(IF(H$4="",0,IF($E38="kWh",VLOOKUP(H$4,'[1]4. Billing Determinants'!$B$19:$R$41,4,0)/'[1]4. Billing Determinants'!$E$41*$D38,IF($E38="kW",VLOOKUP(H$4,'[1]4. Billing Determinants'!$B$19:$R$41,5,0)/'[1]4. Billing Determinants'!$F$41*$D38,IF($E38="Non-RPP kWh",VLOOKUP(H$4,'[1]4. Billing Determinants'!$B$19:$R$41,6,0)/'[1]4. Billing Determinants'!$G$41*$D38,IF($E38="Distribution Rev.",VLOOKUP(H$4,'[1]4. Billing Determinants'!$B$19:$R$41,8,0)/'[1]4. Billing Determinants'!$I$41*$D38, VLOOKUP(H$4,'[1]4. Billing Determinants'!$B$19:$R$41,3,0)/'[1]4. Billing Determinants'!$D$41*$D38))))),0)</f>
        <v>0</v>
      </c>
      <c r="I38" s="180">
        <f>IFERROR(IF(I$4="",0,IF($E38="kWh",VLOOKUP(I$4,'[1]4. Billing Determinants'!$B$19:$R$41,4,0)/'[1]4. Billing Determinants'!$E$41*$D38,IF($E38="kW",VLOOKUP(I$4,'[1]4. Billing Determinants'!$B$19:$R$41,5,0)/'[1]4. Billing Determinants'!$F$41*$D38,IF($E38="Non-RPP kWh",VLOOKUP(I$4,'[1]4. Billing Determinants'!$B$19:$R$41,6,0)/'[1]4. Billing Determinants'!$G$41*$D38,IF($E38="Distribution Rev.",VLOOKUP(I$4,'[1]4. Billing Determinants'!$B$19:$R$41,8,0)/'[1]4. Billing Determinants'!$I$41*$D38, VLOOKUP(I$4,'[1]4. Billing Determinants'!$B$19:$R$41,3,0)/'[1]4. Billing Determinants'!$D$41*$D38))))),0)</f>
        <v>0</v>
      </c>
      <c r="J38" s="180">
        <f>IFERROR(IF(J$4="",0,IF($E38="kWh",VLOOKUP(J$4,'[1]4. Billing Determinants'!$B$19:$R$41,4,0)/'[1]4. Billing Determinants'!$E$41*$D38,IF($E38="kW",VLOOKUP(J$4,'[1]4. Billing Determinants'!$B$19:$R$41,5,0)/'[1]4. Billing Determinants'!$F$41*$D38,IF($E38="Non-RPP kWh",VLOOKUP(J$4,'[1]4. Billing Determinants'!$B$19:$R$41,6,0)/'[1]4. Billing Determinants'!$G$41*$D38,IF($E38="Distribution Rev.",VLOOKUP(J$4,'[1]4. Billing Determinants'!$B$19:$R$41,8,0)/'[1]4. Billing Determinants'!$I$41*$D38, VLOOKUP(J$4,'[1]4. Billing Determinants'!$B$19:$R$41,3,0)/'[1]4. Billing Determinants'!$D$41*$D38))))),0)</f>
        <v>0</v>
      </c>
      <c r="K38" s="180">
        <f>IFERROR(IF(K$4="",0,IF($E38="kWh",VLOOKUP(K$4,'[1]4. Billing Determinants'!$B$19:$R$41,4,0)/'[1]4. Billing Determinants'!$E$41*$D38,IF($E38="kW",VLOOKUP(K$4,'[1]4. Billing Determinants'!$B$19:$R$41,5,0)/'[1]4. Billing Determinants'!$F$41*$D38,IF($E38="Non-RPP kWh",VLOOKUP(K$4,'[1]4. Billing Determinants'!$B$19:$R$41,6,0)/'[1]4. Billing Determinants'!$G$41*$D38,IF($E38="Distribution Rev.",VLOOKUP(K$4,'[1]4. Billing Determinants'!$B$19:$R$41,8,0)/'[1]4. Billing Determinants'!$I$41*$D38, VLOOKUP(K$4,'[1]4. Billing Determinants'!$B$19:$R$41,3,0)/'[1]4. Billing Determinants'!$D$41*$D38))))),0)</f>
        <v>0</v>
      </c>
      <c r="L38" s="180">
        <f>IFERROR(IF(L$4="",0,IF($E38="kWh",VLOOKUP(L$4,'[1]4. Billing Determinants'!$B$19:$R$41,4,0)/'[1]4. Billing Determinants'!$E$41*$D38,IF($E38="kW",VLOOKUP(L$4,'[1]4. Billing Determinants'!$B$19:$R$41,5,0)/'[1]4. Billing Determinants'!$F$41*$D38,IF($E38="Non-RPP kWh",VLOOKUP(L$4,'[1]4. Billing Determinants'!$B$19:$R$41,6,0)/'[1]4. Billing Determinants'!$G$41*$D38,IF($E38="Distribution Rev.",VLOOKUP(L$4,'[1]4. Billing Determinants'!$B$19:$R$41,8,0)/'[1]4. Billing Determinants'!$I$41*$D38, VLOOKUP(L$4,'[1]4. Billing Determinants'!$B$19:$R$41,3,0)/'[1]4. Billing Determinants'!$D$41*$D38))))),0)</f>
        <v>0</v>
      </c>
      <c r="M38" s="180">
        <f>IFERROR(IF(M$4="",0,IF($E38="kWh",VLOOKUP(M$4,'[1]4. Billing Determinants'!$B$19:$R$41,4,0)/'[1]4. Billing Determinants'!$E$41*$D38,IF($E38="kW",VLOOKUP(M$4,'[1]4. Billing Determinants'!$B$19:$R$41,5,0)/'[1]4. Billing Determinants'!$F$41*$D38,IF($E38="Non-RPP kWh",VLOOKUP(M$4,'[1]4. Billing Determinants'!$B$19:$R$41,6,0)/'[1]4. Billing Determinants'!$G$41*$D38,IF($E38="Distribution Rev.",VLOOKUP(M$4,'[1]4. Billing Determinants'!$B$19:$R$41,8,0)/'[1]4. Billing Determinants'!$I$41*$D38, VLOOKUP(M$4,'[1]4. Billing Determinants'!$B$19:$R$41,3,0)/'[1]4. Billing Determinants'!$D$41*$D38))))),0)</f>
        <v>0</v>
      </c>
      <c r="N38" s="180">
        <f>IFERROR(IF(N$4="",0,IF($E38="kWh",VLOOKUP(N$4,'[1]4. Billing Determinants'!$B$19:$R$41,4,0)/'[1]4. Billing Determinants'!$E$41*$D38,IF($E38="kW",VLOOKUP(N$4,'[1]4. Billing Determinants'!$B$19:$R$41,5,0)/'[1]4. Billing Determinants'!$F$41*$D38,IF($E38="Non-RPP kWh",VLOOKUP(N$4,'[1]4. Billing Determinants'!$B$19:$R$41,6,0)/'[1]4. Billing Determinants'!$G$41*$D38,IF($E38="Distribution Rev.",VLOOKUP(N$4,'[1]4. Billing Determinants'!$B$19:$R$41,8,0)/'[1]4. Billing Determinants'!$I$41*$D38, VLOOKUP(N$4,'[1]4. Billing Determinants'!$B$19:$R$41,3,0)/'[1]4. Billing Determinants'!$D$41*$D38))))),0)</f>
        <v>0</v>
      </c>
      <c r="O38" s="180">
        <f>IFERROR(IF(O$4="",0,IF($E38="kWh",VLOOKUP(O$4,'[1]4. Billing Determinants'!$B$19:$R$41,4,0)/'[1]4. Billing Determinants'!$E$41*$D38,IF($E38="kW",VLOOKUP(O$4,'[1]4. Billing Determinants'!$B$19:$R$41,5,0)/'[1]4. Billing Determinants'!$F$41*$D38,IF($E38="Non-RPP kWh",VLOOKUP(O$4,'[1]4. Billing Determinants'!$B$19:$R$41,6,0)/'[1]4. Billing Determinants'!$G$41*$D38,IF($E38="Distribution Rev.",VLOOKUP(O$4,'[1]4. Billing Determinants'!$B$19:$R$41,8,0)/'[1]4. Billing Determinants'!$I$41*$D38, VLOOKUP(O$4,'[1]4. Billing Determinants'!$B$19:$R$41,3,0)/'[1]4. Billing Determinants'!$D$41*$D38))))),0)</f>
        <v>0</v>
      </c>
      <c r="P38" s="180">
        <f>IFERROR(IF(P$4="",0,IF($E38="kWh",VLOOKUP(P$4,'[1]4. Billing Determinants'!$B$19:$R$41,4,0)/'[1]4. Billing Determinants'!$E$41*$D38,IF($E38="kW",VLOOKUP(P$4,'[1]4. Billing Determinants'!$B$19:$R$41,5,0)/'[1]4. Billing Determinants'!$F$41*$D38,IF($E38="Non-RPP kWh",VLOOKUP(P$4,'[1]4. Billing Determinants'!$B$19:$R$41,6,0)/'[1]4. Billing Determinants'!$G$41*$D38,IF($E38="Distribution Rev.",VLOOKUP(P$4,'[1]4. Billing Determinants'!$B$19:$R$41,8,0)/'[1]4. Billing Determinants'!$I$41*$D38, VLOOKUP(P$4,'[1]4. Billing Determinants'!$B$19:$R$41,3,0)/'[1]4. Billing Determinants'!$D$41*$D38))))),0)</f>
        <v>0</v>
      </c>
      <c r="Q38" s="180">
        <f>IFERROR(IF(Q$4="",0,IF($E38="kWh",VLOOKUP(Q$4,'[1]4. Billing Determinants'!$B$19:$R$41,4,0)/'[1]4. Billing Determinants'!$E$41*$D38,IF($E38="kW",VLOOKUP(Q$4,'[1]4. Billing Determinants'!$B$19:$R$41,5,0)/'[1]4. Billing Determinants'!$F$41*$D38,IF($E38="Non-RPP kWh",VLOOKUP(Q$4,'[1]4. Billing Determinants'!$B$19:$R$41,6,0)/'[1]4. Billing Determinants'!$G$41*$D38,IF($E38="Distribution Rev.",VLOOKUP(Q$4,'[1]4. Billing Determinants'!$B$19:$R$41,8,0)/'[1]4. Billing Determinants'!$I$41*$D38, VLOOKUP(Q$4,'[1]4. Billing Determinants'!$B$19:$R$41,3,0)/'[1]4. Billing Determinants'!$D$41*$D38))))),0)</f>
        <v>0</v>
      </c>
      <c r="R38" s="180">
        <f>IFERROR(IF(R$4="",0,IF($E38="kWh",VLOOKUP(R$4,'[1]4. Billing Determinants'!$B$19:$R$41,4,0)/'[1]4. Billing Determinants'!$E$41*$D38,IF($E38="kW",VLOOKUP(R$4,'[1]4. Billing Determinants'!$B$19:$R$41,5,0)/'[1]4. Billing Determinants'!$F$41*$D38,IF($E38="Non-RPP kWh",VLOOKUP(R$4,'[1]4. Billing Determinants'!$B$19:$R$41,6,0)/'[1]4. Billing Determinants'!$G$41*$D38,IF($E38="Distribution Rev.",VLOOKUP(R$4,'[1]4. Billing Determinants'!$B$19:$R$41,8,0)/'[1]4. Billing Determinants'!$I$41*$D38, VLOOKUP(R$4,'[1]4. Billing Determinants'!$B$19:$R$41,3,0)/'[1]4. Billing Determinants'!$D$41*$D38))))),0)</f>
        <v>0</v>
      </c>
      <c r="S38" s="180">
        <f>IFERROR(IF(S$4="",0,IF($E38="kWh",VLOOKUP(S$4,'[1]4. Billing Determinants'!$B$19:$R$41,4,0)/'[1]4. Billing Determinants'!$E$41*$D38,IF($E38="kW",VLOOKUP(S$4,'[1]4. Billing Determinants'!$B$19:$R$41,5,0)/'[1]4. Billing Determinants'!$F$41*$D38,IF($E38="Non-RPP kWh",VLOOKUP(S$4,'[1]4. Billing Determinants'!$B$19:$R$41,6,0)/'[1]4. Billing Determinants'!$G$41*$D38,IF($E38="Distribution Rev.",VLOOKUP(S$4,'[1]4. Billing Determinants'!$B$19:$R$41,8,0)/'[1]4. Billing Determinants'!$I$41*$D38, VLOOKUP(S$4,'[1]4. Billing Determinants'!$B$19:$R$41,3,0)/'[1]4. Billing Determinants'!$D$41*$D38))))),0)</f>
        <v>0</v>
      </c>
      <c r="T38" s="180">
        <f>IFERROR(IF(T$4="",0,IF($E38="kWh",VLOOKUP(T$4,'[1]4. Billing Determinants'!$B$19:$R$41,4,0)/'[1]4. Billing Determinants'!$E$41*$D38,IF($E38="kW",VLOOKUP(T$4,'[1]4. Billing Determinants'!$B$19:$R$41,5,0)/'[1]4. Billing Determinants'!$F$41*$D38,IF($E38="Non-RPP kWh",VLOOKUP(T$4,'[1]4. Billing Determinants'!$B$19:$R$41,6,0)/'[1]4. Billing Determinants'!$G$41*$D38,IF($E38="Distribution Rev.",VLOOKUP(T$4,'[1]4. Billing Determinants'!$B$19:$R$41,8,0)/'[1]4. Billing Determinants'!$I$41*$D38, VLOOKUP(T$4,'[1]4. Billing Determinants'!$B$19:$R$41,3,0)/'[1]4. Billing Determinants'!$D$41*$D38))))),0)</f>
        <v>0</v>
      </c>
      <c r="U38" s="180">
        <f>IFERROR(IF(U$4="",0,IF($E38="kWh",VLOOKUP(U$4,'[1]4. Billing Determinants'!$B$19:$R$41,4,0)/'[1]4. Billing Determinants'!$E$41*$D38,IF($E38="kW",VLOOKUP(U$4,'[1]4. Billing Determinants'!$B$19:$R$41,5,0)/'[1]4. Billing Determinants'!$F$41*$D38,IF($E38="Non-RPP kWh",VLOOKUP(U$4,'[1]4. Billing Determinants'!$B$19:$R$41,6,0)/'[1]4. Billing Determinants'!$G$41*$D38,IF($E38="Distribution Rev.",VLOOKUP(U$4,'[1]4. Billing Determinants'!$B$19:$R$41,8,0)/'[1]4. Billing Determinants'!$I$41*$D38, VLOOKUP(U$4,'[1]4. Billing Determinants'!$B$19:$R$41,3,0)/'[1]4. Billing Determinants'!$D$41*$D38))))),0)</f>
        <v>0</v>
      </c>
      <c r="V38" s="180">
        <f>IFERROR(IF(V$4="",0,IF($E38="kWh",VLOOKUP(V$4,'[1]4. Billing Determinants'!$B$19:$R$41,4,0)/'[1]4. Billing Determinants'!$E$41*$D38,IF($E38="kW",VLOOKUP(V$4,'[1]4. Billing Determinants'!$B$19:$R$41,5,0)/'[1]4. Billing Determinants'!$F$41*$D38,IF($E38="Non-RPP kWh",VLOOKUP(V$4,'[1]4. Billing Determinants'!$B$19:$R$41,6,0)/'[1]4. Billing Determinants'!$G$41*$D38,IF($E38="Distribution Rev.",VLOOKUP(V$4,'[1]4. Billing Determinants'!$B$19:$R$41,8,0)/'[1]4. Billing Determinants'!$I$41*$D38, VLOOKUP(V$4,'[1]4. Billing Determinants'!$B$19:$R$41,3,0)/'[1]4. Billing Determinants'!$D$41*$D38))))),0)</f>
        <v>0</v>
      </c>
      <c r="W38" s="180">
        <f>IFERROR(IF(W$4="",0,IF($E38="kWh",VLOOKUP(W$4,'[1]4. Billing Determinants'!$B$19:$R$41,4,0)/'[1]4. Billing Determinants'!$E$41*$D38,IF($E38="kW",VLOOKUP(W$4,'[1]4. Billing Determinants'!$B$19:$R$41,5,0)/'[1]4. Billing Determinants'!$F$41*$D38,IF($E38="Non-RPP kWh",VLOOKUP(W$4,'[1]4. Billing Determinants'!$B$19:$R$41,6,0)/'[1]4. Billing Determinants'!$G$41*$D38,IF($E38="Distribution Rev.",VLOOKUP(W$4,'[1]4. Billing Determinants'!$B$19:$R$41,8,0)/'[1]4. Billing Determinants'!$I$41*$D38, VLOOKUP(W$4,'[1]4. Billing Determinants'!$B$19:$R$41,3,0)/'[1]4. Billing Determinants'!$D$41*$D38))))),0)</f>
        <v>0</v>
      </c>
      <c r="X38" s="180">
        <f>IFERROR(IF(X$4="",0,IF($E38="kWh",VLOOKUP(X$4,'[1]4. Billing Determinants'!$B$19:$R$41,4,0)/'[1]4. Billing Determinants'!$E$41*$D38,IF($E38="kW",VLOOKUP(X$4,'[1]4. Billing Determinants'!$B$19:$R$41,5,0)/'[1]4. Billing Determinants'!$F$41*$D38,IF($E38="Non-RPP kWh",VLOOKUP(X$4,'[1]4. Billing Determinants'!$B$19:$R$41,6,0)/'[1]4. Billing Determinants'!$G$41*$D38,IF($E38="Distribution Rev.",VLOOKUP(X$4,'[1]4. Billing Determinants'!$B$19:$R$41,8,0)/'[1]4. Billing Determinants'!$I$41*$D38, VLOOKUP(X$4,'[1]4. Billing Determinants'!$B$19:$R$41,3,0)/'[1]4. Billing Determinants'!$D$41*$D38))))),0)</f>
        <v>0</v>
      </c>
      <c r="Y38" s="180">
        <f>IFERROR(IF(Y$4="",0,IF($E38="kWh",VLOOKUP(Y$4,'[1]4. Billing Determinants'!$B$19:$R$41,4,0)/'[1]4. Billing Determinants'!$E$41*$D38,IF($E38="kW",VLOOKUP(Y$4,'[1]4. Billing Determinants'!$B$19:$R$41,5,0)/'[1]4. Billing Determinants'!$F$41*$D38,IF($E38="Non-RPP kWh",VLOOKUP(Y$4,'[1]4. Billing Determinants'!$B$19:$R$41,6,0)/'[1]4. Billing Determinants'!$G$41*$D38,IF($E38="Distribution Rev.",VLOOKUP(Y$4,'[1]4. Billing Determinants'!$B$19:$R$41,8,0)/'[1]4. Billing Determinants'!$I$41*$D38, VLOOKUP(Y$4,'[1]4. Billing Determinants'!$B$19:$R$41,3,0)/'[1]4. Billing Determinants'!$D$41*$D38))))),0)</f>
        <v>0</v>
      </c>
    </row>
    <row r="39" spans="1:25">
      <c r="B39" s="193">
        <f>IF('[1]2b. Continuity Schedule'!C65="","",'[1]2b. Continuity Schedule'!C65)</f>
        <v>0</v>
      </c>
      <c r="C39" s="179">
        <v>1508</v>
      </c>
      <c r="D39" s="180"/>
      <c r="E39" s="181" t="s">
        <v>328</v>
      </c>
      <c r="F39" s="180">
        <f>IFERROR(IF(F$4="",0,IF($E39="kWh",VLOOKUP(F$4,'[1]4. Billing Determinants'!$B$19:$R$41,4,0)/'[1]4. Billing Determinants'!$E$41*$D39,IF($E39="kW",VLOOKUP(F$4,'[1]4. Billing Determinants'!$B$19:$R$41,5,0)/'[1]4. Billing Determinants'!$F$41*$D39,IF($E39="Non-RPP kWh",VLOOKUP(F$4,'[1]4. Billing Determinants'!$B$19:$R$41,6,0)/'[1]4. Billing Determinants'!$G$41*$D39,IF($E39="Distribution Rev.",VLOOKUP(F$4,'[1]4. Billing Determinants'!$B$19:$R$41,8,0)/'[1]4. Billing Determinants'!$I$41*$D39, VLOOKUP(F$4,'[1]4. Billing Determinants'!$B$19:$R$41,3,0)/'[1]4. Billing Determinants'!$D$41*$D39))))),0)</f>
        <v>0</v>
      </c>
      <c r="G39" s="180">
        <f>IFERROR(IF(G$4="",0,IF($E39="kWh",VLOOKUP(G$4,'[1]4. Billing Determinants'!$B$19:$R$41,4,0)/'[1]4. Billing Determinants'!$E$41*$D39,IF($E39="kW",VLOOKUP(G$4,'[1]4. Billing Determinants'!$B$19:$R$41,5,0)/'[1]4. Billing Determinants'!$F$41*$D39,IF($E39="Non-RPP kWh",VLOOKUP(G$4,'[1]4. Billing Determinants'!$B$19:$R$41,6,0)/'[1]4. Billing Determinants'!$G$41*$D39,IF($E39="Distribution Rev.",VLOOKUP(G$4,'[1]4. Billing Determinants'!$B$19:$R$41,8,0)/'[1]4. Billing Determinants'!$I$41*$D39, VLOOKUP(G$4,'[1]4. Billing Determinants'!$B$19:$R$41,3,0)/'[1]4. Billing Determinants'!$D$41*$D39))))),0)</f>
        <v>0</v>
      </c>
      <c r="H39" s="180">
        <f>IFERROR(IF(H$4="",0,IF($E39="kWh",VLOOKUP(H$4,'[1]4. Billing Determinants'!$B$19:$R$41,4,0)/'[1]4. Billing Determinants'!$E$41*$D39,IF($E39="kW",VLOOKUP(H$4,'[1]4. Billing Determinants'!$B$19:$R$41,5,0)/'[1]4. Billing Determinants'!$F$41*$D39,IF($E39="Non-RPP kWh",VLOOKUP(H$4,'[1]4. Billing Determinants'!$B$19:$R$41,6,0)/'[1]4. Billing Determinants'!$G$41*$D39,IF($E39="Distribution Rev.",VLOOKUP(H$4,'[1]4. Billing Determinants'!$B$19:$R$41,8,0)/'[1]4. Billing Determinants'!$I$41*$D39, VLOOKUP(H$4,'[1]4. Billing Determinants'!$B$19:$R$41,3,0)/'[1]4. Billing Determinants'!$D$41*$D39))))),0)</f>
        <v>0</v>
      </c>
      <c r="I39" s="180">
        <f>IFERROR(IF(I$4="",0,IF($E39="kWh",VLOOKUP(I$4,'[1]4. Billing Determinants'!$B$19:$R$41,4,0)/'[1]4. Billing Determinants'!$E$41*$D39,IF($E39="kW",VLOOKUP(I$4,'[1]4. Billing Determinants'!$B$19:$R$41,5,0)/'[1]4. Billing Determinants'!$F$41*$D39,IF($E39="Non-RPP kWh",VLOOKUP(I$4,'[1]4. Billing Determinants'!$B$19:$R$41,6,0)/'[1]4. Billing Determinants'!$G$41*$D39,IF($E39="Distribution Rev.",VLOOKUP(I$4,'[1]4. Billing Determinants'!$B$19:$R$41,8,0)/'[1]4. Billing Determinants'!$I$41*$D39, VLOOKUP(I$4,'[1]4. Billing Determinants'!$B$19:$R$41,3,0)/'[1]4. Billing Determinants'!$D$41*$D39))))),0)</f>
        <v>0</v>
      </c>
      <c r="J39" s="180">
        <f>IFERROR(IF(J$4="",0,IF($E39="kWh",VLOOKUP(J$4,'[1]4. Billing Determinants'!$B$19:$R$41,4,0)/'[1]4. Billing Determinants'!$E$41*$D39,IF($E39="kW",VLOOKUP(J$4,'[1]4. Billing Determinants'!$B$19:$R$41,5,0)/'[1]4. Billing Determinants'!$F$41*$D39,IF($E39="Non-RPP kWh",VLOOKUP(J$4,'[1]4. Billing Determinants'!$B$19:$R$41,6,0)/'[1]4. Billing Determinants'!$G$41*$D39,IF($E39="Distribution Rev.",VLOOKUP(J$4,'[1]4. Billing Determinants'!$B$19:$R$41,8,0)/'[1]4. Billing Determinants'!$I$41*$D39, VLOOKUP(J$4,'[1]4. Billing Determinants'!$B$19:$R$41,3,0)/'[1]4. Billing Determinants'!$D$41*$D39))))),0)</f>
        <v>0</v>
      </c>
      <c r="K39" s="180">
        <f>IFERROR(IF(K$4="",0,IF($E39="kWh",VLOOKUP(K$4,'[1]4. Billing Determinants'!$B$19:$R$41,4,0)/'[1]4. Billing Determinants'!$E$41*$D39,IF($E39="kW",VLOOKUP(K$4,'[1]4. Billing Determinants'!$B$19:$R$41,5,0)/'[1]4. Billing Determinants'!$F$41*$D39,IF($E39="Non-RPP kWh",VLOOKUP(K$4,'[1]4. Billing Determinants'!$B$19:$R$41,6,0)/'[1]4. Billing Determinants'!$G$41*$D39,IF($E39="Distribution Rev.",VLOOKUP(K$4,'[1]4. Billing Determinants'!$B$19:$R$41,8,0)/'[1]4. Billing Determinants'!$I$41*$D39, VLOOKUP(K$4,'[1]4. Billing Determinants'!$B$19:$R$41,3,0)/'[1]4. Billing Determinants'!$D$41*$D39))))),0)</f>
        <v>0</v>
      </c>
      <c r="L39" s="180">
        <f>IFERROR(IF(L$4="",0,IF($E39="kWh",VLOOKUP(L$4,'[1]4. Billing Determinants'!$B$19:$R$41,4,0)/'[1]4. Billing Determinants'!$E$41*$D39,IF($E39="kW",VLOOKUP(L$4,'[1]4. Billing Determinants'!$B$19:$R$41,5,0)/'[1]4. Billing Determinants'!$F$41*$D39,IF($E39="Non-RPP kWh",VLOOKUP(L$4,'[1]4. Billing Determinants'!$B$19:$R$41,6,0)/'[1]4. Billing Determinants'!$G$41*$D39,IF($E39="Distribution Rev.",VLOOKUP(L$4,'[1]4. Billing Determinants'!$B$19:$R$41,8,0)/'[1]4. Billing Determinants'!$I$41*$D39, VLOOKUP(L$4,'[1]4. Billing Determinants'!$B$19:$R$41,3,0)/'[1]4. Billing Determinants'!$D$41*$D39))))),0)</f>
        <v>0</v>
      </c>
      <c r="M39" s="180">
        <f>IFERROR(IF(M$4="",0,IF($E39="kWh",VLOOKUP(M$4,'[1]4. Billing Determinants'!$B$19:$R$41,4,0)/'[1]4. Billing Determinants'!$E$41*$D39,IF($E39="kW",VLOOKUP(M$4,'[1]4. Billing Determinants'!$B$19:$R$41,5,0)/'[1]4. Billing Determinants'!$F$41*$D39,IF($E39="Non-RPP kWh",VLOOKUP(M$4,'[1]4. Billing Determinants'!$B$19:$R$41,6,0)/'[1]4. Billing Determinants'!$G$41*$D39,IF($E39="Distribution Rev.",VLOOKUP(M$4,'[1]4. Billing Determinants'!$B$19:$R$41,8,0)/'[1]4. Billing Determinants'!$I$41*$D39, VLOOKUP(M$4,'[1]4. Billing Determinants'!$B$19:$R$41,3,0)/'[1]4. Billing Determinants'!$D$41*$D39))))),0)</f>
        <v>0</v>
      </c>
      <c r="N39" s="180">
        <f>IFERROR(IF(N$4="",0,IF($E39="kWh",VLOOKUP(N$4,'[1]4. Billing Determinants'!$B$19:$R$41,4,0)/'[1]4. Billing Determinants'!$E$41*$D39,IF($E39="kW",VLOOKUP(N$4,'[1]4. Billing Determinants'!$B$19:$R$41,5,0)/'[1]4. Billing Determinants'!$F$41*$D39,IF($E39="Non-RPP kWh",VLOOKUP(N$4,'[1]4. Billing Determinants'!$B$19:$R$41,6,0)/'[1]4. Billing Determinants'!$G$41*$D39,IF($E39="Distribution Rev.",VLOOKUP(N$4,'[1]4. Billing Determinants'!$B$19:$R$41,8,0)/'[1]4. Billing Determinants'!$I$41*$D39, VLOOKUP(N$4,'[1]4. Billing Determinants'!$B$19:$R$41,3,0)/'[1]4. Billing Determinants'!$D$41*$D39))))),0)</f>
        <v>0</v>
      </c>
      <c r="O39" s="180">
        <f>IFERROR(IF(O$4="",0,IF($E39="kWh",VLOOKUP(O$4,'[1]4. Billing Determinants'!$B$19:$R$41,4,0)/'[1]4. Billing Determinants'!$E$41*$D39,IF($E39="kW",VLOOKUP(O$4,'[1]4. Billing Determinants'!$B$19:$R$41,5,0)/'[1]4. Billing Determinants'!$F$41*$D39,IF($E39="Non-RPP kWh",VLOOKUP(O$4,'[1]4. Billing Determinants'!$B$19:$R$41,6,0)/'[1]4. Billing Determinants'!$G$41*$D39,IF($E39="Distribution Rev.",VLOOKUP(O$4,'[1]4. Billing Determinants'!$B$19:$R$41,8,0)/'[1]4. Billing Determinants'!$I$41*$D39, VLOOKUP(O$4,'[1]4. Billing Determinants'!$B$19:$R$41,3,0)/'[1]4. Billing Determinants'!$D$41*$D39))))),0)</f>
        <v>0</v>
      </c>
      <c r="P39" s="180">
        <f>IFERROR(IF(P$4="",0,IF($E39="kWh",VLOOKUP(P$4,'[1]4. Billing Determinants'!$B$19:$R$41,4,0)/'[1]4. Billing Determinants'!$E$41*$D39,IF($E39="kW",VLOOKUP(P$4,'[1]4. Billing Determinants'!$B$19:$R$41,5,0)/'[1]4. Billing Determinants'!$F$41*$D39,IF($E39="Non-RPP kWh",VLOOKUP(P$4,'[1]4. Billing Determinants'!$B$19:$R$41,6,0)/'[1]4. Billing Determinants'!$G$41*$D39,IF($E39="Distribution Rev.",VLOOKUP(P$4,'[1]4. Billing Determinants'!$B$19:$R$41,8,0)/'[1]4. Billing Determinants'!$I$41*$D39, VLOOKUP(P$4,'[1]4. Billing Determinants'!$B$19:$R$41,3,0)/'[1]4. Billing Determinants'!$D$41*$D39))))),0)</f>
        <v>0</v>
      </c>
      <c r="Q39" s="180">
        <f>IFERROR(IF(Q$4="",0,IF($E39="kWh",VLOOKUP(Q$4,'[1]4. Billing Determinants'!$B$19:$R$41,4,0)/'[1]4. Billing Determinants'!$E$41*$D39,IF($E39="kW",VLOOKUP(Q$4,'[1]4. Billing Determinants'!$B$19:$R$41,5,0)/'[1]4. Billing Determinants'!$F$41*$D39,IF($E39="Non-RPP kWh",VLOOKUP(Q$4,'[1]4. Billing Determinants'!$B$19:$R$41,6,0)/'[1]4. Billing Determinants'!$G$41*$D39,IF($E39="Distribution Rev.",VLOOKUP(Q$4,'[1]4. Billing Determinants'!$B$19:$R$41,8,0)/'[1]4. Billing Determinants'!$I$41*$D39, VLOOKUP(Q$4,'[1]4. Billing Determinants'!$B$19:$R$41,3,0)/'[1]4. Billing Determinants'!$D$41*$D39))))),0)</f>
        <v>0</v>
      </c>
      <c r="R39" s="180">
        <f>IFERROR(IF(R$4="",0,IF($E39="kWh",VLOOKUP(R$4,'[1]4. Billing Determinants'!$B$19:$R$41,4,0)/'[1]4. Billing Determinants'!$E$41*$D39,IF($E39="kW",VLOOKUP(R$4,'[1]4. Billing Determinants'!$B$19:$R$41,5,0)/'[1]4. Billing Determinants'!$F$41*$D39,IF($E39="Non-RPP kWh",VLOOKUP(R$4,'[1]4. Billing Determinants'!$B$19:$R$41,6,0)/'[1]4. Billing Determinants'!$G$41*$D39,IF($E39="Distribution Rev.",VLOOKUP(R$4,'[1]4. Billing Determinants'!$B$19:$R$41,8,0)/'[1]4. Billing Determinants'!$I$41*$D39, VLOOKUP(R$4,'[1]4. Billing Determinants'!$B$19:$R$41,3,0)/'[1]4. Billing Determinants'!$D$41*$D39))))),0)</f>
        <v>0</v>
      </c>
      <c r="S39" s="180">
        <f>IFERROR(IF(S$4="",0,IF($E39="kWh",VLOOKUP(S$4,'[1]4. Billing Determinants'!$B$19:$R$41,4,0)/'[1]4. Billing Determinants'!$E$41*$D39,IF($E39="kW",VLOOKUP(S$4,'[1]4. Billing Determinants'!$B$19:$R$41,5,0)/'[1]4. Billing Determinants'!$F$41*$D39,IF($E39="Non-RPP kWh",VLOOKUP(S$4,'[1]4. Billing Determinants'!$B$19:$R$41,6,0)/'[1]4. Billing Determinants'!$G$41*$D39,IF($E39="Distribution Rev.",VLOOKUP(S$4,'[1]4. Billing Determinants'!$B$19:$R$41,8,0)/'[1]4. Billing Determinants'!$I$41*$D39, VLOOKUP(S$4,'[1]4. Billing Determinants'!$B$19:$R$41,3,0)/'[1]4. Billing Determinants'!$D$41*$D39))))),0)</f>
        <v>0</v>
      </c>
      <c r="T39" s="180">
        <f>IFERROR(IF(T$4="",0,IF($E39="kWh",VLOOKUP(T$4,'[1]4. Billing Determinants'!$B$19:$R$41,4,0)/'[1]4. Billing Determinants'!$E$41*$D39,IF($E39="kW",VLOOKUP(T$4,'[1]4. Billing Determinants'!$B$19:$R$41,5,0)/'[1]4. Billing Determinants'!$F$41*$D39,IF($E39="Non-RPP kWh",VLOOKUP(T$4,'[1]4. Billing Determinants'!$B$19:$R$41,6,0)/'[1]4. Billing Determinants'!$G$41*$D39,IF($E39="Distribution Rev.",VLOOKUP(T$4,'[1]4. Billing Determinants'!$B$19:$R$41,8,0)/'[1]4. Billing Determinants'!$I$41*$D39, VLOOKUP(T$4,'[1]4. Billing Determinants'!$B$19:$R$41,3,0)/'[1]4. Billing Determinants'!$D$41*$D39))))),0)</f>
        <v>0</v>
      </c>
      <c r="U39" s="180">
        <f>IFERROR(IF(U$4="",0,IF($E39="kWh",VLOOKUP(U$4,'[1]4. Billing Determinants'!$B$19:$R$41,4,0)/'[1]4. Billing Determinants'!$E$41*$D39,IF($E39="kW",VLOOKUP(U$4,'[1]4. Billing Determinants'!$B$19:$R$41,5,0)/'[1]4. Billing Determinants'!$F$41*$D39,IF($E39="Non-RPP kWh",VLOOKUP(U$4,'[1]4. Billing Determinants'!$B$19:$R$41,6,0)/'[1]4. Billing Determinants'!$G$41*$D39,IF($E39="Distribution Rev.",VLOOKUP(U$4,'[1]4. Billing Determinants'!$B$19:$R$41,8,0)/'[1]4. Billing Determinants'!$I$41*$D39, VLOOKUP(U$4,'[1]4. Billing Determinants'!$B$19:$R$41,3,0)/'[1]4. Billing Determinants'!$D$41*$D39))))),0)</f>
        <v>0</v>
      </c>
      <c r="V39" s="180">
        <f>IFERROR(IF(V$4="",0,IF($E39="kWh",VLOOKUP(V$4,'[1]4. Billing Determinants'!$B$19:$R$41,4,0)/'[1]4. Billing Determinants'!$E$41*$D39,IF($E39="kW",VLOOKUP(V$4,'[1]4. Billing Determinants'!$B$19:$R$41,5,0)/'[1]4. Billing Determinants'!$F$41*$D39,IF($E39="Non-RPP kWh",VLOOKUP(V$4,'[1]4. Billing Determinants'!$B$19:$R$41,6,0)/'[1]4. Billing Determinants'!$G$41*$D39,IF($E39="Distribution Rev.",VLOOKUP(V$4,'[1]4. Billing Determinants'!$B$19:$R$41,8,0)/'[1]4. Billing Determinants'!$I$41*$D39, VLOOKUP(V$4,'[1]4. Billing Determinants'!$B$19:$R$41,3,0)/'[1]4. Billing Determinants'!$D$41*$D39))))),0)</f>
        <v>0</v>
      </c>
      <c r="W39" s="180">
        <f>IFERROR(IF(W$4="",0,IF($E39="kWh",VLOOKUP(W$4,'[1]4. Billing Determinants'!$B$19:$R$41,4,0)/'[1]4. Billing Determinants'!$E$41*$D39,IF($E39="kW",VLOOKUP(W$4,'[1]4. Billing Determinants'!$B$19:$R$41,5,0)/'[1]4. Billing Determinants'!$F$41*$D39,IF($E39="Non-RPP kWh",VLOOKUP(W$4,'[1]4. Billing Determinants'!$B$19:$R$41,6,0)/'[1]4. Billing Determinants'!$G$41*$D39,IF($E39="Distribution Rev.",VLOOKUP(W$4,'[1]4. Billing Determinants'!$B$19:$R$41,8,0)/'[1]4. Billing Determinants'!$I$41*$D39, VLOOKUP(W$4,'[1]4. Billing Determinants'!$B$19:$R$41,3,0)/'[1]4. Billing Determinants'!$D$41*$D39))))),0)</f>
        <v>0</v>
      </c>
      <c r="X39" s="180">
        <f>IFERROR(IF(X$4="",0,IF($E39="kWh",VLOOKUP(X$4,'[1]4. Billing Determinants'!$B$19:$R$41,4,0)/'[1]4. Billing Determinants'!$E$41*$D39,IF($E39="kW",VLOOKUP(X$4,'[1]4. Billing Determinants'!$B$19:$R$41,5,0)/'[1]4. Billing Determinants'!$F$41*$D39,IF($E39="Non-RPP kWh",VLOOKUP(X$4,'[1]4. Billing Determinants'!$B$19:$R$41,6,0)/'[1]4. Billing Determinants'!$G$41*$D39,IF($E39="Distribution Rev.",VLOOKUP(X$4,'[1]4. Billing Determinants'!$B$19:$R$41,8,0)/'[1]4. Billing Determinants'!$I$41*$D39, VLOOKUP(X$4,'[1]4. Billing Determinants'!$B$19:$R$41,3,0)/'[1]4. Billing Determinants'!$D$41*$D39))))),0)</f>
        <v>0</v>
      </c>
      <c r="Y39" s="180">
        <f>IFERROR(IF(Y$4="",0,IF($E39="kWh",VLOOKUP(Y$4,'[1]4. Billing Determinants'!$B$19:$R$41,4,0)/'[1]4. Billing Determinants'!$E$41*$D39,IF($E39="kW",VLOOKUP(Y$4,'[1]4. Billing Determinants'!$B$19:$R$41,5,0)/'[1]4. Billing Determinants'!$F$41*$D39,IF($E39="Non-RPP kWh",VLOOKUP(Y$4,'[1]4. Billing Determinants'!$B$19:$R$41,6,0)/'[1]4. Billing Determinants'!$G$41*$D39,IF($E39="Distribution Rev.",VLOOKUP(Y$4,'[1]4. Billing Determinants'!$B$19:$R$41,8,0)/'[1]4. Billing Determinants'!$I$41*$D39, VLOOKUP(Y$4,'[1]4. Billing Determinants'!$B$19:$R$41,3,0)/'[1]4. Billing Determinants'!$D$41*$D39))))),0)</f>
        <v>0</v>
      </c>
    </row>
    <row r="40" spans="1:25">
      <c r="B40" s="193">
        <f>IF('[1]2b. Continuity Schedule'!C66="","",'[1]2b. Continuity Schedule'!C66)</f>
        <v>0</v>
      </c>
      <c r="C40" s="179">
        <v>1508</v>
      </c>
      <c r="D40" s="180"/>
      <c r="E40" s="181" t="s">
        <v>328</v>
      </c>
      <c r="F40" s="180">
        <f>IFERROR(IF(F$4="",0,IF($E40="kWh",VLOOKUP(F$4,'[1]4. Billing Determinants'!$B$19:$R$41,4,0)/'[1]4. Billing Determinants'!$E$41*$D40,IF($E40="kW",VLOOKUP(F$4,'[1]4. Billing Determinants'!$B$19:$R$41,5,0)/'[1]4. Billing Determinants'!$F$41*$D40,IF($E40="Non-RPP kWh",VLOOKUP(F$4,'[1]4. Billing Determinants'!$B$19:$R$41,6,0)/'[1]4. Billing Determinants'!$G$41*$D40,IF($E40="Distribution Rev.",VLOOKUP(F$4,'[1]4. Billing Determinants'!$B$19:$R$41,8,0)/'[1]4. Billing Determinants'!$I$41*$D40, VLOOKUP(F$4,'[1]4. Billing Determinants'!$B$19:$R$41,3,0)/'[1]4. Billing Determinants'!$D$41*$D40))))),0)</f>
        <v>0</v>
      </c>
      <c r="G40" s="180">
        <f>IFERROR(IF(G$4="",0,IF($E40="kWh",VLOOKUP(G$4,'[1]4. Billing Determinants'!$B$19:$R$41,4,0)/'[1]4. Billing Determinants'!$E$41*$D40,IF($E40="kW",VLOOKUP(G$4,'[1]4. Billing Determinants'!$B$19:$R$41,5,0)/'[1]4. Billing Determinants'!$F$41*$D40,IF($E40="Non-RPP kWh",VLOOKUP(G$4,'[1]4. Billing Determinants'!$B$19:$R$41,6,0)/'[1]4. Billing Determinants'!$G$41*$D40,IF($E40="Distribution Rev.",VLOOKUP(G$4,'[1]4. Billing Determinants'!$B$19:$R$41,8,0)/'[1]4. Billing Determinants'!$I$41*$D40, VLOOKUP(G$4,'[1]4. Billing Determinants'!$B$19:$R$41,3,0)/'[1]4. Billing Determinants'!$D$41*$D40))))),0)</f>
        <v>0</v>
      </c>
      <c r="H40" s="180">
        <f>IFERROR(IF(H$4="",0,IF($E40="kWh",VLOOKUP(H$4,'[1]4. Billing Determinants'!$B$19:$R$41,4,0)/'[1]4. Billing Determinants'!$E$41*$D40,IF($E40="kW",VLOOKUP(H$4,'[1]4. Billing Determinants'!$B$19:$R$41,5,0)/'[1]4. Billing Determinants'!$F$41*$D40,IF($E40="Non-RPP kWh",VLOOKUP(H$4,'[1]4. Billing Determinants'!$B$19:$R$41,6,0)/'[1]4. Billing Determinants'!$G$41*$D40,IF($E40="Distribution Rev.",VLOOKUP(H$4,'[1]4. Billing Determinants'!$B$19:$R$41,8,0)/'[1]4. Billing Determinants'!$I$41*$D40, VLOOKUP(H$4,'[1]4. Billing Determinants'!$B$19:$R$41,3,0)/'[1]4. Billing Determinants'!$D$41*$D40))))),0)</f>
        <v>0</v>
      </c>
      <c r="I40" s="180">
        <f>IFERROR(IF(I$4="",0,IF($E40="kWh",VLOOKUP(I$4,'[1]4. Billing Determinants'!$B$19:$R$41,4,0)/'[1]4. Billing Determinants'!$E$41*$D40,IF($E40="kW",VLOOKUP(I$4,'[1]4. Billing Determinants'!$B$19:$R$41,5,0)/'[1]4. Billing Determinants'!$F$41*$D40,IF($E40="Non-RPP kWh",VLOOKUP(I$4,'[1]4. Billing Determinants'!$B$19:$R$41,6,0)/'[1]4. Billing Determinants'!$G$41*$D40,IF($E40="Distribution Rev.",VLOOKUP(I$4,'[1]4. Billing Determinants'!$B$19:$R$41,8,0)/'[1]4. Billing Determinants'!$I$41*$D40, VLOOKUP(I$4,'[1]4. Billing Determinants'!$B$19:$R$41,3,0)/'[1]4. Billing Determinants'!$D$41*$D40))))),0)</f>
        <v>0</v>
      </c>
      <c r="J40" s="180">
        <f>IFERROR(IF(J$4="",0,IF($E40="kWh",VLOOKUP(J$4,'[1]4. Billing Determinants'!$B$19:$R$41,4,0)/'[1]4. Billing Determinants'!$E$41*$D40,IF($E40="kW",VLOOKUP(J$4,'[1]4. Billing Determinants'!$B$19:$R$41,5,0)/'[1]4. Billing Determinants'!$F$41*$D40,IF($E40="Non-RPP kWh",VLOOKUP(J$4,'[1]4. Billing Determinants'!$B$19:$R$41,6,0)/'[1]4. Billing Determinants'!$G$41*$D40,IF($E40="Distribution Rev.",VLOOKUP(J$4,'[1]4. Billing Determinants'!$B$19:$R$41,8,0)/'[1]4. Billing Determinants'!$I$41*$D40, VLOOKUP(J$4,'[1]4. Billing Determinants'!$B$19:$R$41,3,0)/'[1]4. Billing Determinants'!$D$41*$D40))))),0)</f>
        <v>0</v>
      </c>
      <c r="K40" s="180">
        <f>IFERROR(IF(K$4="",0,IF($E40="kWh",VLOOKUP(K$4,'[1]4. Billing Determinants'!$B$19:$R$41,4,0)/'[1]4. Billing Determinants'!$E$41*$D40,IF($E40="kW",VLOOKUP(K$4,'[1]4. Billing Determinants'!$B$19:$R$41,5,0)/'[1]4. Billing Determinants'!$F$41*$D40,IF($E40="Non-RPP kWh",VLOOKUP(K$4,'[1]4. Billing Determinants'!$B$19:$R$41,6,0)/'[1]4. Billing Determinants'!$G$41*$D40,IF($E40="Distribution Rev.",VLOOKUP(K$4,'[1]4. Billing Determinants'!$B$19:$R$41,8,0)/'[1]4. Billing Determinants'!$I$41*$D40, VLOOKUP(K$4,'[1]4. Billing Determinants'!$B$19:$R$41,3,0)/'[1]4. Billing Determinants'!$D$41*$D40))))),0)</f>
        <v>0</v>
      </c>
      <c r="L40" s="180">
        <f>IFERROR(IF(L$4="",0,IF($E40="kWh",VLOOKUP(L$4,'[1]4. Billing Determinants'!$B$19:$R$41,4,0)/'[1]4. Billing Determinants'!$E$41*$D40,IF($E40="kW",VLOOKUP(L$4,'[1]4. Billing Determinants'!$B$19:$R$41,5,0)/'[1]4. Billing Determinants'!$F$41*$D40,IF($E40="Non-RPP kWh",VLOOKUP(L$4,'[1]4. Billing Determinants'!$B$19:$R$41,6,0)/'[1]4. Billing Determinants'!$G$41*$D40,IF($E40="Distribution Rev.",VLOOKUP(L$4,'[1]4. Billing Determinants'!$B$19:$R$41,8,0)/'[1]4. Billing Determinants'!$I$41*$D40, VLOOKUP(L$4,'[1]4. Billing Determinants'!$B$19:$R$41,3,0)/'[1]4. Billing Determinants'!$D$41*$D40))))),0)</f>
        <v>0</v>
      </c>
      <c r="M40" s="180">
        <f>IFERROR(IF(M$4="",0,IF($E40="kWh",VLOOKUP(M$4,'[1]4. Billing Determinants'!$B$19:$R$41,4,0)/'[1]4. Billing Determinants'!$E$41*$D40,IF($E40="kW",VLOOKUP(M$4,'[1]4. Billing Determinants'!$B$19:$R$41,5,0)/'[1]4. Billing Determinants'!$F$41*$D40,IF($E40="Non-RPP kWh",VLOOKUP(M$4,'[1]4. Billing Determinants'!$B$19:$R$41,6,0)/'[1]4. Billing Determinants'!$G$41*$D40,IF($E40="Distribution Rev.",VLOOKUP(M$4,'[1]4. Billing Determinants'!$B$19:$R$41,8,0)/'[1]4. Billing Determinants'!$I$41*$D40, VLOOKUP(M$4,'[1]4. Billing Determinants'!$B$19:$R$41,3,0)/'[1]4. Billing Determinants'!$D$41*$D40))))),0)</f>
        <v>0</v>
      </c>
      <c r="N40" s="180">
        <f>IFERROR(IF(N$4="",0,IF($E40="kWh",VLOOKUP(N$4,'[1]4. Billing Determinants'!$B$19:$R$41,4,0)/'[1]4. Billing Determinants'!$E$41*$D40,IF($E40="kW",VLOOKUP(N$4,'[1]4. Billing Determinants'!$B$19:$R$41,5,0)/'[1]4. Billing Determinants'!$F$41*$D40,IF($E40="Non-RPP kWh",VLOOKUP(N$4,'[1]4. Billing Determinants'!$B$19:$R$41,6,0)/'[1]4. Billing Determinants'!$G$41*$D40,IF($E40="Distribution Rev.",VLOOKUP(N$4,'[1]4. Billing Determinants'!$B$19:$R$41,8,0)/'[1]4. Billing Determinants'!$I$41*$D40, VLOOKUP(N$4,'[1]4. Billing Determinants'!$B$19:$R$41,3,0)/'[1]4. Billing Determinants'!$D$41*$D40))))),0)</f>
        <v>0</v>
      </c>
      <c r="O40" s="180">
        <f>IFERROR(IF(O$4="",0,IF($E40="kWh",VLOOKUP(O$4,'[1]4. Billing Determinants'!$B$19:$R$41,4,0)/'[1]4. Billing Determinants'!$E$41*$D40,IF($E40="kW",VLOOKUP(O$4,'[1]4. Billing Determinants'!$B$19:$R$41,5,0)/'[1]4. Billing Determinants'!$F$41*$D40,IF($E40="Non-RPP kWh",VLOOKUP(O$4,'[1]4. Billing Determinants'!$B$19:$R$41,6,0)/'[1]4. Billing Determinants'!$G$41*$D40,IF($E40="Distribution Rev.",VLOOKUP(O$4,'[1]4. Billing Determinants'!$B$19:$R$41,8,0)/'[1]4. Billing Determinants'!$I$41*$D40, VLOOKUP(O$4,'[1]4. Billing Determinants'!$B$19:$R$41,3,0)/'[1]4. Billing Determinants'!$D$41*$D40))))),0)</f>
        <v>0</v>
      </c>
      <c r="P40" s="180">
        <f>IFERROR(IF(P$4="",0,IF($E40="kWh",VLOOKUP(P$4,'[1]4. Billing Determinants'!$B$19:$R$41,4,0)/'[1]4. Billing Determinants'!$E$41*$D40,IF($E40="kW",VLOOKUP(P$4,'[1]4. Billing Determinants'!$B$19:$R$41,5,0)/'[1]4. Billing Determinants'!$F$41*$D40,IF($E40="Non-RPP kWh",VLOOKUP(P$4,'[1]4. Billing Determinants'!$B$19:$R$41,6,0)/'[1]4. Billing Determinants'!$G$41*$D40,IF($E40="Distribution Rev.",VLOOKUP(P$4,'[1]4. Billing Determinants'!$B$19:$R$41,8,0)/'[1]4. Billing Determinants'!$I$41*$D40, VLOOKUP(P$4,'[1]4. Billing Determinants'!$B$19:$R$41,3,0)/'[1]4. Billing Determinants'!$D$41*$D40))))),0)</f>
        <v>0</v>
      </c>
      <c r="Q40" s="180">
        <f>IFERROR(IF(Q$4="",0,IF($E40="kWh",VLOOKUP(Q$4,'[1]4. Billing Determinants'!$B$19:$R$41,4,0)/'[1]4. Billing Determinants'!$E$41*$D40,IF($E40="kW",VLOOKUP(Q$4,'[1]4. Billing Determinants'!$B$19:$R$41,5,0)/'[1]4. Billing Determinants'!$F$41*$D40,IF($E40="Non-RPP kWh",VLOOKUP(Q$4,'[1]4. Billing Determinants'!$B$19:$R$41,6,0)/'[1]4. Billing Determinants'!$G$41*$D40,IF($E40="Distribution Rev.",VLOOKUP(Q$4,'[1]4. Billing Determinants'!$B$19:$R$41,8,0)/'[1]4. Billing Determinants'!$I$41*$D40, VLOOKUP(Q$4,'[1]4. Billing Determinants'!$B$19:$R$41,3,0)/'[1]4. Billing Determinants'!$D$41*$D40))))),0)</f>
        <v>0</v>
      </c>
      <c r="R40" s="180">
        <f>IFERROR(IF(R$4="",0,IF($E40="kWh",VLOOKUP(R$4,'[1]4. Billing Determinants'!$B$19:$R$41,4,0)/'[1]4. Billing Determinants'!$E$41*$D40,IF($E40="kW",VLOOKUP(R$4,'[1]4. Billing Determinants'!$B$19:$R$41,5,0)/'[1]4. Billing Determinants'!$F$41*$D40,IF($E40="Non-RPP kWh",VLOOKUP(R$4,'[1]4. Billing Determinants'!$B$19:$R$41,6,0)/'[1]4. Billing Determinants'!$G$41*$D40,IF($E40="Distribution Rev.",VLOOKUP(R$4,'[1]4. Billing Determinants'!$B$19:$R$41,8,0)/'[1]4. Billing Determinants'!$I$41*$D40, VLOOKUP(R$4,'[1]4. Billing Determinants'!$B$19:$R$41,3,0)/'[1]4. Billing Determinants'!$D$41*$D40))))),0)</f>
        <v>0</v>
      </c>
      <c r="S40" s="180">
        <f>IFERROR(IF(S$4="",0,IF($E40="kWh",VLOOKUP(S$4,'[1]4. Billing Determinants'!$B$19:$R$41,4,0)/'[1]4. Billing Determinants'!$E$41*$D40,IF($E40="kW",VLOOKUP(S$4,'[1]4. Billing Determinants'!$B$19:$R$41,5,0)/'[1]4. Billing Determinants'!$F$41*$D40,IF($E40="Non-RPP kWh",VLOOKUP(S$4,'[1]4. Billing Determinants'!$B$19:$R$41,6,0)/'[1]4. Billing Determinants'!$G$41*$D40,IF($E40="Distribution Rev.",VLOOKUP(S$4,'[1]4. Billing Determinants'!$B$19:$R$41,8,0)/'[1]4. Billing Determinants'!$I$41*$D40, VLOOKUP(S$4,'[1]4. Billing Determinants'!$B$19:$R$41,3,0)/'[1]4. Billing Determinants'!$D$41*$D40))))),0)</f>
        <v>0</v>
      </c>
      <c r="T40" s="180">
        <f>IFERROR(IF(T$4="",0,IF($E40="kWh",VLOOKUP(T$4,'[1]4. Billing Determinants'!$B$19:$R$41,4,0)/'[1]4. Billing Determinants'!$E$41*$D40,IF($E40="kW",VLOOKUP(T$4,'[1]4. Billing Determinants'!$B$19:$R$41,5,0)/'[1]4. Billing Determinants'!$F$41*$D40,IF($E40="Non-RPP kWh",VLOOKUP(T$4,'[1]4. Billing Determinants'!$B$19:$R$41,6,0)/'[1]4. Billing Determinants'!$G$41*$D40,IF($E40="Distribution Rev.",VLOOKUP(T$4,'[1]4. Billing Determinants'!$B$19:$R$41,8,0)/'[1]4. Billing Determinants'!$I$41*$D40, VLOOKUP(T$4,'[1]4. Billing Determinants'!$B$19:$R$41,3,0)/'[1]4. Billing Determinants'!$D$41*$D40))))),0)</f>
        <v>0</v>
      </c>
      <c r="U40" s="180">
        <f>IFERROR(IF(U$4="",0,IF($E40="kWh",VLOOKUP(U$4,'[1]4. Billing Determinants'!$B$19:$R$41,4,0)/'[1]4. Billing Determinants'!$E$41*$D40,IF($E40="kW",VLOOKUP(U$4,'[1]4. Billing Determinants'!$B$19:$R$41,5,0)/'[1]4. Billing Determinants'!$F$41*$D40,IF($E40="Non-RPP kWh",VLOOKUP(U$4,'[1]4. Billing Determinants'!$B$19:$R$41,6,0)/'[1]4. Billing Determinants'!$G$41*$D40,IF($E40="Distribution Rev.",VLOOKUP(U$4,'[1]4. Billing Determinants'!$B$19:$R$41,8,0)/'[1]4. Billing Determinants'!$I$41*$D40, VLOOKUP(U$4,'[1]4. Billing Determinants'!$B$19:$R$41,3,0)/'[1]4. Billing Determinants'!$D$41*$D40))))),0)</f>
        <v>0</v>
      </c>
      <c r="V40" s="180">
        <f>IFERROR(IF(V$4="",0,IF($E40="kWh",VLOOKUP(V$4,'[1]4. Billing Determinants'!$B$19:$R$41,4,0)/'[1]4. Billing Determinants'!$E$41*$D40,IF($E40="kW",VLOOKUP(V$4,'[1]4. Billing Determinants'!$B$19:$R$41,5,0)/'[1]4. Billing Determinants'!$F$41*$D40,IF($E40="Non-RPP kWh",VLOOKUP(V$4,'[1]4. Billing Determinants'!$B$19:$R$41,6,0)/'[1]4. Billing Determinants'!$G$41*$D40,IF($E40="Distribution Rev.",VLOOKUP(V$4,'[1]4. Billing Determinants'!$B$19:$R$41,8,0)/'[1]4. Billing Determinants'!$I$41*$D40, VLOOKUP(V$4,'[1]4. Billing Determinants'!$B$19:$R$41,3,0)/'[1]4. Billing Determinants'!$D$41*$D40))))),0)</f>
        <v>0</v>
      </c>
      <c r="W40" s="180">
        <f>IFERROR(IF(W$4="",0,IF($E40="kWh",VLOOKUP(W$4,'[1]4. Billing Determinants'!$B$19:$R$41,4,0)/'[1]4. Billing Determinants'!$E$41*$D40,IF($E40="kW",VLOOKUP(W$4,'[1]4. Billing Determinants'!$B$19:$R$41,5,0)/'[1]4. Billing Determinants'!$F$41*$D40,IF($E40="Non-RPP kWh",VLOOKUP(W$4,'[1]4. Billing Determinants'!$B$19:$R$41,6,0)/'[1]4. Billing Determinants'!$G$41*$D40,IF($E40="Distribution Rev.",VLOOKUP(W$4,'[1]4. Billing Determinants'!$B$19:$R$41,8,0)/'[1]4. Billing Determinants'!$I$41*$D40, VLOOKUP(W$4,'[1]4. Billing Determinants'!$B$19:$R$41,3,0)/'[1]4. Billing Determinants'!$D$41*$D40))))),0)</f>
        <v>0</v>
      </c>
      <c r="X40" s="180">
        <f>IFERROR(IF(X$4="",0,IF($E40="kWh",VLOOKUP(X$4,'[1]4. Billing Determinants'!$B$19:$R$41,4,0)/'[1]4. Billing Determinants'!$E$41*$D40,IF($E40="kW",VLOOKUP(X$4,'[1]4. Billing Determinants'!$B$19:$R$41,5,0)/'[1]4. Billing Determinants'!$F$41*$D40,IF($E40="Non-RPP kWh",VLOOKUP(X$4,'[1]4. Billing Determinants'!$B$19:$R$41,6,0)/'[1]4. Billing Determinants'!$G$41*$D40,IF($E40="Distribution Rev.",VLOOKUP(X$4,'[1]4. Billing Determinants'!$B$19:$R$41,8,0)/'[1]4. Billing Determinants'!$I$41*$D40, VLOOKUP(X$4,'[1]4. Billing Determinants'!$B$19:$R$41,3,0)/'[1]4. Billing Determinants'!$D$41*$D40))))),0)</f>
        <v>0</v>
      </c>
      <c r="Y40" s="180">
        <f>IFERROR(IF(Y$4="",0,IF($E40="kWh",VLOOKUP(Y$4,'[1]4. Billing Determinants'!$B$19:$R$41,4,0)/'[1]4. Billing Determinants'!$E$41*$D40,IF($E40="kW",VLOOKUP(Y$4,'[1]4. Billing Determinants'!$B$19:$R$41,5,0)/'[1]4. Billing Determinants'!$F$41*$D40,IF($E40="Non-RPP kWh",VLOOKUP(Y$4,'[1]4. Billing Determinants'!$B$19:$R$41,6,0)/'[1]4. Billing Determinants'!$G$41*$D40,IF($E40="Distribution Rev.",VLOOKUP(Y$4,'[1]4. Billing Determinants'!$B$19:$R$41,8,0)/'[1]4. Billing Determinants'!$I$41*$D40, VLOOKUP(Y$4,'[1]4. Billing Determinants'!$B$19:$R$41,3,0)/'[1]4. Billing Determinants'!$D$41*$D40))))),0)</f>
        <v>0</v>
      </c>
    </row>
    <row r="41" spans="1:25">
      <c r="B41" s="193">
        <f>IF('[1]2b. Continuity Schedule'!C67="","",'[1]2b. Continuity Schedule'!C67)</f>
        <v>0</v>
      </c>
      <c r="C41" s="179">
        <v>1508</v>
      </c>
      <c r="D41" s="180"/>
      <c r="E41" s="181" t="s">
        <v>328</v>
      </c>
      <c r="F41" s="180">
        <f>IFERROR(IF(F$4="",0,IF($E41="kWh",VLOOKUP(F$4,'[1]4. Billing Determinants'!$B$19:$R$41,4,0)/'[1]4. Billing Determinants'!$E$41*$D41,IF($E41="kW",VLOOKUP(F$4,'[1]4. Billing Determinants'!$B$19:$R$41,5,0)/'[1]4. Billing Determinants'!$F$41*$D41,IF($E41="Non-RPP kWh",VLOOKUP(F$4,'[1]4. Billing Determinants'!$B$19:$R$41,6,0)/'[1]4. Billing Determinants'!$G$41*$D41,IF($E41="Distribution Rev.",VLOOKUP(F$4,'[1]4. Billing Determinants'!$B$19:$R$41,8,0)/'[1]4. Billing Determinants'!$I$41*$D41, VLOOKUP(F$4,'[1]4. Billing Determinants'!$B$19:$R$41,3,0)/'[1]4. Billing Determinants'!$D$41*$D41))))),0)</f>
        <v>0</v>
      </c>
      <c r="G41" s="180">
        <f>IFERROR(IF(G$4="",0,IF($E41="kWh",VLOOKUP(G$4,'[1]4. Billing Determinants'!$B$19:$R$41,4,0)/'[1]4. Billing Determinants'!$E$41*$D41,IF($E41="kW",VLOOKUP(G$4,'[1]4. Billing Determinants'!$B$19:$R$41,5,0)/'[1]4. Billing Determinants'!$F$41*$D41,IF($E41="Non-RPP kWh",VLOOKUP(G$4,'[1]4. Billing Determinants'!$B$19:$R$41,6,0)/'[1]4. Billing Determinants'!$G$41*$D41,IF($E41="Distribution Rev.",VLOOKUP(G$4,'[1]4. Billing Determinants'!$B$19:$R$41,8,0)/'[1]4. Billing Determinants'!$I$41*$D41, VLOOKUP(G$4,'[1]4. Billing Determinants'!$B$19:$R$41,3,0)/'[1]4. Billing Determinants'!$D$41*$D41))))),0)</f>
        <v>0</v>
      </c>
      <c r="H41" s="180">
        <f>IFERROR(IF(H$4="",0,IF($E41="kWh",VLOOKUP(H$4,'[1]4. Billing Determinants'!$B$19:$R$41,4,0)/'[1]4. Billing Determinants'!$E$41*$D41,IF($E41="kW",VLOOKUP(H$4,'[1]4. Billing Determinants'!$B$19:$R$41,5,0)/'[1]4. Billing Determinants'!$F$41*$D41,IF($E41="Non-RPP kWh",VLOOKUP(H$4,'[1]4. Billing Determinants'!$B$19:$R$41,6,0)/'[1]4. Billing Determinants'!$G$41*$D41,IF($E41="Distribution Rev.",VLOOKUP(H$4,'[1]4. Billing Determinants'!$B$19:$R$41,8,0)/'[1]4. Billing Determinants'!$I$41*$D41, VLOOKUP(H$4,'[1]4. Billing Determinants'!$B$19:$R$41,3,0)/'[1]4. Billing Determinants'!$D$41*$D41))))),0)</f>
        <v>0</v>
      </c>
      <c r="I41" s="180">
        <f>IFERROR(IF(I$4="",0,IF($E41="kWh",VLOOKUP(I$4,'[1]4. Billing Determinants'!$B$19:$R$41,4,0)/'[1]4. Billing Determinants'!$E$41*$D41,IF($E41="kW",VLOOKUP(I$4,'[1]4. Billing Determinants'!$B$19:$R$41,5,0)/'[1]4. Billing Determinants'!$F$41*$D41,IF($E41="Non-RPP kWh",VLOOKUP(I$4,'[1]4. Billing Determinants'!$B$19:$R$41,6,0)/'[1]4. Billing Determinants'!$G$41*$D41,IF($E41="Distribution Rev.",VLOOKUP(I$4,'[1]4. Billing Determinants'!$B$19:$R$41,8,0)/'[1]4. Billing Determinants'!$I$41*$D41, VLOOKUP(I$4,'[1]4. Billing Determinants'!$B$19:$R$41,3,0)/'[1]4. Billing Determinants'!$D$41*$D41))))),0)</f>
        <v>0</v>
      </c>
      <c r="J41" s="180">
        <f>IFERROR(IF(J$4="",0,IF($E41="kWh",VLOOKUP(J$4,'[1]4. Billing Determinants'!$B$19:$R$41,4,0)/'[1]4. Billing Determinants'!$E$41*$D41,IF($E41="kW",VLOOKUP(J$4,'[1]4. Billing Determinants'!$B$19:$R$41,5,0)/'[1]4. Billing Determinants'!$F$41*$D41,IF($E41="Non-RPP kWh",VLOOKUP(J$4,'[1]4. Billing Determinants'!$B$19:$R$41,6,0)/'[1]4. Billing Determinants'!$G$41*$D41,IF($E41="Distribution Rev.",VLOOKUP(J$4,'[1]4. Billing Determinants'!$B$19:$R$41,8,0)/'[1]4. Billing Determinants'!$I$41*$D41, VLOOKUP(J$4,'[1]4. Billing Determinants'!$B$19:$R$41,3,0)/'[1]4. Billing Determinants'!$D$41*$D41))))),0)</f>
        <v>0</v>
      </c>
      <c r="K41" s="180">
        <f>IFERROR(IF(K$4="",0,IF($E41="kWh",VLOOKUP(K$4,'[1]4. Billing Determinants'!$B$19:$R$41,4,0)/'[1]4. Billing Determinants'!$E$41*$D41,IF($E41="kW",VLOOKUP(K$4,'[1]4. Billing Determinants'!$B$19:$R$41,5,0)/'[1]4. Billing Determinants'!$F$41*$D41,IF($E41="Non-RPP kWh",VLOOKUP(K$4,'[1]4. Billing Determinants'!$B$19:$R$41,6,0)/'[1]4. Billing Determinants'!$G$41*$D41,IF($E41="Distribution Rev.",VLOOKUP(K$4,'[1]4. Billing Determinants'!$B$19:$R$41,8,0)/'[1]4. Billing Determinants'!$I$41*$D41, VLOOKUP(K$4,'[1]4. Billing Determinants'!$B$19:$R$41,3,0)/'[1]4. Billing Determinants'!$D$41*$D41))))),0)</f>
        <v>0</v>
      </c>
      <c r="L41" s="180">
        <f>IFERROR(IF(L$4="",0,IF($E41="kWh",VLOOKUP(L$4,'[1]4. Billing Determinants'!$B$19:$R$41,4,0)/'[1]4. Billing Determinants'!$E$41*$D41,IF($E41="kW",VLOOKUP(L$4,'[1]4. Billing Determinants'!$B$19:$R$41,5,0)/'[1]4. Billing Determinants'!$F$41*$D41,IF($E41="Non-RPP kWh",VLOOKUP(L$4,'[1]4. Billing Determinants'!$B$19:$R$41,6,0)/'[1]4. Billing Determinants'!$G$41*$D41,IF($E41="Distribution Rev.",VLOOKUP(L$4,'[1]4. Billing Determinants'!$B$19:$R$41,8,0)/'[1]4. Billing Determinants'!$I$41*$D41, VLOOKUP(L$4,'[1]4. Billing Determinants'!$B$19:$R$41,3,0)/'[1]4. Billing Determinants'!$D$41*$D41))))),0)</f>
        <v>0</v>
      </c>
      <c r="M41" s="180">
        <f>IFERROR(IF(M$4="",0,IF($E41="kWh",VLOOKUP(M$4,'[1]4. Billing Determinants'!$B$19:$R$41,4,0)/'[1]4. Billing Determinants'!$E$41*$D41,IF($E41="kW",VLOOKUP(M$4,'[1]4. Billing Determinants'!$B$19:$R$41,5,0)/'[1]4. Billing Determinants'!$F$41*$D41,IF($E41="Non-RPP kWh",VLOOKUP(M$4,'[1]4. Billing Determinants'!$B$19:$R$41,6,0)/'[1]4. Billing Determinants'!$G$41*$D41,IF($E41="Distribution Rev.",VLOOKUP(M$4,'[1]4. Billing Determinants'!$B$19:$R$41,8,0)/'[1]4. Billing Determinants'!$I$41*$D41, VLOOKUP(M$4,'[1]4. Billing Determinants'!$B$19:$R$41,3,0)/'[1]4. Billing Determinants'!$D$41*$D41))))),0)</f>
        <v>0</v>
      </c>
      <c r="N41" s="180">
        <f>IFERROR(IF(N$4="",0,IF($E41="kWh",VLOOKUP(N$4,'[1]4. Billing Determinants'!$B$19:$R$41,4,0)/'[1]4. Billing Determinants'!$E$41*$D41,IF($E41="kW",VLOOKUP(N$4,'[1]4. Billing Determinants'!$B$19:$R$41,5,0)/'[1]4. Billing Determinants'!$F$41*$D41,IF($E41="Non-RPP kWh",VLOOKUP(N$4,'[1]4. Billing Determinants'!$B$19:$R$41,6,0)/'[1]4. Billing Determinants'!$G$41*$D41,IF($E41="Distribution Rev.",VLOOKUP(N$4,'[1]4. Billing Determinants'!$B$19:$R$41,8,0)/'[1]4. Billing Determinants'!$I$41*$D41, VLOOKUP(N$4,'[1]4. Billing Determinants'!$B$19:$R$41,3,0)/'[1]4. Billing Determinants'!$D$41*$D41))))),0)</f>
        <v>0</v>
      </c>
      <c r="O41" s="180">
        <f>IFERROR(IF(O$4="",0,IF($E41="kWh",VLOOKUP(O$4,'[1]4. Billing Determinants'!$B$19:$R$41,4,0)/'[1]4. Billing Determinants'!$E$41*$D41,IF($E41="kW",VLOOKUP(O$4,'[1]4. Billing Determinants'!$B$19:$R$41,5,0)/'[1]4. Billing Determinants'!$F$41*$D41,IF($E41="Non-RPP kWh",VLOOKUP(O$4,'[1]4. Billing Determinants'!$B$19:$R$41,6,0)/'[1]4. Billing Determinants'!$G$41*$D41,IF($E41="Distribution Rev.",VLOOKUP(O$4,'[1]4. Billing Determinants'!$B$19:$R$41,8,0)/'[1]4. Billing Determinants'!$I$41*$D41, VLOOKUP(O$4,'[1]4. Billing Determinants'!$B$19:$R$41,3,0)/'[1]4. Billing Determinants'!$D$41*$D41))))),0)</f>
        <v>0</v>
      </c>
      <c r="P41" s="180">
        <f>IFERROR(IF(P$4="",0,IF($E41="kWh",VLOOKUP(P$4,'[1]4. Billing Determinants'!$B$19:$R$41,4,0)/'[1]4. Billing Determinants'!$E$41*$D41,IF($E41="kW",VLOOKUP(P$4,'[1]4. Billing Determinants'!$B$19:$R$41,5,0)/'[1]4. Billing Determinants'!$F$41*$D41,IF($E41="Non-RPP kWh",VLOOKUP(P$4,'[1]4. Billing Determinants'!$B$19:$R$41,6,0)/'[1]4. Billing Determinants'!$G$41*$D41,IF($E41="Distribution Rev.",VLOOKUP(P$4,'[1]4. Billing Determinants'!$B$19:$R$41,8,0)/'[1]4. Billing Determinants'!$I$41*$D41, VLOOKUP(P$4,'[1]4. Billing Determinants'!$B$19:$R$41,3,0)/'[1]4. Billing Determinants'!$D$41*$D41))))),0)</f>
        <v>0</v>
      </c>
      <c r="Q41" s="180">
        <f>IFERROR(IF(Q$4="",0,IF($E41="kWh",VLOOKUP(Q$4,'[1]4. Billing Determinants'!$B$19:$R$41,4,0)/'[1]4. Billing Determinants'!$E$41*$D41,IF($E41="kW",VLOOKUP(Q$4,'[1]4. Billing Determinants'!$B$19:$R$41,5,0)/'[1]4. Billing Determinants'!$F$41*$D41,IF($E41="Non-RPP kWh",VLOOKUP(Q$4,'[1]4. Billing Determinants'!$B$19:$R$41,6,0)/'[1]4. Billing Determinants'!$G$41*$D41,IF($E41="Distribution Rev.",VLOOKUP(Q$4,'[1]4. Billing Determinants'!$B$19:$R$41,8,0)/'[1]4. Billing Determinants'!$I$41*$D41, VLOOKUP(Q$4,'[1]4. Billing Determinants'!$B$19:$R$41,3,0)/'[1]4. Billing Determinants'!$D$41*$D41))))),0)</f>
        <v>0</v>
      </c>
      <c r="R41" s="180">
        <f>IFERROR(IF(R$4="",0,IF($E41="kWh",VLOOKUP(R$4,'[1]4. Billing Determinants'!$B$19:$R$41,4,0)/'[1]4. Billing Determinants'!$E$41*$D41,IF($E41="kW",VLOOKUP(R$4,'[1]4. Billing Determinants'!$B$19:$R$41,5,0)/'[1]4. Billing Determinants'!$F$41*$D41,IF($E41="Non-RPP kWh",VLOOKUP(R$4,'[1]4. Billing Determinants'!$B$19:$R$41,6,0)/'[1]4. Billing Determinants'!$G$41*$D41,IF($E41="Distribution Rev.",VLOOKUP(R$4,'[1]4. Billing Determinants'!$B$19:$R$41,8,0)/'[1]4. Billing Determinants'!$I$41*$D41, VLOOKUP(R$4,'[1]4. Billing Determinants'!$B$19:$R$41,3,0)/'[1]4. Billing Determinants'!$D$41*$D41))))),0)</f>
        <v>0</v>
      </c>
      <c r="S41" s="180">
        <f>IFERROR(IF(S$4="",0,IF($E41="kWh",VLOOKUP(S$4,'[1]4. Billing Determinants'!$B$19:$R$41,4,0)/'[1]4. Billing Determinants'!$E$41*$D41,IF($E41="kW",VLOOKUP(S$4,'[1]4. Billing Determinants'!$B$19:$R$41,5,0)/'[1]4. Billing Determinants'!$F$41*$D41,IF($E41="Non-RPP kWh",VLOOKUP(S$4,'[1]4. Billing Determinants'!$B$19:$R$41,6,0)/'[1]4. Billing Determinants'!$G$41*$D41,IF($E41="Distribution Rev.",VLOOKUP(S$4,'[1]4. Billing Determinants'!$B$19:$R$41,8,0)/'[1]4. Billing Determinants'!$I$41*$D41, VLOOKUP(S$4,'[1]4. Billing Determinants'!$B$19:$R$41,3,0)/'[1]4. Billing Determinants'!$D$41*$D41))))),0)</f>
        <v>0</v>
      </c>
      <c r="T41" s="180">
        <f>IFERROR(IF(T$4="",0,IF($E41="kWh",VLOOKUP(T$4,'[1]4. Billing Determinants'!$B$19:$R$41,4,0)/'[1]4. Billing Determinants'!$E$41*$D41,IF($E41="kW",VLOOKUP(T$4,'[1]4. Billing Determinants'!$B$19:$R$41,5,0)/'[1]4. Billing Determinants'!$F$41*$D41,IF($E41="Non-RPP kWh",VLOOKUP(T$4,'[1]4. Billing Determinants'!$B$19:$R$41,6,0)/'[1]4. Billing Determinants'!$G$41*$D41,IF($E41="Distribution Rev.",VLOOKUP(T$4,'[1]4. Billing Determinants'!$B$19:$R$41,8,0)/'[1]4. Billing Determinants'!$I$41*$D41, VLOOKUP(T$4,'[1]4. Billing Determinants'!$B$19:$R$41,3,0)/'[1]4. Billing Determinants'!$D$41*$D41))))),0)</f>
        <v>0</v>
      </c>
      <c r="U41" s="180">
        <f>IFERROR(IF(U$4="",0,IF($E41="kWh",VLOOKUP(U$4,'[1]4. Billing Determinants'!$B$19:$R$41,4,0)/'[1]4. Billing Determinants'!$E$41*$D41,IF($E41="kW",VLOOKUP(U$4,'[1]4. Billing Determinants'!$B$19:$R$41,5,0)/'[1]4. Billing Determinants'!$F$41*$D41,IF($E41="Non-RPP kWh",VLOOKUP(U$4,'[1]4. Billing Determinants'!$B$19:$R$41,6,0)/'[1]4. Billing Determinants'!$G$41*$D41,IF($E41="Distribution Rev.",VLOOKUP(U$4,'[1]4. Billing Determinants'!$B$19:$R$41,8,0)/'[1]4. Billing Determinants'!$I$41*$D41, VLOOKUP(U$4,'[1]4. Billing Determinants'!$B$19:$R$41,3,0)/'[1]4. Billing Determinants'!$D$41*$D41))))),0)</f>
        <v>0</v>
      </c>
      <c r="V41" s="180">
        <f>IFERROR(IF(V$4="",0,IF($E41="kWh",VLOOKUP(V$4,'[1]4. Billing Determinants'!$B$19:$R$41,4,0)/'[1]4. Billing Determinants'!$E$41*$D41,IF($E41="kW",VLOOKUP(V$4,'[1]4. Billing Determinants'!$B$19:$R$41,5,0)/'[1]4. Billing Determinants'!$F$41*$D41,IF($E41="Non-RPP kWh",VLOOKUP(V$4,'[1]4. Billing Determinants'!$B$19:$R$41,6,0)/'[1]4. Billing Determinants'!$G$41*$D41,IF($E41="Distribution Rev.",VLOOKUP(V$4,'[1]4. Billing Determinants'!$B$19:$R$41,8,0)/'[1]4. Billing Determinants'!$I$41*$D41, VLOOKUP(V$4,'[1]4. Billing Determinants'!$B$19:$R$41,3,0)/'[1]4. Billing Determinants'!$D$41*$D41))))),0)</f>
        <v>0</v>
      </c>
      <c r="W41" s="180">
        <f>IFERROR(IF(W$4="",0,IF($E41="kWh",VLOOKUP(W$4,'[1]4. Billing Determinants'!$B$19:$R$41,4,0)/'[1]4. Billing Determinants'!$E$41*$D41,IF($E41="kW",VLOOKUP(W$4,'[1]4. Billing Determinants'!$B$19:$R$41,5,0)/'[1]4. Billing Determinants'!$F$41*$D41,IF($E41="Non-RPP kWh",VLOOKUP(W$4,'[1]4. Billing Determinants'!$B$19:$R$41,6,0)/'[1]4. Billing Determinants'!$G$41*$D41,IF($E41="Distribution Rev.",VLOOKUP(W$4,'[1]4. Billing Determinants'!$B$19:$R$41,8,0)/'[1]4. Billing Determinants'!$I$41*$D41, VLOOKUP(W$4,'[1]4. Billing Determinants'!$B$19:$R$41,3,0)/'[1]4. Billing Determinants'!$D$41*$D41))))),0)</f>
        <v>0</v>
      </c>
      <c r="X41" s="180">
        <f>IFERROR(IF(X$4="",0,IF($E41="kWh",VLOOKUP(X$4,'[1]4. Billing Determinants'!$B$19:$R$41,4,0)/'[1]4. Billing Determinants'!$E$41*$D41,IF($E41="kW",VLOOKUP(X$4,'[1]4. Billing Determinants'!$B$19:$R$41,5,0)/'[1]4. Billing Determinants'!$F$41*$D41,IF($E41="Non-RPP kWh",VLOOKUP(X$4,'[1]4. Billing Determinants'!$B$19:$R$41,6,0)/'[1]4. Billing Determinants'!$G$41*$D41,IF($E41="Distribution Rev.",VLOOKUP(X$4,'[1]4. Billing Determinants'!$B$19:$R$41,8,0)/'[1]4. Billing Determinants'!$I$41*$D41, VLOOKUP(X$4,'[1]4. Billing Determinants'!$B$19:$R$41,3,0)/'[1]4. Billing Determinants'!$D$41*$D41))))),0)</f>
        <v>0</v>
      </c>
      <c r="Y41" s="180">
        <f>IFERROR(IF(Y$4="",0,IF($E41="kWh",VLOOKUP(Y$4,'[1]4. Billing Determinants'!$B$19:$R$41,4,0)/'[1]4. Billing Determinants'!$E$41*$D41,IF($E41="kW",VLOOKUP(Y$4,'[1]4. Billing Determinants'!$B$19:$R$41,5,0)/'[1]4. Billing Determinants'!$F$41*$D41,IF($E41="Non-RPP kWh",VLOOKUP(Y$4,'[1]4. Billing Determinants'!$B$19:$R$41,6,0)/'[1]4. Billing Determinants'!$G$41*$D41,IF($E41="Distribution Rev.",VLOOKUP(Y$4,'[1]4. Billing Determinants'!$B$19:$R$41,8,0)/'[1]4. Billing Determinants'!$I$41*$D41, VLOOKUP(Y$4,'[1]4. Billing Determinants'!$B$19:$R$41,3,0)/'[1]4. Billing Determinants'!$D$41*$D41))))),0)</f>
        <v>0</v>
      </c>
    </row>
    <row r="42" spans="1:25">
      <c r="B42" s="193">
        <f>IF('[1]2b. Continuity Schedule'!C68="","",'[1]2b. Continuity Schedule'!C68)</f>
        <v>0</v>
      </c>
      <c r="C42" s="179">
        <v>1508</v>
      </c>
      <c r="D42" s="180"/>
      <c r="E42" s="181" t="s">
        <v>328</v>
      </c>
      <c r="F42" s="180">
        <f>IFERROR(IF(F$4="",0,IF($E42="kWh",VLOOKUP(F$4,'[1]4. Billing Determinants'!$B$19:$R$41,4,0)/'[1]4. Billing Determinants'!$E$41*$D42,IF($E42="kW",VLOOKUP(F$4,'[1]4. Billing Determinants'!$B$19:$R$41,5,0)/'[1]4. Billing Determinants'!$F$41*$D42,IF($E42="Non-RPP kWh",VLOOKUP(F$4,'[1]4. Billing Determinants'!$B$19:$R$41,6,0)/'[1]4. Billing Determinants'!$G$41*$D42,IF($E42="Distribution Rev.",VLOOKUP(F$4,'[1]4. Billing Determinants'!$B$19:$R$41,8,0)/'[1]4. Billing Determinants'!$I$41*$D42, VLOOKUP(F$4,'[1]4. Billing Determinants'!$B$19:$R$41,3,0)/'[1]4. Billing Determinants'!$D$41*$D42))))),0)</f>
        <v>0</v>
      </c>
      <c r="G42" s="180">
        <f>IFERROR(IF(G$4="",0,IF($E42="kWh",VLOOKUP(G$4,'[1]4. Billing Determinants'!$B$19:$R$41,4,0)/'[1]4. Billing Determinants'!$E$41*$D42,IF($E42="kW",VLOOKUP(G$4,'[1]4. Billing Determinants'!$B$19:$R$41,5,0)/'[1]4. Billing Determinants'!$F$41*$D42,IF($E42="Non-RPP kWh",VLOOKUP(G$4,'[1]4. Billing Determinants'!$B$19:$R$41,6,0)/'[1]4. Billing Determinants'!$G$41*$D42,IF($E42="Distribution Rev.",VLOOKUP(G$4,'[1]4. Billing Determinants'!$B$19:$R$41,8,0)/'[1]4. Billing Determinants'!$I$41*$D42, VLOOKUP(G$4,'[1]4. Billing Determinants'!$B$19:$R$41,3,0)/'[1]4. Billing Determinants'!$D$41*$D42))))),0)</f>
        <v>0</v>
      </c>
      <c r="H42" s="180">
        <f>IFERROR(IF(H$4="",0,IF($E42="kWh",VLOOKUP(H$4,'[1]4. Billing Determinants'!$B$19:$R$41,4,0)/'[1]4. Billing Determinants'!$E$41*$D42,IF($E42="kW",VLOOKUP(H$4,'[1]4. Billing Determinants'!$B$19:$R$41,5,0)/'[1]4. Billing Determinants'!$F$41*$D42,IF($E42="Non-RPP kWh",VLOOKUP(H$4,'[1]4. Billing Determinants'!$B$19:$R$41,6,0)/'[1]4. Billing Determinants'!$G$41*$D42,IF($E42="Distribution Rev.",VLOOKUP(H$4,'[1]4. Billing Determinants'!$B$19:$R$41,8,0)/'[1]4. Billing Determinants'!$I$41*$D42, VLOOKUP(H$4,'[1]4. Billing Determinants'!$B$19:$R$41,3,0)/'[1]4. Billing Determinants'!$D$41*$D42))))),0)</f>
        <v>0</v>
      </c>
      <c r="I42" s="180">
        <f>IFERROR(IF(I$4="",0,IF($E42="kWh",VLOOKUP(I$4,'[1]4. Billing Determinants'!$B$19:$R$41,4,0)/'[1]4. Billing Determinants'!$E$41*$D42,IF($E42="kW",VLOOKUP(I$4,'[1]4. Billing Determinants'!$B$19:$R$41,5,0)/'[1]4. Billing Determinants'!$F$41*$D42,IF($E42="Non-RPP kWh",VLOOKUP(I$4,'[1]4. Billing Determinants'!$B$19:$R$41,6,0)/'[1]4. Billing Determinants'!$G$41*$D42,IF($E42="Distribution Rev.",VLOOKUP(I$4,'[1]4. Billing Determinants'!$B$19:$R$41,8,0)/'[1]4. Billing Determinants'!$I$41*$D42, VLOOKUP(I$4,'[1]4. Billing Determinants'!$B$19:$R$41,3,0)/'[1]4. Billing Determinants'!$D$41*$D42))))),0)</f>
        <v>0</v>
      </c>
      <c r="J42" s="180">
        <f>IFERROR(IF(J$4="",0,IF($E42="kWh",VLOOKUP(J$4,'[1]4. Billing Determinants'!$B$19:$R$41,4,0)/'[1]4. Billing Determinants'!$E$41*$D42,IF($E42="kW",VLOOKUP(J$4,'[1]4. Billing Determinants'!$B$19:$R$41,5,0)/'[1]4. Billing Determinants'!$F$41*$D42,IF($E42="Non-RPP kWh",VLOOKUP(J$4,'[1]4. Billing Determinants'!$B$19:$R$41,6,0)/'[1]4. Billing Determinants'!$G$41*$D42,IF($E42="Distribution Rev.",VLOOKUP(J$4,'[1]4. Billing Determinants'!$B$19:$R$41,8,0)/'[1]4. Billing Determinants'!$I$41*$D42, VLOOKUP(J$4,'[1]4. Billing Determinants'!$B$19:$R$41,3,0)/'[1]4. Billing Determinants'!$D$41*$D42))))),0)</f>
        <v>0</v>
      </c>
      <c r="K42" s="180">
        <f>IFERROR(IF(K$4="",0,IF($E42="kWh",VLOOKUP(K$4,'[1]4. Billing Determinants'!$B$19:$R$41,4,0)/'[1]4. Billing Determinants'!$E$41*$D42,IF($E42="kW",VLOOKUP(K$4,'[1]4. Billing Determinants'!$B$19:$R$41,5,0)/'[1]4. Billing Determinants'!$F$41*$D42,IF($E42="Non-RPP kWh",VLOOKUP(K$4,'[1]4. Billing Determinants'!$B$19:$R$41,6,0)/'[1]4. Billing Determinants'!$G$41*$D42,IF($E42="Distribution Rev.",VLOOKUP(K$4,'[1]4. Billing Determinants'!$B$19:$R$41,8,0)/'[1]4. Billing Determinants'!$I$41*$D42, VLOOKUP(K$4,'[1]4. Billing Determinants'!$B$19:$R$41,3,0)/'[1]4. Billing Determinants'!$D$41*$D42))))),0)</f>
        <v>0</v>
      </c>
      <c r="L42" s="180">
        <f>IFERROR(IF(L$4="",0,IF($E42="kWh",VLOOKUP(L$4,'[1]4. Billing Determinants'!$B$19:$R$41,4,0)/'[1]4. Billing Determinants'!$E$41*$D42,IF($E42="kW",VLOOKUP(L$4,'[1]4. Billing Determinants'!$B$19:$R$41,5,0)/'[1]4. Billing Determinants'!$F$41*$D42,IF($E42="Non-RPP kWh",VLOOKUP(L$4,'[1]4. Billing Determinants'!$B$19:$R$41,6,0)/'[1]4. Billing Determinants'!$G$41*$D42,IF($E42="Distribution Rev.",VLOOKUP(L$4,'[1]4. Billing Determinants'!$B$19:$R$41,8,0)/'[1]4. Billing Determinants'!$I$41*$D42, VLOOKUP(L$4,'[1]4. Billing Determinants'!$B$19:$R$41,3,0)/'[1]4. Billing Determinants'!$D$41*$D42))))),0)</f>
        <v>0</v>
      </c>
      <c r="M42" s="180">
        <f>IFERROR(IF(M$4="",0,IF($E42="kWh",VLOOKUP(M$4,'[1]4. Billing Determinants'!$B$19:$R$41,4,0)/'[1]4. Billing Determinants'!$E$41*$D42,IF($E42="kW",VLOOKUP(M$4,'[1]4. Billing Determinants'!$B$19:$R$41,5,0)/'[1]4. Billing Determinants'!$F$41*$D42,IF($E42="Non-RPP kWh",VLOOKUP(M$4,'[1]4. Billing Determinants'!$B$19:$R$41,6,0)/'[1]4. Billing Determinants'!$G$41*$D42,IF($E42="Distribution Rev.",VLOOKUP(M$4,'[1]4. Billing Determinants'!$B$19:$R$41,8,0)/'[1]4. Billing Determinants'!$I$41*$D42, VLOOKUP(M$4,'[1]4. Billing Determinants'!$B$19:$R$41,3,0)/'[1]4. Billing Determinants'!$D$41*$D42))))),0)</f>
        <v>0</v>
      </c>
      <c r="N42" s="180">
        <f>IFERROR(IF(N$4="",0,IF($E42="kWh",VLOOKUP(N$4,'[1]4. Billing Determinants'!$B$19:$R$41,4,0)/'[1]4. Billing Determinants'!$E$41*$D42,IF($E42="kW",VLOOKUP(N$4,'[1]4. Billing Determinants'!$B$19:$R$41,5,0)/'[1]4. Billing Determinants'!$F$41*$D42,IF($E42="Non-RPP kWh",VLOOKUP(N$4,'[1]4. Billing Determinants'!$B$19:$R$41,6,0)/'[1]4. Billing Determinants'!$G$41*$D42,IF($E42="Distribution Rev.",VLOOKUP(N$4,'[1]4. Billing Determinants'!$B$19:$R$41,8,0)/'[1]4. Billing Determinants'!$I$41*$D42, VLOOKUP(N$4,'[1]4. Billing Determinants'!$B$19:$R$41,3,0)/'[1]4. Billing Determinants'!$D$41*$D42))))),0)</f>
        <v>0</v>
      </c>
      <c r="O42" s="180">
        <f>IFERROR(IF(O$4="",0,IF($E42="kWh",VLOOKUP(O$4,'[1]4. Billing Determinants'!$B$19:$R$41,4,0)/'[1]4. Billing Determinants'!$E$41*$D42,IF($E42="kW",VLOOKUP(O$4,'[1]4. Billing Determinants'!$B$19:$R$41,5,0)/'[1]4. Billing Determinants'!$F$41*$D42,IF($E42="Non-RPP kWh",VLOOKUP(O$4,'[1]4. Billing Determinants'!$B$19:$R$41,6,0)/'[1]4. Billing Determinants'!$G$41*$D42,IF($E42="Distribution Rev.",VLOOKUP(O$4,'[1]4. Billing Determinants'!$B$19:$R$41,8,0)/'[1]4. Billing Determinants'!$I$41*$D42, VLOOKUP(O$4,'[1]4. Billing Determinants'!$B$19:$R$41,3,0)/'[1]4. Billing Determinants'!$D$41*$D42))))),0)</f>
        <v>0</v>
      </c>
      <c r="P42" s="180">
        <f>IFERROR(IF(P$4="",0,IF($E42="kWh",VLOOKUP(P$4,'[1]4. Billing Determinants'!$B$19:$R$41,4,0)/'[1]4. Billing Determinants'!$E$41*$D42,IF($E42="kW",VLOOKUP(P$4,'[1]4. Billing Determinants'!$B$19:$R$41,5,0)/'[1]4. Billing Determinants'!$F$41*$D42,IF($E42="Non-RPP kWh",VLOOKUP(P$4,'[1]4. Billing Determinants'!$B$19:$R$41,6,0)/'[1]4. Billing Determinants'!$G$41*$D42,IF($E42="Distribution Rev.",VLOOKUP(P$4,'[1]4. Billing Determinants'!$B$19:$R$41,8,0)/'[1]4. Billing Determinants'!$I$41*$D42, VLOOKUP(P$4,'[1]4. Billing Determinants'!$B$19:$R$41,3,0)/'[1]4. Billing Determinants'!$D$41*$D42))))),0)</f>
        <v>0</v>
      </c>
      <c r="Q42" s="180">
        <f>IFERROR(IF(Q$4="",0,IF($E42="kWh",VLOOKUP(Q$4,'[1]4. Billing Determinants'!$B$19:$R$41,4,0)/'[1]4. Billing Determinants'!$E$41*$D42,IF($E42="kW",VLOOKUP(Q$4,'[1]4. Billing Determinants'!$B$19:$R$41,5,0)/'[1]4. Billing Determinants'!$F$41*$D42,IF($E42="Non-RPP kWh",VLOOKUP(Q$4,'[1]4. Billing Determinants'!$B$19:$R$41,6,0)/'[1]4. Billing Determinants'!$G$41*$D42,IF($E42="Distribution Rev.",VLOOKUP(Q$4,'[1]4. Billing Determinants'!$B$19:$R$41,8,0)/'[1]4. Billing Determinants'!$I$41*$D42, VLOOKUP(Q$4,'[1]4. Billing Determinants'!$B$19:$R$41,3,0)/'[1]4. Billing Determinants'!$D$41*$D42))))),0)</f>
        <v>0</v>
      </c>
      <c r="R42" s="180">
        <f>IFERROR(IF(R$4="",0,IF($E42="kWh",VLOOKUP(R$4,'[1]4. Billing Determinants'!$B$19:$R$41,4,0)/'[1]4. Billing Determinants'!$E$41*$D42,IF($E42="kW",VLOOKUP(R$4,'[1]4. Billing Determinants'!$B$19:$R$41,5,0)/'[1]4. Billing Determinants'!$F$41*$D42,IF($E42="Non-RPP kWh",VLOOKUP(R$4,'[1]4. Billing Determinants'!$B$19:$R$41,6,0)/'[1]4. Billing Determinants'!$G$41*$D42,IF($E42="Distribution Rev.",VLOOKUP(R$4,'[1]4. Billing Determinants'!$B$19:$R$41,8,0)/'[1]4. Billing Determinants'!$I$41*$D42, VLOOKUP(R$4,'[1]4. Billing Determinants'!$B$19:$R$41,3,0)/'[1]4. Billing Determinants'!$D$41*$D42))))),0)</f>
        <v>0</v>
      </c>
      <c r="S42" s="180">
        <f>IFERROR(IF(S$4="",0,IF($E42="kWh",VLOOKUP(S$4,'[1]4. Billing Determinants'!$B$19:$R$41,4,0)/'[1]4. Billing Determinants'!$E$41*$D42,IF($E42="kW",VLOOKUP(S$4,'[1]4. Billing Determinants'!$B$19:$R$41,5,0)/'[1]4. Billing Determinants'!$F$41*$D42,IF($E42="Non-RPP kWh",VLOOKUP(S$4,'[1]4. Billing Determinants'!$B$19:$R$41,6,0)/'[1]4. Billing Determinants'!$G$41*$D42,IF($E42="Distribution Rev.",VLOOKUP(S$4,'[1]4. Billing Determinants'!$B$19:$R$41,8,0)/'[1]4. Billing Determinants'!$I$41*$D42, VLOOKUP(S$4,'[1]4. Billing Determinants'!$B$19:$R$41,3,0)/'[1]4. Billing Determinants'!$D$41*$D42))))),0)</f>
        <v>0</v>
      </c>
      <c r="T42" s="180">
        <f>IFERROR(IF(T$4="",0,IF($E42="kWh",VLOOKUP(T$4,'[1]4. Billing Determinants'!$B$19:$R$41,4,0)/'[1]4. Billing Determinants'!$E$41*$D42,IF($E42="kW",VLOOKUP(T$4,'[1]4. Billing Determinants'!$B$19:$R$41,5,0)/'[1]4. Billing Determinants'!$F$41*$D42,IF($E42="Non-RPP kWh",VLOOKUP(T$4,'[1]4. Billing Determinants'!$B$19:$R$41,6,0)/'[1]4. Billing Determinants'!$G$41*$D42,IF($E42="Distribution Rev.",VLOOKUP(T$4,'[1]4. Billing Determinants'!$B$19:$R$41,8,0)/'[1]4. Billing Determinants'!$I$41*$D42, VLOOKUP(T$4,'[1]4. Billing Determinants'!$B$19:$R$41,3,0)/'[1]4. Billing Determinants'!$D$41*$D42))))),0)</f>
        <v>0</v>
      </c>
      <c r="U42" s="180">
        <f>IFERROR(IF(U$4="",0,IF($E42="kWh",VLOOKUP(U$4,'[1]4. Billing Determinants'!$B$19:$R$41,4,0)/'[1]4. Billing Determinants'!$E$41*$D42,IF($E42="kW",VLOOKUP(U$4,'[1]4. Billing Determinants'!$B$19:$R$41,5,0)/'[1]4. Billing Determinants'!$F$41*$D42,IF($E42="Non-RPP kWh",VLOOKUP(U$4,'[1]4. Billing Determinants'!$B$19:$R$41,6,0)/'[1]4. Billing Determinants'!$G$41*$D42,IF($E42="Distribution Rev.",VLOOKUP(U$4,'[1]4. Billing Determinants'!$B$19:$R$41,8,0)/'[1]4. Billing Determinants'!$I$41*$D42, VLOOKUP(U$4,'[1]4. Billing Determinants'!$B$19:$R$41,3,0)/'[1]4. Billing Determinants'!$D$41*$D42))))),0)</f>
        <v>0</v>
      </c>
      <c r="V42" s="180">
        <f>IFERROR(IF(V$4="",0,IF($E42="kWh",VLOOKUP(V$4,'[1]4. Billing Determinants'!$B$19:$R$41,4,0)/'[1]4. Billing Determinants'!$E$41*$D42,IF($E42="kW",VLOOKUP(V$4,'[1]4. Billing Determinants'!$B$19:$R$41,5,0)/'[1]4. Billing Determinants'!$F$41*$D42,IF($E42="Non-RPP kWh",VLOOKUP(V$4,'[1]4. Billing Determinants'!$B$19:$R$41,6,0)/'[1]4. Billing Determinants'!$G$41*$D42,IF($E42="Distribution Rev.",VLOOKUP(V$4,'[1]4. Billing Determinants'!$B$19:$R$41,8,0)/'[1]4. Billing Determinants'!$I$41*$D42, VLOOKUP(V$4,'[1]4. Billing Determinants'!$B$19:$R$41,3,0)/'[1]4. Billing Determinants'!$D$41*$D42))))),0)</f>
        <v>0</v>
      </c>
      <c r="W42" s="180">
        <f>IFERROR(IF(W$4="",0,IF($E42="kWh",VLOOKUP(W$4,'[1]4. Billing Determinants'!$B$19:$R$41,4,0)/'[1]4. Billing Determinants'!$E$41*$D42,IF($E42="kW",VLOOKUP(W$4,'[1]4. Billing Determinants'!$B$19:$R$41,5,0)/'[1]4. Billing Determinants'!$F$41*$D42,IF($E42="Non-RPP kWh",VLOOKUP(W$4,'[1]4. Billing Determinants'!$B$19:$R$41,6,0)/'[1]4. Billing Determinants'!$G$41*$D42,IF($E42="Distribution Rev.",VLOOKUP(W$4,'[1]4. Billing Determinants'!$B$19:$R$41,8,0)/'[1]4. Billing Determinants'!$I$41*$D42, VLOOKUP(W$4,'[1]4. Billing Determinants'!$B$19:$R$41,3,0)/'[1]4. Billing Determinants'!$D$41*$D42))))),0)</f>
        <v>0</v>
      </c>
      <c r="X42" s="180">
        <f>IFERROR(IF(X$4="",0,IF($E42="kWh",VLOOKUP(X$4,'[1]4. Billing Determinants'!$B$19:$R$41,4,0)/'[1]4. Billing Determinants'!$E$41*$D42,IF($E42="kW",VLOOKUP(X$4,'[1]4. Billing Determinants'!$B$19:$R$41,5,0)/'[1]4. Billing Determinants'!$F$41*$D42,IF($E42="Non-RPP kWh",VLOOKUP(X$4,'[1]4. Billing Determinants'!$B$19:$R$41,6,0)/'[1]4. Billing Determinants'!$G$41*$D42,IF($E42="Distribution Rev.",VLOOKUP(X$4,'[1]4. Billing Determinants'!$B$19:$R$41,8,0)/'[1]4. Billing Determinants'!$I$41*$D42, VLOOKUP(X$4,'[1]4. Billing Determinants'!$B$19:$R$41,3,0)/'[1]4. Billing Determinants'!$D$41*$D42))))),0)</f>
        <v>0</v>
      </c>
      <c r="Y42" s="180">
        <f>IFERROR(IF(Y$4="",0,IF($E42="kWh",VLOOKUP(Y$4,'[1]4. Billing Determinants'!$B$19:$R$41,4,0)/'[1]4. Billing Determinants'!$E$41*$D42,IF($E42="kW",VLOOKUP(Y$4,'[1]4. Billing Determinants'!$B$19:$R$41,5,0)/'[1]4. Billing Determinants'!$F$41*$D42,IF($E42="Non-RPP kWh",VLOOKUP(Y$4,'[1]4. Billing Determinants'!$B$19:$R$41,6,0)/'[1]4. Billing Determinants'!$G$41*$D42,IF($E42="Distribution Rev.",VLOOKUP(Y$4,'[1]4. Billing Determinants'!$B$19:$R$41,8,0)/'[1]4. Billing Determinants'!$I$41*$D42, VLOOKUP(Y$4,'[1]4. Billing Determinants'!$B$19:$R$41,3,0)/'[1]4. Billing Determinants'!$D$41*$D42))))),0)</f>
        <v>0</v>
      </c>
    </row>
    <row r="43" spans="1:25">
      <c r="B43" s="193">
        <f>IF('[1]2b. Continuity Schedule'!C69="","",'[1]2b. Continuity Schedule'!C69)</f>
        <v>0</v>
      </c>
      <c r="C43" s="179">
        <v>1508</v>
      </c>
      <c r="D43" s="180"/>
      <c r="E43" s="181" t="s">
        <v>328</v>
      </c>
      <c r="F43" s="180">
        <f>IFERROR(IF(F$4="",0,IF($E43="kWh",VLOOKUP(F$4,'[1]4. Billing Determinants'!$B$19:$R$41,4,0)/'[1]4. Billing Determinants'!$E$41*$D43,IF($E43="kW",VLOOKUP(F$4,'[1]4. Billing Determinants'!$B$19:$R$41,5,0)/'[1]4. Billing Determinants'!$F$41*$D43,IF($E43="Non-RPP kWh",VLOOKUP(F$4,'[1]4. Billing Determinants'!$B$19:$R$41,6,0)/'[1]4. Billing Determinants'!$G$41*$D43,IF($E43="Distribution Rev.",VLOOKUP(F$4,'[1]4. Billing Determinants'!$B$19:$R$41,8,0)/'[1]4. Billing Determinants'!$I$41*$D43, VLOOKUP(F$4,'[1]4. Billing Determinants'!$B$19:$R$41,3,0)/'[1]4. Billing Determinants'!$D$41*$D43))))),0)</f>
        <v>0</v>
      </c>
      <c r="G43" s="180">
        <f>IFERROR(IF(G$4="",0,IF($E43="kWh",VLOOKUP(G$4,'[1]4. Billing Determinants'!$B$19:$R$41,4,0)/'[1]4. Billing Determinants'!$E$41*$D43,IF($E43="kW",VLOOKUP(G$4,'[1]4. Billing Determinants'!$B$19:$R$41,5,0)/'[1]4. Billing Determinants'!$F$41*$D43,IF($E43="Non-RPP kWh",VLOOKUP(G$4,'[1]4. Billing Determinants'!$B$19:$R$41,6,0)/'[1]4. Billing Determinants'!$G$41*$D43,IF($E43="Distribution Rev.",VLOOKUP(G$4,'[1]4. Billing Determinants'!$B$19:$R$41,8,0)/'[1]4. Billing Determinants'!$I$41*$D43, VLOOKUP(G$4,'[1]4. Billing Determinants'!$B$19:$R$41,3,0)/'[1]4. Billing Determinants'!$D$41*$D43))))),0)</f>
        <v>0</v>
      </c>
      <c r="H43" s="180">
        <f>IFERROR(IF(H$4="",0,IF($E43="kWh",VLOOKUP(H$4,'[1]4. Billing Determinants'!$B$19:$R$41,4,0)/'[1]4. Billing Determinants'!$E$41*$D43,IF($E43="kW",VLOOKUP(H$4,'[1]4. Billing Determinants'!$B$19:$R$41,5,0)/'[1]4. Billing Determinants'!$F$41*$D43,IF($E43="Non-RPP kWh",VLOOKUP(H$4,'[1]4. Billing Determinants'!$B$19:$R$41,6,0)/'[1]4. Billing Determinants'!$G$41*$D43,IF($E43="Distribution Rev.",VLOOKUP(H$4,'[1]4. Billing Determinants'!$B$19:$R$41,8,0)/'[1]4. Billing Determinants'!$I$41*$D43, VLOOKUP(H$4,'[1]4. Billing Determinants'!$B$19:$R$41,3,0)/'[1]4. Billing Determinants'!$D$41*$D43))))),0)</f>
        <v>0</v>
      </c>
      <c r="I43" s="180">
        <f>IFERROR(IF(I$4="",0,IF($E43="kWh",VLOOKUP(I$4,'[1]4. Billing Determinants'!$B$19:$R$41,4,0)/'[1]4. Billing Determinants'!$E$41*$D43,IF($E43="kW",VLOOKUP(I$4,'[1]4. Billing Determinants'!$B$19:$R$41,5,0)/'[1]4. Billing Determinants'!$F$41*$D43,IF($E43="Non-RPP kWh",VLOOKUP(I$4,'[1]4. Billing Determinants'!$B$19:$R$41,6,0)/'[1]4. Billing Determinants'!$G$41*$D43,IF($E43="Distribution Rev.",VLOOKUP(I$4,'[1]4. Billing Determinants'!$B$19:$R$41,8,0)/'[1]4. Billing Determinants'!$I$41*$D43, VLOOKUP(I$4,'[1]4. Billing Determinants'!$B$19:$R$41,3,0)/'[1]4. Billing Determinants'!$D$41*$D43))))),0)</f>
        <v>0</v>
      </c>
      <c r="J43" s="180">
        <f>IFERROR(IF(J$4="",0,IF($E43="kWh",VLOOKUP(J$4,'[1]4. Billing Determinants'!$B$19:$R$41,4,0)/'[1]4. Billing Determinants'!$E$41*$D43,IF($E43="kW",VLOOKUP(J$4,'[1]4. Billing Determinants'!$B$19:$R$41,5,0)/'[1]4. Billing Determinants'!$F$41*$D43,IF($E43="Non-RPP kWh",VLOOKUP(J$4,'[1]4. Billing Determinants'!$B$19:$R$41,6,0)/'[1]4. Billing Determinants'!$G$41*$D43,IF($E43="Distribution Rev.",VLOOKUP(J$4,'[1]4. Billing Determinants'!$B$19:$R$41,8,0)/'[1]4. Billing Determinants'!$I$41*$D43, VLOOKUP(J$4,'[1]4. Billing Determinants'!$B$19:$R$41,3,0)/'[1]4. Billing Determinants'!$D$41*$D43))))),0)</f>
        <v>0</v>
      </c>
      <c r="K43" s="180">
        <f>IFERROR(IF(K$4="",0,IF($E43="kWh",VLOOKUP(K$4,'[1]4. Billing Determinants'!$B$19:$R$41,4,0)/'[1]4. Billing Determinants'!$E$41*$D43,IF($E43="kW",VLOOKUP(K$4,'[1]4. Billing Determinants'!$B$19:$R$41,5,0)/'[1]4. Billing Determinants'!$F$41*$D43,IF($E43="Non-RPP kWh",VLOOKUP(K$4,'[1]4. Billing Determinants'!$B$19:$R$41,6,0)/'[1]4. Billing Determinants'!$G$41*$D43,IF($E43="Distribution Rev.",VLOOKUP(K$4,'[1]4. Billing Determinants'!$B$19:$R$41,8,0)/'[1]4. Billing Determinants'!$I$41*$D43, VLOOKUP(K$4,'[1]4. Billing Determinants'!$B$19:$R$41,3,0)/'[1]4. Billing Determinants'!$D$41*$D43))))),0)</f>
        <v>0</v>
      </c>
      <c r="L43" s="180">
        <f>IFERROR(IF(L$4="",0,IF($E43="kWh",VLOOKUP(L$4,'[1]4. Billing Determinants'!$B$19:$R$41,4,0)/'[1]4. Billing Determinants'!$E$41*$D43,IF($E43="kW",VLOOKUP(L$4,'[1]4. Billing Determinants'!$B$19:$R$41,5,0)/'[1]4. Billing Determinants'!$F$41*$D43,IF($E43="Non-RPP kWh",VLOOKUP(L$4,'[1]4. Billing Determinants'!$B$19:$R$41,6,0)/'[1]4. Billing Determinants'!$G$41*$D43,IF($E43="Distribution Rev.",VLOOKUP(L$4,'[1]4. Billing Determinants'!$B$19:$R$41,8,0)/'[1]4. Billing Determinants'!$I$41*$D43, VLOOKUP(L$4,'[1]4. Billing Determinants'!$B$19:$R$41,3,0)/'[1]4. Billing Determinants'!$D$41*$D43))))),0)</f>
        <v>0</v>
      </c>
      <c r="M43" s="180">
        <f>IFERROR(IF(M$4="",0,IF($E43="kWh",VLOOKUP(M$4,'[1]4. Billing Determinants'!$B$19:$R$41,4,0)/'[1]4. Billing Determinants'!$E$41*$D43,IF($E43="kW",VLOOKUP(M$4,'[1]4. Billing Determinants'!$B$19:$R$41,5,0)/'[1]4. Billing Determinants'!$F$41*$D43,IF($E43="Non-RPP kWh",VLOOKUP(M$4,'[1]4. Billing Determinants'!$B$19:$R$41,6,0)/'[1]4. Billing Determinants'!$G$41*$D43,IF($E43="Distribution Rev.",VLOOKUP(M$4,'[1]4. Billing Determinants'!$B$19:$R$41,8,0)/'[1]4. Billing Determinants'!$I$41*$D43, VLOOKUP(M$4,'[1]4. Billing Determinants'!$B$19:$R$41,3,0)/'[1]4. Billing Determinants'!$D$41*$D43))))),0)</f>
        <v>0</v>
      </c>
      <c r="N43" s="180">
        <f>IFERROR(IF(N$4="",0,IF($E43="kWh",VLOOKUP(N$4,'[1]4. Billing Determinants'!$B$19:$R$41,4,0)/'[1]4. Billing Determinants'!$E$41*$D43,IF($E43="kW",VLOOKUP(N$4,'[1]4. Billing Determinants'!$B$19:$R$41,5,0)/'[1]4. Billing Determinants'!$F$41*$D43,IF($E43="Non-RPP kWh",VLOOKUP(N$4,'[1]4. Billing Determinants'!$B$19:$R$41,6,0)/'[1]4. Billing Determinants'!$G$41*$D43,IF($E43="Distribution Rev.",VLOOKUP(N$4,'[1]4. Billing Determinants'!$B$19:$R$41,8,0)/'[1]4. Billing Determinants'!$I$41*$D43, VLOOKUP(N$4,'[1]4. Billing Determinants'!$B$19:$R$41,3,0)/'[1]4. Billing Determinants'!$D$41*$D43))))),0)</f>
        <v>0</v>
      </c>
      <c r="O43" s="180">
        <f>IFERROR(IF(O$4="",0,IF($E43="kWh",VLOOKUP(O$4,'[1]4. Billing Determinants'!$B$19:$R$41,4,0)/'[1]4. Billing Determinants'!$E$41*$D43,IF($E43="kW",VLOOKUP(O$4,'[1]4. Billing Determinants'!$B$19:$R$41,5,0)/'[1]4. Billing Determinants'!$F$41*$D43,IF($E43="Non-RPP kWh",VLOOKUP(O$4,'[1]4. Billing Determinants'!$B$19:$R$41,6,0)/'[1]4. Billing Determinants'!$G$41*$D43,IF($E43="Distribution Rev.",VLOOKUP(O$4,'[1]4. Billing Determinants'!$B$19:$R$41,8,0)/'[1]4. Billing Determinants'!$I$41*$D43, VLOOKUP(O$4,'[1]4. Billing Determinants'!$B$19:$R$41,3,0)/'[1]4. Billing Determinants'!$D$41*$D43))))),0)</f>
        <v>0</v>
      </c>
      <c r="P43" s="180">
        <f>IFERROR(IF(P$4="",0,IF($E43="kWh",VLOOKUP(P$4,'[1]4. Billing Determinants'!$B$19:$R$41,4,0)/'[1]4. Billing Determinants'!$E$41*$D43,IF($E43="kW",VLOOKUP(P$4,'[1]4. Billing Determinants'!$B$19:$R$41,5,0)/'[1]4. Billing Determinants'!$F$41*$D43,IF($E43="Non-RPP kWh",VLOOKUP(P$4,'[1]4. Billing Determinants'!$B$19:$R$41,6,0)/'[1]4. Billing Determinants'!$G$41*$D43,IF($E43="Distribution Rev.",VLOOKUP(P$4,'[1]4. Billing Determinants'!$B$19:$R$41,8,0)/'[1]4. Billing Determinants'!$I$41*$D43, VLOOKUP(P$4,'[1]4. Billing Determinants'!$B$19:$R$41,3,0)/'[1]4. Billing Determinants'!$D$41*$D43))))),0)</f>
        <v>0</v>
      </c>
      <c r="Q43" s="180">
        <f>IFERROR(IF(Q$4="",0,IF($E43="kWh",VLOOKUP(Q$4,'[1]4. Billing Determinants'!$B$19:$R$41,4,0)/'[1]4. Billing Determinants'!$E$41*$D43,IF($E43="kW",VLOOKUP(Q$4,'[1]4. Billing Determinants'!$B$19:$R$41,5,0)/'[1]4. Billing Determinants'!$F$41*$D43,IF($E43="Non-RPP kWh",VLOOKUP(Q$4,'[1]4. Billing Determinants'!$B$19:$R$41,6,0)/'[1]4. Billing Determinants'!$G$41*$D43,IF($E43="Distribution Rev.",VLOOKUP(Q$4,'[1]4. Billing Determinants'!$B$19:$R$41,8,0)/'[1]4. Billing Determinants'!$I$41*$D43, VLOOKUP(Q$4,'[1]4. Billing Determinants'!$B$19:$R$41,3,0)/'[1]4. Billing Determinants'!$D$41*$D43))))),0)</f>
        <v>0</v>
      </c>
      <c r="R43" s="180">
        <f>IFERROR(IF(R$4="",0,IF($E43="kWh",VLOOKUP(R$4,'[1]4. Billing Determinants'!$B$19:$R$41,4,0)/'[1]4. Billing Determinants'!$E$41*$D43,IF($E43="kW",VLOOKUP(R$4,'[1]4. Billing Determinants'!$B$19:$R$41,5,0)/'[1]4. Billing Determinants'!$F$41*$D43,IF($E43="Non-RPP kWh",VLOOKUP(R$4,'[1]4. Billing Determinants'!$B$19:$R$41,6,0)/'[1]4. Billing Determinants'!$G$41*$D43,IF($E43="Distribution Rev.",VLOOKUP(R$4,'[1]4. Billing Determinants'!$B$19:$R$41,8,0)/'[1]4. Billing Determinants'!$I$41*$D43, VLOOKUP(R$4,'[1]4. Billing Determinants'!$B$19:$R$41,3,0)/'[1]4. Billing Determinants'!$D$41*$D43))))),0)</f>
        <v>0</v>
      </c>
      <c r="S43" s="180">
        <f>IFERROR(IF(S$4="",0,IF($E43="kWh",VLOOKUP(S$4,'[1]4. Billing Determinants'!$B$19:$R$41,4,0)/'[1]4. Billing Determinants'!$E$41*$D43,IF($E43="kW",VLOOKUP(S$4,'[1]4. Billing Determinants'!$B$19:$R$41,5,0)/'[1]4. Billing Determinants'!$F$41*$D43,IF($E43="Non-RPP kWh",VLOOKUP(S$4,'[1]4. Billing Determinants'!$B$19:$R$41,6,0)/'[1]4. Billing Determinants'!$G$41*$D43,IF($E43="Distribution Rev.",VLOOKUP(S$4,'[1]4. Billing Determinants'!$B$19:$R$41,8,0)/'[1]4. Billing Determinants'!$I$41*$D43, VLOOKUP(S$4,'[1]4. Billing Determinants'!$B$19:$R$41,3,0)/'[1]4. Billing Determinants'!$D$41*$D43))))),0)</f>
        <v>0</v>
      </c>
      <c r="T43" s="180">
        <f>IFERROR(IF(T$4="",0,IF($E43="kWh",VLOOKUP(T$4,'[1]4. Billing Determinants'!$B$19:$R$41,4,0)/'[1]4. Billing Determinants'!$E$41*$D43,IF($E43="kW",VLOOKUP(T$4,'[1]4. Billing Determinants'!$B$19:$R$41,5,0)/'[1]4. Billing Determinants'!$F$41*$D43,IF($E43="Non-RPP kWh",VLOOKUP(T$4,'[1]4. Billing Determinants'!$B$19:$R$41,6,0)/'[1]4. Billing Determinants'!$G$41*$D43,IF($E43="Distribution Rev.",VLOOKUP(T$4,'[1]4. Billing Determinants'!$B$19:$R$41,8,0)/'[1]4. Billing Determinants'!$I$41*$D43, VLOOKUP(T$4,'[1]4. Billing Determinants'!$B$19:$R$41,3,0)/'[1]4. Billing Determinants'!$D$41*$D43))))),0)</f>
        <v>0</v>
      </c>
      <c r="U43" s="180">
        <f>IFERROR(IF(U$4="",0,IF($E43="kWh",VLOOKUP(U$4,'[1]4. Billing Determinants'!$B$19:$R$41,4,0)/'[1]4. Billing Determinants'!$E$41*$D43,IF($E43="kW",VLOOKUP(U$4,'[1]4. Billing Determinants'!$B$19:$R$41,5,0)/'[1]4. Billing Determinants'!$F$41*$D43,IF($E43="Non-RPP kWh",VLOOKUP(U$4,'[1]4. Billing Determinants'!$B$19:$R$41,6,0)/'[1]4. Billing Determinants'!$G$41*$D43,IF($E43="Distribution Rev.",VLOOKUP(U$4,'[1]4. Billing Determinants'!$B$19:$R$41,8,0)/'[1]4. Billing Determinants'!$I$41*$D43, VLOOKUP(U$4,'[1]4. Billing Determinants'!$B$19:$R$41,3,0)/'[1]4. Billing Determinants'!$D$41*$D43))))),0)</f>
        <v>0</v>
      </c>
      <c r="V43" s="180">
        <f>IFERROR(IF(V$4="",0,IF($E43="kWh",VLOOKUP(V$4,'[1]4. Billing Determinants'!$B$19:$R$41,4,0)/'[1]4. Billing Determinants'!$E$41*$D43,IF($E43="kW",VLOOKUP(V$4,'[1]4. Billing Determinants'!$B$19:$R$41,5,0)/'[1]4. Billing Determinants'!$F$41*$D43,IF($E43="Non-RPP kWh",VLOOKUP(V$4,'[1]4. Billing Determinants'!$B$19:$R$41,6,0)/'[1]4. Billing Determinants'!$G$41*$D43,IF($E43="Distribution Rev.",VLOOKUP(V$4,'[1]4. Billing Determinants'!$B$19:$R$41,8,0)/'[1]4. Billing Determinants'!$I$41*$D43, VLOOKUP(V$4,'[1]4. Billing Determinants'!$B$19:$R$41,3,0)/'[1]4. Billing Determinants'!$D$41*$D43))))),0)</f>
        <v>0</v>
      </c>
      <c r="W43" s="180">
        <f>IFERROR(IF(W$4="",0,IF($E43="kWh",VLOOKUP(W$4,'[1]4. Billing Determinants'!$B$19:$R$41,4,0)/'[1]4. Billing Determinants'!$E$41*$D43,IF($E43="kW",VLOOKUP(W$4,'[1]4. Billing Determinants'!$B$19:$R$41,5,0)/'[1]4. Billing Determinants'!$F$41*$D43,IF($E43="Non-RPP kWh",VLOOKUP(W$4,'[1]4. Billing Determinants'!$B$19:$R$41,6,0)/'[1]4. Billing Determinants'!$G$41*$D43,IF($E43="Distribution Rev.",VLOOKUP(W$4,'[1]4. Billing Determinants'!$B$19:$R$41,8,0)/'[1]4. Billing Determinants'!$I$41*$D43, VLOOKUP(W$4,'[1]4. Billing Determinants'!$B$19:$R$41,3,0)/'[1]4. Billing Determinants'!$D$41*$D43))))),0)</f>
        <v>0</v>
      </c>
      <c r="X43" s="180">
        <f>IFERROR(IF(X$4="",0,IF($E43="kWh",VLOOKUP(X$4,'[1]4. Billing Determinants'!$B$19:$R$41,4,0)/'[1]4. Billing Determinants'!$E$41*$D43,IF($E43="kW",VLOOKUP(X$4,'[1]4. Billing Determinants'!$B$19:$R$41,5,0)/'[1]4. Billing Determinants'!$F$41*$D43,IF($E43="Non-RPP kWh",VLOOKUP(X$4,'[1]4. Billing Determinants'!$B$19:$R$41,6,0)/'[1]4. Billing Determinants'!$G$41*$D43,IF($E43="Distribution Rev.",VLOOKUP(X$4,'[1]4. Billing Determinants'!$B$19:$R$41,8,0)/'[1]4. Billing Determinants'!$I$41*$D43, VLOOKUP(X$4,'[1]4. Billing Determinants'!$B$19:$R$41,3,0)/'[1]4. Billing Determinants'!$D$41*$D43))))),0)</f>
        <v>0</v>
      </c>
      <c r="Y43" s="180">
        <f>IFERROR(IF(Y$4="",0,IF($E43="kWh",VLOOKUP(Y$4,'[1]4. Billing Determinants'!$B$19:$R$41,4,0)/'[1]4. Billing Determinants'!$E$41*$D43,IF($E43="kW",VLOOKUP(Y$4,'[1]4. Billing Determinants'!$B$19:$R$41,5,0)/'[1]4. Billing Determinants'!$F$41*$D43,IF($E43="Non-RPP kWh",VLOOKUP(Y$4,'[1]4. Billing Determinants'!$B$19:$R$41,6,0)/'[1]4. Billing Determinants'!$G$41*$D43,IF($E43="Distribution Rev.",VLOOKUP(Y$4,'[1]4. Billing Determinants'!$B$19:$R$41,8,0)/'[1]4. Billing Determinants'!$I$41*$D43, VLOOKUP(Y$4,'[1]4. Billing Determinants'!$B$19:$R$41,3,0)/'[1]4. Billing Determinants'!$D$41*$D43))))),0)</f>
        <v>0</v>
      </c>
    </row>
    <row r="44" spans="1:25">
      <c r="B44" s="193">
        <f>IF('[1]2b. Continuity Schedule'!C70="","",'[1]2b. Continuity Schedule'!C70)</f>
        <v>0</v>
      </c>
      <c r="C44" s="179">
        <v>1508</v>
      </c>
      <c r="D44" s="180"/>
      <c r="E44" s="181" t="s">
        <v>328</v>
      </c>
      <c r="F44" s="180">
        <f>IFERROR(IF(F$4="",0,IF($E44="kWh",VLOOKUP(F$4,'[1]4. Billing Determinants'!$B$19:$R$41,4,0)/'[1]4. Billing Determinants'!$E$41*$D44,IF($E44="kW",VLOOKUP(F$4,'[1]4. Billing Determinants'!$B$19:$R$41,5,0)/'[1]4. Billing Determinants'!$F$41*$D44,IF($E44="Non-RPP kWh",VLOOKUP(F$4,'[1]4. Billing Determinants'!$B$19:$R$41,6,0)/'[1]4. Billing Determinants'!$G$41*$D44,IF($E44="Distribution Rev.",VLOOKUP(F$4,'[1]4. Billing Determinants'!$B$19:$R$41,8,0)/'[1]4. Billing Determinants'!$I$41*$D44, VLOOKUP(F$4,'[1]4. Billing Determinants'!$B$19:$R$41,3,0)/'[1]4. Billing Determinants'!$D$41*$D44))))),0)</f>
        <v>0</v>
      </c>
      <c r="G44" s="180">
        <f>IFERROR(IF(G$4="",0,IF($E44="kWh",VLOOKUP(G$4,'[1]4. Billing Determinants'!$B$19:$R$41,4,0)/'[1]4. Billing Determinants'!$E$41*$D44,IF($E44="kW",VLOOKUP(G$4,'[1]4. Billing Determinants'!$B$19:$R$41,5,0)/'[1]4. Billing Determinants'!$F$41*$D44,IF($E44="Non-RPP kWh",VLOOKUP(G$4,'[1]4. Billing Determinants'!$B$19:$R$41,6,0)/'[1]4. Billing Determinants'!$G$41*$D44,IF($E44="Distribution Rev.",VLOOKUP(G$4,'[1]4. Billing Determinants'!$B$19:$R$41,8,0)/'[1]4. Billing Determinants'!$I$41*$D44, VLOOKUP(G$4,'[1]4. Billing Determinants'!$B$19:$R$41,3,0)/'[1]4. Billing Determinants'!$D$41*$D44))))),0)</f>
        <v>0</v>
      </c>
      <c r="H44" s="180">
        <f>IFERROR(IF(H$4="",0,IF($E44="kWh",VLOOKUP(H$4,'[1]4. Billing Determinants'!$B$19:$R$41,4,0)/'[1]4. Billing Determinants'!$E$41*$D44,IF($E44="kW",VLOOKUP(H$4,'[1]4. Billing Determinants'!$B$19:$R$41,5,0)/'[1]4. Billing Determinants'!$F$41*$D44,IF($E44="Non-RPP kWh",VLOOKUP(H$4,'[1]4. Billing Determinants'!$B$19:$R$41,6,0)/'[1]4. Billing Determinants'!$G$41*$D44,IF($E44="Distribution Rev.",VLOOKUP(H$4,'[1]4. Billing Determinants'!$B$19:$R$41,8,0)/'[1]4. Billing Determinants'!$I$41*$D44, VLOOKUP(H$4,'[1]4. Billing Determinants'!$B$19:$R$41,3,0)/'[1]4. Billing Determinants'!$D$41*$D44))))),0)</f>
        <v>0</v>
      </c>
      <c r="I44" s="180">
        <f>IFERROR(IF(I$4="",0,IF($E44="kWh",VLOOKUP(I$4,'[1]4. Billing Determinants'!$B$19:$R$41,4,0)/'[1]4. Billing Determinants'!$E$41*$D44,IF($E44="kW",VLOOKUP(I$4,'[1]4. Billing Determinants'!$B$19:$R$41,5,0)/'[1]4. Billing Determinants'!$F$41*$D44,IF($E44="Non-RPP kWh",VLOOKUP(I$4,'[1]4. Billing Determinants'!$B$19:$R$41,6,0)/'[1]4. Billing Determinants'!$G$41*$D44,IF($E44="Distribution Rev.",VLOOKUP(I$4,'[1]4. Billing Determinants'!$B$19:$R$41,8,0)/'[1]4. Billing Determinants'!$I$41*$D44, VLOOKUP(I$4,'[1]4. Billing Determinants'!$B$19:$R$41,3,0)/'[1]4. Billing Determinants'!$D$41*$D44))))),0)</f>
        <v>0</v>
      </c>
      <c r="J44" s="180">
        <f>IFERROR(IF(J$4="",0,IF($E44="kWh",VLOOKUP(J$4,'[1]4. Billing Determinants'!$B$19:$R$41,4,0)/'[1]4. Billing Determinants'!$E$41*$D44,IF($E44="kW",VLOOKUP(J$4,'[1]4. Billing Determinants'!$B$19:$R$41,5,0)/'[1]4. Billing Determinants'!$F$41*$D44,IF($E44="Non-RPP kWh",VLOOKUP(J$4,'[1]4. Billing Determinants'!$B$19:$R$41,6,0)/'[1]4. Billing Determinants'!$G$41*$D44,IF($E44="Distribution Rev.",VLOOKUP(J$4,'[1]4. Billing Determinants'!$B$19:$R$41,8,0)/'[1]4. Billing Determinants'!$I$41*$D44, VLOOKUP(J$4,'[1]4. Billing Determinants'!$B$19:$R$41,3,0)/'[1]4. Billing Determinants'!$D$41*$D44))))),0)</f>
        <v>0</v>
      </c>
      <c r="K44" s="180">
        <f>IFERROR(IF(K$4="",0,IF($E44="kWh",VLOOKUP(K$4,'[1]4. Billing Determinants'!$B$19:$R$41,4,0)/'[1]4. Billing Determinants'!$E$41*$D44,IF($E44="kW",VLOOKUP(K$4,'[1]4. Billing Determinants'!$B$19:$R$41,5,0)/'[1]4. Billing Determinants'!$F$41*$D44,IF($E44="Non-RPP kWh",VLOOKUP(K$4,'[1]4. Billing Determinants'!$B$19:$R$41,6,0)/'[1]4. Billing Determinants'!$G$41*$D44,IF($E44="Distribution Rev.",VLOOKUP(K$4,'[1]4. Billing Determinants'!$B$19:$R$41,8,0)/'[1]4. Billing Determinants'!$I$41*$D44, VLOOKUP(K$4,'[1]4. Billing Determinants'!$B$19:$R$41,3,0)/'[1]4. Billing Determinants'!$D$41*$D44))))),0)</f>
        <v>0</v>
      </c>
      <c r="L44" s="180">
        <f>IFERROR(IF(L$4="",0,IF($E44="kWh",VLOOKUP(L$4,'[1]4. Billing Determinants'!$B$19:$R$41,4,0)/'[1]4. Billing Determinants'!$E$41*$D44,IF($E44="kW",VLOOKUP(L$4,'[1]4. Billing Determinants'!$B$19:$R$41,5,0)/'[1]4. Billing Determinants'!$F$41*$D44,IF($E44="Non-RPP kWh",VLOOKUP(L$4,'[1]4. Billing Determinants'!$B$19:$R$41,6,0)/'[1]4. Billing Determinants'!$G$41*$D44,IF($E44="Distribution Rev.",VLOOKUP(L$4,'[1]4. Billing Determinants'!$B$19:$R$41,8,0)/'[1]4. Billing Determinants'!$I$41*$D44, VLOOKUP(L$4,'[1]4. Billing Determinants'!$B$19:$R$41,3,0)/'[1]4. Billing Determinants'!$D$41*$D44))))),0)</f>
        <v>0</v>
      </c>
      <c r="M44" s="180">
        <f>IFERROR(IF(M$4="",0,IF($E44="kWh",VLOOKUP(M$4,'[1]4. Billing Determinants'!$B$19:$R$41,4,0)/'[1]4. Billing Determinants'!$E$41*$D44,IF($E44="kW",VLOOKUP(M$4,'[1]4. Billing Determinants'!$B$19:$R$41,5,0)/'[1]4. Billing Determinants'!$F$41*$D44,IF($E44="Non-RPP kWh",VLOOKUP(M$4,'[1]4. Billing Determinants'!$B$19:$R$41,6,0)/'[1]4. Billing Determinants'!$G$41*$D44,IF($E44="Distribution Rev.",VLOOKUP(M$4,'[1]4. Billing Determinants'!$B$19:$R$41,8,0)/'[1]4. Billing Determinants'!$I$41*$D44, VLOOKUP(M$4,'[1]4. Billing Determinants'!$B$19:$R$41,3,0)/'[1]4. Billing Determinants'!$D$41*$D44))))),0)</f>
        <v>0</v>
      </c>
      <c r="N44" s="180">
        <f>IFERROR(IF(N$4="",0,IF($E44="kWh",VLOOKUP(N$4,'[1]4. Billing Determinants'!$B$19:$R$41,4,0)/'[1]4. Billing Determinants'!$E$41*$D44,IF($E44="kW",VLOOKUP(N$4,'[1]4. Billing Determinants'!$B$19:$R$41,5,0)/'[1]4. Billing Determinants'!$F$41*$D44,IF($E44="Non-RPP kWh",VLOOKUP(N$4,'[1]4. Billing Determinants'!$B$19:$R$41,6,0)/'[1]4. Billing Determinants'!$G$41*$D44,IF($E44="Distribution Rev.",VLOOKUP(N$4,'[1]4. Billing Determinants'!$B$19:$R$41,8,0)/'[1]4. Billing Determinants'!$I$41*$D44, VLOOKUP(N$4,'[1]4. Billing Determinants'!$B$19:$R$41,3,0)/'[1]4. Billing Determinants'!$D$41*$D44))))),0)</f>
        <v>0</v>
      </c>
      <c r="O44" s="180">
        <f>IFERROR(IF(O$4="",0,IF($E44="kWh",VLOOKUP(O$4,'[1]4. Billing Determinants'!$B$19:$R$41,4,0)/'[1]4. Billing Determinants'!$E$41*$D44,IF($E44="kW",VLOOKUP(O$4,'[1]4. Billing Determinants'!$B$19:$R$41,5,0)/'[1]4. Billing Determinants'!$F$41*$D44,IF($E44="Non-RPP kWh",VLOOKUP(O$4,'[1]4. Billing Determinants'!$B$19:$R$41,6,0)/'[1]4. Billing Determinants'!$G$41*$D44,IF($E44="Distribution Rev.",VLOOKUP(O$4,'[1]4. Billing Determinants'!$B$19:$R$41,8,0)/'[1]4. Billing Determinants'!$I$41*$D44, VLOOKUP(O$4,'[1]4. Billing Determinants'!$B$19:$R$41,3,0)/'[1]4. Billing Determinants'!$D$41*$D44))))),0)</f>
        <v>0</v>
      </c>
      <c r="P44" s="180">
        <f>IFERROR(IF(P$4="",0,IF($E44="kWh",VLOOKUP(P$4,'[1]4. Billing Determinants'!$B$19:$R$41,4,0)/'[1]4. Billing Determinants'!$E$41*$D44,IF($E44="kW",VLOOKUP(P$4,'[1]4. Billing Determinants'!$B$19:$R$41,5,0)/'[1]4. Billing Determinants'!$F$41*$D44,IF($E44="Non-RPP kWh",VLOOKUP(P$4,'[1]4. Billing Determinants'!$B$19:$R$41,6,0)/'[1]4. Billing Determinants'!$G$41*$D44,IF($E44="Distribution Rev.",VLOOKUP(P$4,'[1]4. Billing Determinants'!$B$19:$R$41,8,0)/'[1]4. Billing Determinants'!$I$41*$D44, VLOOKUP(P$4,'[1]4. Billing Determinants'!$B$19:$R$41,3,0)/'[1]4. Billing Determinants'!$D$41*$D44))))),0)</f>
        <v>0</v>
      </c>
      <c r="Q44" s="180">
        <f>IFERROR(IF(Q$4="",0,IF($E44="kWh",VLOOKUP(Q$4,'[1]4. Billing Determinants'!$B$19:$R$41,4,0)/'[1]4. Billing Determinants'!$E$41*$D44,IF($E44="kW",VLOOKUP(Q$4,'[1]4. Billing Determinants'!$B$19:$R$41,5,0)/'[1]4. Billing Determinants'!$F$41*$D44,IF($E44="Non-RPP kWh",VLOOKUP(Q$4,'[1]4. Billing Determinants'!$B$19:$R$41,6,0)/'[1]4. Billing Determinants'!$G$41*$D44,IF($E44="Distribution Rev.",VLOOKUP(Q$4,'[1]4. Billing Determinants'!$B$19:$R$41,8,0)/'[1]4. Billing Determinants'!$I$41*$D44, VLOOKUP(Q$4,'[1]4. Billing Determinants'!$B$19:$R$41,3,0)/'[1]4. Billing Determinants'!$D$41*$D44))))),0)</f>
        <v>0</v>
      </c>
      <c r="R44" s="180">
        <f>IFERROR(IF(R$4="",0,IF($E44="kWh",VLOOKUP(R$4,'[1]4. Billing Determinants'!$B$19:$R$41,4,0)/'[1]4. Billing Determinants'!$E$41*$D44,IF($E44="kW",VLOOKUP(R$4,'[1]4. Billing Determinants'!$B$19:$R$41,5,0)/'[1]4. Billing Determinants'!$F$41*$D44,IF($E44="Non-RPP kWh",VLOOKUP(R$4,'[1]4. Billing Determinants'!$B$19:$R$41,6,0)/'[1]4. Billing Determinants'!$G$41*$D44,IF($E44="Distribution Rev.",VLOOKUP(R$4,'[1]4. Billing Determinants'!$B$19:$R$41,8,0)/'[1]4. Billing Determinants'!$I$41*$D44, VLOOKUP(R$4,'[1]4. Billing Determinants'!$B$19:$R$41,3,0)/'[1]4. Billing Determinants'!$D$41*$D44))))),0)</f>
        <v>0</v>
      </c>
      <c r="S44" s="180">
        <f>IFERROR(IF(S$4="",0,IF($E44="kWh",VLOOKUP(S$4,'[1]4. Billing Determinants'!$B$19:$R$41,4,0)/'[1]4. Billing Determinants'!$E$41*$D44,IF($E44="kW",VLOOKUP(S$4,'[1]4. Billing Determinants'!$B$19:$R$41,5,0)/'[1]4. Billing Determinants'!$F$41*$D44,IF($E44="Non-RPP kWh",VLOOKUP(S$4,'[1]4. Billing Determinants'!$B$19:$R$41,6,0)/'[1]4. Billing Determinants'!$G$41*$D44,IF($E44="Distribution Rev.",VLOOKUP(S$4,'[1]4. Billing Determinants'!$B$19:$R$41,8,0)/'[1]4. Billing Determinants'!$I$41*$D44, VLOOKUP(S$4,'[1]4. Billing Determinants'!$B$19:$R$41,3,0)/'[1]4. Billing Determinants'!$D$41*$D44))))),0)</f>
        <v>0</v>
      </c>
      <c r="T44" s="180">
        <f>IFERROR(IF(T$4="",0,IF($E44="kWh",VLOOKUP(T$4,'[1]4. Billing Determinants'!$B$19:$R$41,4,0)/'[1]4. Billing Determinants'!$E$41*$D44,IF($E44="kW",VLOOKUP(T$4,'[1]4. Billing Determinants'!$B$19:$R$41,5,0)/'[1]4. Billing Determinants'!$F$41*$D44,IF($E44="Non-RPP kWh",VLOOKUP(T$4,'[1]4. Billing Determinants'!$B$19:$R$41,6,0)/'[1]4. Billing Determinants'!$G$41*$D44,IF($E44="Distribution Rev.",VLOOKUP(T$4,'[1]4. Billing Determinants'!$B$19:$R$41,8,0)/'[1]4. Billing Determinants'!$I$41*$D44, VLOOKUP(T$4,'[1]4. Billing Determinants'!$B$19:$R$41,3,0)/'[1]4. Billing Determinants'!$D$41*$D44))))),0)</f>
        <v>0</v>
      </c>
      <c r="U44" s="180">
        <f>IFERROR(IF(U$4="",0,IF($E44="kWh",VLOOKUP(U$4,'[1]4. Billing Determinants'!$B$19:$R$41,4,0)/'[1]4. Billing Determinants'!$E$41*$D44,IF($E44="kW",VLOOKUP(U$4,'[1]4. Billing Determinants'!$B$19:$R$41,5,0)/'[1]4. Billing Determinants'!$F$41*$D44,IF($E44="Non-RPP kWh",VLOOKUP(U$4,'[1]4. Billing Determinants'!$B$19:$R$41,6,0)/'[1]4. Billing Determinants'!$G$41*$D44,IF($E44="Distribution Rev.",VLOOKUP(U$4,'[1]4. Billing Determinants'!$B$19:$R$41,8,0)/'[1]4. Billing Determinants'!$I$41*$D44, VLOOKUP(U$4,'[1]4. Billing Determinants'!$B$19:$R$41,3,0)/'[1]4. Billing Determinants'!$D$41*$D44))))),0)</f>
        <v>0</v>
      </c>
      <c r="V44" s="180">
        <f>IFERROR(IF(V$4="",0,IF($E44="kWh",VLOOKUP(V$4,'[1]4. Billing Determinants'!$B$19:$R$41,4,0)/'[1]4. Billing Determinants'!$E$41*$D44,IF($E44="kW",VLOOKUP(V$4,'[1]4. Billing Determinants'!$B$19:$R$41,5,0)/'[1]4. Billing Determinants'!$F$41*$D44,IF($E44="Non-RPP kWh",VLOOKUP(V$4,'[1]4. Billing Determinants'!$B$19:$R$41,6,0)/'[1]4. Billing Determinants'!$G$41*$D44,IF($E44="Distribution Rev.",VLOOKUP(V$4,'[1]4. Billing Determinants'!$B$19:$R$41,8,0)/'[1]4. Billing Determinants'!$I$41*$D44, VLOOKUP(V$4,'[1]4. Billing Determinants'!$B$19:$R$41,3,0)/'[1]4. Billing Determinants'!$D$41*$D44))))),0)</f>
        <v>0</v>
      </c>
      <c r="W44" s="180">
        <f>IFERROR(IF(W$4="",0,IF($E44="kWh",VLOOKUP(W$4,'[1]4. Billing Determinants'!$B$19:$R$41,4,0)/'[1]4. Billing Determinants'!$E$41*$D44,IF($E44="kW",VLOOKUP(W$4,'[1]4. Billing Determinants'!$B$19:$R$41,5,0)/'[1]4. Billing Determinants'!$F$41*$D44,IF($E44="Non-RPP kWh",VLOOKUP(W$4,'[1]4. Billing Determinants'!$B$19:$R$41,6,0)/'[1]4. Billing Determinants'!$G$41*$D44,IF($E44="Distribution Rev.",VLOOKUP(W$4,'[1]4. Billing Determinants'!$B$19:$R$41,8,0)/'[1]4. Billing Determinants'!$I$41*$D44, VLOOKUP(W$4,'[1]4. Billing Determinants'!$B$19:$R$41,3,0)/'[1]4. Billing Determinants'!$D$41*$D44))))),0)</f>
        <v>0</v>
      </c>
      <c r="X44" s="180">
        <f>IFERROR(IF(X$4="",0,IF($E44="kWh",VLOOKUP(X$4,'[1]4. Billing Determinants'!$B$19:$R$41,4,0)/'[1]4. Billing Determinants'!$E$41*$D44,IF($E44="kW",VLOOKUP(X$4,'[1]4. Billing Determinants'!$B$19:$R$41,5,0)/'[1]4. Billing Determinants'!$F$41*$D44,IF($E44="Non-RPP kWh",VLOOKUP(X$4,'[1]4. Billing Determinants'!$B$19:$R$41,6,0)/'[1]4. Billing Determinants'!$G$41*$D44,IF($E44="Distribution Rev.",VLOOKUP(X$4,'[1]4. Billing Determinants'!$B$19:$R$41,8,0)/'[1]4. Billing Determinants'!$I$41*$D44, VLOOKUP(X$4,'[1]4. Billing Determinants'!$B$19:$R$41,3,0)/'[1]4. Billing Determinants'!$D$41*$D44))))),0)</f>
        <v>0</v>
      </c>
      <c r="Y44" s="180">
        <f>IFERROR(IF(Y$4="",0,IF($E44="kWh",VLOOKUP(Y$4,'[1]4. Billing Determinants'!$B$19:$R$41,4,0)/'[1]4. Billing Determinants'!$E$41*$D44,IF($E44="kW",VLOOKUP(Y$4,'[1]4. Billing Determinants'!$B$19:$R$41,5,0)/'[1]4. Billing Determinants'!$F$41*$D44,IF($E44="Non-RPP kWh",VLOOKUP(Y$4,'[1]4. Billing Determinants'!$B$19:$R$41,6,0)/'[1]4. Billing Determinants'!$G$41*$D44,IF($E44="Distribution Rev.",VLOOKUP(Y$4,'[1]4. Billing Determinants'!$B$19:$R$41,8,0)/'[1]4. Billing Determinants'!$I$41*$D44, VLOOKUP(Y$4,'[1]4. Billing Determinants'!$B$19:$R$41,3,0)/'[1]4. Billing Determinants'!$D$41*$D44))))),0)</f>
        <v>0</v>
      </c>
    </row>
    <row r="45" spans="1:25">
      <c r="A45" s="123">
        <v>22</v>
      </c>
      <c r="B45" s="194" t="s">
        <v>345</v>
      </c>
      <c r="C45" s="179">
        <v>1518</v>
      </c>
      <c r="D45" s="180"/>
      <c r="E45" s="181" t="s">
        <v>328</v>
      </c>
      <c r="F45" s="180">
        <f>IFERROR(IF(F$4="",0,IF($E45="kWh",VLOOKUP(F$4,'[1]4. Billing Determinants'!$B$19:$R$41,4,0)/'[1]4. Billing Determinants'!$E$41*$D45,IF($E45="kW",VLOOKUP(F$4,'[1]4. Billing Determinants'!$B$19:$R$41,5,0)/'[1]4. Billing Determinants'!$F$41*$D45,IF($E45="Non-RPP kWh",VLOOKUP(F$4,'[1]4. Billing Determinants'!$B$19:$R$41,6,0)/'[1]4. Billing Determinants'!$G$41*$D45,IF($E45="Distribution Rev.",VLOOKUP(F$4,'[1]4. Billing Determinants'!$B$19:$R$41,8,0)/'[1]4. Billing Determinants'!$I$41*$D45, VLOOKUP(F$4,'[1]4. Billing Determinants'!$B$19:$R$41,3,0)/'[1]4. Billing Determinants'!$D$41*$D45))))),0)</f>
        <v>0</v>
      </c>
      <c r="G45" s="180">
        <f>IFERROR(IF(G$4="",0,IF($E45="kWh",VLOOKUP(G$4,'[1]4. Billing Determinants'!$B$19:$R$41,4,0)/'[1]4. Billing Determinants'!$E$41*$D45,IF($E45="kW",VLOOKUP(G$4,'[1]4. Billing Determinants'!$B$19:$R$41,5,0)/'[1]4. Billing Determinants'!$F$41*$D45,IF($E45="Non-RPP kWh",VLOOKUP(G$4,'[1]4. Billing Determinants'!$B$19:$R$41,6,0)/'[1]4. Billing Determinants'!$G$41*$D45,IF($E45="Distribution Rev.",VLOOKUP(G$4,'[1]4. Billing Determinants'!$B$19:$R$41,8,0)/'[1]4. Billing Determinants'!$I$41*$D45, VLOOKUP(G$4,'[1]4. Billing Determinants'!$B$19:$R$41,3,0)/'[1]4. Billing Determinants'!$D$41*$D45))))),0)</f>
        <v>0</v>
      </c>
      <c r="H45" s="180">
        <f>IFERROR(IF(H$4="",0,IF($E45="kWh",VLOOKUP(H$4,'[1]4. Billing Determinants'!$B$19:$R$41,4,0)/'[1]4. Billing Determinants'!$E$41*$D45,IF($E45="kW",VLOOKUP(H$4,'[1]4. Billing Determinants'!$B$19:$R$41,5,0)/'[1]4. Billing Determinants'!$F$41*$D45,IF($E45="Non-RPP kWh",VLOOKUP(H$4,'[1]4. Billing Determinants'!$B$19:$R$41,6,0)/'[1]4. Billing Determinants'!$G$41*$D45,IF($E45="Distribution Rev.",VLOOKUP(H$4,'[1]4. Billing Determinants'!$B$19:$R$41,8,0)/'[1]4. Billing Determinants'!$I$41*$D45, VLOOKUP(H$4,'[1]4. Billing Determinants'!$B$19:$R$41,3,0)/'[1]4. Billing Determinants'!$D$41*$D45))))),0)</f>
        <v>0</v>
      </c>
      <c r="I45" s="180">
        <f>IFERROR(IF(I$4="",0,IF($E45="kWh",VLOOKUP(I$4,'[1]4. Billing Determinants'!$B$19:$R$41,4,0)/'[1]4. Billing Determinants'!$E$41*$D45,IF($E45="kW",VLOOKUP(I$4,'[1]4. Billing Determinants'!$B$19:$R$41,5,0)/'[1]4. Billing Determinants'!$F$41*$D45,IF($E45="Non-RPP kWh",VLOOKUP(I$4,'[1]4. Billing Determinants'!$B$19:$R$41,6,0)/'[1]4. Billing Determinants'!$G$41*$D45,IF($E45="Distribution Rev.",VLOOKUP(I$4,'[1]4. Billing Determinants'!$B$19:$R$41,8,0)/'[1]4. Billing Determinants'!$I$41*$D45, VLOOKUP(I$4,'[1]4. Billing Determinants'!$B$19:$R$41,3,0)/'[1]4. Billing Determinants'!$D$41*$D45))))),0)</f>
        <v>0</v>
      </c>
      <c r="J45" s="180">
        <f>IFERROR(IF(J$4="",0,IF($E45="kWh",VLOOKUP(J$4,'[1]4. Billing Determinants'!$B$19:$R$41,4,0)/'[1]4. Billing Determinants'!$E$41*$D45,IF($E45="kW",VLOOKUP(J$4,'[1]4. Billing Determinants'!$B$19:$R$41,5,0)/'[1]4. Billing Determinants'!$F$41*$D45,IF($E45="Non-RPP kWh",VLOOKUP(J$4,'[1]4. Billing Determinants'!$B$19:$R$41,6,0)/'[1]4. Billing Determinants'!$G$41*$D45,IF($E45="Distribution Rev.",VLOOKUP(J$4,'[1]4. Billing Determinants'!$B$19:$R$41,8,0)/'[1]4. Billing Determinants'!$I$41*$D45, VLOOKUP(J$4,'[1]4. Billing Determinants'!$B$19:$R$41,3,0)/'[1]4. Billing Determinants'!$D$41*$D45))))),0)</f>
        <v>0</v>
      </c>
      <c r="K45" s="180">
        <f>IFERROR(IF(K$4="",0,IF($E45="kWh",VLOOKUP(K$4,'[1]4. Billing Determinants'!$B$19:$R$41,4,0)/'[1]4. Billing Determinants'!$E$41*$D45,IF($E45="kW",VLOOKUP(K$4,'[1]4. Billing Determinants'!$B$19:$R$41,5,0)/'[1]4. Billing Determinants'!$F$41*$D45,IF($E45="Non-RPP kWh",VLOOKUP(K$4,'[1]4. Billing Determinants'!$B$19:$R$41,6,0)/'[1]4. Billing Determinants'!$G$41*$D45,IF($E45="Distribution Rev.",VLOOKUP(K$4,'[1]4. Billing Determinants'!$B$19:$R$41,8,0)/'[1]4. Billing Determinants'!$I$41*$D45, VLOOKUP(K$4,'[1]4. Billing Determinants'!$B$19:$R$41,3,0)/'[1]4. Billing Determinants'!$D$41*$D45))))),0)</f>
        <v>0</v>
      </c>
      <c r="L45" s="180">
        <f>IFERROR(IF(L$4="",0,IF($E45="kWh",VLOOKUP(L$4,'[1]4. Billing Determinants'!$B$19:$R$41,4,0)/'[1]4. Billing Determinants'!$E$41*$D45,IF($E45="kW",VLOOKUP(L$4,'[1]4. Billing Determinants'!$B$19:$R$41,5,0)/'[1]4. Billing Determinants'!$F$41*$D45,IF($E45="Non-RPP kWh",VLOOKUP(L$4,'[1]4. Billing Determinants'!$B$19:$R$41,6,0)/'[1]4. Billing Determinants'!$G$41*$D45,IF($E45="Distribution Rev.",VLOOKUP(L$4,'[1]4. Billing Determinants'!$B$19:$R$41,8,0)/'[1]4. Billing Determinants'!$I$41*$D45, VLOOKUP(L$4,'[1]4. Billing Determinants'!$B$19:$R$41,3,0)/'[1]4. Billing Determinants'!$D$41*$D45))))),0)</f>
        <v>0</v>
      </c>
      <c r="M45" s="180">
        <f>IFERROR(IF(M$4="",0,IF($E45="kWh",VLOOKUP(M$4,'[1]4. Billing Determinants'!$B$19:$R$41,4,0)/'[1]4. Billing Determinants'!$E$41*$D45,IF($E45="kW",VLOOKUP(M$4,'[1]4. Billing Determinants'!$B$19:$R$41,5,0)/'[1]4. Billing Determinants'!$F$41*$D45,IF($E45="Non-RPP kWh",VLOOKUP(M$4,'[1]4. Billing Determinants'!$B$19:$R$41,6,0)/'[1]4. Billing Determinants'!$G$41*$D45,IF($E45="Distribution Rev.",VLOOKUP(M$4,'[1]4. Billing Determinants'!$B$19:$R$41,8,0)/'[1]4. Billing Determinants'!$I$41*$D45, VLOOKUP(M$4,'[1]4. Billing Determinants'!$B$19:$R$41,3,0)/'[1]4. Billing Determinants'!$D$41*$D45))))),0)</f>
        <v>0</v>
      </c>
      <c r="N45" s="180">
        <f>IFERROR(IF(N$4="",0,IF($E45="kWh",VLOOKUP(N$4,'[1]4. Billing Determinants'!$B$19:$R$41,4,0)/'[1]4. Billing Determinants'!$E$41*$D45,IF($E45="kW",VLOOKUP(N$4,'[1]4. Billing Determinants'!$B$19:$R$41,5,0)/'[1]4. Billing Determinants'!$F$41*$D45,IF($E45="Non-RPP kWh",VLOOKUP(N$4,'[1]4. Billing Determinants'!$B$19:$R$41,6,0)/'[1]4. Billing Determinants'!$G$41*$D45,IF($E45="Distribution Rev.",VLOOKUP(N$4,'[1]4. Billing Determinants'!$B$19:$R$41,8,0)/'[1]4. Billing Determinants'!$I$41*$D45, VLOOKUP(N$4,'[1]4. Billing Determinants'!$B$19:$R$41,3,0)/'[1]4. Billing Determinants'!$D$41*$D45))))),0)</f>
        <v>0</v>
      </c>
      <c r="O45" s="180">
        <f>IFERROR(IF(O$4="",0,IF($E45="kWh",VLOOKUP(O$4,'[1]4. Billing Determinants'!$B$19:$R$41,4,0)/'[1]4. Billing Determinants'!$E$41*$D45,IF($E45="kW",VLOOKUP(O$4,'[1]4. Billing Determinants'!$B$19:$R$41,5,0)/'[1]4. Billing Determinants'!$F$41*$D45,IF($E45="Non-RPP kWh",VLOOKUP(O$4,'[1]4. Billing Determinants'!$B$19:$R$41,6,0)/'[1]4. Billing Determinants'!$G$41*$D45,IF($E45="Distribution Rev.",VLOOKUP(O$4,'[1]4. Billing Determinants'!$B$19:$R$41,8,0)/'[1]4. Billing Determinants'!$I$41*$D45, VLOOKUP(O$4,'[1]4. Billing Determinants'!$B$19:$R$41,3,0)/'[1]4. Billing Determinants'!$D$41*$D45))))),0)</f>
        <v>0</v>
      </c>
      <c r="P45" s="180">
        <f>IFERROR(IF(P$4="",0,IF($E45="kWh",VLOOKUP(P$4,'[1]4. Billing Determinants'!$B$19:$R$41,4,0)/'[1]4. Billing Determinants'!$E$41*$D45,IF($E45="kW",VLOOKUP(P$4,'[1]4. Billing Determinants'!$B$19:$R$41,5,0)/'[1]4. Billing Determinants'!$F$41*$D45,IF($E45="Non-RPP kWh",VLOOKUP(P$4,'[1]4. Billing Determinants'!$B$19:$R$41,6,0)/'[1]4. Billing Determinants'!$G$41*$D45,IF($E45="Distribution Rev.",VLOOKUP(P$4,'[1]4. Billing Determinants'!$B$19:$R$41,8,0)/'[1]4. Billing Determinants'!$I$41*$D45, VLOOKUP(P$4,'[1]4. Billing Determinants'!$B$19:$R$41,3,0)/'[1]4. Billing Determinants'!$D$41*$D45))))),0)</f>
        <v>0</v>
      </c>
      <c r="Q45" s="180">
        <f>IFERROR(IF(Q$4="",0,IF($E45="kWh",VLOOKUP(Q$4,'[1]4. Billing Determinants'!$B$19:$R$41,4,0)/'[1]4. Billing Determinants'!$E$41*$D45,IF($E45="kW",VLOOKUP(Q$4,'[1]4. Billing Determinants'!$B$19:$R$41,5,0)/'[1]4. Billing Determinants'!$F$41*$D45,IF($E45="Non-RPP kWh",VLOOKUP(Q$4,'[1]4. Billing Determinants'!$B$19:$R$41,6,0)/'[1]4. Billing Determinants'!$G$41*$D45,IF($E45="Distribution Rev.",VLOOKUP(Q$4,'[1]4. Billing Determinants'!$B$19:$R$41,8,0)/'[1]4. Billing Determinants'!$I$41*$D45, VLOOKUP(Q$4,'[1]4. Billing Determinants'!$B$19:$R$41,3,0)/'[1]4. Billing Determinants'!$D$41*$D45))))),0)</f>
        <v>0</v>
      </c>
      <c r="R45" s="180">
        <f>IFERROR(IF(R$4="",0,IF($E45="kWh",VLOOKUP(R$4,'[1]4. Billing Determinants'!$B$19:$R$41,4,0)/'[1]4. Billing Determinants'!$E$41*$D45,IF($E45="kW",VLOOKUP(R$4,'[1]4. Billing Determinants'!$B$19:$R$41,5,0)/'[1]4. Billing Determinants'!$F$41*$D45,IF($E45="Non-RPP kWh",VLOOKUP(R$4,'[1]4. Billing Determinants'!$B$19:$R$41,6,0)/'[1]4. Billing Determinants'!$G$41*$D45,IF($E45="Distribution Rev.",VLOOKUP(R$4,'[1]4. Billing Determinants'!$B$19:$R$41,8,0)/'[1]4. Billing Determinants'!$I$41*$D45, VLOOKUP(R$4,'[1]4. Billing Determinants'!$B$19:$R$41,3,0)/'[1]4. Billing Determinants'!$D$41*$D45))))),0)</f>
        <v>0</v>
      </c>
      <c r="S45" s="180">
        <f>IFERROR(IF(S$4="",0,IF($E45="kWh",VLOOKUP(S$4,'[1]4. Billing Determinants'!$B$19:$R$41,4,0)/'[1]4. Billing Determinants'!$E$41*$D45,IF($E45="kW",VLOOKUP(S$4,'[1]4. Billing Determinants'!$B$19:$R$41,5,0)/'[1]4. Billing Determinants'!$F$41*$D45,IF($E45="Non-RPP kWh",VLOOKUP(S$4,'[1]4. Billing Determinants'!$B$19:$R$41,6,0)/'[1]4. Billing Determinants'!$G$41*$D45,IF($E45="Distribution Rev.",VLOOKUP(S$4,'[1]4. Billing Determinants'!$B$19:$R$41,8,0)/'[1]4. Billing Determinants'!$I$41*$D45, VLOOKUP(S$4,'[1]4. Billing Determinants'!$B$19:$R$41,3,0)/'[1]4. Billing Determinants'!$D$41*$D45))))),0)</f>
        <v>0</v>
      </c>
      <c r="T45" s="180">
        <f>IFERROR(IF(T$4="",0,IF($E45="kWh",VLOOKUP(T$4,'[1]4. Billing Determinants'!$B$19:$R$41,4,0)/'[1]4. Billing Determinants'!$E$41*$D45,IF($E45="kW",VLOOKUP(T$4,'[1]4. Billing Determinants'!$B$19:$R$41,5,0)/'[1]4. Billing Determinants'!$F$41*$D45,IF($E45="Non-RPP kWh",VLOOKUP(T$4,'[1]4. Billing Determinants'!$B$19:$R$41,6,0)/'[1]4. Billing Determinants'!$G$41*$D45,IF($E45="Distribution Rev.",VLOOKUP(T$4,'[1]4. Billing Determinants'!$B$19:$R$41,8,0)/'[1]4. Billing Determinants'!$I$41*$D45, VLOOKUP(T$4,'[1]4. Billing Determinants'!$B$19:$R$41,3,0)/'[1]4. Billing Determinants'!$D$41*$D45))))),0)</f>
        <v>0</v>
      </c>
      <c r="U45" s="180">
        <f>IFERROR(IF(U$4="",0,IF($E45="kWh",VLOOKUP(U$4,'[1]4. Billing Determinants'!$B$19:$R$41,4,0)/'[1]4. Billing Determinants'!$E$41*$D45,IF($E45="kW",VLOOKUP(U$4,'[1]4. Billing Determinants'!$B$19:$R$41,5,0)/'[1]4. Billing Determinants'!$F$41*$D45,IF($E45="Non-RPP kWh",VLOOKUP(U$4,'[1]4. Billing Determinants'!$B$19:$R$41,6,0)/'[1]4. Billing Determinants'!$G$41*$D45,IF($E45="Distribution Rev.",VLOOKUP(U$4,'[1]4. Billing Determinants'!$B$19:$R$41,8,0)/'[1]4. Billing Determinants'!$I$41*$D45, VLOOKUP(U$4,'[1]4. Billing Determinants'!$B$19:$R$41,3,0)/'[1]4. Billing Determinants'!$D$41*$D45))))),0)</f>
        <v>0</v>
      </c>
      <c r="V45" s="180">
        <f>IFERROR(IF(V$4="",0,IF($E45="kWh",VLOOKUP(V$4,'[1]4. Billing Determinants'!$B$19:$R$41,4,0)/'[1]4. Billing Determinants'!$E$41*$D45,IF($E45="kW",VLOOKUP(V$4,'[1]4. Billing Determinants'!$B$19:$R$41,5,0)/'[1]4. Billing Determinants'!$F$41*$D45,IF($E45="Non-RPP kWh",VLOOKUP(V$4,'[1]4. Billing Determinants'!$B$19:$R$41,6,0)/'[1]4. Billing Determinants'!$G$41*$D45,IF($E45="Distribution Rev.",VLOOKUP(V$4,'[1]4. Billing Determinants'!$B$19:$R$41,8,0)/'[1]4. Billing Determinants'!$I$41*$D45, VLOOKUP(V$4,'[1]4. Billing Determinants'!$B$19:$R$41,3,0)/'[1]4. Billing Determinants'!$D$41*$D45))))),0)</f>
        <v>0</v>
      </c>
      <c r="W45" s="180">
        <f>IFERROR(IF(W$4="",0,IF($E45="kWh",VLOOKUP(W$4,'[1]4. Billing Determinants'!$B$19:$R$41,4,0)/'[1]4. Billing Determinants'!$E$41*$D45,IF($E45="kW",VLOOKUP(W$4,'[1]4. Billing Determinants'!$B$19:$R$41,5,0)/'[1]4. Billing Determinants'!$F$41*$D45,IF($E45="Non-RPP kWh",VLOOKUP(W$4,'[1]4. Billing Determinants'!$B$19:$R$41,6,0)/'[1]4. Billing Determinants'!$G$41*$D45,IF($E45="Distribution Rev.",VLOOKUP(W$4,'[1]4. Billing Determinants'!$B$19:$R$41,8,0)/'[1]4. Billing Determinants'!$I$41*$D45, VLOOKUP(W$4,'[1]4. Billing Determinants'!$B$19:$R$41,3,0)/'[1]4. Billing Determinants'!$D$41*$D45))))),0)</f>
        <v>0</v>
      </c>
      <c r="X45" s="180">
        <f>IFERROR(IF(X$4="",0,IF($E45="kWh",VLOOKUP(X$4,'[1]4. Billing Determinants'!$B$19:$R$41,4,0)/'[1]4. Billing Determinants'!$E$41*$D45,IF($E45="kW",VLOOKUP(X$4,'[1]4. Billing Determinants'!$B$19:$R$41,5,0)/'[1]4. Billing Determinants'!$F$41*$D45,IF($E45="Non-RPP kWh",VLOOKUP(X$4,'[1]4. Billing Determinants'!$B$19:$R$41,6,0)/'[1]4. Billing Determinants'!$G$41*$D45,IF($E45="Distribution Rev.",VLOOKUP(X$4,'[1]4. Billing Determinants'!$B$19:$R$41,8,0)/'[1]4. Billing Determinants'!$I$41*$D45, VLOOKUP(X$4,'[1]4. Billing Determinants'!$B$19:$R$41,3,0)/'[1]4. Billing Determinants'!$D$41*$D45))))),0)</f>
        <v>0</v>
      </c>
      <c r="Y45" s="180">
        <f>IFERROR(IF(Y$4="",0,IF($E45="kWh",VLOOKUP(Y$4,'[1]4. Billing Determinants'!$B$19:$R$41,4,0)/'[1]4. Billing Determinants'!$E$41*$D45,IF($E45="kW",VLOOKUP(Y$4,'[1]4. Billing Determinants'!$B$19:$R$41,5,0)/'[1]4. Billing Determinants'!$F$41*$D45,IF($E45="Non-RPP kWh",VLOOKUP(Y$4,'[1]4. Billing Determinants'!$B$19:$R$41,6,0)/'[1]4. Billing Determinants'!$G$41*$D45,IF($E45="Distribution Rev.",VLOOKUP(Y$4,'[1]4. Billing Determinants'!$B$19:$R$41,8,0)/'[1]4. Billing Determinants'!$I$41*$D45, VLOOKUP(Y$4,'[1]4. Billing Determinants'!$B$19:$R$41,3,0)/'[1]4. Billing Determinants'!$D$41*$D45))))),0)</f>
        <v>0</v>
      </c>
    </row>
    <row r="46" spans="1:25" ht="14.25" customHeight="1">
      <c r="A46" s="123">
        <v>23</v>
      </c>
      <c r="B46" s="194" t="s">
        <v>346</v>
      </c>
      <c r="C46" s="179">
        <v>1522</v>
      </c>
      <c r="D46" s="180"/>
      <c r="E46" s="181" t="s">
        <v>328</v>
      </c>
      <c r="F46" s="180">
        <f>IFERROR(IF(F$4="",0,IF($E46="kWh",VLOOKUP(F$4,'[1]4. Billing Determinants'!$B$19:$R$41,4,0)/'[1]4. Billing Determinants'!$E$41*$D46,IF($E46="kW",VLOOKUP(F$4,'[1]4. Billing Determinants'!$B$19:$R$41,5,0)/'[1]4. Billing Determinants'!$F$41*$D46,IF($E46="Non-RPP kWh",VLOOKUP(F$4,'[1]4. Billing Determinants'!$B$19:$R$41,6,0)/'[1]4. Billing Determinants'!$G$41*$D46,IF($E46="Distribution Rev.",VLOOKUP(F$4,'[1]4. Billing Determinants'!$B$19:$R$41,8,0)/'[1]4. Billing Determinants'!$I$41*$D46, VLOOKUP(F$4,'[1]4. Billing Determinants'!$B$19:$R$41,3,0)/'[1]4. Billing Determinants'!$D$41*$D46))))),0)</f>
        <v>0</v>
      </c>
      <c r="G46" s="180">
        <f>IFERROR(IF(G$4="",0,IF($E46="kWh",VLOOKUP(G$4,'[1]4. Billing Determinants'!$B$19:$R$41,4,0)/'[1]4. Billing Determinants'!$E$41*$D46,IF($E46="kW",VLOOKUP(G$4,'[1]4. Billing Determinants'!$B$19:$R$41,5,0)/'[1]4. Billing Determinants'!$F$41*$D46,IF($E46="Non-RPP kWh",VLOOKUP(G$4,'[1]4. Billing Determinants'!$B$19:$R$41,6,0)/'[1]4. Billing Determinants'!$G$41*$D46,IF($E46="Distribution Rev.",VLOOKUP(G$4,'[1]4. Billing Determinants'!$B$19:$R$41,8,0)/'[1]4. Billing Determinants'!$I$41*$D46, VLOOKUP(G$4,'[1]4. Billing Determinants'!$B$19:$R$41,3,0)/'[1]4. Billing Determinants'!$D$41*$D46))))),0)</f>
        <v>0</v>
      </c>
      <c r="H46" s="180">
        <f>IFERROR(IF(H$4="",0,IF($E46="kWh",VLOOKUP(H$4,'[1]4. Billing Determinants'!$B$19:$R$41,4,0)/'[1]4. Billing Determinants'!$E$41*$D46,IF($E46="kW",VLOOKUP(H$4,'[1]4. Billing Determinants'!$B$19:$R$41,5,0)/'[1]4. Billing Determinants'!$F$41*$D46,IF($E46="Non-RPP kWh",VLOOKUP(H$4,'[1]4. Billing Determinants'!$B$19:$R$41,6,0)/'[1]4. Billing Determinants'!$G$41*$D46,IF($E46="Distribution Rev.",VLOOKUP(H$4,'[1]4. Billing Determinants'!$B$19:$R$41,8,0)/'[1]4. Billing Determinants'!$I$41*$D46, VLOOKUP(H$4,'[1]4. Billing Determinants'!$B$19:$R$41,3,0)/'[1]4. Billing Determinants'!$D$41*$D46))))),0)</f>
        <v>0</v>
      </c>
      <c r="I46" s="180">
        <f>IFERROR(IF(I$4="",0,IF($E46="kWh",VLOOKUP(I$4,'[1]4. Billing Determinants'!$B$19:$R$41,4,0)/'[1]4. Billing Determinants'!$E$41*$D46,IF($E46="kW",VLOOKUP(I$4,'[1]4. Billing Determinants'!$B$19:$R$41,5,0)/'[1]4. Billing Determinants'!$F$41*$D46,IF($E46="Non-RPP kWh",VLOOKUP(I$4,'[1]4. Billing Determinants'!$B$19:$R$41,6,0)/'[1]4. Billing Determinants'!$G$41*$D46,IF($E46="Distribution Rev.",VLOOKUP(I$4,'[1]4. Billing Determinants'!$B$19:$R$41,8,0)/'[1]4. Billing Determinants'!$I$41*$D46, VLOOKUP(I$4,'[1]4. Billing Determinants'!$B$19:$R$41,3,0)/'[1]4. Billing Determinants'!$D$41*$D46))))),0)</f>
        <v>0</v>
      </c>
      <c r="J46" s="180">
        <f>IFERROR(IF(J$4="",0,IF($E46="kWh",VLOOKUP(J$4,'[1]4. Billing Determinants'!$B$19:$R$41,4,0)/'[1]4. Billing Determinants'!$E$41*$D46,IF($E46="kW",VLOOKUP(J$4,'[1]4. Billing Determinants'!$B$19:$R$41,5,0)/'[1]4. Billing Determinants'!$F$41*$D46,IF($E46="Non-RPP kWh",VLOOKUP(J$4,'[1]4. Billing Determinants'!$B$19:$R$41,6,0)/'[1]4. Billing Determinants'!$G$41*$D46,IF($E46="Distribution Rev.",VLOOKUP(J$4,'[1]4. Billing Determinants'!$B$19:$R$41,8,0)/'[1]4. Billing Determinants'!$I$41*$D46, VLOOKUP(J$4,'[1]4. Billing Determinants'!$B$19:$R$41,3,0)/'[1]4. Billing Determinants'!$D$41*$D46))))),0)</f>
        <v>0</v>
      </c>
      <c r="K46" s="180">
        <f>IFERROR(IF(K$4="",0,IF($E46="kWh",VLOOKUP(K$4,'[1]4. Billing Determinants'!$B$19:$R$41,4,0)/'[1]4. Billing Determinants'!$E$41*$D46,IF($E46="kW",VLOOKUP(K$4,'[1]4. Billing Determinants'!$B$19:$R$41,5,0)/'[1]4. Billing Determinants'!$F$41*$D46,IF($E46="Non-RPP kWh",VLOOKUP(K$4,'[1]4. Billing Determinants'!$B$19:$R$41,6,0)/'[1]4. Billing Determinants'!$G$41*$D46,IF($E46="Distribution Rev.",VLOOKUP(K$4,'[1]4. Billing Determinants'!$B$19:$R$41,8,0)/'[1]4. Billing Determinants'!$I$41*$D46, VLOOKUP(K$4,'[1]4. Billing Determinants'!$B$19:$R$41,3,0)/'[1]4. Billing Determinants'!$D$41*$D46))))),0)</f>
        <v>0</v>
      </c>
      <c r="L46" s="180">
        <f>IFERROR(IF(L$4="",0,IF($E46="kWh",VLOOKUP(L$4,'[1]4. Billing Determinants'!$B$19:$R$41,4,0)/'[1]4. Billing Determinants'!$E$41*$D46,IF($E46="kW",VLOOKUP(L$4,'[1]4. Billing Determinants'!$B$19:$R$41,5,0)/'[1]4. Billing Determinants'!$F$41*$D46,IF($E46="Non-RPP kWh",VLOOKUP(L$4,'[1]4. Billing Determinants'!$B$19:$R$41,6,0)/'[1]4. Billing Determinants'!$G$41*$D46,IF($E46="Distribution Rev.",VLOOKUP(L$4,'[1]4. Billing Determinants'!$B$19:$R$41,8,0)/'[1]4. Billing Determinants'!$I$41*$D46, VLOOKUP(L$4,'[1]4. Billing Determinants'!$B$19:$R$41,3,0)/'[1]4. Billing Determinants'!$D$41*$D46))))),0)</f>
        <v>0</v>
      </c>
      <c r="M46" s="180">
        <f>IFERROR(IF(M$4="",0,IF($E46="kWh",VLOOKUP(M$4,'[1]4. Billing Determinants'!$B$19:$R$41,4,0)/'[1]4. Billing Determinants'!$E$41*$D46,IF($E46="kW",VLOOKUP(M$4,'[1]4. Billing Determinants'!$B$19:$R$41,5,0)/'[1]4. Billing Determinants'!$F$41*$D46,IF($E46="Non-RPP kWh",VLOOKUP(M$4,'[1]4. Billing Determinants'!$B$19:$R$41,6,0)/'[1]4. Billing Determinants'!$G$41*$D46,IF($E46="Distribution Rev.",VLOOKUP(M$4,'[1]4. Billing Determinants'!$B$19:$R$41,8,0)/'[1]4. Billing Determinants'!$I$41*$D46, VLOOKUP(M$4,'[1]4. Billing Determinants'!$B$19:$R$41,3,0)/'[1]4. Billing Determinants'!$D$41*$D46))))),0)</f>
        <v>0</v>
      </c>
      <c r="N46" s="180">
        <f>IFERROR(IF(N$4="",0,IF($E46="kWh",VLOOKUP(N$4,'[1]4. Billing Determinants'!$B$19:$R$41,4,0)/'[1]4. Billing Determinants'!$E$41*$D46,IF($E46="kW",VLOOKUP(N$4,'[1]4. Billing Determinants'!$B$19:$R$41,5,0)/'[1]4. Billing Determinants'!$F$41*$D46,IF($E46="Non-RPP kWh",VLOOKUP(N$4,'[1]4. Billing Determinants'!$B$19:$R$41,6,0)/'[1]4. Billing Determinants'!$G$41*$D46,IF($E46="Distribution Rev.",VLOOKUP(N$4,'[1]4. Billing Determinants'!$B$19:$R$41,8,0)/'[1]4. Billing Determinants'!$I$41*$D46, VLOOKUP(N$4,'[1]4. Billing Determinants'!$B$19:$R$41,3,0)/'[1]4. Billing Determinants'!$D$41*$D46))))),0)</f>
        <v>0</v>
      </c>
      <c r="O46" s="180">
        <f>IFERROR(IF(O$4="",0,IF($E46="kWh",VLOOKUP(O$4,'[1]4. Billing Determinants'!$B$19:$R$41,4,0)/'[1]4. Billing Determinants'!$E$41*$D46,IF($E46="kW",VLOOKUP(O$4,'[1]4. Billing Determinants'!$B$19:$R$41,5,0)/'[1]4. Billing Determinants'!$F$41*$D46,IF($E46="Non-RPP kWh",VLOOKUP(O$4,'[1]4. Billing Determinants'!$B$19:$R$41,6,0)/'[1]4. Billing Determinants'!$G$41*$D46,IF($E46="Distribution Rev.",VLOOKUP(O$4,'[1]4. Billing Determinants'!$B$19:$R$41,8,0)/'[1]4. Billing Determinants'!$I$41*$D46, VLOOKUP(O$4,'[1]4. Billing Determinants'!$B$19:$R$41,3,0)/'[1]4. Billing Determinants'!$D$41*$D46))))),0)</f>
        <v>0</v>
      </c>
      <c r="P46" s="180">
        <f>IFERROR(IF(P$4="",0,IF($E46="kWh",VLOOKUP(P$4,'[1]4. Billing Determinants'!$B$19:$R$41,4,0)/'[1]4. Billing Determinants'!$E$41*$D46,IF($E46="kW",VLOOKUP(P$4,'[1]4. Billing Determinants'!$B$19:$R$41,5,0)/'[1]4. Billing Determinants'!$F$41*$D46,IF($E46="Non-RPP kWh",VLOOKUP(P$4,'[1]4. Billing Determinants'!$B$19:$R$41,6,0)/'[1]4. Billing Determinants'!$G$41*$D46,IF($E46="Distribution Rev.",VLOOKUP(P$4,'[1]4. Billing Determinants'!$B$19:$R$41,8,0)/'[1]4. Billing Determinants'!$I$41*$D46, VLOOKUP(P$4,'[1]4. Billing Determinants'!$B$19:$R$41,3,0)/'[1]4. Billing Determinants'!$D$41*$D46))))),0)</f>
        <v>0</v>
      </c>
      <c r="Q46" s="180">
        <f>IFERROR(IF(Q$4="",0,IF($E46="kWh",VLOOKUP(Q$4,'[1]4. Billing Determinants'!$B$19:$R$41,4,0)/'[1]4. Billing Determinants'!$E$41*$D46,IF($E46="kW",VLOOKUP(Q$4,'[1]4. Billing Determinants'!$B$19:$R$41,5,0)/'[1]4. Billing Determinants'!$F$41*$D46,IF($E46="Non-RPP kWh",VLOOKUP(Q$4,'[1]4. Billing Determinants'!$B$19:$R$41,6,0)/'[1]4. Billing Determinants'!$G$41*$D46,IF($E46="Distribution Rev.",VLOOKUP(Q$4,'[1]4. Billing Determinants'!$B$19:$R$41,8,0)/'[1]4. Billing Determinants'!$I$41*$D46, VLOOKUP(Q$4,'[1]4. Billing Determinants'!$B$19:$R$41,3,0)/'[1]4. Billing Determinants'!$D$41*$D46))))),0)</f>
        <v>0</v>
      </c>
      <c r="R46" s="180">
        <f>IFERROR(IF(R$4="",0,IF($E46="kWh",VLOOKUP(R$4,'[1]4. Billing Determinants'!$B$19:$R$41,4,0)/'[1]4. Billing Determinants'!$E$41*$D46,IF($E46="kW",VLOOKUP(R$4,'[1]4. Billing Determinants'!$B$19:$R$41,5,0)/'[1]4. Billing Determinants'!$F$41*$D46,IF($E46="Non-RPP kWh",VLOOKUP(R$4,'[1]4. Billing Determinants'!$B$19:$R$41,6,0)/'[1]4. Billing Determinants'!$G$41*$D46,IF($E46="Distribution Rev.",VLOOKUP(R$4,'[1]4. Billing Determinants'!$B$19:$R$41,8,0)/'[1]4. Billing Determinants'!$I$41*$D46, VLOOKUP(R$4,'[1]4. Billing Determinants'!$B$19:$R$41,3,0)/'[1]4. Billing Determinants'!$D$41*$D46))))),0)</f>
        <v>0</v>
      </c>
      <c r="S46" s="180">
        <f>IFERROR(IF(S$4="",0,IF($E46="kWh",VLOOKUP(S$4,'[1]4. Billing Determinants'!$B$19:$R$41,4,0)/'[1]4. Billing Determinants'!$E$41*$D46,IF($E46="kW",VLOOKUP(S$4,'[1]4. Billing Determinants'!$B$19:$R$41,5,0)/'[1]4. Billing Determinants'!$F$41*$D46,IF($E46="Non-RPP kWh",VLOOKUP(S$4,'[1]4. Billing Determinants'!$B$19:$R$41,6,0)/'[1]4. Billing Determinants'!$G$41*$D46,IF($E46="Distribution Rev.",VLOOKUP(S$4,'[1]4. Billing Determinants'!$B$19:$R$41,8,0)/'[1]4. Billing Determinants'!$I$41*$D46, VLOOKUP(S$4,'[1]4. Billing Determinants'!$B$19:$R$41,3,0)/'[1]4. Billing Determinants'!$D$41*$D46))))),0)</f>
        <v>0</v>
      </c>
      <c r="T46" s="180">
        <f>IFERROR(IF(T$4="",0,IF($E46="kWh",VLOOKUP(T$4,'[1]4. Billing Determinants'!$B$19:$R$41,4,0)/'[1]4. Billing Determinants'!$E$41*$D46,IF($E46="kW",VLOOKUP(T$4,'[1]4. Billing Determinants'!$B$19:$R$41,5,0)/'[1]4. Billing Determinants'!$F$41*$D46,IF($E46="Non-RPP kWh",VLOOKUP(T$4,'[1]4. Billing Determinants'!$B$19:$R$41,6,0)/'[1]4. Billing Determinants'!$G$41*$D46,IF($E46="Distribution Rev.",VLOOKUP(T$4,'[1]4. Billing Determinants'!$B$19:$R$41,8,0)/'[1]4. Billing Determinants'!$I$41*$D46, VLOOKUP(T$4,'[1]4. Billing Determinants'!$B$19:$R$41,3,0)/'[1]4. Billing Determinants'!$D$41*$D46))))),0)</f>
        <v>0</v>
      </c>
      <c r="U46" s="180">
        <f>IFERROR(IF(U$4="",0,IF($E46="kWh",VLOOKUP(U$4,'[1]4. Billing Determinants'!$B$19:$R$41,4,0)/'[1]4. Billing Determinants'!$E$41*$D46,IF($E46="kW",VLOOKUP(U$4,'[1]4. Billing Determinants'!$B$19:$R$41,5,0)/'[1]4. Billing Determinants'!$F$41*$D46,IF($E46="Non-RPP kWh",VLOOKUP(U$4,'[1]4. Billing Determinants'!$B$19:$R$41,6,0)/'[1]4. Billing Determinants'!$G$41*$D46,IF($E46="Distribution Rev.",VLOOKUP(U$4,'[1]4. Billing Determinants'!$B$19:$R$41,8,0)/'[1]4. Billing Determinants'!$I$41*$D46, VLOOKUP(U$4,'[1]4. Billing Determinants'!$B$19:$R$41,3,0)/'[1]4. Billing Determinants'!$D$41*$D46))))),0)</f>
        <v>0</v>
      </c>
      <c r="V46" s="180">
        <f>IFERROR(IF(V$4="",0,IF($E46="kWh",VLOOKUP(V$4,'[1]4. Billing Determinants'!$B$19:$R$41,4,0)/'[1]4. Billing Determinants'!$E$41*$D46,IF($E46="kW",VLOOKUP(V$4,'[1]4. Billing Determinants'!$B$19:$R$41,5,0)/'[1]4. Billing Determinants'!$F$41*$D46,IF($E46="Non-RPP kWh",VLOOKUP(V$4,'[1]4. Billing Determinants'!$B$19:$R$41,6,0)/'[1]4. Billing Determinants'!$G$41*$D46,IF($E46="Distribution Rev.",VLOOKUP(V$4,'[1]4. Billing Determinants'!$B$19:$R$41,8,0)/'[1]4. Billing Determinants'!$I$41*$D46, VLOOKUP(V$4,'[1]4. Billing Determinants'!$B$19:$R$41,3,0)/'[1]4. Billing Determinants'!$D$41*$D46))))),0)</f>
        <v>0</v>
      </c>
      <c r="W46" s="180">
        <f>IFERROR(IF(W$4="",0,IF($E46="kWh",VLOOKUP(W$4,'[1]4. Billing Determinants'!$B$19:$R$41,4,0)/'[1]4. Billing Determinants'!$E$41*$D46,IF($E46="kW",VLOOKUP(W$4,'[1]4. Billing Determinants'!$B$19:$R$41,5,0)/'[1]4. Billing Determinants'!$F$41*$D46,IF($E46="Non-RPP kWh",VLOOKUP(W$4,'[1]4. Billing Determinants'!$B$19:$R$41,6,0)/'[1]4. Billing Determinants'!$G$41*$D46,IF($E46="Distribution Rev.",VLOOKUP(W$4,'[1]4. Billing Determinants'!$B$19:$R$41,8,0)/'[1]4. Billing Determinants'!$I$41*$D46, VLOOKUP(W$4,'[1]4. Billing Determinants'!$B$19:$R$41,3,0)/'[1]4. Billing Determinants'!$D$41*$D46))))),0)</f>
        <v>0</v>
      </c>
      <c r="X46" s="180">
        <f>IFERROR(IF(X$4="",0,IF($E46="kWh",VLOOKUP(X$4,'[1]4. Billing Determinants'!$B$19:$R$41,4,0)/'[1]4. Billing Determinants'!$E$41*$D46,IF($E46="kW",VLOOKUP(X$4,'[1]4. Billing Determinants'!$B$19:$R$41,5,0)/'[1]4. Billing Determinants'!$F$41*$D46,IF($E46="Non-RPP kWh",VLOOKUP(X$4,'[1]4. Billing Determinants'!$B$19:$R$41,6,0)/'[1]4. Billing Determinants'!$G$41*$D46,IF($E46="Distribution Rev.",VLOOKUP(X$4,'[1]4. Billing Determinants'!$B$19:$R$41,8,0)/'[1]4. Billing Determinants'!$I$41*$D46, VLOOKUP(X$4,'[1]4. Billing Determinants'!$B$19:$R$41,3,0)/'[1]4. Billing Determinants'!$D$41*$D46))))),0)</f>
        <v>0</v>
      </c>
      <c r="Y46" s="180">
        <f>IFERROR(IF(Y$4="",0,IF($E46="kWh",VLOOKUP(Y$4,'[1]4. Billing Determinants'!$B$19:$R$41,4,0)/'[1]4. Billing Determinants'!$E$41*$D46,IF($E46="kW",VLOOKUP(Y$4,'[1]4. Billing Determinants'!$B$19:$R$41,5,0)/'[1]4. Billing Determinants'!$F$41*$D46,IF($E46="Non-RPP kWh",VLOOKUP(Y$4,'[1]4. Billing Determinants'!$B$19:$R$41,6,0)/'[1]4. Billing Determinants'!$G$41*$D46,IF($E46="Distribution Rev.",VLOOKUP(Y$4,'[1]4. Billing Determinants'!$B$19:$R$41,8,0)/'[1]4. Billing Determinants'!$I$41*$D46, VLOOKUP(Y$4,'[1]4. Billing Determinants'!$B$19:$R$41,3,0)/'[1]4. Billing Determinants'!$D$41*$D46))))),0)</f>
        <v>0</v>
      </c>
    </row>
    <row r="47" spans="1:25">
      <c r="A47" s="123">
        <v>24</v>
      </c>
      <c r="B47" s="194" t="s">
        <v>233</v>
      </c>
      <c r="C47" s="179">
        <v>1525</v>
      </c>
      <c r="D47" s="180"/>
      <c r="E47" s="181" t="s">
        <v>328</v>
      </c>
      <c r="F47" s="180">
        <f>IFERROR(IF(F$4="",0,IF($E47="kWh",VLOOKUP(F$4,'[1]4. Billing Determinants'!$B$19:$R$41,4,0)/'[1]4. Billing Determinants'!$E$41*$D47,IF($E47="kW",VLOOKUP(F$4,'[1]4. Billing Determinants'!$B$19:$R$41,5,0)/'[1]4. Billing Determinants'!$F$41*$D47,IF($E47="Non-RPP kWh",VLOOKUP(F$4,'[1]4. Billing Determinants'!$B$19:$R$41,6,0)/'[1]4. Billing Determinants'!$G$41*$D47,IF($E47="Distribution Rev.",VLOOKUP(F$4,'[1]4. Billing Determinants'!$B$19:$R$41,8,0)/'[1]4. Billing Determinants'!$I$41*$D47, VLOOKUP(F$4,'[1]4. Billing Determinants'!$B$19:$R$41,3,0)/'[1]4. Billing Determinants'!$D$41*$D47))))),0)</f>
        <v>0</v>
      </c>
      <c r="G47" s="180">
        <f>IFERROR(IF(G$4="",0,IF($E47="kWh",VLOOKUP(G$4,'[1]4. Billing Determinants'!$B$19:$R$41,4,0)/'[1]4. Billing Determinants'!$E$41*$D47,IF($E47="kW",VLOOKUP(G$4,'[1]4. Billing Determinants'!$B$19:$R$41,5,0)/'[1]4. Billing Determinants'!$F$41*$D47,IF($E47="Non-RPP kWh",VLOOKUP(G$4,'[1]4. Billing Determinants'!$B$19:$R$41,6,0)/'[1]4. Billing Determinants'!$G$41*$D47,IF($E47="Distribution Rev.",VLOOKUP(G$4,'[1]4. Billing Determinants'!$B$19:$R$41,8,0)/'[1]4. Billing Determinants'!$I$41*$D47, VLOOKUP(G$4,'[1]4. Billing Determinants'!$B$19:$R$41,3,0)/'[1]4. Billing Determinants'!$D$41*$D47))))),0)</f>
        <v>0</v>
      </c>
      <c r="H47" s="180">
        <f>IFERROR(IF(H$4="",0,IF($E47="kWh",VLOOKUP(H$4,'[1]4. Billing Determinants'!$B$19:$R$41,4,0)/'[1]4. Billing Determinants'!$E$41*$D47,IF($E47="kW",VLOOKUP(H$4,'[1]4. Billing Determinants'!$B$19:$R$41,5,0)/'[1]4. Billing Determinants'!$F$41*$D47,IF($E47="Non-RPP kWh",VLOOKUP(H$4,'[1]4. Billing Determinants'!$B$19:$R$41,6,0)/'[1]4. Billing Determinants'!$G$41*$D47,IF($E47="Distribution Rev.",VLOOKUP(H$4,'[1]4. Billing Determinants'!$B$19:$R$41,8,0)/'[1]4. Billing Determinants'!$I$41*$D47, VLOOKUP(H$4,'[1]4. Billing Determinants'!$B$19:$R$41,3,0)/'[1]4. Billing Determinants'!$D$41*$D47))))),0)</f>
        <v>0</v>
      </c>
      <c r="I47" s="180">
        <f>IFERROR(IF(I$4="",0,IF($E47="kWh",VLOOKUP(I$4,'[1]4. Billing Determinants'!$B$19:$R$41,4,0)/'[1]4. Billing Determinants'!$E$41*$D47,IF($E47="kW",VLOOKUP(I$4,'[1]4. Billing Determinants'!$B$19:$R$41,5,0)/'[1]4. Billing Determinants'!$F$41*$D47,IF($E47="Non-RPP kWh",VLOOKUP(I$4,'[1]4. Billing Determinants'!$B$19:$R$41,6,0)/'[1]4. Billing Determinants'!$G$41*$D47,IF($E47="Distribution Rev.",VLOOKUP(I$4,'[1]4. Billing Determinants'!$B$19:$R$41,8,0)/'[1]4. Billing Determinants'!$I$41*$D47, VLOOKUP(I$4,'[1]4. Billing Determinants'!$B$19:$R$41,3,0)/'[1]4. Billing Determinants'!$D$41*$D47))))),0)</f>
        <v>0</v>
      </c>
      <c r="J47" s="180">
        <f>IFERROR(IF(J$4="",0,IF($E47="kWh",VLOOKUP(J$4,'[1]4. Billing Determinants'!$B$19:$R$41,4,0)/'[1]4. Billing Determinants'!$E$41*$D47,IF($E47="kW",VLOOKUP(J$4,'[1]4. Billing Determinants'!$B$19:$R$41,5,0)/'[1]4. Billing Determinants'!$F$41*$D47,IF($E47="Non-RPP kWh",VLOOKUP(J$4,'[1]4. Billing Determinants'!$B$19:$R$41,6,0)/'[1]4. Billing Determinants'!$G$41*$D47,IF($E47="Distribution Rev.",VLOOKUP(J$4,'[1]4. Billing Determinants'!$B$19:$R$41,8,0)/'[1]4. Billing Determinants'!$I$41*$D47, VLOOKUP(J$4,'[1]4. Billing Determinants'!$B$19:$R$41,3,0)/'[1]4. Billing Determinants'!$D$41*$D47))))),0)</f>
        <v>0</v>
      </c>
      <c r="K47" s="180">
        <f>IFERROR(IF(K$4="",0,IF($E47="kWh",VLOOKUP(K$4,'[1]4. Billing Determinants'!$B$19:$R$41,4,0)/'[1]4. Billing Determinants'!$E$41*$D47,IF($E47="kW",VLOOKUP(K$4,'[1]4. Billing Determinants'!$B$19:$R$41,5,0)/'[1]4. Billing Determinants'!$F$41*$D47,IF($E47="Non-RPP kWh",VLOOKUP(K$4,'[1]4. Billing Determinants'!$B$19:$R$41,6,0)/'[1]4. Billing Determinants'!$G$41*$D47,IF($E47="Distribution Rev.",VLOOKUP(K$4,'[1]4. Billing Determinants'!$B$19:$R$41,8,0)/'[1]4. Billing Determinants'!$I$41*$D47, VLOOKUP(K$4,'[1]4. Billing Determinants'!$B$19:$R$41,3,0)/'[1]4. Billing Determinants'!$D$41*$D47))))),0)</f>
        <v>0</v>
      </c>
      <c r="L47" s="180">
        <f>IFERROR(IF(L$4="",0,IF($E47="kWh",VLOOKUP(L$4,'[1]4. Billing Determinants'!$B$19:$R$41,4,0)/'[1]4. Billing Determinants'!$E$41*$D47,IF($E47="kW",VLOOKUP(L$4,'[1]4. Billing Determinants'!$B$19:$R$41,5,0)/'[1]4. Billing Determinants'!$F$41*$D47,IF($E47="Non-RPP kWh",VLOOKUP(L$4,'[1]4. Billing Determinants'!$B$19:$R$41,6,0)/'[1]4. Billing Determinants'!$G$41*$D47,IF($E47="Distribution Rev.",VLOOKUP(L$4,'[1]4. Billing Determinants'!$B$19:$R$41,8,0)/'[1]4. Billing Determinants'!$I$41*$D47, VLOOKUP(L$4,'[1]4. Billing Determinants'!$B$19:$R$41,3,0)/'[1]4. Billing Determinants'!$D$41*$D47))))),0)</f>
        <v>0</v>
      </c>
      <c r="M47" s="180">
        <f>IFERROR(IF(M$4="",0,IF($E47="kWh",VLOOKUP(M$4,'[1]4. Billing Determinants'!$B$19:$R$41,4,0)/'[1]4. Billing Determinants'!$E$41*$D47,IF($E47="kW",VLOOKUP(M$4,'[1]4. Billing Determinants'!$B$19:$R$41,5,0)/'[1]4. Billing Determinants'!$F$41*$D47,IF($E47="Non-RPP kWh",VLOOKUP(M$4,'[1]4. Billing Determinants'!$B$19:$R$41,6,0)/'[1]4. Billing Determinants'!$G$41*$D47,IF($E47="Distribution Rev.",VLOOKUP(M$4,'[1]4. Billing Determinants'!$B$19:$R$41,8,0)/'[1]4. Billing Determinants'!$I$41*$D47, VLOOKUP(M$4,'[1]4. Billing Determinants'!$B$19:$R$41,3,0)/'[1]4. Billing Determinants'!$D$41*$D47))))),0)</f>
        <v>0</v>
      </c>
      <c r="N47" s="180">
        <f>IFERROR(IF(N$4="",0,IF($E47="kWh",VLOOKUP(N$4,'[1]4. Billing Determinants'!$B$19:$R$41,4,0)/'[1]4. Billing Determinants'!$E$41*$D47,IF($E47="kW",VLOOKUP(N$4,'[1]4. Billing Determinants'!$B$19:$R$41,5,0)/'[1]4. Billing Determinants'!$F$41*$D47,IF($E47="Non-RPP kWh",VLOOKUP(N$4,'[1]4. Billing Determinants'!$B$19:$R$41,6,0)/'[1]4. Billing Determinants'!$G$41*$D47,IF($E47="Distribution Rev.",VLOOKUP(N$4,'[1]4. Billing Determinants'!$B$19:$R$41,8,0)/'[1]4. Billing Determinants'!$I$41*$D47, VLOOKUP(N$4,'[1]4. Billing Determinants'!$B$19:$R$41,3,0)/'[1]4. Billing Determinants'!$D$41*$D47))))),0)</f>
        <v>0</v>
      </c>
      <c r="O47" s="180">
        <f>IFERROR(IF(O$4="",0,IF($E47="kWh",VLOOKUP(O$4,'[1]4. Billing Determinants'!$B$19:$R$41,4,0)/'[1]4. Billing Determinants'!$E$41*$D47,IF($E47="kW",VLOOKUP(O$4,'[1]4. Billing Determinants'!$B$19:$R$41,5,0)/'[1]4. Billing Determinants'!$F$41*$D47,IF($E47="Non-RPP kWh",VLOOKUP(O$4,'[1]4. Billing Determinants'!$B$19:$R$41,6,0)/'[1]4. Billing Determinants'!$G$41*$D47,IF($E47="Distribution Rev.",VLOOKUP(O$4,'[1]4. Billing Determinants'!$B$19:$R$41,8,0)/'[1]4. Billing Determinants'!$I$41*$D47, VLOOKUP(O$4,'[1]4. Billing Determinants'!$B$19:$R$41,3,0)/'[1]4. Billing Determinants'!$D$41*$D47))))),0)</f>
        <v>0</v>
      </c>
      <c r="P47" s="180">
        <f>IFERROR(IF(P$4="",0,IF($E47="kWh",VLOOKUP(P$4,'[1]4. Billing Determinants'!$B$19:$R$41,4,0)/'[1]4. Billing Determinants'!$E$41*$D47,IF($E47="kW",VLOOKUP(P$4,'[1]4. Billing Determinants'!$B$19:$R$41,5,0)/'[1]4. Billing Determinants'!$F$41*$D47,IF($E47="Non-RPP kWh",VLOOKUP(P$4,'[1]4. Billing Determinants'!$B$19:$R$41,6,0)/'[1]4. Billing Determinants'!$G$41*$D47,IF($E47="Distribution Rev.",VLOOKUP(P$4,'[1]4. Billing Determinants'!$B$19:$R$41,8,0)/'[1]4. Billing Determinants'!$I$41*$D47, VLOOKUP(P$4,'[1]4. Billing Determinants'!$B$19:$R$41,3,0)/'[1]4. Billing Determinants'!$D$41*$D47))))),0)</f>
        <v>0</v>
      </c>
      <c r="Q47" s="180">
        <f>IFERROR(IF(Q$4="",0,IF($E47="kWh",VLOOKUP(Q$4,'[1]4. Billing Determinants'!$B$19:$R$41,4,0)/'[1]4. Billing Determinants'!$E$41*$D47,IF($E47="kW",VLOOKUP(Q$4,'[1]4. Billing Determinants'!$B$19:$R$41,5,0)/'[1]4. Billing Determinants'!$F$41*$D47,IF($E47="Non-RPP kWh",VLOOKUP(Q$4,'[1]4. Billing Determinants'!$B$19:$R$41,6,0)/'[1]4. Billing Determinants'!$G$41*$D47,IF($E47="Distribution Rev.",VLOOKUP(Q$4,'[1]4. Billing Determinants'!$B$19:$R$41,8,0)/'[1]4. Billing Determinants'!$I$41*$D47, VLOOKUP(Q$4,'[1]4. Billing Determinants'!$B$19:$R$41,3,0)/'[1]4. Billing Determinants'!$D$41*$D47))))),0)</f>
        <v>0</v>
      </c>
      <c r="R47" s="180">
        <f>IFERROR(IF(R$4="",0,IF($E47="kWh",VLOOKUP(R$4,'[1]4. Billing Determinants'!$B$19:$R$41,4,0)/'[1]4. Billing Determinants'!$E$41*$D47,IF($E47="kW",VLOOKUP(R$4,'[1]4. Billing Determinants'!$B$19:$R$41,5,0)/'[1]4. Billing Determinants'!$F$41*$D47,IF($E47="Non-RPP kWh",VLOOKUP(R$4,'[1]4. Billing Determinants'!$B$19:$R$41,6,0)/'[1]4. Billing Determinants'!$G$41*$D47,IF($E47="Distribution Rev.",VLOOKUP(R$4,'[1]4. Billing Determinants'!$B$19:$R$41,8,0)/'[1]4. Billing Determinants'!$I$41*$D47, VLOOKUP(R$4,'[1]4. Billing Determinants'!$B$19:$R$41,3,0)/'[1]4. Billing Determinants'!$D$41*$D47))))),0)</f>
        <v>0</v>
      </c>
      <c r="S47" s="180">
        <f>IFERROR(IF(S$4="",0,IF($E47="kWh",VLOOKUP(S$4,'[1]4. Billing Determinants'!$B$19:$R$41,4,0)/'[1]4. Billing Determinants'!$E$41*$D47,IF($E47="kW",VLOOKUP(S$4,'[1]4. Billing Determinants'!$B$19:$R$41,5,0)/'[1]4. Billing Determinants'!$F$41*$D47,IF($E47="Non-RPP kWh",VLOOKUP(S$4,'[1]4. Billing Determinants'!$B$19:$R$41,6,0)/'[1]4. Billing Determinants'!$G$41*$D47,IF($E47="Distribution Rev.",VLOOKUP(S$4,'[1]4. Billing Determinants'!$B$19:$R$41,8,0)/'[1]4. Billing Determinants'!$I$41*$D47, VLOOKUP(S$4,'[1]4. Billing Determinants'!$B$19:$R$41,3,0)/'[1]4. Billing Determinants'!$D$41*$D47))))),0)</f>
        <v>0</v>
      </c>
      <c r="T47" s="180">
        <f>IFERROR(IF(T$4="",0,IF($E47="kWh",VLOOKUP(T$4,'[1]4. Billing Determinants'!$B$19:$R$41,4,0)/'[1]4. Billing Determinants'!$E$41*$D47,IF($E47="kW",VLOOKUP(T$4,'[1]4. Billing Determinants'!$B$19:$R$41,5,0)/'[1]4. Billing Determinants'!$F$41*$D47,IF($E47="Non-RPP kWh",VLOOKUP(T$4,'[1]4. Billing Determinants'!$B$19:$R$41,6,0)/'[1]4. Billing Determinants'!$G$41*$D47,IF($E47="Distribution Rev.",VLOOKUP(T$4,'[1]4. Billing Determinants'!$B$19:$R$41,8,0)/'[1]4. Billing Determinants'!$I$41*$D47, VLOOKUP(T$4,'[1]4. Billing Determinants'!$B$19:$R$41,3,0)/'[1]4. Billing Determinants'!$D$41*$D47))))),0)</f>
        <v>0</v>
      </c>
      <c r="U47" s="180">
        <f>IFERROR(IF(U$4="",0,IF($E47="kWh",VLOOKUP(U$4,'[1]4. Billing Determinants'!$B$19:$R$41,4,0)/'[1]4. Billing Determinants'!$E$41*$D47,IF($E47="kW",VLOOKUP(U$4,'[1]4. Billing Determinants'!$B$19:$R$41,5,0)/'[1]4. Billing Determinants'!$F$41*$D47,IF($E47="Non-RPP kWh",VLOOKUP(U$4,'[1]4. Billing Determinants'!$B$19:$R$41,6,0)/'[1]4. Billing Determinants'!$G$41*$D47,IF($E47="Distribution Rev.",VLOOKUP(U$4,'[1]4. Billing Determinants'!$B$19:$R$41,8,0)/'[1]4. Billing Determinants'!$I$41*$D47, VLOOKUP(U$4,'[1]4. Billing Determinants'!$B$19:$R$41,3,0)/'[1]4. Billing Determinants'!$D$41*$D47))))),0)</f>
        <v>0</v>
      </c>
      <c r="V47" s="180">
        <f>IFERROR(IF(V$4="",0,IF($E47="kWh",VLOOKUP(V$4,'[1]4. Billing Determinants'!$B$19:$R$41,4,0)/'[1]4. Billing Determinants'!$E$41*$D47,IF($E47="kW",VLOOKUP(V$4,'[1]4. Billing Determinants'!$B$19:$R$41,5,0)/'[1]4. Billing Determinants'!$F$41*$D47,IF($E47="Non-RPP kWh",VLOOKUP(V$4,'[1]4. Billing Determinants'!$B$19:$R$41,6,0)/'[1]4. Billing Determinants'!$G$41*$D47,IF($E47="Distribution Rev.",VLOOKUP(V$4,'[1]4. Billing Determinants'!$B$19:$R$41,8,0)/'[1]4. Billing Determinants'!$I$41*$D47, VLOOKUP(V$4,'[1]4. Billing Determinants'!$B$19:$R$41,3,0)/'[1]4. Billing Determinants'!$D$41*$D47))))),0)</f>
        <v>0</v>
      </c>
      <c r="W47" s="180">
        <f>IFERROR(IF(W$4="",0,IF($E47="kWh",VLOOKUP(W$4,'[1]4. Billing Determinants'!$B$19:$R$41,4,0)/'[1]4. Billing Determinants'!$E$41*$D47,IF($E47="kW",VLOOKUP(W$4,'[1]4. Billing Determinants'!$B$19:$R$41,5,0)/'[1]4. Billing Determinants'!$F$41*$D47,IF($E47="Non-RPP kWh",VLOOKUP(W$4,'[1]4. Billing Determinants'!$B$19:$R$41,6,0)/'[1]4. Billing Determinants'!$G$41*$D47,IF($E47="Distribution Rev.",VLOOKUP(W$4,'[1]4. Billing Determinants'!$B$19:$R$41,8,0)/'[1]4. Billing Determinants'!$I$41*$D47, VLOOKUP(W$4,'[1]4. Billing Determinants'!$B$19:$R$41,3,0)/'[1]4. Billing Determinants'!$D$41*$D47))))),0)</f>
        <v>0</v>
      </c>
      <c r="X47" s="180">
        <f>IFERROR(IF(X$4="",0,IF($E47="kWh",VLOOKUP(X$4,'[1]4. Billing Determinants'!$B$19:$R$41,4,0)/'[1]4. Billing Determinants'!$E$41*$D47,IF($E47="kW",VLOOKUP(X$4,'[1]4. Billing Determinants'!$B$19:$R$41,5,0)/'[1]4. Billing Determinants'!$F$41*$D47,IF($E47="Non-RPP kWh",VLOOKUP(X$4,'[1]4. Billing Determinants'!$B$19:$R$41,6,0)/'[1]4. Billing Determinants'!$G$41*$D47,IF($E47="Distribution Rev.",VLOOKUP(X$4,'[1]4. Billing Determinants'!$B$19:$R$41,8,0)/'[1]4. Billing Determinants'!$I$41*$D47, VLOOKUP(X$4,'[1]4. Billing Determinants'!$B$19:$R$41,3,0)/'[1]4. Billing Determinants'!$D$41*$D47))))),0)</f>
        <v>0</v>
      </c>
      <c r="Y47" s="180">
        <f>IFERROR(IF(Y$4="",0,IF($E47="kWh",VLOOKUP(Y$4,'[1]4. Billing Determinants'!$B$19:$R$41,4,0)/'[1]4. Billing Determinants'!$E$41*$D47,IF($E47="kW",VLOOKUP(Y$4,'[1]4. Billing Determinants'!$B$19:$R$41,5,0)/'[1]4. Billing Determinants'!$F$41*$D47,IF($E47="Non-RPP kWh",VLOOKUP(Y$4,'[1]4. Billing Determinants'!$B$19:$R$41,6,0)/'[1]4. Billing Determinants'!$G$41*$D47,IF($E47="Distribution Rev.",VLOOKUP(Y$4,'[1]4. Billing Determinants'!$B$19:$R$41,8,0)/'[1]4. Billing Determinants'!$I$41*$D47, VLOOKUP(Y$4,'[1]4. Billing Determinants'!$B$19:$R$41,3,0)/'[1]4. Billing Determinants'!$D$41*$D47))))),0)</f>
        <v>0</v>
      </c>
    </row>
    <row r="48" spans="1:25">
      <c r="A48" s="123">
        <v>25</v>
      </c>
      <c r="B48" s="194" t="s">
        <v>347</v>
      </c>
      <c r="C48" s="179">
        <v>1548</v>
      </c>
      <c r="D48" s="180"/>
      <c r="E48" s="181" t="s">
        <v>328</v>
      </c>
      <c r="F48" s="180">
        <f>IFERROR(IF(F$4="",0,IF($E48="kWh",VLOOKUP(F$4,'[1]4. Billing Determinants'!$B$19:$R$41,4,0)/'[1]4. Billing Determinants'!$E$41*$D48,IF($E48="kW",VLOOKUP(F$4,'[1]4. Billing Determinants'!$B$19:$R$41,5,0)/'[1]4. Billing Determinants'!$F$41*$D48,IF($E48="Non-RPP kWh",VLOOKUP(F$4,'[1]4. Billing Determinants'!$B$19:$R$41,6,0)/'[1]4. Billing Determinants'!$G$41*$D48,IF($E48="Distribution Rev.",VLOOKUP(F$4,'[1]4. Billing Determinants'!$B$19:$R$41,8,0)/'[1]4. Billing Determinants'!$I$41*$D48, VLOOKUP(F$4,'[1]4. Billing Determinants'!$B$19:$R$41,3,0)/'[1]4. Billing Determinants'!$D$41*$D48))))),0)</f>
        <v>0</v>
      </c>
      <c r="G48" s="180">
        <f>IFERROR(IF(G$4="",0,IF($E48="kWh",VLOOKUP(G$4,'[1]4. Billing Determinants'!$B$19:$R$41,4,0)/'[1]4. Billing Determinants'!$E$41*$D48,IF($E48="kW",VLOOKUP(G$4,'[1]4. Billing Determinants'!$B$19:$R$41,5,0)/'[1]4. Billing Determinants'!$F$41*$D48,IF($E48="Non-RPP kWh",VLOOKUP(G$4,'[1]4. Billing Determinants'!$B$19:$R$41,6,0)/'[1]4. Billing Determinants'!$G$41*$D48,IF($E48="Distribution Rev.",VLOOKUP(G$4,'[1]4. Billing Determinants'!$B$19:$R$41,8,0)/'[1]4. Billing Determinants'!$I$41*$D48, VLOOKUP(G$4,'[1]4. Billing Determinants'!$B$19:$R$41,3,0)/'[1]4. Billing Determinants'!$D$41*$D48))))),0)</f>
        <v>0</v>
      </c>
      <c r="H48" s="180">
        <f>IFERROR(IF(H$4="",0,IF($E48="kWh",VLOOKUP(H$4,'[1]4. Billing Determinants'!$B$19:$R$41,4,0)/'[1]4. Billing Determinants'!$E$41*$D48,IF($E48="kW",VLOOKUP(H$4,'[1]4. Billing Determinants'!$B$19:$R$41,5,0)/'[1]4. Billing Determinants'!$F$41*$D48,IF($E48="Non-RPP kWh",VLOOKUP(H$4,'[1]4. Billing Determinants'!$B$19:$R$41,6,0)/'[1]4. Billing Determinants'!$G$41*$D48,IF($E48="Distribution Rev.",VLOOKUP(H$4,'[1]4. Billing Determinants'!$B$19:$R$41,8,0)/'[1]4. Billing Determinants'!$I$41*$D48, VLOOKUP(H$4,'[1]4. Billing Determinants'!$B$19:$R$41,3,0)/'[1]4. Billing Determinants'!$D$41*$D48))))),0)</f>
        <v>0</v>
      </c>
      <c r="I48" s="180">
        <f>IFERROR(IF(I$4="",0,IF($E48="kWh",VLOOKUP(I$4,'[1]4. Billing Determinants'!$B$19:$R$41,4,0)/'[1]4. Billing Determinants'!$E$41*$D48,IF($E48="kW",VLOOKUP(I$4,'[1]4. Billing Determinants'!$B$19:$R$41,5,0)/'[1]4. Billing Determinants'!$F$41*$D48,IF($E48="Non-RPP kWh",VLOOKUP(I$4,'[1]4. Billing Determinants'!$B$19:$R$41,6,0)/'[1]4. Billing Determinants'!$G$41*$D48,IF($E48="Distribution Rev.",VLOOKUP(I$4,'[1]4. Billing Determinants'!$B$19:$R$41,8,0)/'[1]4. Billing Determinants'!$I$41*$D48, VLOOKUP(I$4,'[1]4. Billing Determinants'!$B$19:$R$41,3,0)/'[1]4. Billing Determinants'!$D$41*$D48))))),0)</f>
        <v>0</v>
      </c>
      <c r="J48" s="180">
        <f>IFERROR(IF(J$4="",0,IF($E48="kWh",VLOOKUP(J$4,'[1]4. Billing Determinants'!$B$19:$R$41,4,0)/'[1]4. Billing Determinants'!$E$41*$D48,IF($E48="kW",VLOOKUP(J$4,'[1]4. Billing Determinants'!$B$19:$R$41,5,0)/'[1]4. Billing Determinants'!$F$41*$D48,IF($E48="Non-RPP kWh",VLOOKUP(J$4,'[1]4. Billing Determinants'!$B$19:$R$41,6,0)/'[1]4. Billing Determinants'!$G$41*$D48,IF($E48="Distribution Rev.",VLOOKUP(J$4,'[1]4. Billing Determinants'!$B$19:$R$41,8,0)/'[1]4. Billing Determinants'!$I$41*$D48, VLOOKUP(J$4,'[1]4. Billing Determinants'!$B$19:$R$41,3,0)/'[1]4. Billing Determinants'!$D$41*$D48))))),0)</f>
        <v>0</v>
      </c>
      <c r="K48" s="180">
        <f>IFERROR(IF(K$4="",0,IF($E48="kWh",VLOOKUP(K$4,'[1]4. Billing Determinants'!$B$19:$R$41,4,0)/'[1]4. Billing Determinants'!$E$41*$D48,IF($E48="kW",VLOOKUP(K$4,'[1]4. Billing Determinants'!$B$19:$R$41,5,0)/'[1]4. Billing Determinants'!$F$41*$D48,IF($E48="Non-RPP kWh",VLOOKUP(K$4,'[1]4. Billing Determinants'!$B$19:$R$41,6,0)/'[1]4. Billing Determinants'!$G$41*$D48,IF($E48="Distribution Rev.",VLOOKUP(K$4,'[1]4. Billing Determinants'!$B$19:$R$41,8,0)/'[1]4. Billing Determinants'!$I$41*$D48, VLOOKUP(K$4,'[1]4. Billing Determinants'!$B$19:$R$41,3,0)/'[1]4. Billing Determinants'!$D$41*$D48))))),0)</f>
        <v>0</v>
      </c>
      <c r="L48" s="180">
        <f>IFERROR(IF(L$4="",0,IF($E48="kWh",VLOOKUP(L$4,'[1]4. Billing Determinants'!$B$19:$R$41,4,0)/'[1]4. Billing Determinants'!$E$41*$D48,IF($E48="kW",VLOOKUP(L$4,'[1]4. Billing Determinants'!$B$19:$R$41,5,0)/'[1]4. Billing Determinants'!$F$41*$D48,IF($E48="Non-RPP kWh",VLOOKUP(L$4,'[1]4. Billing Determinants'!$B$19:$R$41,6,0)/'[1]4. Billing Determinants'!$G$41*$D48,IF($E48="Distribution Rev.",VLOOKUP(L$4,'[1]4. Billing Determinants'!$B$19:$R$41,8,0)/'[1]4. Billing Determinants'!$I$41*$D48, VLOOKUP(L$4,'[1]4. Billing Determinants'!$B$19:$R$41,3,0)/'[1]4. Billing Determinants'!$D$41*$D48))))),0)</f>
        <v>0</v>
      </c>
      <c r="M48" s="180">
        <f>IFERROR(IF(M$4="",0,IF($E48="kWh",VLOOKUP(M$4,'[1]4. Billing Determinants'!$B$19:$R$41,4,0)/'[1]4. Billing Determinants'!$E$41*$D48,IF($E48="kW",VLOOKUP(M$4,'[1]4. Billing Determinants'!$B$19:$R$41,5,0)/'[1]4. Billing Determinants'!$F$41*$D48,IF($E48="Non-RPP kWh",VLOOKUP(M$4,'[1]4. Billing Determinants'!$B$19:$R$41,6,0)/'[1]4. Billing Determinants'!$G$41*$D48,IF($E48="Distribution Rev.",VLOOKUP(M$4,'[1]4. Billing Determinants'!$B$19:$R$41,8,0)/'[1]4. Billing Determinants'!$I$41*$D48, VLOOKUP(M$4,'[1]4. Billing Determinants'!$B$19:$R$41,3,0)/'[1]4. Billing Determinants'!$D$41*$D48))))),0)</f>
        <v>0</v>
      </c>
      <c r="N48" s="180">
        <f>IFERROR(IF(N$4="",0,IF($E48="kWh",VLOOKUP(N$4,'[1]4. Billing Determinants'!$B$19:$R$41,4,0)/'[1]4. Billing Determinants'!$E$41*$D48,IF($E48="kW",VLOOKUP(N$4,'[1]4. Billing Determinants'!$B$19:$R$41,5,0)/'[1]4. Billing Determinants'!$F$41*$D48,IF($E48="Non-RPP kWh",VLOOKUP(N$4,'[1]4. Billing Determinants'!$B$19:$R$41,6,0)/'[1]4. Billing Determinants'!$G$41*$D48,IF($E48="Distribution Rev.",VLOOKUP(N$4,'[1]4. Billing Determinants'!$B$19:$R$41,8,0)/'[1]4. Billing Determinants'!$I$41*$D48, VLOOKUP(N$4,'[1]4. Billing Determinants'!$B$19:$R$41,3,0)/'[1]4. Billing Determinants'!$D$41*$D48))))),0)</f>
        <v>0</v>
      </c>
      <c r="O48" s="180">
        <f>IFERROR(IF(O$4="",0,IF($E48="kWh",VLOOKUP(O$4,'[1]4. Billing Determinants'!$B$19:$R$41,4,0)/'[1]4. Billing Determinants'!$E$41*$D48,IF($E48="kW",VLOOKUP(O$4,'[1]4. Billing Determinants'!$B$19:$R$41,5,0)/'[1]4. Billing Determinants'!$F$41*$D48,IF($E48="Non-RPP kWh",VLOOKUP(O$4,'[1]4. Billing Determinants'!$B$19:$R$41,6,0)/'[1]4. Billing Determinants'!$G$41*$D48,IF($E48="Distribution Rev.",VLOOKUP(O$4,'[1]4. Billing Determinants'!$B$19:$R$41,8,0)/'[1]4. Billing Determinants'!$I$41*$D48, VLOOKUP(O$4,'[1]4. Billing Determinants'!$B$19:$R$41,3,0)/'[1]4. Billing Determinants'!$D$41*$D48))))),0)</f>
        <v>0</v>
      </c>
      <c r="P48" s="180">
        <f>IFERROR(IF(P$4="",0,IF($E48="kWh",VLOOKUP(P$4,'[1]4. Billing Determinants'!$B$19:$R$41,4,0)/'[1]4. Billing Determinants'!$E$41*$D48,IF($E48="kW",VLOOKUP(P$4,'[1]4. Billing Determinants'!$B$19:$R$41,5,0)/'[1]4. Billing Determinants'!$F$41*$D48,IF($E48="Non-RPP kWh",VLOOKUP(P$4,'[1]4. Billing Determinants'!$B$19:$R$41,6,0)/'[1]4. Billing Determinants'!$G$41*$D48,IF($E48="Distribution Rev.",VLOOKUP(P$4,'[1]4. Billing Determinants'!$B$19:$R$41,8,0)/'[1]4. Billing Determinants'!$I$41*$D48, VLOOKUP(P$4,'[1]4. Billing Determinants'!$B$19:$R$41,3,0)/'[1]4. Billing Determinants'!$D$41*$D48))))),0)</f>
        <v>0</v>
      </c>
      <c r="Q48" s="180">
        <f>IFERROR(IF(Q$4="",0,IF($E48="kWh",VLOOKUP(Q$4,'[1]4. Billing Determinants'!$B$19:$R$41,4,0)/'[1]4. Billing Determinants'!$E$41*$D48,IF($E48="kW",VLOOKUP(Q$4,'[1]4. Billing Determinants'!$B$19:$R$41,5,0)/'[1]4. Billing Determinants'!$F$41*$D48,IF($E48="Non-RPP kWh",VLOOKUP(Q$4,'[1]4. Billing Determinants'!$B$19:$R$41,6,0)/'[1]4. Billing Determinants'!$G$41*$D48,IF($E48="Distribution Rev.",VLOOKUP(Q$4,'[1]4. Billing Determinants'!$B$19:$R$41,8,0)/'[1]4. Billing Determinants'!$I$41*$D48, VLOOKUP(Q$4,'[1]4. Billing Determinants'!$B$19:$R$41,3,0)/'[1]4. Billing Determinants'!$D$41*$D48))))),0)</f>
        <v>0</v>
      </c>
      <c r="R48" s="180">
        <f>IFERROR(IF(R$4="",0,IF($E48="kWh",VLOOKUP(R$4,'[1]4. Billing Determinants'!$B$19:$R$41,4,0)/'[1]4. Billing Determinants'!$E$41*$D48,IF($E48="kW",VLOOKUP(R$4,'[1]4. Billing Determinants'!$B$19:$R$41,5,0)/'[1]4. Billing Determinants'!$F$41*$D48,IF($E48="Non-RPP kWh",VLOOKUP(R$4,'[1]4. Billing Determinants'!$B$19:$R$41,6,0)/'[1]4. Billing Determinants'!$G$41*$D48,IF($E48="Distribution Rev.",VLOOKUP(R$4,'[1]4. Billing Determinants'!$B$19:$R$41,8,0)/'[1]4. Billing Determinants'!$I$41*$D48, VLOOKUP(R$4,'[1]4. Billing Determinants'!$B$19:$R$41,3,0)/'[1]4. Billing Determinants'!$D$41*$D48))))),0)</f>
        <v>0</v>
      </c>
      <c r="S48" s="180">
        <f>IFERROR(IF(S$4="",0,IF($E48="kWh",VLOOKUP(S$4,'[1]4. Billing Determinants'!$B$19:$R$41,4,0)/'[1]4. Billing Determinants'!$E$41*$D48,IF($E48="kW",VLOOKUP(S$4,'[1]4. Billing Determinants'!$B$19:$R$41,5,0)/'[1]4. Billing Determinants'!$F$41*$D48,IF($E48="Non-RPP kWh",VLOOKUP(S$4,'[1]4. Billing Determinants'!$B$19:$R$41,6,0)/'[1]4. Billing Determinants'!$G$41*$D48,IF($E48="Distribution Rev.",VLOOKUP(S$4,'[1]4. Billing Determinants'!$B$19:$R$41,8,0)/'[1]4. Billing Determinants'!$I$41*$D48, VLOOKUP(S$4,'[1]4. Billing Determinants'!$B$19:$R$41,3,0)/'[1]4. Billing Determinants'!$D$41*$D48))))),0)</f>
        <v>0</v>
      </c>
      <c r="T48" s="180">
        <f>IFERROR(IF(T$4="",0,IF($E48="kWh",VLOOKUP(T$4,'[1]4. Billing Determinants'!$B$19:$R$41,4,0)/'[1]4. Billing Determinants'!$E$41*$D48,IF($E48="kW",VLOOKUP(T$4,'[1]4. Billing Determinants'!$B$19:$R$41,5,0)/'[1]4. Billing Determinants'!$F$41*$D48,IF($E48="Non-RPP kWh",VLOOKUP(T$4,'[1]4. Billing Determinants'!$B$19:$R$41,6,0)/'[1]4. Billing Determinants'!$G$41*$D48,IF($E48="Distribution Rev.",VLOOKUP(T$4,'[1]4. Billing Determinants'!$B$19:$R$41,8,0)/'[1]4. Billing Determinants'!$I$41*$D48, VLOOKUP(T$4,'[1]4. Billing Determinants'!$B$19:$R$41,3,0)/'[1]4. Billing Determinants'!$D$41*$D48))))),0)</f>
        <v>0</v>
      </c>
      <c r="U48" s="180">
        <f>IFERROR(IF(U$4="",0,IF($E48="kWh",VLOOKUP(U$4,'[1]4. Billing Determinants'!$B$19:$R$41,4,0)/'[1]4. Billing Determinants'!$E$41*$D48,IF($E48="kW",VLOOKUP(U$4,'[1]4. Billing Determinants'!$B$19:$R$41,5,0)/'[1]4. Billing Determinants'!$F$41*$D48,IF($E48="Non-RPP kWh",VLOOKUP(U$4,'[1]4. Billing Determinants'!$B$19:$R$41,6,0)/'[1]4. Billing Determinants'!$G$41*$D48,IF($E48="Distribution Rev.",VLOOKUP(U$4,'[1]4. Billing Determinants'!$B$19:$R$41,8,0)/'[1]4. Billing Determinants'!$I$41*$D48, VLOOKUP(U$4,'[1]4. Billing Determinants'!$B$19:$R$41,3,0)/'[1]4. Billing Determinants'!$D$41*$D48))))),0)</f>
        <v>0</v>
      </c>
      <c r="V48" s="180">
        <f>IFERROR(IF(V$4="",0,IF($E48="kWh",VLOOKUP(V$4,'[1]4. Billing Determinants'!$B$19:$R$41,4,0)/'[1]4. Billing Determinants'!$E$41*$D48,IF($E48="kW",VLOOKUP(V$4,'[1]4. Billing Determinants'!$B$19:$R$41,5,0)/'[1]4. Billing Determinants'!$F$41*$D48,IF($E48="Non-RPP kWh",VLOOKUP(V$4,'[1]4. Billing Determinants'!$B$19:$R$41,6,0)/'[1]4. Billing Determinants'!$G$41*$D48,IF($E48="Distribution Rev.",VLOOKUP(V$4,'[1]4. Billing Determinants'!$B$19:$R$41,8,0)/'[1]4. Billing Determinants'!$I$41*$D48, VLOOKUP(V$4,'[1]4. Billing Determinants'!$B$19:$R$41,3,0)/'[1]4. Billing Determinants'!$D$41*$D48))))),0)</f>
        <v>0</v>
      </c>
      <c r="W48" s="180">
        <f>IFERROR(IF(W$4="",0,IF($E48="kWh",VLOOKUP(W$4,'[1]4. Billing Determinants'!$B$19:$R$41,4,0)/'[1]4. Billing Determinants'!$E$41*$D48,IF($E48="kW",VLOOKUP(W$4,'[1]4. Billing Determinants'!$B$19:$R$41,5,0)/'[1]4. Billing Determinants'!$F$41*$D48,IF($E48="Non-RPP kWh",VLOOKUP(W$4,'[1]4. Billing Determinants'!$B$19:$R$41,6,0)/'[1]4. Billing Determinants'!$G$41*$D48,IF($E48="Distribution Rev.",VLOOKUP(W$4,'[1]4. Billing Determinants'!$B$19:$R$41,8,0)/'[1]4. Billing Determinants'!$I$41*$D48, VLOOKUP(W$4,'[1]4. Billing Determinants'!$B$19:$R$41,3,0)/'[1]4. Billing Determinants'!$D$41*$D48))))),0)</f>
        <v>0</v>
      </c>
      <c r="X48" s="180">
        <f>IFERROR(IF(X$4="",0,IF($E48="kWh",VLOOKUP(X$4,'[1]4. Billing Determinants'!$B$19:$R$41,4,0)/'[1]4. Billing Determinants'!$E$41*$D48,IF($E48="kW",VLOOKUP(X$4,'[1]4. Billing Determinants'!$B$19:$R$41,5,0)/'[1]4. Billing Determinants'!$F$41*$D48,IF($E48="Non-RPP kWh",VLOOKUP(X$4,'[1]4. Billing Determinants'!$B$19:$R$41,6,0)/'[1]4. Billing Determinants'!$G$41*$D48,IF($E48="Distribution Rev.",VLOOKUP(X$4,'[1]4. Billing Determinants'!$B$19:$R$41,8,0)/'[1]4. Billing Determinants'!$I$41*$D48, VLOOKUP(X$4,'[1]4. Billing Determinants'!$B$19:$R$41,3,0)/'[1]4. Billing Determinants'!$D$41*$D48))))),0)</f>
        <v>0</v>
      </c>
      <c r="Y48" s="180">
        <f>IFERROR(IF(Y$4="",0,IF($E48="kWh",VLOOKUP(Y$4,'[1]4. Billing Determinants'!$B$19:$R$41,4,0)/'[1]4. Billing Determinants'!$E$41*$D48,IF($E48="kW",VLOOKUP(Y$4,'[1]4. Billing Determinants'!$B$19:$R$41,5,0)/'[1]4. Billing Determinants'!$F$41*$D48,IF($E48="Non-RPP kWh",VLOOKUP(Y$4,'[1]4. Billing Determinants'!$B$19:$R$41,6,0)/'[1]4. Billing Determinants'!$G$41*$D48,IF($E48="Distribution Rev.",VLOOKUP(Y$4,'[1]4. Billing Determinants'!$B$19:$R$41,8,0)/'[1]4. Billing Determinants'!$I$41*$D48, VLOOKUP(Y$4,'[1]4. Billing Determinants'!$B$19:$R$41,3,0)/'[1]4. Billing Determinants'!$D$41*$D48))))),0)</f>
        <v>0</v>
      </c>
    </row>
    <row r="49" spans="1:25">
      <c r="A49" s="123">
        <v>26</v>
      </c>
      <c r="B49" s="194" t="s">
        <v>237</v>
      </c>
      <c r="C49" s="179">
        <v>1572</v>
      </c>
      <c r="D49" s="180"/>
      <c r="E49" s="181" t="s">
        <v>328</v>
      </c>
      <c r="F49" s="180">
        <f>IFERROR(IF(F$4="",0,IF($E49="kWh",VLOOKUP(F$4,'[1]4. Billing Determinants'!$B$19:$R$41,4,0)/'[1]4. Billing Determinants'!$E$41*$D49,IF($E49="kW",VLOOKUP(F$4,'[1]4. Billing Determinants'!$B$19:$R$41,5,0)/'[1]4. Billing Determinants'!$F$41*$D49,IF($E49="Non-RPP kWh",VLOOKUP(F$4,'[1]4. Billing Determinants'!$B$19:$R$41,6,0)/'[1]4. Billing Determinants'!$G$41*$D49,IF($E49="Distribution Rev.",VLOOKUP(F$4,'[1]4. Billing Determinants'!$B$19:$R$41,8,0)/'[1]4. Billing Determinants'!$I$41*$D49, VLOOKUP(F$4,'[1]4. Billing Determinants'!$B$19:$R$41,3,0)/'[1]4. Billing Determinants'!$D$41*$D49))))),0)</f>
        <v>0</v>
      </c>
      <c r="G49" s="180">
        <f>IFERROR(IF(G$4="",0,IF($E49="kWh",VLOOKUP(G$4,'[1]4. Billing Determinants'!$B$19:$R$41,4,0)/'[1]4. Billing Determinants'!$E$41*$D49,IF($E49="kW",VLOOKUP(G$4,'[1]4. Billing Determinants'!$B$19:$R$41,5,0)/'[1]4. Billing Determinants'!$F$41*$D49,IF($E49="Non-RPP kWh",VLOOKUP(G$4,'[1]4. Billing Determinants'!$B$19:$R$41,6,0)/'[1]4. Billing Determinants'!$G$41*$D49,IF($E49="Distribution Rev.",VLOOKUP(G$4,'[1]4. Billing Determinants'!$B$19:$R$41,8,0)/'[1]4. Billing Determinants'!$I$41*$D49, VLOOKUP(G$4,'[1]4. Billing Determinants'!$B$19:$R$41,3,0)/'[1]4. Billing Determinants'!$D$41*$D49))))),0)</f>
        <v>0</v>
      </c>
      <c r="H49" s="180">
        <f>IFERROR(IF(H$4="",0,IF($E49="kWh",VLOOKUP(H$4,'[1]4. Billing Determinants'!$B$19:$R$41,4,0)/'[1]4. Billing Determinants'!$E$41*$D49,IF($E49="kW",VLOOKUP(H$4,'[1]4. Billing Determinants'!$B$19:$R$41,5,0)/'[1]4. Billing Determinants'!$F$41*$D49,IF($E49="Non-RPP kWh",VLOOKUP(H$4,'[1]4. Billing Determinants'!$B$19:$R$41,6,0)/'[1]4. Billing Determinants'!$G$41*$D49,IF($E49="Distribution Rev.",VLOOKUP(H$4,'[1]4. Billing Determinants'!$B$19:$R$41,8,0)/'[1]4. Billing Determinants'!$I$41*$D49, VLOOKUP(H$4,'[1]4. Billing Determinants'!$B$19:$R$41,3,0)/'[1]4. Billing Determinants'!$D$41*$D49))))),0)</f>
        <v>0</v>
      </c>
      <c r="I49" s="180">
        <f>IFERROR(IF(I$4="",0,IF($E49="kWh",VLOOKUP(I$4,'[1]4. Billing Determinants'!$B$19:$R$41,4,0)/'[1]4. Billing Determinants'!$E$41*$D49,IF($E49="kW",VLOOKUP(I$4,'[1]4. Billing Determinants'!$B$19:$R$41,5,0)/'[1]4. Billing Determinants'!$F$41*$D49,IF($E49="Non-RPP kWh",VLOOKUP(I$4,'[1]4. Billing Determinants'!$B$19:$R$41,6,0)/'[1]4. Billing Determinants'!$G$41*$D49,IF($E49="Distribution Rev.",VLOOKUP(I$4,'[1]4. Billing Determinants'!$B$19:$R$41,8,0)/'[1]4. Billing Determinants'!$I$41*$D49, VLOOKUP(I$4,'[1]4. Billing Determinants'!$B$19:$R$41,3,0)/'[1]4. Billing Determinants'!$D$41*$D49))))),0)</f>
        <v>0</v>
      </c>
      <c r="J49" s="180">
        <f>IFERROR(IF(J$4="",0,IF($E49="kWh",VLOOKUP(J$4,'[1]4. Billing Determinants'!$B$19:$R$41,4,0)/'[1]4. Billing Determinants'!$E$41*$D49,IF($E49="kW",VLOOKUP(J$4,'[1]4. Billing Determinants'!$B$19:$R$41,5,0)/'[1]4. Billing Determinants'!$F$41*$D49,IF($E49="Non-RPP kWh",VLOOKUP(J$4,'[1]4. Billing Determinants'!$B$19:$R$41,6,0)/'[1]4. Billing Determinants'!$G$41*$D49,IF($E49="Distribution Rev.",VLOOKUP(J$4,'[1]4. Billing Determinants'!$B$19:$R$41,8,0)/'[1]4. Billing Determinants'!$I$41*$D49, VLOOKUP(J$4,'[1]4. Billing Determinants'!$B$19:$R$41,3,0)/'[1]4. Billing Determinants'!$D$41*$D49))))),0)</f>
        <v>0</v>
      </c>
      <c r="K49" s="180">
        <f>IFERROR(IF(K$4="",0,IF($E49="kWh",VLOOKUP(K$4,'[1]4. Billing Determinants'!$B$19:$R$41,4,0)/'[1]4. Billing Determinants'!$E$41*$D49,IF($E49="kW",VLOOKUP(K$4,'[1]4. Billing Determinants'!$B$19:$R$41,5,0)/'[1]4. Billing Determinants'!$F$41*$D49,IF($E49="Non-RPP kWh",VLOOKUP(K$4,'[1]4. Billing Determinants'!$B$19:$R$41,6,0)/'[1]4. Billing Determinants'!$G$41*$D49,IF($E49="Distribution Rev.",VLOOKUP(K$4,'[1]4. Billing Determinants'!$B$19:$R$41,8,0)/'[1]4. Billing Determinants'!$I$41*$D49, VLOOKUP(K$4,'[1]4. Billing Determinants'!$B$19:$R$41,3,0)/'[1]4. Billing Determinants'!$D$41*$D49))))),0)</f>
        <v>0</v>
      </c>
      <c r="L49" s="180">
        <f>IFERROR(IF(L$4="",0,IF($E49="kWh",VLOOKUP(L$4,'[1]4. Billing Determinants'!$B$19:$R$41,4,0)/'[1]4. Billing Determinants'!$E$41*$D49,IF($E49="kW",VLOOKUP(L$4,'[1]4. Billing Determinants'!$B$19:$R$41,5,0)/'[1]4. Billing Determinants'!$F$41*$D49,IF($E49="Non-RPP kWh",VLOOKUP(L$4,'[1]4. Billing Determinants'!$B$19:$R$41,6,0)/'[1]4. Billing Determinants'!$G$41*$D49,IF($E49="Distribution Rev.",VLOOKUP(L$4,'[1]4. Billing Determinants'!$B$19:$R$41,8,0)/'[1]4. Billing Determinants'!$I$41*$D49, VLOOKUP(L$4,'[1]4. Billing Determinants'!$B$19:$R$41,3,0)/'[1]4. Billing Determinants'!$D$41*$D49))))),0)</f>
        <v>0</v>
      </c>
      <c r="M49" s="180">
        <f>IFERROR(IF(M$4="",0,IF($E49="kWh",VLOOKUP(M$4,'[1]4. Billing Determinants'!$B$19:$R$41,4,0)/'[1]4. Billing Determinants'!$E$41*$D49,IF($E49="kW",VLOOKUP(M$4,'[1]4. Billing Determinants'!$B$19:$R$41,5,0)/'[1]4. Billing Determinants'!$F$41*$D49,IF($E49="Non-RPP kWh",VLOOKUP(M$4,'[1]4. Billing Determinants'!$B$19:$R$41,6,0)/'[1]4. Billing Determinants'!$G$41*$D49,IF($E49="Distribution Rev.",VLOOKUP(M$4,'[1]4. Billing Determinants'!$B$19:$R$41,8,0)/'[1]4. Billing Determinants'!$I$41*$D49, VLOOKUP(M$4,'[1]4. Billing Determinants'!$B$19:$R$41,3,0)/'[1]4. Billing Determinants'!$D$41*$D49))))),0)</f>
        <v>0</v>
      </c>
      <c r="N49" s="180">
        <f>IFERROR(IF(N$4="",0,IF($E49="kWh",VLOOKUP(N$4,'[1]4. Billing Determinants'!$B$19:$R$41,4,0)/'[1]4. Billing Determinants'!$E$41*$D49,IF($E49="kW",VLOOKUP(N$4,'[1]4. Billing Determinants'!$B$19:$R$41,5,0)/'[1]4. Billing Determinants'!$F$41*$D49,IF($E49="Non-RPP kWh",VLOOKUP(N$4,'[1]4. Billing Determinants'!$B$19:$R$41,6,0)/'[1]4. Billing Determinants'!$G$41*$D49,IF($E49="Distribution Rev.",VLOOKUP(N$4,'[1]4. Billing Determinants'!$B$19:$R$41,8,0)/'[1]4. Billing Determinants'!$I$41*$D49, VLOOKUP(N$4,'[1]4. Billing Determinants'!$B$19:$R$41,3,0)/'[1]4. Billing Determinants'!$D$41*$D49))))),0)</f>
        <v>0</v>
      </c>
      <c r="O49" s="180">
        <f>IFERROR(IF(O$4="",0,IF($E49="kWh",VLOOKUP(O$4,'[1]4. Billing Determinants'!$B$19:$R$41,4,0)/'[1]4. Billing Determinants'!$E$41*$D49,IF($E49="kW",VLOOKUP(O$4,'[1]4. Billing Determinants'!$B$19:$R$41,5,0)/'[1]4. Billing Determinants'!$F$41*$D49,IF($E49="Non-RPP kWh",VLOOKUP(O$4,'[1]4. Billing Determinants'!$B$19:$R$41,6,0)/'[1]4. Billing Determinants'!$G$41*$D49,IF($E49="Distribution Rev.",VLOOKUP(O$4,'[1]4. Billing Determinants'!$B$19:$R$41,8,0)/'[1]4. Billing Determinants'!$I$41*$D49, VLOOKUP(O$4,'[1]4. Billing Determinants'!$B$19:$R$41,3,0)/'[1]4. Billing Determinants'!$D$41*$D49))))),0)</f>
        <v>0</v>
      </c>
      <c r="P49" s="180">
        <f>IFERROR(IF(P$4="",0,IF($E49="kWh",VLOOKUP(P$4,'[1]4. Billing Determinants'!$B$19:$R$41,4,0)/'[1]4. Billing Determinants'!$E$41*$D49,IF($E49="kW",VLOOKUP(P$4,'[1]4. Billing Determinants'!$B$19:$R$41,5,0)/'[1]4. Billing Determinants'!$F$41*$D49,IF($E49="Non-RPP kWh",VLOOKUP(P$4,'[1]4. Billing Determinants'!$B$19:$R$41,6,0)/'[1]4. Billing Determinants'!$G$41*$D49,IF($E49="Distribution Rev.",VLOOKUP(P$4,'[1]4. Billing Determinants'!$B$19:$R$41,8,0)/'[1]4. Billing Determinants'!$I$41*$D49, VLOOKUP(P$4,'[1]4. Billing Determinants'!$B$19:$R$41,3,0)/'[1]4. Billing Determinants'!$D$41*$D49))))),0)</f>
        <v>0</v>
      </c>
      <c r="Q49" s="180">
        <f>IFERROR(IF(Q$4="",0,IF($E49="kWh",VLOOKUP(Q$4,'[1]4. Billing Determinants'!$B$19:$R$41,4,0)/'[1]4. Billing Determinants'!$E$41*$D49,IF($E49="kW",VLOOKUP(Q$4,'[1]4. Billing Determinants'!$B$19:$R$41,5,0)/'[1]4. Billing Determinants'!$F$41*$D49,IF($E49="Non-RPP kWh",VLOOKUP(Q$4,'[1]4. Billing Determinants'!$B$19:$R$41,6,0)/'[1]4. Billing Determinants'!$G$41*$D49,IF($E49="Distribution Rev.",VLOOKUP(Q$4,'[1]4. Billing Determinants'!$B$19:$R$41,8,0)/'[1]4. Billing Determinants'!$I$41*$D49, VLOOKUP(Q$4,'[1]4. Billing Determinants'!$B$19:$R$41,3,0)/'[1]4. Billing Determinants'!$D$41*$D49))))),0)</f>
        <v>0</v>
      </c>
      <c r="R49" s="180">
        <f>IFERROR(IF(R$4="",0,IF($E49="kWh",VLOOKUP(R$4,'[1]4. Billing Determinants'!$B$19:$R$41,4,0)/'[1]4. Billing Determinants'!$E$41*$D49,IF($E49="kW",VLOOKUP(R$4,'[1]4. Billing Determinants'!$B$19:$R$41,5,0)/'[1]4. Billing Determinants'!$F$41*$D49,IF($E49="Non-RPP kWh",VLOOKUP(R$4,'[1]4. Billing Determinants'!$B$19:$R$41,6,0)/'[1]4. Billing Determinants'!$G$41*$D49,IF($E49="Distribution Rev.",VLOOKUP(R$4,'[1]4. Billing Determinants'!$B$19:$R$41,8,0)/'[1]4. Billing Determinants'!$I$41*$D49, VLOOKUP(R$4,'[1]4. Billing Determinants'!$B$19:$R$41,3,0)/'[1]4. Billing Determinants'!$D$41*$D49))))),0)</f>
        <v>0</v>
      </c>
      <c r="S49" s="180">
        <f>IFERROR(IF(S$4="",0,IF($E49="kWh",VLOOKUP(S$4,'[1]4. Billing Determinants'!$B$19:$R$41,4,0)/'[1]4. Billing Determinants'!$E$41*$D49,IF($E49="kW",VLOOKUP(S$4,'[1]4. Billing Determinants'!$B$19:$R$41,5,0)/'[1]4. Billing Determinants'!$F$41*$D49,IF($E49="Non-RPP kWh",VLOOKUP(S$4,'[1]4. Billing Determinants'!$B$19:$R$41,6,0)/'[1]4. Billing Determinants'!$G$41*$D49,IF($E49="Distribution Rev.",VLOOKUP(S$4,'[1]4. Billing Determinants'!$B$19:$R$41,8,0)/'[1]4. Billing Determinants'!$I$41*$D49, VLOOKUP(S$4,'[1]4. Billing Determinants'!$B$19:$R$41,3,0)/'[1]4. Billing Determinants'!$D$41*$D49))))),0)</f>
        <v>0</v>
      </c>
      <c r="T49" s="180">
        <f>IFERROR(IF(T$4="",0,IF($E49="kWh",VLOOKUP(T$4,'[1]4. Billing Determinants'!$B$19:$R$41,4,0)/'[1]4. Billing Determinants'!$E$41*$D49,IF($E49="kW",VLOOKUP(T$4,'[1]4. Billing Determinants'!$B$19:$R$41,5,0)/'[1]4. Billing Determinants'!$F$41*$D49,IF($E49="Non-RPP kWh",VLOOKUP(T$4,'[1]4. Billing Determinants'!$B$19:$R$41,6,0)/'[1]4. Billing Determinants'!$G$41*$D49,IF($E49="Distribution Rev.",VLOOKUP(T$4,'[1]4. Billing Determinants'!$B$19:$R$41,8,0)/'[1]4. Billing Determinants'!$I$41*$D49, VLOOKUP(T$4,'[1]4. Billing Determinants'!$B$19:$R$41,3,0)/'[1]4. Billing Determinants'!$D$41*$D49))))),0)</f>
        <v>0</v>
      </c>
      <c r="U49" s="180">
        <f>IFERROR(IF(U$4="",0,IF($E49="kWh",VLOOKUP(U$4,'[1]4. Billing Determinants'!$B$19:$R$41,4,0)/'[1]4. Billing Determinants'!$E$41*$D49,IF($E49="kW",VLOOKUP(U$4,'[1]4. Billing Determinants'!$B$19:$R$41,5,0)/'[1]4. Billing Determinants'!$F$41*$D49,IF($E49="Non-RPP kWh",VLOOKUP(U$4,'[1]4. Billing Determinants'!$B$19:$R$41,6,0)/'[1]4. Billing Determinants'!$G$41*$D49,IF($E49="Distribution Rev.",VLOOKUP(U$4,'[1]4. Billing Determinants'!$B$19:$R$41,8,0)/'[1]4. Billing Determinants'!$I$41*$D49, VLOOKUP(U$4,'[1]4. Billing Determinants'!$B$19:$R$41,3,0)/'[1]4. Billing Determinants'!$D$41*$D49))))),0)</f>
        <v>0</v>
      </c>
      <c r="V49" s="180">
        <f>IFERROR(IF(V$4="",0,IF($E49="kWh",VLOOKUP(V$4,'[1]4. Billing Determinants'!$B$19:$R$41,4,0)/'[1]4. Billing Determinants'!$E$41*$D49,IF($E49="kW",VLOOKUP(V$4,'[1]4. Billing Determinants'!$B$19:$R$41,5,0)/'[1]4. Billing Determinants'!$F$41*$D49,IF($E49="Non-RPP kWh",VLOOKUP(V$4,'[1]4. Billing Determinants'!$B$19:$R$41,6,0)/'[1]4. Billing Determinants'!$G$41*$D49,IF($E49="Distribution Rev.",VLOOKUP(V$4,'[1]4. Billing Determinants'!$B$19:$R$41,8,0)/'[1]4. Billing Determinants'!$I$41*$D49, VLOOKUP(V$4,'[1]4. Billing Determinants'!$B$19:$R$41,3,0)/'[1]4. Billing Determinants'!$D$41*$D49))))),0)</f>
        <v>0</v>
      </c>
      <c r="W49" s="180">
        <f>IFERROR(IF(W$4="",0,IF($E49="kWh",VLOOKUP(W$4,'[1]4. Billing Determinants'!$B$19:$R$41,4,0)/'[1]4. Billing Determinants'!$E$41*$D49,IF($E49="kW",VLOOKUP(W$4,'[1]4. Billing Determinants'!$B$19:$R$41,5,0)/'[1]4. Billing Determinants'!$F$41*$D49,IF($E49="Non-RPP kWh",VLOOKUP(W$4,'[1]4. Billing Determinants'!$B$19:$R$41,6,0)/'[1]4. Billing Determinants'!$G$41*$D49,IF($E49="Distribution Rev.",VLOOKUP(W$4,'[1]4. Billing Determinants'!$B$19:$R$41,8,0)/'[1]4. Billing Determinants'!$I$41*$D49, VLOOKUP(W$4,'[1]4. Billing Determinants'!$B$19:$R$41,3,0)/'[1]4. Billing Determinants'!$D$41*$D49))))),0)</f>
        <v>0</v>
      </c>
      <c r="X49" s="180">
        <f>IFERROR(IF(X$4="",0,IF($E49="kWh",VLOOKUP(X$4,'[1]4. Billing Determinants'!$B$19:$R$41,4,0)/'[1]4. Billing Determinants'!$E$41*$D49,IF($E49="kW",VLOOKUP(X$4,'[1]4. Billing Determinants'!$B$19:$R$41,5,0)/'[1]4. Billing Determinants'!$F$41*$D49,IF($E49="Non-RPP kWh",VLOOKUP(X$4,'[1]4. Billing Determinants'!$B$19:$R$41,6,0)/'[1]4. Billing Determinants'!$G$41*$D49,IF($E49="Distribution Rev.",VLOOKUP(X$4,'[1]4. Billing Determinants'!$B$19:$R$41,8,0)/'[1]4. Billing Determinants'!$I$41*$D49, VLOOKUP(X$4,'[1]4. Billing Determinants'!$B$19:$R$41,3,0)/'[1]4. Billing Determinants'!$D$41*$D49))))),0)</f>
        <v>0</v>
      </c>
      <c r="Y49" s="180">
        <f>IFERROR(IF(Y$4="",0,IF($E49="kWh",VLOOKUP(Y$4,'[1]4. Billing Determinants'!$B$19:$R$41,4,0)/'[1]4. Billing Determinants'!$E$41*$D49,IF($E49="kW",VLOOKUP(Y$4,'[1]4. Billing Determinants'!$B$19:$R$41,5,0)/'[1]4. Billing Determinants'!$F$41*$D49,IF($E49="Non-RPP kWh",VLOOKUP(Y$4,'[1]4. Billing Determinants'!$B$19:$R$41,6,0)/'[1]4. Billing Determinants'!$G$41*$D49,IF($E49="Distribution Rev.",VLOOKUP(Y$4,'[1]4. Billing Determinants'!$B$19:$R$41,8,0)/'[1]4. Billing Determinants'!$I$41*$D49, VLOOKUP(Y$4,'[1]4. Billing Determinants'!$B$19:$R$41,3,0)/'[1]4. Billing Determinants'!$D$41*$D49))))),0)</f>
        <v>0</v>
      </c>
    </row>
    <row r="50" spans="1:25">
      <c r="A50" s="123">
        <v>27</v>
      </c>
      <c r="B50" s="194" t="s">
        <v>238</v>
      </c>
      <c r="C50" s="179">
        <v>1574</v>
      </c>
      <c r="D50" s="180"/>
      <c r="E50" s="181" t="s">
        <v>328</v>
      </c>
      <c r="F50" s="180">
        <f>IFERROR(IF(F$4="",0,IF($E50="kWh",VLOOKUP(F$4,'[1]4. Billing Determinants'!$B$19:$R$41,4,0)/'[1]4. Billing Determinants'!$E$41*$D50,IF($E50="kW",VLOOKUP(F$4,'[1]4. Billing Determinants'!$B$19:$R$41,5,0)/'[1]4. Billing Determinants'!$F$41*$D50,IF($E50="Non-RPP kWh",VLOOKUP(F$4,'[1]4. Billing Determinants'!$B$19:$R$41,6,0)/'[1]4. Billing Determinants'!$G$41*$D50,IF($E50="Distribution Rev.",VLOOKUP(F$4,'[1]4. Billing Determinants'!$B$19:$R$41,8,0)/'[1]4. Billing Determinants'!$I$41*$D50, VLOOKUP(F$4,'[1]4. Billing Determinants'!$B$19:$R$41,3,0)/'[1]4. Billing Determinants'!$D$41*$D50))))),0)</f>
        <v>0</v>
      </c>
      <c r="G50" s="180">
        <f>IFERROR(IF(G$4="",0,IF($E50="kWh",VLOOKUP(G$4,'[1]4. Billing Determinants'!$B$19:$R$41,4,0)/'[1]4. Billing Determinants'!$E$41*$D50,IF($E50="kW",VLOOKUP(G$4,'[1]4. Billing Determinants'!$B$19:$R$41,5,0)/'[1]4. Billing Determinants'!$F$41*$D50,IF($E50="Non-RPP kWh",VLOOKUP(G$4,'[1]4. Billing Determinants'!$B$19:$R$41,6,0)/'[1]4. Billing Determinants'!$G$41*$D50,IF($E50="Distribution Rev.",VLOOKUP(G$4,'[1]4. Billing Determinants'!$B$19:$R$41,8,0)/'[1]4. Billing Determinants'!$I$41*$D50, VLOOKUP(G$4,'[1]4. Billing Determinants'!$B$19:$R$41,3,0)/'[1]4. Billing Determinants'!$D$41*$D50))))),0)</f>
        <v>0</v>
      </c>
      <c r="H50" s="180">
        <f>IFERROR(IF(H$4="",0,IF($E50="kWh",VLOOKUP(H$4,'[1]4. Billing Determinants'!$B$19:$R$41,4,0)/'[1]4. Billing Determinants'!$E$41*$D50,IF($E50="kW",VLOOKUP(H$4,'[1]4. Billing Determinants'!$B$19:$R$41,5,0)/'[1]4. Billing Determinants'!$F$41*$D50,IF($E50="Non-RPP kWh",VLOOKUP(H$4,'[1]4. Billing Determinants'!$B$19:$R$41,6,0)/'[1]4. Billing Determinants'!$G$41*$D50,IF($E50="Distribution Rev.",VLOOKUP(H$4,'[1]4. Billing Determinants'!$B$19:$R$41,8,0)/'[1]4. Billing Determinants'!$I$41*$D50, VLOOKUP(H$4,'[1]4. Billing Determinants'!$B$19:$R$41,3,0)/'[1]4. Billing Determinants'!$D$41*$D50))))),0)</f>
        <v>0</v>
      </c>
      <c r="I50" s="180">
        <f>IFERROR(IF(I$4="",0,IF($E50="kWh",VLOOKUP(I$4,'[1]4. Billing Determinants'!$B$19:$R$41,4,0)/'[1]4. Billing Determinants'!$E$41*$D50,IF($E50="kW",VLOOKUP(I$4,'[1]4. Billing Determinants'!$B$19:$R$41,5,0)/'[1]4. Billing Determinants'!$F$41*$D50,IF($E50="Non-RPP kWh",VLOOKUP(I$4,'[1]4. Billing Determinants'!$B$19:$R$41,6,0)/'[1]4. Billing Determinants'!$G$41*$D50,IF($E50="Distribution Rev.",VLOOKUP(I$4,'[1]4. Billing Determinants'!$B$19:$R$41,8,0)/'[1]4. Billing Determinants'!$I$41*$D50, VLOOKUP(I$4,'[1]4. Billing Determinants'!$B$19:$R$41,3,0)/'[1]4. Billing Determinants'!$D$41*$D50))))),0)</f>
        <v>0</v>
      </c>
      <c r="J50" s="180">
        <f>IFERROR(IF(J$4="",0,IF($E50="kWh",VLOOKUP(J$4,'[1]4. Billing Determinants'!$B$19:$R$41,4,0)/'[1]4. Billing Determinants'!$E$41*$D50,IF($E50="kW",VLOOKUP(J$4,'[1]4. Billing Determinants'!$B$19:$R$41,5,0)/'[1]4. Billing Determinants'!$F$41*$D50,IF($E50="Non-RPP kWh",VLOOKUP(J$4,'[1]4. Billing Determinants'!$B$19:$R$41,6,0)/'[1]4. Billing Determinants'!$G$41*$D50,IF($E50="Distribution Rev.",VLOOKUP(J$4,'[1]4. Billing Determinants'!$B$19:$R$41,8,0)/'[1]4. Billing Determinants'!$I$41*$D50, VLOOKUP(J$4,'[1]4. Billing Determinants'!$B$19:$R$41,3,0)/'[1]4. Billing Determinants'!$D$41*$D50))))),0)</f>
        <v>0</v>
      </c>
      <c r="K50" s="180">
        <f>IFERROR(IF(K$4="",0,IF($E50="kWh",VLOOKUP(K$4,'[1]4. Billing Determinants'!$B$19:$R$41,4,0)/'[1]4. Billing Determinants'!$E$41*$D50,IF($E50="kW",VLOOKUP(K$4,'[1]4. Billing Determinants'!$B$19:$R$41,5,0)/'[1]4. Billing Determinants'!$F$41*$D50,IF($E50="Non-RPP kWh",VLOOKUP(K$4,'[1]4. Billing Determinants'!$B$19:$R$41,6,0)/'[1]4. Billing Determinants'!$G$41*$D50,IF($E50="Distribution Rev.",VLOOKUP(K$4,'[1]4. Billing Determinants'!$B$19:$R$41,8,0)/'[1]4. Billing Determinants'!$I$41*$D50, VLOOKUP(K$4,'[1]4. Billing Determinants'!$B$19:$R$41,3,0)/'[1]4. Billing Determinants'!$D$41*$D50))))),0)</f>
        <v>0</v>
      </c>
      <c r="L50" s="180">
        <f>IFERROR(IF(L$4="",0,IF($E50="kWh",VLOOKUP(L$4,'[1]4. Billing Determinants'!$B$19:$R$41,4,0)/'[1]4. Billing Determinants'!$E$41*$D50,IF($E50="kW",VLOOKUP(L$4,'[1]4. Billing Determinants'!$B$19:$R$41,5,0)/'[1]4. Billing Determinants'!$F$41*$D50,IF($E50="Non-RPP kWh",VLOOKUP(L$4,'[1]4. Billing Determinants'!$B$19:$R$41,6,0)/'[1]4. Billing Determinants'!$G$41*$D50,IF($E50="Distribution Rev.",VLOOKUP(L$4,'[1]4. Billing Determinants'!$B$19:$R$41,8,0)/'[1]4. Billing Determinants'!$I$41*$D50, VLOOKUP(L$4,'[1]4. Billing Determinants'!$B$19:$R$41,3,0)/'[1]4. Billing Determinants'!$D$41*$D50))))),0)</f>
        <v>0</v>
      </c>
      <c r="M50" s="180">
        <f>IFERROR(IF(M$4="",0,IF($E50="kWh",VLOOKUP(M$4,'[1]4. Billing Determinants'!$B$19:$R$41,4,0)/'[1]4. Billing Determinants'!$E$41*$D50,IF($E50="kW",VLOOKUP(M$4,'[1]4. Billing Determinants'!$B$19:$R$41,5,0)/'[1]4. Billing Determinants'!$F$41*$D50,IF($E50="Non-RPP kWh",VLOOKUP(M$4,'[1]4. Billing Determinants'!$B$19:$R$41,6,0)/'[1]4. Billing Determinants'!$G$41*$D50,IF($E50="Distribution Rev.",VLOOKUP(M$4,'[1]4. Billing Determinants'!$B$19:$R$41,8,0)/'[1]4. Billing Determinants'!$I$41*$D50, VLOOKUP(M$4,'[1]4. Billing Determinants'!$B$19:$R$41,3,0)/'[1]4. Billing Determinants'!$D$41*$D50))))),0)</f>
        <v>0</v>
      </c>
      <c r="N50" s="180">
        <f>IFERROR(IF(N$4="",0,IF($E50="kWh",VLOOKUP(N$4,'[1]4. Billing Determinants'!$B$19:$R$41,4,0)/'[1]4. Billing Determinants'!$E$41*$D50,IF($E50="kW",VLOOKUP(N$4,'[1]4. Billing Determinants'!$B$19:$R$41,5,0)/'[1]4. Billing Determinants'!$F$41*$D50,IF($E50="Non-RPP kWh",VLOOKUP(N$4,'[1]4. Billing Determinants'!$B$19:$R$41,6,0)/'[1]4. Billing Determinants'!$G$41*$D50,IF($E50="Distribution Rev.",VLOOKUP(N$4,'[1]4. Billing Determinants'!$B$19:$R$41,8,0)/'[1]4. Billing Determinants'!$I$41*$D50, VLOOKUP(N$4,'[1]4. Billing Determinants'!$B$19:$R$41,3,0)/'[1]4. Billing Determinants'!$D$41*$D50))))),0)</f>
        <v>0</v>
      </c>
      <c r="O50" s="180">
        <f>IFERROR(IF(O$4="",0,IF($E50="kWh",VLOOKUP(O$4,'[1]4. Billing Determinants'!$B$19:$R$41,4,0)/'[1]4. Billing Determinants'!$E$41*$D50,IF($E50="kW",VLOOKUP(O$4,'[1]4. Billing Determinants'!$B$19:$R$41,5,0)/'[1]4. Billing Determinants'!$F$41*$D50,IF($E50="Non-RPP kWh",VLOOKUP(O$4,'[1]4. Billing Determinants'!$B$19:$R$41,6,0)/'[1]4. Billing Determinants'!$G$41*$D50,IF($E50="Distribution Rev.",VLOOKUP(O$4,'[1]4. Billing Determinants'!$B$19:$R$41,8,0)/'[1]4. Billing Determinants'!$I$41*$D50, VLOOKUP(O$4,'[1]4. Billing Determinants'!$B$19:$R$41,3,0)/'[1]4. Billing Determinants'!$D$41*$D50))))),0)</f>
        <v>0</v>
      </c>
      <c r="P50" s="180">
        <f>IFERROR(IF(P$4="",0,IF($E50="kWh",VLOOKUP(P$4,'[1]4. Billing Determinants'!$B$19:$R$41,4,0)/'[1]4. Billing Determinants'!$E$41*$D50,IF($E50="kW",VLOOKUP(P$4,'[1]4. Billing Determinants'!$B$19:$R$41,5,0)/'[1]4. Billing Determinants'!$F$41*$D50,IF($E50="Non-RPP kWh",VLOOKUP(P$4,'[1]4. Billing Determinants'!$B$19:$R$41,6,0)/'[1]4. Billing Determinants'!$G$41*$D50,IF($E50="Distribution Rev.",VLOOKUP(P$4,'[1]4. Billing Determinants'!$B$19:$R$41,8,0)/'[1]4. Billing Determinants'!$I$41*$D50, VLOOKUP(P$4,'[1]4. Billing Determinants'!$B$19:$R$41,3,0)/'[1]4. Billing Determinants'!$D$41*$D50))))),0)</f>
        <v>0</v>
      </c>
      <c r="Q50" s="180">
        <f>IFERROR(IF(Q$4="",0,IF($E50="kWh",VLOOKUP(Q$4,'[1]4. Billing Determinants'!$B$19:$R$41,4,0)/'[1]4. Billing Determinants'!$E$41*$D50,IF($E50="kW",VLOOKUP(Q$4,'[1]4. Billing Determinants'!$B$19:$R$41,5,0)/'[1]4. Billing Determinants'!$F$41*$D50,IF($E50="Non-RPP kWh",VLOOKUP(Q$4,'[1]4. Billing Determinants'!$B$19:$R$41,6,0)/'[1]4. Billing Determinants'!$G$41*$D50,IF($E50="Distribution Rev.",VLOOKUP(Q$4,'[1]4. Billing Determinants'!$B$19:$R$41,8,0)/'[1]4. Billing Determinants'!$I$41*$D50, VLOOKUP(Q$4,'[1]4. Billing Determinants'!$B$19:$R$41,3,0)/'[1]4. Billing Determinants'!$D$41*$D50))))),0)</f>
        <v>0</v>
      </c>
      <c r="R50" s="180">
        <f>IFERROR(IF(R$4="",0,IF($E50="kWh",VLOOKUP(R$4,'[1]4. Billing Determinants'!$B$19:$R$41,4,0)/'[1]4. Billing Determinants'!$E$41*$D50,IF($E50="kW",VLOOKUP(R$4,'[1]4. Billing Determinants'!$B$19:$R$41,5,0)/'[1]4. Billing Determinants'!$F$41*$D50,IF($E50="Non-RPP kWh",VLOOKUP(R$4,'[1]4. Billing Determinants'!$B$19:$R$41,6,0)/'[1]4. Billing Determinants'!$G$41*$D50,IF($E50="Distribution Rev.",VLOOKUP(R$4,'[1]4. Billing Determinants'!$B$19:$R$41,8,0)/'[1]4. Billing Determinants'!$I$41*$D50, VLOOKUP(R$4,'[1]4. Billing Determinants'!$B$19:$R$41,3,0)/'[1]4. Billing Determinants'!$D$41*$D50))))),0)</f>
        <v>0</v>
      </c>
      <c r="S50" s="180">
        <f>IFERROR(IF(S$4="",0,IF($E50="kWh",VLOOKUP(S$4,'[1]4. Billing Determinants'!$B$19:$R$41,4,0)/'[1]4. Billing Determinants'!$E$41*$D50,IF($E50="kW",VLOOKUP(S$4,'[1]4. Billing Determinants'!$B$19:$R$41,5,0)/'[1]4. Billing Determinants'!$F$41*$D50,IF($E50="Non-RPP kWh",VLOOKUP(S$4,'[1]4. Billing Determinants'!$B$19:$R$41,6,0)/'[1]4. Billing Determinants'!$G$41*$D50,IF($E50="Distribution Rev.",VLOOKUP(S$4,'[1]4. Billing Determinants'!$B$19:$R$41,8,0)/'[1]4. Billing Determinants'!$I$41*$D50, VLOOKUP(S$4,'[1]4. Billing Determinants'!$B$19:$R$41,3,0)/'[1]4. Billing Determinants'!$D$41*$D50))))),0)</f>
        <v>0</v>
      </c>
      <c r="T50" s="180">
        <f>IFERROR(IF(T$4="",0,IF($E50="kWh",VLOOKUP(T$4,'[1]4. Billing Determinants'!$B$19:$R$41,4,0)/'[1]4. Billing Determinants'!$E$41*$D50,IF($E50="kW",VLOOKUP(T$4,'[1]4. Billing Determinants'!$B$19:$R$41,5,0)/'[1]4. Billing Determinants'!$F$41*$D50,IF($E50="Non-RPP kWh",VLOOKUP(T$4,'[1]4. Billing Determinants'!$B$19:$R$41,6,0)/'[1]4. Billing Determinants'!$G$41*$D50,IF($E50="Distribution Rev.",VLOOKUP(T$4,'[1]4. Billing Determinants'!$B$19:$R$41,8,0)/'[1]4. Billing Determinants'!$I$41*$D50, VLOOKUP(T$4,'[1]4. Billing Determinants'!$B$19:$R$41,3,0)/'[1]4. Billing Determinants'!$D$41*$D50))))),0)</f>
        <v>0</v>
      </c>
      <c r="U50" s="180">
        <f>IFERROR(IF(U$4="",0,IF($E50="kWh",VLOOKUP(U$4,'[1]4. Billing Determinants'!$B$19:$R$41,4,0)/'[1]4. Billing Determinants'!$E$41*$D50,IF($E50="kW",VLOOKUP(U$4,'[1]4. Billing Determinants'!$B$19:$R$41,5,0)/'[1]4. Billing Determinants'!$F$41*$D50,IF($E50="Non-RPP kWh",VLOOKUP(U$4,'[1]4. Billing Determinants'!$B$19:$R$41,6,0)/'[1]4. Billing Determinants'!$G$41*$D50,IF($E50="Distribution Rev.",VLOOKUP(U$4,'[1]4. Billing Determinants'!$B$19:$R$41,8,0)/'[1]4. Billing Determinants'!$I$41*$D50, VLOOKUP(U$4,'[1]4. Billing Determinants'!$B$19:$R$41,3,0)/'[1]4. Billing Determinants'!$D$41*$D50))))),0)</f>
        <v>0</v>
      </c>
      <c r="V50" s="180">
        <f>IFERROR(IF(V$4="",0,IF($E50="kWh",VLOOKUP(V$4,'[1]4. Billing Determinants'!$B$19:$R$41,4,0)/'[1]4. Billing Determinants'!$E$41*$D50,IF($E50="kW",VLOOKUP(V$4,'[1]4. Billing Determinants'!$B$19:$R$41,5,0)/'[1]4. Billing Determinants'!$F$41*$D50,IF($E50="Non-RPP kWh",VLOOKUP(V$4,'[1]4. Billing Determinants'!$B$19:$R$41,6,0)/'[1]4. Billing Determinants'!$G$41*$D50,IF($E50="Distribution Rev.",VLOOKUP(V$4,'[1]4. Billing Determinants'!$B$19:$R$41,8,0)/'[1]4. Billing Determinants'!$I$41*$D50, VLOOKUP(V$4,'[1]4. Billing Determinants'!$B$19:$R$41,3,0)/'[1]4. Billing Determinants'!$D$41*$D50))))),0)</f>
        <v>0</v>
      </c>
      <c r="W50" s="180">
        <f>IFERROR(IF(W$4="",0,IF($E50="kWh",VLOOKUP(W$4,'[1]4. Billing Determinants'!$B$19:$R$41,4,0)/'[1]4. Billing Determinants'!$E$41*$D50,IF($E50="kW",VLOOKUP(W$4,'[1]4. Billing Determinants'!$B$19:$R$41,5,0)/'[1]4. Billing Determinants'!$F$41*$D50,IF($E50="Non-RPP kWh",VLOOKUP(W$4,'[1]4. Billing Determinants'!$B$19:$R$41,6,0)/'[1]4. Billing Determinants'!$G$41*$D50,IF($E50="Distribution Rev.",VLOOKUP(W$4,'[1]4. Billing Determinants'!$B$19:$R$41,8,0)/'[1]4. Billing Determinants'!$I$41*$D50, VLOOKUP(W$4,'[1]4. Billing Determinants'!$B$19:$R$41,3,0)/'[1]4. Billing Determinants'!$D$41*$D50))))),0)</f>
        <v>0</v>
      </c>
      <c r="X50" s="180">
        <f>IFERROR(IF(X$4="",0,IF($E50="kWh",VLOOKUP(X$4,'[1]4. Billing Determinants'!$B$19:$R$41,4,0)/'[1]4. Billing Determinants'!$E$41*$D50,IF($E50="kW",VLOOKUP(X$4,'[1]4. Billing Determinants'!$B$19:$R$41,5,0)/'[1]4. Billing Determinants'!$F$41*$D50,IF($E50="Non-RPP kWh",VLOOKUP(X$4,'[1]4. Billing Determinants'!$B$19:$R$41,6,0)/'[1]4. Billing Determinants'!$G$41*$D50,IF($E50="Distribution Rev.",VLOOKUP(X$4,'[1]4. Billing Determinants'!$B$19:$R$41,8,0)/'[1]4. Billing Determinants'!$I$41*$D50, VLOOKUP(X$4,'[1]4. Billing Determinants'!$B$19:$R$41,3,0)/'[1]4. Billing Determinants'!$D$41*$D50))))),0)</f>
        <v>0</v>
      </c>
      <c r="Y50" s="180">
        <f>IFERROR(IF(Y$4="",0,IF($E50="kWh",VLOOKUP(Y$4,'[1]4. Billing Determinants'!$B$19:$R$41,4,0)/'[1]4. Billing Determinants'!$E$41*$D50,IF($E50="kW",VLOOKUP(Y$4,'[1]4. Billing Determinants'!$B$19:$R$41,5,0)/'[1]4. Billing Determinants'!$F$41*$D50,IF($E50="Non-RPP kWh",VLOOKUP(Y$4,'[1]4. Billing Determinants'!$B$19:$R$41,6,0)/'[1]4. Billing Determinants'!$G$41*$D50,IF($E50="Distribution Rev.",VLOOKUP(Y$4,'[1]4. Billing Determinants'!$B$19:$R$41,8,0)/'[1]4. Billing Determinants'!$I$41*$D50, VLOOKUP(Y$4,'[1]4. Billing Determinants'!$B$19:$R$41,3,0)/'[1]4. Billing Determinants'!$D$41*$D50))))),0)</f>
        <v>0</v>
      </c>
    </row>
    <row r="51" spans="1:25">
      <c r="A51" s="123">
        <v>28</v>
      </c>
      <c r="B51" s="178" t="s">
        <v>239</v>
      </c>
      <c r="C51" s="179">
        <v>1582</v>
      </c>
      <c r="D51" s="180"/>
      <c r="E51" s="181" t="s">
        <v>328</v>
      </c>
      <c r="F51" s="180">
        <f>IFERROR(IF(F$4="",0,IF($E51="kWh",VLOOKUP(F$4,'[1]4. Billing Determinants'!$B$19:$R$41,4,0)/'[1]4. Billing Determinants'!$E$41*$D51,IF($E51="kW",VLOOKUP(F$4,'[1]4. Billing Determinants'!$B$19:$R$41,5,0)/'[1]4. Billing Determinants'!$F$41*$D51,IF($E51="Non-RPP kWh",VLOOKUP(F$4,'[1]4. Billing Determinants'!$B$19:$R$41,6,0)/'[1]4. Billing Determinants'!$G$41*$D51,IF($E51="Distribution Rev.",VLOOKUP(F$4,'[1]4. Billing Determinants'!$B$19:$R$41,8,0)/'[1]4. Billing Determinants'!$I$41*$D51, VLOOKUP(F$4,'[1]4. Billing Determinants'!$B$19:$R$41,3,0)/'[1]4. Billing Determinants'!$D$41*$D51))))),0)</f>
        <v>0</v>
      </c>
      <c r="G51" s="180">
        <f>IFERROR(IF(G$4="",0,IF($E51="kWh",VLOOKUP(G$4,'[1]4. Billing Determinants'!$B$19:$R$41,4,0)/'[1]4. Billing Determinants'!$E$41*$D51,IF($E51="kW",VLOOKUP(G$4,'[1]4. Billing Determinants'!$B$19:$R$41,5,0)/'[1]4. Billing Determinants'!$F$41*$D51,IF($E51="Non-RPP kWh",VLOOKUP(G$4,'[1]4. Billing Determinants'!$B$19:$R$41,6,0)/'[1]4. Billing Determinants'!$G$41*$D51,IF($E51="Distribution Rev.",VLOOKUP(G$4,'[1]4. Billing Determinants'!$B$19:$R$41,8,0)/'[1]4. Billing Determinants'!$I$41*$D51, VLOOKUP(G$4,'[1]4. Billing Determinants'!$B$19:$R$41,3,0)/'[1]4. Billing Determinants'!$D$41*$D51))))),0)</f>
        <v>0</v>
      </c>
      <c r="H51" s="180">
        <f>IFERROR(IF(H$4="",0,IF($E51="kWh",VLOOKUP(H$4,'[1]4. Billing Determinants'!$B$19:$R$41,4,0)/'[1]4. Billing Determinants'!$E$41*$D51,IF($E51="kW",VLOOKUP(H$4,'[1]4. Billing Determinants'!$B$19:$R$41,5,0)/'[1]4. Billing Determinants'!$F$41*$D51,IF($E51="Non-RPP kWh",VLOOKUP(H$4,'[1]4. Billing Determinants'!$B$19:$R$41,6,0)/'[1]4. Billing Determinants'!$G$41*$D51,IF($E51="Distribution Rev.",VLOOKUP(H$4,'[1]4. Billing Determinants'!$B$19:$R$41,8,0)/'[1]4. Billing Determinants'!$I$41*$D51, VLOOKUP(H$4,'[1]4. Billing Determinants'!$B$19:$R$41,3,0)/'[1]4. Billing Determinants'!$D$41*$D51))))),0)</f>
        <v>0</v>
      </c>
      <c r="I51" s="180">
        <f>IFERROR(IF(I$4="",0,IF($E51="kWh",VLOOKUP(I$4,'[1]4. Billing Determinants'!$B$19:$R$41,4,0)/'[1]4. Billing Determinants'!$E$41*$D51,IF($E51="kW",VLOOKUP(I$4,'[1]4. Billing Determinants'!$B$19:$R$41,5,0)/'[1]4. Billing Determinants'!$F$41*$D51,IF($E51="Non-RPP kWh",VLOOKUP(I$4,'[1]4. Billing Determinants'!$B$19:$R$41,6,0)/'[1]4. Billing Determinants'!$G$41*$D51,IF($E51="Distribution Rev.",VLOOKUP(I$4,'[1]4. Billing Determinants'!$B$19:$R$41,8,0)/'[1]4. Billing Determinants'!$I$41*$D51, VLOOKUP(I$4,'[1]4. Billing Determinants'!$B$19:$R$41,3,0)/'[1]4. Billing Determinants'!$D$41*$D51))))),0)</f>
        <v>0</v>
      </c>
      <c r="J51" s="180">
        <f>IFERROR(IF(J$4="",0,IF($E51="kWh",VLOOKUP(J$4,'[1]4. Billing Determinants'!$B$19:$R$41,4,0)/'[1]4. Billing Determinants'!$E$41*$D51,IF($E51="kW",VLOOKUP(J$4,'[1]4. Billing Determinants'!$B$19:$R$41,5,0)/'[1]4. Billing Determinants'!$F$41*$D51,IF($E51="Non-RPP kWh",VLOOKUP(J$4,'[1]4. Billing Determinants'!$B$19:$R$41,6,0)/'[1]4. Billing Determinants'!$G$41*$D51,IF($E51="Distribution Rev.",VLOOKUP(J$4,'[1]4. Billing Determinants'!$B$19:$R$41,8,0)/'[1]4. Billing Determinants'!$I$41*$D51, VLOOKUP(J$4,'[1]4. Billing Determinants'!$B$19:$R$41,3,0)/'[1]4. Billing Determinants'!$D$41*$D51))))),0)</f>
        <v>0</v>
      </c>
      <c r="K51" s="180">
        <f>IFERROR(IF(K$4="",0,IF($E51="kWh",VLOOKUP(K$4,'[1]4. Billing Determinants'!$B$19:$R$41,4,0)/'[1]4. Billing Determinants'!$E$41*$D51,IF($E51="kW",VLOOKUP(K$4,'[1]4. Billing Determinants'!$B$19:$R$41,5,0)/'[1]4. Billing Determinants'!$F$41*$D51,IF($E51="Non-RPP kWh",VLOOKUP(K$4,'[1]4. Billing Determinants'!$B$19:$R$41,6,0)/'[1]4. Billing Determinants'!$G$41*$D51,IF($E51="Distribution Rev.",VLOOKUP(K$4,'[1]4. Billing Determinants'!$B$19:$R$41,8,0)/'[1]4. Billing Determinants'!$I$41*$D51, VLOOKUP(K$4,'[1]4. Billing Determinants'!$B$19:$R$41,3,0)/'[1]4. Billing Determinants'!$D$41*$D51))))),0)</f>
        <v>0</v>
      </c>
      <c r="L51" s="180">
        <f>IFERROR(IF(L$4="",0,IF($E51="kWh",VLOOKUP(L$4,'[1]4. Billing Determinants'!$B$19:$R$41,4,0)/'[1]4. Billing Determinants'!$E$41*$D51,IF($E51="kW",VLOOKUP(L$4,'[1]4. Billing Determinants'!$B$19:$R$41,5,0)/'[1]4. Billing Determinants'!$F$41*$D51,IF($E51="Non-RPP kWh",VLOOKUP(L$4,'[1]4. Billing Determinants'!$B$19:$R$41,6,0)/'[1]4. Billing Determinants'!$G$41*$D51,IF($E51="Distribution Rev.",VLOOKUP(L$4,'[1]4. Billing Determinants'!$B$19:$R$41,8,0)/'[1]4. Billing Determinants'!$I$41*$D51, VLOOKUP(L$4,'[1]4. Billing Determinants'!$B$19:$R$41,3,0)/'[1]4. Billing Determinants'!$D$41*$D51))))),0)</f>
        <v>0</v>
      </c>
      <c r="M51" s="180">
        <f>IFERROR(IF(M$4="",0,IF($E51="kWh",VLOOKUP(M$4,'[1]4. Billing Determinants'!$B$19:$R$41,4,0)/'[1]4. Billing Determinants'!$E$41*$D51,IF($E51="kW",VLOOKUP(M$4,'[1]4. Billing Determinants'!$B$19:$R$41,5,0)/'[1]4. Billing Determinants'!$F$41*$D51,IF($E51="Non-RPP kWh",VLOOKUP(M$4,'[1]4. Billing Determinants'!$B$19:$R$41,6,0)/'[1]4. Billing Determinants'!$G$41*$D51,IF($E51="Distribution Rev.",VLOOKUP(M$4,'[1]4. Billing Determinants'!$B$19:$R$41,8,0)/'[1]4. Billing Determinants'!$I$41*$D51, VLOOKUP(M$4,'[1]4. Billing Determinants'!$B$19:$R$41,3,0)/'[1]4. Billing Determinants'!$D$41*$D51))))),0)</f>
        <v>0</v>
      </c>
      <c r="N51" s="180">
        <f>IFERROR(IF(N$4="",0,IF($E51="kWh",VLOOKUP(N$4,'[1]4. Billing Determinants'!$B$19:$R$41,4,0)/'[1]4. Billing Determinants'!$E$41*$D51,IF($E51="kW",VLOOKUP(N$4,'[1]4. Billing Determinants'!$B$19:$R$41,5,0)/'[1]4. Billing Determinants'!$F$41*$D51,IF($E51="Non-RPP kWh",VLOOKUP(N$4,'[1]4. Billing Determinants'!$B$19:$R$41,6,0)/'[1]4. Billing Determinants'!$G$41*$D51,IF($E51="Distribution Rev.",VLOOKUP(N$4,'[1]4. Billing Determinants'!$B$19:$R$41,8,0)/'[1]4. Billing Determinants'!$I$41*$D51, VLOOKUP(N$4,'[1]4. Billing Determinants'!$B$19:$R$41,3,0)/'[1]4. Billing Determinants'!$D$41*$D51))))),0)</f>
        <v>0</v>
      </c>
      <c r="O51" s="180">
        <f>IFERROR(IF(O$4="",0,IF($E51="kWh",VLOOKUP(O$4,'[1]4. Billing Determinants'!$B$19:$R$41,4,0)/'[1]4. Billing Determinants'!$E$41*$D51,IF($E51="kW",VLOOKUP(O$4,'[1]4. Billing Determinants'!$B$19:$R$41,5,0)/'[1]4. Billing Determinants'!$F$41*$D51,IF($E51="Non-RPP kWh",VLOOKUP(O$4,'[1]4. Billing Determinants'!$B$19:$R$41,6,0)/'[1]4. Billing Determinants'!$G$41*$D51,IF($E51="Distribution Rev.",VLOOKUP(O$4,'[1]4. Billing Determinants'!$B$19:$R$41,8,0)/'[1]4. Billing Determinants'!$I$41*$D51, VLOOKUP(O$4,'[1]4. Billing Determinants'!$B$19:$R$41,3,0)/'[1]4. Billing Determinants'!$D$41*$D51))))),0)</f>
        <v>0</v>
      </c>
      <c r="P51" s="180">
        <f>IFERROR(IF(P$4="",0,IF($E51="kWh",VLOOKUP(P$4,'[1]4. Billing Determinants'!$B$19:$R$41,4,0)/'[1]4. Billing Determinants'!$E$41*$D51,IF($E51="kW",VLOOKUP(P$4,'[1]4. Billing Determinants'!$B$19:$R$41,5,0)/'[1]4. Billing Determinants'!$F$41*$D51,IF($E51="Non-RPP kWh",VLOOKUP(P$4,'[1]4. Billing Determinants'!$B$19:$R$41,6,0)/'[1]4. Billing Determinants'!$G$41*$D51,IF($E51="Distribution Rev.",VLOOKUP(P$4,'[1]4. Billing Determinants'!$B$19:$R$41,8,0)/'[1]4. Billing Determinants'!$I$41*$D51, VLOOKUP(P$4,'[1]4. Billing Determinants'!$B$19:$R$41,3,0)/'[1]4. Billing Determinants'!$D$41*$D51))))),0)</f>
        <v>0</v>
      </c>
      <c r="Q51" s="180">
        <f>IFERROR(IF(Q$4="",0,IF($E51="kWh",VLOOKUP(Q$4,'[1]4. Billing Determinants'!$B$19:$R$41,4,0)/'[1]4. Billing Determinants'!$E$41*$D51,IF($E51="kW",VLOOKUP(Q$4,'[1]4. Billing Determinants'!$B$19:$R$41,5,0)/'[1]4. Billing Determinants'!$F$41*$D51,IF($E51="Non-RPP kWh",VLOOKUP(Q$4,'[1]4. Billing Determinants'!$B$19:$R$41,6,0)/'[1]4. Billing Determinants'!$G$41*$D51,IF($E51="Distribution Rev.",VLOOKUP(Q$4,'[1]4. Billing Determinants'!$B$19:$R$41,8,0)/'[1]4. Billing Determinants'!$I$41*$D51, VLOOKUP(Q$4,'[1]4. Billing Determinants'!$B$19:$R$41,3,0)/'[1]4. Billing Determinants'!$D$41*$D51))))),0)</f>
        <v>0</v>
      </c>
      <c r="R51" s="180">
        <f>IFERROR(IF(R$4="",0,IF($E51="kWh",VLOOKUP(R$4,'[1]4. Billing Determinants'!$B$19:$R$41,4,0)/'[1]4. Billing Determinants'!$E$41*$D51,IF($E51="kW",VLOOKUP(R$4,'[1]4. Billing Determinants'!$B$19:$R$41,5,0)/'[1]4. Billing Determinants'!$F$41*$D51,IF($E51="Non-RPP kWh",VLOOKUP(R$4,'[1]4. Billing Determinants'!$B$19:$R$41,6,0)/'[1]4. Billing Determinants'!$G$41*$D51,IF($E51="Distribution Rev.",VLOOKUP(R$4,'[1]4. Billing Determinants'!$B$19:$R$41,8,0)/'[1]4. Billing Determinants'!$I$41*$D51, VLOOKUP(R$4,'[1]4. Billing Determinants'!$B$19:$R$41,3,0)/'[1]4. Billing Determinants'!$D$41*$D51))))),0)</f>
        <v>0</v>
      </c>
      <c r="S51" s="180">
        <f>IFERROR(IF(S$4="",0,IF($E51="kWh",VLOOKUP(S$4,'[1]4. Billing Determinants'!$B$19:$R$41,4,0)/'[1]4. Billing Determinants'!$E$41*$D51,IF($E51="kW",VLOOKUP(S$4,'[1]4. Billing Determinants'!$B$19:$R$41,5,0)/'[1]4. Billing Determinants'!$F$41*$D51,IF($E51="Non-RPP kWh",VLOOKUP(S$4,'[1]4. Billing Determinants'!$B$19:$R$41,6,0)/'[1]4. Billing Determinants'!$G$41*$D51,IF($E51="Distribution Rev.",VLOOKUP(S$4,'[1]4. Billing Determinants'!$B$19:$R$41,8,0)/'[1]4. Billing Determinants'!$I$41*$D51, VLOOKUP(S$4,'[1]4. Billing Determinants'!$B$19:$R$41,3,0)/'[1]4. Billing Determinants'!$D$41*$D51))))),0)</f>
        <v>0</v>
      </c>
      <c r="T51" s="180">
        <f>IFERROR(IF(T$4="",0,IF($E51="kWh",VLOOKUP(T$4,'[1]4. Billing Determinants'!$B$19:$R$41,4,0)/'[1]4. Billing Determinants'!$E$41*$D51,IF($E51="kW",VLOOKUP(T$4,'[1]4. Billing Determinants'!$B$19:$R$41,5,0)/'[1]4. Billing Determinants'!$F$41*$D51,IF($E51="Non-RPP kWh",VLOOKUP(T$4,'[1]4. Billing Determinants'!$B$19:$R$41,6,0)/'[1]4. Billing Determinants'!$G$41*$D51,IF($E51="Distribution Rev.",VLOOKUP(T$4,'[1]4. Billing Determinants'!$B$19:$R$41,8,0)/'[1]4. Billing Determinants'!$I$41*$D51, VLOOKUP(T$4,'[1]4. Billing Determinants'!$B$19:$R$41,3,0)/'[1]4. Billing Determinants'!$D$41*$D51))))),0)</f>
        <v>0</v>
      </c>
      <c r="U51" s="180">
        <f>IFERROR(IF(U$4="",0,IF($E51="kWh",VLOOKUP(U$4,'[1]4. Billing Determinants'!$B$19:$R$41,4,0)/'[1]4. Billing Determinants'!$E$41*$D51,IF($E51="kW",VLOOKUP(U$4,'[1]4. Billing Determinants'!$B$19:$R$41,5,0)/'[1]4. Billing Determinants'!$F$41*$D51,IF($E51="Non-RPP kWh",VLOOKUP(U$4,'[1]4. Billing Determinants'!$B$19:$R$41,6,0)/'[1]4. Billing Determinants'!$G$41*$D51,IF($E51="Distribution Rev.",VLOOKUP(U$4,'[1]4. Billing Determinants'!$B$19:$R$41,8,0)/'[1]4. Billing Determinants'!$I$41*$D51, VLOOKUP(U$4,'[1]4. Billing Determinants'!$B$19:$R$41,3,0)/'[1]4. Billing Determinants'!$D$41*$D51))))),0)</f>
        <v>0</v>
      </c>
      <c r="V51" s="180">
        <f>IFERROR(IF(V$4="",0,IF($E51="kWh",VLOOKUP(V$4,'[1]4. Billing Determinants'!$B$19:$R$41,4,0)/'[1]4. Billing Determinants'!$E$41*$D51,IF($E51="kW",VLOOKUP(V$4,'[1]4. Billing Determinants'!$B$19:$R$41,5,0)/'[1]4. Billing Determinants'!$F$41*$D51,IF($E51="Non-RPP kWh",VLOOKUP(V$4,'[1]4. Billing Determinants'!$B$19:$R$41,6,0)/'[1]4. Billing Determinants'!$G$41*$D51,IF($E51="Distribution Rev.",VLOOKUP(V$4,'[1]4. Billing Determinants'!$B$19:$R$41,8,0)/'[1]4. Billing Determinants'!$I$41*$D51, VLOOKUP(V$4,'[1]4. Billing Determinants'!$B$19:$R$41,3,0)/'[1]4. Billing Determinants'!$D$41*$D51))))),0)</f>
        <v>0</v>
      </c>
      <c r="W51" s="180">
        <f>IFERROR(IF(W$4="",0,IF($E51="kWh",VLOOKUP(W$4,'[1]4. Billing Determinants'!$B$19:$R$41,4,0)/'[1]4. Billing Determinants'!$E$41*$D51,IF($E51="kW",VLOOKUP(W$4,'[1]4. Billing Determinants'!$B$19:$R$41,5,0)/'[1]4. Billing Determinants'!$F$41*$D51,IF($E51="Non-RPP kWh",VLOOKUP(W$4,'[1]4. Billing Determinants'!$B$19:$R$41,6,0)/'[1]4. Billing Determinants'!$G$41*$D51,IF($E51="Distribution Rev.",VLOOKUP(W$4,'[1]4. Billing Determinants'!$B$19:$R$41,8,0)/'[1]4. Billing Determinants'!$I$41*$D51, VLOOKUP(W$4,'[1]4. Billing Determinants'!$B$19:$R$41,3,0)/'[1]4. Billing Determinants'!$D$41*$D51))))),0)</f>
        <v>0</v>
      </c>
      <c r="X51" s="180">
        <f>IFERROR(IF(X$4="",0,IF($E51="kWh",VLOOKUP(X$4,'[1]4. Billing Determinants'!$B$19:$R$41,4,0)/'[1]4. Billing Determinants'!$E$41*$D51,IF($E51="kW",VLOOKUP(X$4,'[1]4. Billing Determinants'!$B$19:$R$41,5,0)/'[1]4. Billing Determinants'!$F$41*$D51,IF($E51="Non-RPP kWh",VLOOKUP(X$4,'[1]4. Billing Determinants'!$B$19:$R$41,6,0)/'[1]4. Billing Determinants'!$G$41*$D51,IF($E51="Distribution Rev.",VLOOKUP(X$4,'[1]4. Billing Determinants'!$B$19:$R$41,8,0)/'[1]4. Billing Determinants'!$I$41*$D51, VLOOKUP(X$4,'[1]4. Billing Determinants'!$B$19:$R$41,3,0)/'[1]4. Billing Determinants'!$D$41*$D51))))),0)</f>
        <v>0</v>
      </c>
      <c r="Y51" s="180">
        <f>IFERROR(IF(Y$4="",0,IF($E51="kWh",VLOOKUP(Y$4,'[1]4. Billing Determinants'!$B$19:$R$41,4,0)/'[1]4. Billing Determinants'!$E$41*$D51,IF($E51="kW",VLOOKUP(Y$4,'[1]4. Billing Determinants'!$B$19:$R$41,5,0)/'[1]4. Billing Determinants'!$F$41*$D51,IF($E51="Non-RPP kWh",VLOOKUP(Y$4,'[1]4. Billing Determinants'!$B$19:$R$41,6,0)/'[1]4. Billing Determinants'!$G$41*$D51,IF($E51="Distribution Rev.",VLOOKUP(Y$4,'[1]4. Billing Determinants'!$B$19:$R$41,8,0)/'[1]4. Billing Determinants'!$I$41*$D51, VLOOKUP(Y$4,'[1]4. Billing Determinants'!$B$19:$R$41,3,0)/'[1]4. Billing Determinants'!$D$41*$D51))))),0)</f>
        <v>0</v>
      </c>
    </row>
    <row r="52" spans="1:25">
      <c r="A52" s="123">
        <v>29</v>
      </c>
      <c r="B52" s="178" t="s">
        <v>243</v>
      </c>
      <c r="C52" s="179">
        <v>2425</v>
      </c>
      <c r="D52" s="180"/>
      <c r="E52" s="181" t="s">
        <v>328</v>
      </c>
      <c r="F52" s="180">
        <f>IFERROR(IF(F$4="",0,IF($E52="kWh",VLOOKUP(F$4,'[1]4. Billing Determinants'!$B$19:$R$41,4,0)/'[1]4. Billing Determinants'!$E$41*$D52,IF($E52="kW",VLOOKUP(F$4,'[1]4. Billing Determinants'!$B$19:$R$41,5,0)/'[1]4. Billing Determinants'!$F$41*$D52,IF($E52="Non-RPP kWh",VLOOKUP(F$4,'[1]4. Billing Determinants'!$B$19:$R$41,6,0)/'[1]4. Billing Determinants'!$G$41*$D52,IF($E52="Distribution Rev.",VLOOKUP(F$4,'[1]4. Billing Determinants'!$B$19:$R$41,8,0)/'[1]4. Billing Determinants'!$I$41*$D52, VLOOKUP(F$4,'[1]4. Billing Determinants'!$B$19:$R$41,3,0)/'[1]4. Billing Determinants'!$D$41*$D52))))),0)</f>
        <v>0</v>
      </c>
      <c r="G52" s="180">
        <f>IFERROR(IF(G$4="",0,IF($E52="kWh",VLOOKUP(G$4,'[1]4. Billing Determinants'!$B$19:$R$41,4,0)/'[1]4. Billing Determinants'!$E$41*$D52,IF($E52="kW",VLOOKUP(G$4,'[1]4. Billing Determinants'!$B$19:$R$41,5,0)/'[1]4. Billing Determinants'!$F$41*$D52,IF($E52="Non-RPP kWh",VLOOKUP(G$4,'[1]4. Billing Determinants'!$B$19:$R$41,6,0)/'[1]4. Billing Determinants'!$G$41*$D52,IF($E52="Distribution Rev.",VLOOKUP(G$4,'[1]4. Billing Determinants'!$B$19:$R$41,8,0)/'[1]4. Billing Determinants'!$I$41*$D52, VLOOKUP(G$4,'[1]4. Billing Determinants'!$B$19:$R$41,3,0)/'[1]4. Billing Determinants'!$D$41*$D52))))),0)</f>
        <v>0</v>
      </c>
      <c r="H52" s="180">
        <f>IFERROR(IF(H$4="",0,IF($E52="kWh",VLOOKUP(H$4,'[1]4. Billing Determinants'!$B$19:$R$41,4,0)/'[1]4. Billing Determinants'!$E$41*$D52,IF($E52="kW",VLOOKUP(H$4,'[1]4. Billing Determinants'!$B$19:$R$41,5,0)/'[1]4. Billing Determinants'!$F$41*$D52,IF($E52="Non-RPP kWh",VLOOKUP(H$4,'[1]4. Billing Determinants'!$B$19:$R$41,6,0)/'[1]4. Billing Determinants'!$G$41*$D52,IF($E52="Distribution Rev.",VLOOKUP(H$4,'[1]4. Billing Determinants'!$B$19:$R$41,8,0)/'[1]4. Billing Determinants'!$I$41*$D52, VLOOKUP(H$4,'[1]4. Billing Determinants'!$B$19:$R$41,3,0)/'[1]4. Billing Determinants'!$D$41*$D52))))),0)</f>
        <v>0</v>
      </c>
      <c r="I52" s="180">
        <f>IFERROR(IF(I$4="",0,IF($E52="kWh",VLOOKUP(I$4,'[1]4. Billing Determinants'!$B$19:$R$41,4,0)/'[1]4. Billing Determinants'!$E$41*$D52,IF($E52="kW",VLOOKUP(I$4,'[1]4. Billing Determinants'!$B$19:$R$41,5,0)/'[1]4. Billing Determinants'!$F$41*$D52,IF($E52="Non-RPP kWh",VLOOKUP(I$4,'[1]4. Billing Determinants'!$B$19:$R$41,6,0)/'[1]4. Billing Determinants'!$G$41*$D52,IF($E52="Distribution Rev.",VLOOKUP(I$4,'[1]4. Billing Determinants'!$B$19:$R$41,8,0)/'[1]4. Billing Determinants'!$I$41*$D52, VLOOKUP(I$4,'[1]4. Billing Determinants'!$B$19:$R$41,3,0)/'[1]4. Billing Determinants'!$D$41*$D52))))),0)</f>
        <v>0</v>
      </c>
      <c r="J52" s="180">
        <f>IFERROR(IF(J$4="",0,IF($E52="kWh",VLOOKUP(J$4,'[1]4. Billing Determinants'!$B$19:$R$41,4,0)/'[1]4. Billing Determinants'!$E$41*$D52,IF($E52="kW",VLOOKUP(J$4,'[1]4. Billing Determinants'!$B$19:$R$41,5,0)/'[1]4. Billing Determinants'!$F$41*$D52,IF($E52="Non-RPP kWh",VLOOKUP(J$4,'[1]4. Billing Determinants'!$B$19:$R$41,6,0)/'[1]4. Billing Determinants'!$G$41*$D52,IF($E52="Distribution Rev.",VLOOKUP(J$4,'[1]4. Billing Determinants'!$B$19:$R$41,8,0)/'[1]4. Billing Determinants'!$I$41*$D52, VLOOKUP(J$4,'[1]4. Billing Determinants'!$B$19:$R$41,3,0)/'[1]4. Billing Determinants'!$D$41*$D52))))),0)</f>
        <v>0</v>
      </c>
      <c r="K52" s="180">
        <f>IFERROR(IF(K$4="",0,IF($E52="kWh",VLOOKUP(K$4,'[1]4. Billing Determinants'!$B$19:$R$41,4,0)/'[1]4. Billing Determinants'!$E$41*$D52,IF($E52="kW",VLOOKUP(K$4,'[1]4. Billing Determinants'!$B$19:$R$41,5,0)/'[1]4. Billing Determinants'!$F$41*$D52,IF($E52="Non-RPP kWh",VLOOKUP(K$4,'[1]4. Billing Determinants'!$B$19:$R$41,6,0)/'[1]4. Billing Determinants'!$G$41*$D52,IF($E52="Distribution Rev.",VLOOKUP(K$4,'[1]4. Billing Determinants'!$B$19:$R$41,8,0)/'[1]4. Billing Determinants'!$I$41*$D52, VLOOKUP(K$4,'[1]4. Billing Determinants'!$B$19:$R$41,3,0)/'[1]4. Billing Determinants'!$D$41*$D52))))),0)</f>
        <v>0</v>
      </c>
      <c r="L52" s="180">
        <f>IFERROR(IF(L$4="",0,IF($E52="kWh",VLOOKUP(L$4,'[1]4. Billing Determinants'!$B$19:$R$41,4,0)/'[1]4. Billing Determinants'!$E$41*$D52,IF($E52="kW",VLOOKUP(L$4,'[1]4. Billing Determinants'!$B$19:$R$41,5,0)/'[1]4. Billing Determinants'!$F$41*$D52,IF($E52="Non-RPP kWh",VLOOKUP(L$4,'[1]4. Billing Determinants'!$B$19:$R$41,6,0)/'[1]4. Billing Determinants'!$G$41*$D52,IF($E52="Distribution Rev.",VLOOKUP(L$4,'[1]4. Billing Determinants'!$B$19:$R$41,8,0)/'[1]4. Billing Determinants'!$I$41*$D52, VLOOKUP(L$4,'[1]4. Billing Determinants'!$B$19:$R$41,3,0)/'[1]4. Billing Determinants'!$D$41*$D52))))),0)</f>
        <v>0</v>
      </c>
      <c r="M52" s="180">
        <f>IFERROR(IF(M$4="",0,IF($E52="kWh",VLOOKUP(M$4,'[1]4. Billing Determinants'!$B$19:$R$41,4,0)/'[1]4. Billing Determinants'!$E$41*$D52,IF($E52="kW",VLOOKUP(M$4,'[1]4. Billing Determinants'!$B$19:$R$41,5,0)/'[1]4. Billing Determinants'!$F$41*$D52,IF($E52="Non-RPP kWh",VLOOKUP(M$4,'[1]4. Billing Determinants'!$B$19:$R$41,6,0)/'[1]4. Billing Determinants'!$G$41*$D52,IF($E52="Distribution Rev.",VLOOKUP(M$4,'[1]4. Billing Determinants'!$B$19:$R$41,8,0)/'[1]4. Billing Determinants'!$I$41*$D52, VLOOKUP(M$4,'[1]4. Billing Determinants'!$B$19:$R$41,3,0)/'[1]4. Billing Determinants'!$D$41*$D52))))),0)</f>
        <v>0</v>
      </c>
      <c r="N52" s="180">
        <f>IFERROR(IF(N$4="",0,IF($E52="kWh",VLOOKUP(N$4,'[1]4. Billing Determinants'!$B$19:$R$41,4,0)/'[1]4. Billing Determinants'!$E$41*$D52,IF($E52="kW",VLOOKUP(N$4,'[1]4. Billing Determinants'!$B$19:$R$41,5,0)/'[1]4. Billing Determinants'!$F$41*$D52,IF($E52="Non-RPP kWh",VLOOKUP(N$4,'[1]4. Billing Determinants'!$B$19:$R$41,6,0)/'[1]4. Billing Determinants'!$G$41*$D52,IF($E52="Distribution Rev.",VLOOKUP(N$4,'[1]4. Billing Determinants'!$B$19:$R$41,8,0)/'[1]4. Billing Determinants'!$I$41*$D52, VLOOKUP(N$4,'[1]4. Billing Determinants'!$B$19:$R$41,3,0)/'[1]4. Billing Determinants'!$D$41*$D52))))),0)</f>
        <v>0</v>
      </c>
      <c r="O52" s="180">
        <f>IFERROR(IF(O$4="",0,IF($E52="kWh",VLOOKUP(O$4,'[1]4. Billing Determinants'!$B$19:$R$41,4,0)/'[1]4. Billing Determinants'!$E$41*$D52,IF($E52="kW",VLOOKUP(O$4,'[1]4. Billing Determinants'!$B$19:$R$41,5,0)/'[1]4. Billing Determinants'!$F$41*$D52,IF($E52="Non-RPP kWh",VLOOKUP(O$4,'[1]4. Billing Determinants'!$B$19:$R$41,6,0)/'[1]4. Billing Determinants'!$G$41*$D52,IF($E52="Distribution Rev.",VLOOKUP(O$4,'[1]4. Billing Determinants'!$B$19:$R$41,8,0)/'[1]4. Billing Determinants'!$I$41*$D52, VLOOKUP(O$4,'[1]4. Billing Determinants'!$B$19:$R$41,3,0)/'[1]4. Billing Determinants'!$D$41*$D52))))),0)</f>
        <v>0</v>
      </c>
      <c r="P52" s="180">
        <f>IFERROR(IF(P$4="",0,IF($E52="kWh",VLOOKUP(P$4,'[1]4. Billing Determinants'!$B$19:$R$41,4,0)/'[1]4. Billing Determinants'!$E$41*$D52,IF($E52="kW",VLOOKUP(P$4,'[1]4. Billing Determinants'!$B$19:$R$41,5,0)/'[1]4. Billing Determinants'!$F$41*$D52,IF($E52="Non-RPP kWh",VLOOKUP(P$4,'[1]4. Billing Determinants'!$B$19:$R$41,6,0)/'[1]4. Billing Determinants'!$G$41*$D52,IF($E52="Distribution Rev.",VLOOKUP(P$4,'[1]4. Billing Determinants'!$B$19:$R$41,8,0)/'[1]4. Billing Determinants'!$I$41*$D52, VLOOKUP(P$4,'[1]4. Billing Determinants'!$B$19:$R$41,3,0)/'[1]4. Billing Determinants'!$D$41*$D52))))),0)</f>
        <v>0</v>
      </c>
      <c r="Q52" s="180">
        <f>IFERROR(IF(Q$4="",0,IF($E52="kWh",VLOOKUP(Q$4,'[1]4. Billing Determinants'!$B$19:$R$41,4,0)/'[1]4. Billing Determinants'!$E$41*$D52,IF($E52="kW",VLOOKUP(Q$4,'[1]4. Billing Determinants'!$B$19:$R$41,5,0)/'[1]4. Billing Determinants'!$F$41*$D52,IF($E52="Non-RPP kWh",VLOOKUP(Q$4,'[1]4. Billing Determinants'!$B$19:$R$41,6,0)/'[1]4. Billing Determinants'!$G$41*$D52,IF($E52="Distribution Rev.",VLOOKUP(Q$4,'[1]4. Billing Determinants'!$B$19:$R$41,8,0)/'[1]4. Billing Determinants'!$I$41*$D52, VLOOKUP(Q$4,'[1]4. Billing Determinants'!$B$19:$R$41,3,0)/'[1]4. Billing Determinants'!$D$41*$D52))))),0)</f>
        <v>0</v>
      </c>
      <c r="R52" s="180">
        <f>IFERROR(IF(R$4="",0,IF($E52="kWh",VLOOKUP(R$4,'[1]4. Billing Determinants'!$B$19:$R$41,4,0)/'[1]4. Billing Determinants'!$E$41*$D52,IF($E52="kW",VLOOKUP(R$4,'[1]4. Billing Determinants'!$B$19:$R$41,5,0)/'[1]4. Billing Determinants'!$F$41*$D52,IF($E52="Non-RPP kWh",VLOOKUP(R$4,'[1]4. Billing Determinants'!$B$19:$R$41,6,0)/'[1]4. Billing Determinants'!$G$41*$D52,IF($E52="Distribution Rev.",VLOOKUP(R$4,'[1]4. Billing Determinants'!$B$19:$R$41,8,0)/'[1]4. Billing Determinants'!$I$41*$D52, VLOOKUP(R$4,'[1]4. Billing Determinants'!$B$19:$R$41,3,0)/'[1]4. Billing Determinants'!$D$41*$D52))))),0)</f>
        <v>0</v>
      </c>
      <c r="S52" s="180">
        <f>IFERROR(IF(S$4="",0,IF($E52="kWh",VLOOKUP(S$4,'[1]4. Billing Determinants'!$B$19:$R$41,4,0)/'[1]4. Billing Determinants'!$E$41*$D52,IF($E52="kW",VLOOKUP(S$4,'[1]4. Billing Determinants'!$B$19:$R$41,5,0)/'[1]4. Billing Determinants'!$F$41*$D52,IF($E52="Non-RPP kWh",VLOOKUP(S$4,'[1]4. Billing Determinants'!$B$19:$R$41,6,0)/'[1]4. Billing Determinants'!$G$41*$D52,IF($E52="Distribution Rev.",VLOOKUP(S$4,'[1]4. Billing Determinants'!$B$19:$R$41,8,0)/'[1]4. Billing Determinants'!$I$41*$D52, VLOOKUP(S$4,'[1]4. Billing Determinants'!$B$19:$R$41,3,0)/'[1]4. Billing Determinants'!$D$41*$D52))))),0)</f>
        <v>0</v>
      </c>
      <c r="T52" s="180">
        <f>IFERROR(IF(T$4="",0,IF($E52="kWh",VLOOKUP(T$4,'[1]4. Billing Determinants'!$B$19:$R$41,4,0)/'[1]4. Billing Determinants'!$E$41*$D52,IF($E52="kW",VLOOKUP(T$4,'[1]4. Billing Determinants'!$B$19:$R$41,5,0)/'[1]4. Billing Determinants'!$F$41*$D52,IF($E52="Non-RPP kWh",VLOOKUP(T$4,'[1]4. Billing Determinants'!$B$19:$R$41,6,0)/'[1]4. Billing Determinants'!$G$41*$D52,IF($E52="Distribution Rev.",VLOOKUP(T$4,'[1]4. Billing Determinants'!$B$19:$R$41,8,0)/'[1]4. Billing Determinants'!$I$41*$D52, VLOOKUP(T$4,'[1]4. Billing Determinants'!$B$19:$R$41,3,0)/'[1]4. Billing Determinants'!$D$41*$D52))))),0)</f>
        <v>0</v>
      </c>
      <c r="U52" s="180">
        <f>IFERROR(IF(U$4="",0,IF($E52="kWh",VLOOKUP(U$4,'[1]4. Billing Determinants'!$B$19:$R$41,4,0)/'[1]4. Billing Determinants'!$E$41*$D52,IF($E52="kW",VLOOKUP(U$4,'[1]4. Billing Determinants'!$B$19:$R$41,5,0)/'[1]4. Billing Determinants'!$F$41*$D52,IF($E52="Non-RPP kWh",VLOOKUP(U$4,'[1]4. Billing Determinants'!$B$19:$R$41,6,0)/'[1]4. Billing Determinants'!$G$41*$D52,IF($E52="Distribution Rev.",VLOOKUP(U$4,'[1]4. Billing Determinants'!$B$19:$R$41,8,0)/'[1]4. Billing Determinants'!$I$41*$D52, VLOOKUP(U$4,'[1]4. Billing Determinants'!$B$19:$R$41,3,0)/'[1]4. Billing Determinants'!$D$41*$D52))))),0)</f>
        <v>0</v>
      </c>
      <c r="V52" s="180">
        <f>IFERROR(IF(V$4="",0,IF($E52="kWh",VLOOKUP(V$4,'[1]4. Billing Determinants'!$B$19:$R$41,4,0)/'[1]4. Billing Determinants'!$E$41*$D52,IF($E52="kW",VLOOKUP(V$4,'[1]4. Billing Determinants'!$B$19:$R$41,5,0)/'[1]4. Billing Determinants'!$F$41*$D52,IF($E52="Non-RPP kWh",VLOOKUP(V$4,'[1]4. Billing Determinants'!$B$19:$R$41,6,0)/'[1]4. Billing Determinants'!$G$41*$D52,IF($E52="Distribution Rev.",VLOOKUP(V$4,'[1]4. Billing Determinants'!$B$19:$R$41,8,0)/'[1]4. Billing Determinants'!$I$41*$D52, VLOOKUP(V$4,'[1]4. Billing Determinants'!$B$19:$R$41,3,0)/'[1]4. Billing Determinants'!$D$41*$D52))))),0)</f>
        <v>0</v>
      </c>
      <c r="W52" s="180">
        <f>IFERROR(IF(W$4="",0,IF($E52="kWh",VLOOKUP(W$4,'[1]4. Billing Determinants'!$B$19:$R$41,4,0)/'[1]4. Billing Determinants'!$E$41*$D52,IF($E52="kW",VLOOKUP(W$4,'[1]4. Billing Determinants'!$B$19:$R$41,5,0)/'[1]4. Billing Determinants'!$F$41*$D52,IF($E52="Non-RPP kWh",VLOOKUP(W$4,'[1]4. Billing Determinants'!$B$19:$R$41,6,0)/'[1]4. Billing Determinants'!$G$41*$D52,IF($E52="Distribution Rev.",VLOOKUP(W$4,'[1]4. Billing Determinants'!$B$19:$R$41,8,0)/'[1]4. Billing Determinants'!$I$41*$D52, VLOOKUP(W$4,'[1]4. Billing Determinants'!$B$19:$R$41,3,0)/'[1]4. Billing Determinants'!$D$41*$D52))))),0)</f>
        <v>0</v>
      </c>
      <c r="X52" s="180">
        <f>IFERROR(IF(X$4="",0,IF($E52="kWh",VLOOKUP(X$4,'[1]4. Billing Determinants'!$B$19:$R$41,4,0)/'[1]4. Billing Determinants'!$E$41*$D52,IF($E52="kW",VLOOKUP(X$4,'[1]4. Billing Determinants'!$B$19:$R$41,5,0)/'[1]4. Billing Determinants'!$F$41*$D52,IF($E52="Non-RPP kWh",VLOOKUP(X$4,'[1]4. Billing Determinants'!$B$19:$R$41,6,0)/'[1]4. Billing Determinants'!$G$41*$D52,IF($E52="Distribution Rev.",VLOOKUP(X$4,'[1]4. Billing Determinants'!$B$19:$R$41,8,0)/'[1]4. Billing Determinants'!$I$41*$D52, VLOOKUP(X$4,'[1]4. Billing Determinants'!$B$19:$R$41,3,0)/'[1]4. Billing Determinants'!$D$41*$D52))))),0)</f>
        <v>0</v>
      </c>
      <c r="Y52" s="180">
        <f>IFERROR(IF(Y$4="",0,IF($E52="kWh",VLOOKUP(Y$4,'[1]4. Billing Determinants'!$B$19:$R$41,4,0)/'[1]4. Billing Determinants'!$E$41*$D52,IF($E52="kW",VLOOKUP(Y$4,'[1]4. Billing Determinants'!$B$19:$R$41,5,0)/'[1]4. Billing Determinants'!$F$41*$D52,IF($E52="Non-RPP kWh",VLOOKUP(Y$4,'[1]4. Billing Determinants'!$B$19:$R$41,6,0)/'[1]4. Billing Determinants'!$G$41*$D52,IF($E52="Distribution Rev.",VLOOKUP(Y$4,'[1]4. Billing Determinants'!$B$19:$R$41,8,0)/'[1]4. Billing Determinants'!$I$41*$D52, VLOOKUP(Y$4,'[1]4. Billing Determinants'!$B$19:$R$41,3,0)/'[1]4. Billing Determinants'!$D$41*$D52))))),0)</f>
        <v>0</v>
      </c>
    </row>
    <row r="53" spans="1:25" s="117" customFormat="1">
      <c r="A53" s="123">
        <v>30</v>
      </c>
      <c r="B53" s="187" t="s">
        <v>348</v>
      </c>
      <c r="C53" s="195"/>
      <c r="D53" s="188">
        <f>SUM(D22:D52)</f>
        <v>0</v>
      </c>
      <c r="E53" s="195"/>
      <c r="F53" s="188">
        <f t="shared" ref="F53:Y53" si="1">SUM(F22:F52)</f>
        <v>0</v>
      </c>
      <c r="G53" s="188">
        <f t="shared" si="1"/>
        <v>0</v>
      </c>
      <c r="H53" s="188">
        <f t="shared" si="1"/>
        <v>0</v>
      </c>
      <c r="I53" s="188">
        <f t="shared" si="1"/>
        <v>0</v>
      </c>
      <c r="J53" s="188">
        <f t="shared" si="1"/>
        <v>0</v>
      </c>
      <c r="K53" s="188">
        <f t="shared" si="1"/>
        <v>0</v>
      </c>
      <c r="L53" s="188">
        <f t="shared" si="1"/>
        <v>0</v>
      </c>
      <c r="M53" s="188">
        <f t="shared" si="1"/>
        <v>0</v>
      </c>
      <c r="N53" s="188">
        <f t="shared" si="1"/>
        <v>0</v>
      </c>
      <c r="O53" s="188">
        <f t="shared" si="1"/>
        <v>0</v>
      </c>
      <c r="P53" s="188">
        <f t="shared" si="1"/>
        <v>0</v>
      </c>
      <c r="Q53" s="188">
        <f t="shared" si="1"/>
        <v>0</v>
      </c>
      <c r="R53" s="188">
        <f t="shared" si="1"/>
        <v>0</v>
      </c>
      <c r="S53" s="188">
        <f t="shared" si="1"/>
        <v>0</v>
      </c>
      <c r="T53" s="188">
        <f t="shared" si="1"/>
        <v>0</v>
      </c>
      <c r="U53" s="188">
        <f t="shared" si="1"/>
        <v>0</v>
      </c>
      <c r="V53" s="188">
        <f t="shared" si="1"/>
        <v>0</v>
      </c>
      <c r="W53" s="188">
        <f t="shared" si="1"/>
        <v>0</v>
      </c>
      <c r="X53" s="188">
        <f t="shared" si="1"/>
        <v>0</v>
      </c>
      <c r="Y53" s="188">
        <f t="shared" si="1"/>
        <v>0</v>
      </c>
    </row>
    <row r="54" spans="1:25">
      <c r="A54" s="123">
        <v>31</v>
      </c>
      <c r="B54" s="117"/>
      <c r="C54" s="175"/>
      <c r="D54" s="196"/>
      <c r="E54" s="197"/>
      <c r="F54" s="196"/>
      <c r="G54" s="196"/>
      <c r="H54" s="196"/>
      <c r="I54" s="196"/>
      <c r="J54" s="196"/>
      <c r="K54" s="196"/>
      <c r="L54" s="196"/>
      <c r="M54" s="196"/>
      <c r="N54" s="196"/>
      <c r="O54" s="196"/>
      <c r="P54" s="196"/>
      <c r="Q54" s="196"/>
      <c r="R54" s="196"/>
      <c r="S54" s="196"/>
      <c r="T54" s="196"/>
      <c r="U54" s="196"/>
      <c r="V54" s="196"/>
      <c r="W54" s="196"/>
      <c r="X54" s="196"/>
      <c r="Y54" s="196"/>
    </row>
    <row r="55" spans="1:25" ht="26.45">
      <c r="A55" s="123">
        <v>32</v>
      </c>
      <c r="B55" s="198" t="s">
        <v>349</v>
      </c>
      <c r="C55" s="95">
        <v>1592</v>
      </c>
      <c r="D55" s="180"/>
      <c r="E55" s="181" t="s">
        <v>328</v>
      </c>
      <c r="F55" s="180">
        <f>IFERROR(IF(F$4="",0,IF($E55="kWh",VLOOKUP(F$4,'[1]4. Billing Determinants'!$B$19:$R$41,4,0)/'[1]4. Billing Determinants'!$E$41*$D55,IF($E55="kW",VLOOKUP(F$4,'[1]4. Billing Determinants'!$B$19:$R$41,5,0)/'[1]4. Billing Determinants'!$F$41*$D55,IF($E55="Non-RPP kWh",VLOOKUP(F$4,'[1]4. Billing Determinants'!$B$19:$R$41,6,0)/'[1]4. Billing Determinants'!$G$41*$D55,IF($E55="Distribution Rev.",VLOOKUP(F$4,'[1]4. Billing Determinants'!$B$19:$R$41,8,0)/'[1]4. Billing Determinants'!$I$41*$D55, VLOOKUP(F$4,'[1]4. Billing Determinants'!$B$19:$R$41,3,0)/'[1]4. Billing Determinants'!$D$41*$D55))))),0)</f>
        <v>0</v>
      </c>
      <c r="G55" s="180">
        <f>IFERROR(IF(G$4="",0,IF($E55="kWh",VLOOKUP(G$4,'[1]4. Billing Determinants'!$B$19:$R$41,4,0)/'[1]4. Billing Determinants'!$E$41*$D55,IF($E55="kW",VLOOKUP(G$4,'[1]4. Billing Determinants'!$B$19:$R$41,5,0)/'[1]4. Billing Determinants'!$F$41*$D55,IF($E55="Non-RPP kWh",VLOOKUP(G$4,'[1]4. Billing Determinants'!$B$19:$R$41,6,0)/'[1]4. Billing Determinants'!$G$41*$D55,IF($E55="Distribution Rev.",VLOOKUP(G$4,'[1]4. Billing Determinants'!$B$19:$R$41,8,0)/'[1]4. Billing Determinants'!$I$41*$D55, VLOOKUP(G$4,'[1]4. Billing Determinants'!$B$19:$R$41,3,0)/'[1]4. Billing Determinants'!$D$41*$D55))))),0)</f>
        <v>0</v>
      </c>
      <c r="H55" s="180">
        <f>IFERROR(IF(H$4="",0,IF($E55="kWh",VLOOKUP(H$4,'[1]4. Billing Determinants'!$B$19:$R$41,4,0)/'[1]4. Billing Determinants'!$E$41*$D55,IF($E55="kW",VLOOKUP(H$4,'[1]4. Billing Determinants'!$B$19:$R$41,5,0)/'[1]4. Billing Determinants'!$F$41*$D55,IF($E55="Non-RPP kWh",VLOOKUP(H$4,'[1]4. Billing Determinants'!$B$19:$R$41,6,0)/'[1]4. Billing Determinants'!$G$41*$D55,IF($E55="Distribution Rev.",VLOOKUP(H$4,'[1]4. Billing Determinants'!$B$19:$R$41,8,0)/'[1]4. Billing Determinants'!$I$41*$D55, VLOOKUP(H$4,'[1]4. Billing Determinants'!$B$19:$R$41,3,0)/'[1]4. Billing Determinants'!$D$41*$D55))))),0)</f>
        <v>0</v>
      </c>
      <c r="I55" s="180">
        <f>IFERROR(IF(I$4="",0,IF($E55="kWh",VLOOKUP(I$4,'[1]4. Billing Determinants'!$B$19:$R$41,4,0)/'[1]4. Billing Determinants'!$E$41*$D55,IF($E55="kW",VLOOKUP(I$4,'[1]4. Billing Determinants'!$B$19:$R$41,5,0)/'[1]4. Billing Determinants'!$F$41*$D55,IF($E55="Non-RPP kWh",VLOOKUP(I$4,'[1]4. Billing Determinants'!$B$19:$R$41,6,0)/'[1]4. Billing Determinants'!$G$41*$D55,IF($E55="Distribution Rev.",VLOOKUP(I$4,'[1]4. Billing Determinants'!$B$19:$R$41,8,0)/'[1]4. Billing Determinants'!$I$41*$D55, VLOOKUP(I$4,'[1]4. Billing Determinants'!$B$19:$R$41,3,0)/'[1]4. Billing Determinants'!$D$41*$D55))))),0)</f>
        <v>0</v>
      </c>
      <c r="J55" s="180">
        <f>IFERROR(IF(J$4="",0,IF($E55="kWh",VLOOKUP(J$4,'[1]4. Billing Determinants'!$B$19:$R$41,4,0)/'[1]4. Billing Determinants'!$E$41*$D55,IF($E55="kW",VLOOKUP(J$4,'[1]4. Billing Determinants'!$B$19:$R$41,5,0)/'[1]4. Billing Determinants'!$F$41*$D55,IF($E55="Non-RPP kWh",VLOOKUP(J$4,'[1]4. Billing Determinants'!$B$19:$R$41,6,0)/'[1]4. Billing Determinants'!$G$41*$D55,IF($E55="Distribution Rev.",VLOOKUP(J$4,'[1]4. Billing Determinants'!$B$19:$R$41,8,0)/'[1]4. Billing Determinants'!$I$41*$D55, VLOOKUP(J$4,'[1]4. Billing Determinants'!$B$19:$R$41,3,0)/'[1]4. Billing Determinants'!$D$41*$D55))))),0)</f>
        <v>0</v>
      </c>
      <c r="K55" s="180">
        <f>IFERROR(IF(K$4="",0,IF($E55="kWh",VLOOKUP(K$4,'[1]4. Billing Determinants'!$B$19:$R$41,4,0)/'[1]4. Billing Determinants'!$E$41*$D55,IF($E55="kW",VLOOKUP(K$4,'[1]4. Billing Determinants'!$B$19:$R$41,5,0)/'[1]4. Billing Determinants'!$F$41*$D55,IF($E55="Non-RPP kWh",VLOOKUP(K$4,'[1]4. Billing Determinants'!$B$19:$R$41,6,0)/'[1]4. Billing Determinants'!$G$41*$D55,IF($E55="Distribution Rev.",VLOOKUP(K$4,'[1]4. Billing Determinants'!$B$19:$R$41,8,0)/'[1]4. Billing Determinants'!$I$41*$D55, VLOOKUP(K$4,'[1]4. Billing Determinants'!$B$19:$R$41,3,0)/'[1]4. Billing Determinants'!$D$41*$D55))))),0)</f>
        <v>0</v>
      </c>
      <c r="L55" s="180">
        <f>IFERROR(IF(L$4="",0,IF($E55="kWh",VLOOKUP(L$4,'[1]4. Billing Determinants'!$B$19:$R$41,4,0)/'[1]4. Billing Determinants'!$E$41*$D55,IF($E55="kW",VLOOKUP(L$4,'[1]4. Billing Determinants'!$B$19:$R$41,5,0)/'[1]4. Billing Determinants'!$F$41*$D55,IF($E55="Non-RPP kWh",VLOOKUP(L$4,'[1]4. Billing Determinants'!$B$19:$R$41,6,0)/'[1]4. Billing Determinants'!$G$41*$D55,IF($E55="Distribution Rev.",VLOOKUP(L$4,'[1]4. Billing Determinants'!$B$19:$R$41,8,0)/'[1]4. Billing Determinants'!$I$41*$D55, VLOOKUP(L$4,'[1]4. Billing Determinants'!$B$19:$R$41,3,0)/'[1]4. Billing Determinants'!$D$41*$D55))))),0)</f>
        <v>0</v>
      </c>
      <c r="M55" s="180">
        <f>IFERROR(IF(M$4="",0,IF($E55="kWh",VLOOKUP(M$4,'[1]4. Billing Determinants'!$B$19:$R$41,4,0)/'[1]4. Billing Determinants'!$E$41*$D55,IF($E55="kW",VLOOKUP(M$4,'[1]4. Billing Determinants'!$B$19:$R$41,5,0)/'[1]4. Billing Determinants'!$F$41*$D55,IF($E55="Non-RPP kWh",VLOOKUP(M$4,'[1]4. Billing Determinants'!$B$19:$R$41,6,0)/'[1]4. Billing Determinants'!$G$41*$D55,IF($E55="Distribution Rev.",VLOOKUP(M$4,'[1]4. Billing Determinants'!$B$19:$R$41,8,0)/'[1]4. Billing Determinants'!$I$41*$D55, VLOOKUP(M$4,'[1]4. Billing Determinants'!$B$19:$R$41,3,0)/'[1]4. Billing Determinants'!$D$41*$D55))))),0)</f>
        <v>0</v>
      </c>
      <c r="N55" s="180">
        <f>IFERROR(IF(N$4="",0,IF($E55="kWh",VLOOKUP(N$4,'[1]4. Billing Determinants'!$B$19:$R$41,4,0)/'[1]4. Billing Determinants'!$E$41*$D55,IF($E55="kW",VLOOKUP(N$4,'[1]4. Billing Determinants'!$B$19:$R$41,5,0)/'[1]4. Billing Determinants'!$F$41*$D55,IF($E55="Non-RPP kWh",VLOOKUP(N$4,'[1]4. Billing Determinants'!$B$19:$R$41,6,0)/'[1]4. Billing Determinants'!$G$41*$D55,IF($E55="Distribution Rev.",VLOOKUP(N$4,'[1]4. Billing Determinants'!$B$19:$R$41,8,0)/'[1]4. Billing Determinants'!$I$41*$D55, VLOOKUP(N$4,'[1]4. Billing Determinants'!$B$19:$R$41,3,0)/'[1]4. Billing Determinants'!$D$41*$D55))))),0)</f>
        <v>0</v>
      </c>
      <c r="O55" s="180">
        <f>IFERROR(IF(O$4="",0,IF($E55="kWh",VLOOKUP(O$4,'[1]4. Billing Determinants'!$B$19:$R$41,4,0)/'[1]4. Billing Determinants'!$E$41*$D55,IF($E55="kW",VLOOKUP(O$4,'[1]4. Billing Determinants'!$B$19:$R$41,5,0)/'[1]4. Billing Determinants'!$F$41*$D55,IF($E55="Non-RPP kWh",VLOOKUP(O$4,'[1]4. Billing Determinants'!$B$19:$R$41,6,0)/'[1]4. Billing Determinants'!$G$41*$D55,IF($E55="Distribution Rev.",VLOOKUP(O$4,'[1]4. Billing Determinants'!$B$19:$R$41,8,0)/'[1]4. Billing Determinants'!$I$41*$D55, VLOOKUP(O$4,'[1]4. Billing Determinants'!$B$19:$R$41,3,0)/'[1]4. Billing Determinants'!$D$41*$D55))))),0)</f>
        <v>0</v>
      </c>
      <c r="P55" s="180">
        <f>IFERROR(IF(P$4="",0,IF($E55="kWh",VLOOKUP(P$4,'[1]4. Billing Determinants'!$B$19:$R$41,4,0)/'[1]4. Billing Determinants'!$E$41*$D55,IF($E55="kW",VLOOKUP(P$4,'[1]4. Billing Determinants'!$B$19:$R$41,5,0)/'[1]4. Billing Determinants'!$F$41*$D55,IF($E55="Non-RPP kWh",VLOOKUP(P$4,'[1]4. Billing Determinants'!$B$19:$R$41,6,0)/'[1]4. Billing Determinants'!$G$41*$D55,IF($E55="Distribution Rev.",VLOOKUP(P$4,'[1]4. Billing Determinants'!$B$19:$R$41,8,0)/'[1]4. Billing Determinants'!$I$41*$D55, VLOOKUP(P$4,'[1]4. Billing Determinants'!$B$19:$R$41,3,0)/'[1]4. Billing Determinants'!$D$41*$D55))))),0)</f>
        <v>0</v>
      </c>
      <c r="Q55" s="180">
        <f>IFERROR(IF(Q$4="",0,IF($E55="kWh",VLOOKUP(Q$4,'[1]4. Billing Determinants'!$B$19:$R$41,4,0)/'[1]4. Billing Determinants'!$E$41*$D55,IF($E55="kW",VLOOKUP(Q$4,'[1]4. Billing Determinants'!$B$19:$R$41,5,0)/'[1]4. Billing Determinants'!$F$41*$D55,IF($E55="Non-RPP kWh",VLOOKUP(Q$4,'[1]4. Billing Determinants'!$B$19:$R$41,6,0)/'[1]4. Billing Determinants'!$G$41*$D55,IF($E55="Distribution Rev.",VLOOKUP(Q$4,'[1]4. Billing Determinants'!$B$19:$R$41,8,0)/'[1]4. Billing Determinants'!$I$41*$D55, VLOOKUP(Q$4,'[1]4. Billing Determinants'!$B$19:$R$41,3,0)/'[1]4. Billing Determinants'!$D$41*$D55))))),0)</f>
        <v>0</v>
      </c>
      <c r="R55" s="180">
        <f>IFERROR(IF(R$4="",0,IF($E55="kWh",VLOOKUP(R$4,'[1]4. Billing Determinants'!$B$19:$R$41,4,0)/'[1]4. Billing Determinants'!$E$41*$D55,IF($E55="kW",VLOOKUP(R$4,'[1]4. Billing Determinants'!$B$19:$R$41,5,0)/'[1]4. Billing Determinants'!$F$41*$D55,IF($E55="Non-RPP kWh",VLOOKUP(R$4,'[1]4. Billing Determinants'!$B$19:$R$41,6,0)/'[1]4. Billing Determinants'!$G$41*$D55,IF($E55="Distribution Rev.",VLOOKUP(R$4,'[1]4. Billing Determinants'!$B$19:$R$41,8,0)/'[1]4. Billing Determinants'!$I$41*$D55, VLOOKUP(R$4,'[1]4. Billing Determinants'!$B$19:$R$41,3,0)/'[1]4. Billing Determinants'!$D$41*$D55))))),0)</f>
        <v>0</v>
      </c>
      <c r="S55" s="180">
        <f>IFERROR(IF(S$4="",0,IF($E55="kWh",VLOOKUP(S$4,'[1]4. Billing Determinants'!$B$19:$R$41,4,0)/'[1]4. Billing Determinants'!$E$41*$D55,IF($E55="kW",VLOOKUP(S$4,'[1]4. Billing Determinants'!$B$19:$R$41,5,0)/'[1]4. Billing Determinants'!$F$41*$D55,IF($E55="Non-RPP kWh",VLOOKUP(S$4,'[1]4. Billing Determinants'!$B$19:$R$41,6,0)/'[1]4. Billing Determinants'!$G$41*$D55,IF($E55="Distribution Rev.",VLOOKUP(S$4,'[1]4. Billing Determinants'!$B$19:$R$41,8,0)/'[1]4. Billing Determinants'!$I$41*$D55, VLOOKUP(S$4,'[1]4. Billing Determinants'!$B$19:$R$41,3,0)/'[1]4. Billing Determinants'!$D$41*$D55))))),0)</f>
        <v>0</v>
      </c>
      <c r="T55" s="180">
        <f>IFERROR(IF(T$4="",0,IF($E55="kWh",VLOOKUP(T$4,'[1]4. Billing Determinants'!$B$19:$R$41,4,0)/'[1]4. Billing Determinants'!$E$41*$D55,IF($E55="kW",VLOOKUP(T$4,'[1]4. Billing Determinants'!$B$19:$R$41,5,0)/'[1]4. Billing Determinants'!$F$41*$D55,IF($E55="Non-RPP kWh",VLOOKUP(T$4,'[1]4. Billing Determinants'!$B$19:$R$41,6,0)/'[1]4. Billing Determinants'!$G$41*$D55,IF($E55="Distribution Rev.",VLOOKUP(T$4,'[1]4. Billing Determinants'!$B$19:$R$41,8,0)/'[1]4. Billing Determinants'!$I$41*$D55, VLOOKUP(T$4,'[1]4. Billing Determinants'!$B$19:$R$41,3,0)/'[1]4. Billing Determinants'!$D$41*$D55))))),0)</f>
        <v>0</v>
      </c>
      <c r="U55" s="180">
        <f>IFERROR(IF(U$4="",0,IF($E55="kWh",VLOOKUP(U$4,'[1]4. Billing Determinants'!$B$19:$R$41,4,0)/'[1]4. Billing Determinants'!$E$41*$D55,IF($E55="kW",VLOOKUP(U$4,'[1]4. Billing Determinants'!$B$19:$R$41,5,0)/'[1]4. Billing Determinants'!$F$41*$D55,IF($E55="Non-RPP kWh",VLOOKUP(U$4,'[1]4. Billing Determinants'!$B$19:$R$41,6,0)/'[1]4. Billing Determinants'!$G$41*$D55,IF($E55="Distribution Rev.",VLOOKUP(U$4,'[1]4. Billing Determinants'!$B$19:$R$41,8,0)/'[1]4. Billing Determinants'!$I$41*$D55, VLOOKUP(U$4,'[1]4. Billing Determinants'!$B$19:$R$41,3,0)/'[1]4. Billing Determinants'!$D$41*$D55))))),0)</f>
        <v>0</v>
      </c>
      <c r="V55" s="180">
        <f>IFERROR(IF(V$4="",0,IF($E55="kWh",VLOOKUP(V$4,'[1]4. Billing Determinants'!$B$19:$R$41,4,0)/'[1]4. Billing Determinants'!$E$41*$D55,IF($E55="kW",VLOOKUP(V$4,'[1]4. Billing Determinants'!$B$19:$R$41,5,0)/'[1]4. Billing Determinants'!$F$41*$D55,IF($E55="Non-RPP kWh",VLOOKUP(V$4,'[1]4. Billing Determinants'!$B$19:$R$41,6,0)/'[1]4. Billing Determinants'!$G$41*$D55,IF($E55="Distribution Rev.",VLOOKUP(V$4,'[1]4. Billing Determinants'!$B$19:$R$41,8,0)/'[1]4. Billing Determinants'!$I$41*$D55, VLOOKUP(V$4,'[1]4. Billing Determinants'!$B$19:$R$41,3,0)/'[1]4. Billing Determinants'!$D$41*$D55))))),0)</f>
        <v>0</v>
      </c>
      <c r="W55" s="180">
        <f>IFERROR(IF(W$4="",0,IF($E55="kWh",VLOOKUP(W$4,'[1]4. Billing Determinants'!$B$19:$R$41,4,0)/'[1]4. Billing Determinants'!$E$41*$D55,IF($E55="kW",VLOOKUP(W$4,'[1]4. Billing Determinants'!$B$19:$R$41,5,0)/'[1]4. Billing Determinants'!$F$41*$D55,IF($E55="Non-RPP kWh",VLOOKUP(W$4,'[1]4. Billing Determinants'!$B$19:$R$41,6,0)/'[1]4. Billing Determinants'!$G$41*$D55,IF($E55="Distribution Rev.",VLOOKUP(W$4,'[1]4. Billing Determinants'!$B$19:$R$41,8,0)/'[1]4. Billing Determinants'!$I$41*$D55, VLOOKUP(W$4,'[1]4. Billing Determinants'!$B$19:$R$41,3,0)/'[1]4. Billing Determinants'!$D$41*$D55))))),0)</f>
        <v>0</v>
      </c>
      <c r="X55" s="180">
        <f>IFERROR(IF(X$4="",0,IF($E55="kWh",VLOOKUP(X$4,'[1]4. Billing Determinants'!$B$19:$R$41,4,0)/'[1]4. Billing Determinants'!$E$41*$D55,IF($E55="kW",VLOOKUP(X$4,'[1]4. Billing Determinants'!$B$19:$R$41,5,0)/'[1]4. Billing Determinants'!$F$41*$D55,IF($E55="Non-RPP kWh",VLOOKUP(X$4,'[1]4. Billing Determinants'!$B$19:$R$41,6,0)/'[1]4. Billing Determinants'!$G$41*$D55,IF($E55="Distribution Rev.",VLOOKUP(X$4,'[1]4. Billing Determinants'!$B$19:$R$41,8,0)/'[1]4. Billing Determinants'!$I$41*$D55, VLOOKUP(X$4,'[1]4. Billing Determinants'!$B$19:$R$41,3,0)/'[1]4. Billing Determinants'!$D$41*$D55))))),0)</f>
        <v>0</v>
      </c>
      <c r="Y55" s="180">
        <f>IFERROR(IF(Y$4="",0,IF($E55="kWh",VLOOKUP(Y$4,'[1]4. Billing Determinants'!$B$19:$R$41,4,0)/'[1]4. Billing Determinants'!$E$41*$D55,IF($E55="kW",VLOOKUP(Y$4,'[1]4. Billing Determinants'!$B$19:$R$41,5,0)/'[1]4. Billing Determinants'!$F$41*$D55,IF($E55="Non-RPP kWh",VLOOKUP(Y$4,'[1]4. Billing Determinants'!$B$19:$R$41,6,0)/'[1]4. Billing Determinants'!$G$41*$D55,IF($E55="Distribution Rev.",VLOOKUP(Y$4,'[1]4. Billing Determinants'!$B$19:$R$41,8,0)/'[1]4. Billing Determinants'!$I$41*$D55, VLOOKUP(Y$4,'[1]4. Billing Determinants'!$B$19:$R$41,3,0)/'[1]4. Billing Determinants'!$D$41*$D55))))),0)</f>
        <v>0</v>
      </c>
    </row>
    <row r="56" spans="1:25">
      <c r="A56" s="123">
        <v>33</v>
      </c>
      <c r="B56" s="198" t="s">
        <v>350</v>
      </c>
      <c r="C56" s="95">
        <v>1592</v>
      </c>
      <c r="D56" s="180"/>
      <c r="E56" s="181" t="s">
        <v>328</v>
      </c>
      <c r="F56" s="180">
        <f>IFERROR(IF(F$4="",0,IF($E56="kWh",VLOOKUP(F$4,'[1]4. Billing Determinants'!$B$19:$R$41,4,0)/'[1]4. Billing Determinants'!$E$41*$D56,IF($E56="kW",VLOOKUP(F$4,'[1]4. Billing Determinants'!$B$19:$R$41,5,0)/'[1]4. Billing Determinants'!$F$41*$D56,IF($E56="Non-RPP kWh",VLOOKUP(F$4,'[1]4. Billing Determinants'!$B$19:$R$41,6,0)/'[1]4. Billing Determinants'!$G$41*$D56,IF($E56="Distribution Rev.",VLOOKUP(F$4,'[1]4. Billing Determinants'!$B$19:$R$41,8,0)/'[1]4. Billing Determinants'!$I$41*$D56, VLOOKUP(F$4,'[1]4. Billing Determinants'!$B$19:$R$41,3,0)/'[1]4. Billing Determinants'!$D$41*$D56))))),0)</f>
        <v>0</v>
      </c>
      <c r="G56" s="180">
        <f>IFERROR(IF(G$4="",0,IF($E56="kWh",VLOOKUP(G$4,'[1]4. Billing Determinants'!$B$19:$R$41,4,0)/'[1]4. Billing Determinants'!$E$41*$D56,IF($E56="kW",VLOOKUP(G$4,'[1]4. Billing Determinants'!$B$19:$R$41,5,0)/'[1]4. Billing Determinants'!$F$41*$D56,IF($E56="Non-RPP kWh",VLOOKUP(G$4,'[1]4. Billing Determinants'!$B$19:$R$41,6,0)/'[1]4. Billing Determinants'!$G$41*$D56,IF($E56="Distribution Rev.",VLOOKUP(G$4,'[1]4. Billing Determinants'!$B$19:$R$41,8,0)/'[1]4. Billing Determinants'!$I$41*$D56, VLOOKUP(G$4,'[1]4. Billing Determinants'!$B$19:$R$41,3,0)/'[1]4. Billing Determinants'!$D$41*$D56))))),0)</f>
        <v>0</v>
      </c>
      <c r="H56" s="180">
        <f>IFERROR(IF(H$4="",0,IF($E56="kWh",VLOOKUP(H$4,'[1]4. Billing Determinants'!$B$19:$R$41,4,0)/'[1]4. Billing Determinants'!$E$41*$D56,IF($E56="kW",VLOOKUP(H$4,'[1]4. Billing Determinants'!$B$19:$R$41,5,0)/'[1]4. Billing Determinants'!$F$41*$D56,IF($E56="Non-RPP kWh",VLOOKUP(H$4,'[1]4. Billing Determinants'!$B$19:$R$41,6,0)/'[1]4. Billing Determinants'!$G$41*$D56,IF($E56="Distribution Rev.",VLOOKUP(H$4,'[1]4. Billing Determinants'!$B$19:$R$41,8,0)/'[1]4. Billing Determinants'!$I$41*$D56, VLOOKUP(H$4,'[1]4. Billing Determinants'!$B$19:$R$41,3,0)/'[1]4. Billing Determinants'!$D$41*$D56))))),0)</f>
        <v>0</v>
      </c>
      <c r="I56" s="180">
        <f>IFERROR(IF(I$4="",0,IF($E56="kWh",VLOOKUP(I$4,'[1]4. Billing Determinants'!$B$19:$R$41,4,0)/'[1]4. Billing Determinants'!$E$41*$D56,IF($E56="kW",VLOOKUP(I$4,'[1]4. Billing Determinants'!$B$19:$R$41,5,0)/'[1]4. Billing Determinants'!$F$41*$D56,IF($E56="Non-RPP kWh",VLOOKUP(I$4,'[1]4. Billing Determinants'!$B$19:$R$41,6,0)/'[1]4. Billing Determinants'!$G$41*$D56,IF($E56="Distribution Rev.",VLOOKUP(I$4,'[1]4. Billing Determinants'!$B$19:$R$41,8,0)/'[1]4. Billing Determinants'!$I$41*$D56, VLOOKUP(I$4,'[1]4. Billing Determinants'!$B$19:$R$41,3,0)/'[1]4. Billing Determinants'!$D$41*$D56))))),0)</f>
        <v>0</v>
      </c>
      <c r="J56" s="180">
        <f>IFERROR(IF(J$4="",0,IF($E56="kWh",VLOOKUP(J$4,'[1]4. Billing Determinants'!$B$19:$R$41,4,0)/'[1]4. Billing Determinants'!$E$41*$D56,IF($E56="kW",VLOOKUP(J$4,'[1]4. Billing Determinants'!$B$19:$R$41,5,0)/'[1]4. Billing Determinants'!$F$41*$D56,IF($E56="Non-RPP kWh",VLOOKUP(J$4,'[1]4. Billing Determinants'!$B$19:$R$41,6,0)/'[1]4. Billing Determinants'!$G$41*$D56,IF($E56="Distribution Rev.",VLOOKUP(J$4,'[1]4. Billing Determinants'!$B$19:$R$41,8,0)/'[1]4. Billing Determinants'!$I$41*$D56, VLOOKUP(J$4,'[1]4. Billing Determinants'!$B$19:$R$41,3,0)/'[1]4. Billing Determinants'!$D$41*$D56))))),0)</f>
        <v>0</v>
      </c>
      <c r="K56" s="180">
        <f>IFERROR(IF(K$4="",0,IF($E56="kWh",VLOOKUP(K$4,'[1]4. Billing Determinants'!$B$19:$R$41,4,0)/'[1]4. Billing Determinants'!$E$41*$D56,IF($E56="kW",VLOOKUP(K$4,'[1]4. Billing Determinants'!$B$19:$R$41,5,0)/'[1]4. Billing Determinants'!$F$41*$D56,IF($E56="Non-RPP kWh",VLOOKUP(K$4,'[1]4. Billing Determinants'!$B$19:$R$41,6,0)/'[1]4. Billing Determinants'!$G$41*$D56,IF($E56="Distribution Rev.",VLOOKUP(K$4,'[1]4. Billing Determinants'!$B$19:$R$41,8,0)/'[1]4. Billing Determinants'!$I$41*$D56, VLOOKUP(K$4,'[1]4. Billing Determinants'!$B$19:$R$41,3,0)/'[1]4. Billing Determinants'!$D$41*$D56))))),0)</f>
        <v>0</v>
      </c>
      <c r="L56" s="180">
        <f>IFERROR(IF(L$4="",0,IF($E56="kWh",VLOOKUP(L$4,'[1]4. Billing Determinants'!$B$19:$R$41,4,0)/'[1]4. Billing Determinants'!$E$41*$D56,IF($E56="kW",VLOOKUP(L$4,'[1]4. Billing Determinants'!$B$19:$R$41,5,0)/'[1]4. Billing Determinants'!$F$41*$D56,IF($E56="Non-RPP kWh",VLOOKUP(L$4,'[1]4. Billing Determinants'!$B$19:$R$41,6,0)/'[1]4. Billing Determinants'!$G$41*$D56,IF($E56="Distribution Rev.",VLOOKUP(L$4,'[1]4. Billing Determinants'!$B$19:$R$41,8,0)/'[1]4. Billing Determinants'!$I$41*$D56, VLOOKUP(L$4,'[1]4. Billing Determinants'!$B$19:$R$41,3,0)/'[1]4. Billing Determinants'!$D$41*$D56))))),0)</f>
        <v>0</v>
      </c>
      <c r="M56" s="180">
        <f>IFERROR(IF(M$4="",0,IF($E56="kWh",VLOOKUP(M$4,'[1]4. Billing Determinants'!$B$19:$R$41,4,0)/'[1]4. Billing Determinants'!$E$41*$D56,IF($E56="kW",VLOOKUP(M$4,'[1]4. Billing Determinants'!$B$19:$R$41,5,0)/'[1]4. Billing Determinants'!$F$41*$D56,IF($E56="Non-RPP kWh",VLOOKUP(M$4,'[1]4. Billing Determinants'!$B$19:$R$41,6,0)/'[1]4. Billing Determinants'!$G$41*$D56,IF($E56="Distribution Rev.",VLOOKUP(M$4,'[1]4. Billing Determinants'!$B$19:$R$41,8,0)/'[1]4. Billing Determinants'!$I$41*$D56, VLOOKUP(M$4,'[1]4. Billing Determinants'!$B$19:$R$41,3,0)/'[1]4. Billing Determinants'!$D$41*$D56))))),0)</f>
        <v>0</v>
      </c>
      <c r="N56" s="180">
        <f>IFERROR(IF(N$4="",0,IF($E56="kWh",VLOOKUP(N$4,'[1]4. Billing Determinants'!$B$19:$R$41,4,0)/'[1]4. Billing Determinants'!$E$41*$D56,IF($E56="kW",VLOOKUP(N$4,'[1]4. Billing Determinants'!$B$19:$R$41,5,0)/'[1]4. Billing Determinants'!$F$41*$D56,IF($E56="Non-RPP kWh",VLOOKUP(N$4,'[1]4. Billing Determinants'!$B$19:$R$41,6,0)/'[1]4. Billing Determinants'!$G$41*$D56,IF($E56="Distribution Rev.",VLOOKUP(N$4,'[1]4. Billing Determinants'!$B$19:$R$41,8,0)/'[1]4. Billing Determinants'!$I$41*$D56, VLOOKUP(N$4,'[1]4. Billing Determinants'!$B$19:$R$41,3,0)/'[1]4. Billing Determinants'!$D$41*$D56))))),0)</f>
        <v>0</v>
      </c>
      <c r="O56" s="180">
        <f>IFERROR(IF(O$4="",0,IF($E56="kWh",VLOOKUP(O$4,'[1]4. Billing Determinants'!$B$19:$R$41,4,0)/'[1]4. Billing Determinants'!$E$41*$D56,IF($E56="kW",VLOOKUP(O$4,'[1]4. Billing Determinants'!$B$19:$R$41,5,0)/'[1]4. Billing Determinants'!$F$41*$D56,IF($E56="Non-RPP kWh",VLOOKUP(O$4,'[1]4. Billing Determinants'!$B$19:$R$41,6,0)/'[1]4. Billing Determinants'!$G$41*$D56,IF($E56="Distribution Rev.",VLOOKUP(O$4,'[1]4. Billing Determinants'!$B$19:$R$41,8,0)/'[1]4. Billing Determinants'!$I$41*$D56, VLOOKUP(O$4,'[1]4. Billing Determinants'!$B$19:$R$41,3,0)/'[1]4. Billing Determinants'!$D$41*$D56))))),0)</f>
        <v>0</v>
      </c>
      <c r="P56" s="180">
        <f>IFERROR(IF(P$4="",0,IF($E56="kWh",VLOOKUP(P$4,'[1]4. Billing Determinants'!$B$19:$R$41,4,0)/'[1]4. Billing Determinants'!$E$41*$D56,IF($E56="kW",VLOOKUP(P$4,'[1]4. Billing Determinants'!$B$19:$R$41,5,0)/'[1]4. Billing Determinants'!$F$41*$D56,IF($E56="Non-RPP kWh",VLOOKUP(P$4,'[1]4. Billing Determinants'!$B$19:$R$41,6,0)/'[1]4. Billing Determinants'!$G$41*$D56,IF($E56="Distribution Rev.",VLOOKUP(P$4,'[1]4. Billing Determinants'!$B$19:$R$41,8,0)/'[1]4. Billing Determinants'!$I$41*$D56, VLOOKUP(P$4,'[1]4. Billing Determinants'!$B$19:$R$41,3,0)/'[1]4. Billing Determinants'!$D$41*$D56))))),0)</f>
        <v>0</v>
      </c>
      <c r="Q56" s="180">
        <f>IFERROR(IF(Q$4="",0,IF($E56="kWh",VLOOKUP(Q$4,'[1]4. Billing Determinants'!$B$19:$R$41,4,0)/'[1]4. Billing Determinants'!$E$41*$D56,IF($E56="kW",VLOOKUP(Q$4,'[1]4. Billing Determinants'!$B$19:$R$41,5,0)/'[1]4. Billing Determinants'!$F$41*$D56,IF($E56="Non-RPP kWh",VLOOKUP(Q$4,'[1]4. Billing Determinants'!$B$19:$R$41,6,0)/'[1]4. Billing Determinants'!$G$41*$D56,IF($E56="Distribution Rev.",VLOOKUP(Q$4,'[1]4. Billing Determinants'!$B$19:$R$41,8,0)/'[1]4. Billing Determinants'!$I$41*$D56, VLOOKUP(Q$4,'[1]4. Billing Determinants'!$B$19:$R$41,3,0)/'[1]4. Billing Determinants'!$D$41*$D56))))),0)</f>
        <v>0</v>
      </c>
      <c r="R56" s="180">
        <f>IFERROR(IF(R$4="",0,IF($E56="kWh",VLOOKUP(R$4,'[1]4. Billing Determinants'!$B$19:$R$41,4,0)/'[1]4. Billing Determinants'!$E$41*$D56,IF($E56="kW",VLOOKUP(R$4,'[1]4. Billing Determinants'!$B$19:$R$41,5,0)/'[1]4. Billing Determinants'!$F$41*$D56,IF($E56="Non-RPP kWh",VLOOKUP(R$4,'[1]4. Billing Determinants'!$B$19:$R$41,6,0)/'[1]4. Billing Determinants'!$G$41*$D56,IF($E56="Distribution Rev.",VLOOKUP(R$4,'[1]4. Billing Determinants'!$B$19:$R$41,8,0)/'[1]4. Billing Determinants'!$I$41*$D56, VLOOKUP(R$4,'[1]4. Billing Determinants'!$B$19:$R$41,3,0)/'[1]4. Billing Determinants'!$D$41*$D56))))),0)</f>
        <v>0</v>
      </c>
      <c r="S56" s="180">
        <f>IFERROR(IF(S$4="",0,IF($E56="kWh",VLOOKUP(S$4,'[1]4. Billing Determinants'!$B$19:$R$41,4,0)/'[1]4. Billing Determinants'!$E$41*$D56,IF($E56="kW",VLOOKUP(S$4,'[1]4. Billing Determinants'!$B$19:$R$41,5,0)/'[1]4. Billing Determinants'!$F$41*$D56,IF($E56="Non-RPP kWh",VLOOKUP(S$4,'[1]4. Billing Determinants'!$B$19:$R$41,6,0)/'[1]4. Billing Determinants'!$G$41*$D56,IF($E56="Distribution Rev.",VLOOKUP(S$4,'[1]4. Billing Determinants'!$B$19:$R$41,8,0)/'[1]4. Billing Determinants'!$I$41*$D56, VLOOKUP(S$4,'[1]4. Billing Determinants'!$B$19:$R$41,3,0)/'[1]4. Billing Determinants'!$D$41*$D56))))),0)</f>
        <v>0</v>
      </c>
      <c r="T56" s="180">
        <f>IFERROR(IF(T$4="",0,IF($E56="kWh",VLOOKUP(T$4,'[1]4. Billing Determinants'!$B$19:$R$41,4,0)/'[1]4. Billing Determinants'!$E$41*$D56,IF($E56="kW",VLOOKUP(T$4,'[1]4. Billing Determinants'!$B$19:$R$41,5,0)/'[1]4. Billing Determinants'!$F$41*$D56,IF($E56="Non-RPP kWh",VLOOKUP(T$4,'[1]4. Billing Determinants'!$B$19:$R$41,6,0)/'[1]4. Billing Determinants'!$G$41*$D56,IF($E56="Distribution Rev.",VLOOKUP(T$4,'[1]4. Billing Determinants'!$B$19:$R$41,8,0)/'[1]4. Billing Determinants'!$I$41*$D56, VLOOKUP(T$4,'[1]4. Billing Determinants'!$B$19:$R$41,3,0)/'[1]4. Billing Determinants'!$D$41*$D56))))),0)</f>
        <v>0</v>
      </c>
      <c r="U56" s="180">
        <f>IFERROR(IF(U$4="",0,IF($E56="kWh",VLOOKUP(U$4,'[1]4. Billing Determinants'!$B$19:$R$41,4,0)/'[1]4. Billing Determinants'!$E$41*$D56,IF($E56="kW",VLOOKUP(U$4,'[1]4. Billing Determinants'!$B$19:$R$41,5,0)/'[1]4. Billing Determinants'!$F$41*$D56,IF($E56="Non-RPP kWh",VLOOKUP(U$4,'[1]4. Billing Determinants'!$B$19:$R$41,6,0)/'[1]4. Billing Determinants'!$G$41*$D56,IF($E56="Distribution Rev.",VLOOKUP(U$4,'[1]4. Billing Determinants'!$B$19:$R$41,8,0)/'[1]4. Billing Determinants'!$I$41*$D56, VLOOKUP(U$4,'[1]4. Billing Determinants'!$B$19:$R$41,3,0)/'[1]4. Billing Determinants'!$D$41*$D56))))),0)</f>
        <v>0</v>
      </c>
      <c r="V56" s="180">
        <f>IFERROR(IF(V$4="",0,IF($E56="kWh",VLOOKUP(V$4,'[1]4. Billing Determinants'!$B$19:$R$41,4,0)/'[1]4. Billing Determinants'!$E$41*$D56,IF($E56="kW",VLOOKUP(V$4,'[1]4. Billing Determinants'!$B$19:$R$41,5,0)/'[1]4. Billing Determinants'!$F$41*$D56,IF($E56="Non-RPP kWh",VLOOKUP(V$4,'[1]4. Billing Determinants'!$B$19:$R$41,6,0)/'[1]4. Billing Determinants'!$G$41*$D56,IF($E56="Distribution Rev.",VLOOKUP(V$4,'[1]4. Billing Determinants'!$B$19:$R$41,8,0)/'[1]4. Billing Determinants'!$I$41*$D56, VLOOKUP(V$4,'[1]4. Billing Determinants'!$B$19:$R$41,3,0)/'[1]4. Billing Determinants'!$D$41*$D56))))),0)</f>
        <v>0</v>
      </c>
      <c r="W56" s="180">
        <f>IFERROR(IF(W$4="",0,IF($E56="kWh",VLOOKUP(W$4,'[1]4. Billing Determinants'!$B$19:$R$41,4,0)/'[1]4. Billing Determinants'!$E$41*$D56,IF($E56="kW",VLOOKUP(W$4,'[1]4. Billing Determinants'!$B$19:$R$41,5,0)/'[1]4. Billing Determinants'!$F$41*$D56,IF($E56="Non-RPP kWh",VLOOKUP(W$4,'[1]4. Billing Determinants'!$B$19:$R$41,6,0)/'[1]4. Billing Determinants'!$G$41*$D56,IF($E56="Distribution Rev.",VLOOKUP(W$4,'[1]4. Billing Determinants'!$B$19:$R$41,8,0)/'[1]4. Billing Determinants'!$I$41*$D56, VLOOKUP(W$4,'[1]4. Billing Determinants'!$B$19:$R$41,3,0)/'[1]4. Billing Determinants'!$D$41*$D56))))),0)</f>
        <v>0</v>
      </c>
      <c r="X56" s="180">
        <f>IFERROR(IF(X$4="",0,IF($E56="kWh",VLOOKUP(X$4,'[1]4. Billing Determinants'!$B$19:$R$41,4,0)/'[1]4. Billing Determinants'!$E$41*$D56,IF($E56="kW",VLOOKUP(X$4,'[1]4. Billing Determinants'!$B$19:$R$41,5,0)/'[1]4. Billing Determinants'!$F$41*$D56,IF($E56="Non-RPP kWh",VLOOKUP(X$4,'[1]4. Billing Determinants'!$B$19:$R$41,6,0)/'[1]4. Billing Determinants'!$G$41*$D56,IF($E56="Distribution Rev.",VLOOKUP(X$4,'[1]4. Billing Determinants'!$B$19:$R$41,8,0)/'[1]4. Billing Determinants'!$I$41*$D56, VLOOKUP(X$4,'[1]4. Billing Determinants'!$B$19:$R$41,3,0)/'[1]4. Billing Determinants'!$D$41*$D56))))),0)</f>
        <v>0</v>
      </c>
      <c r="Y56" s="180">
        <f>IFERROR(IF(Y$4="",0,IF($E56="kWh",VLOOKUP(Y$4,'[1]4. Billing Determinants'!$B$19:$R$41,4,0)/'[1]4. Billing Determinants'!$E$41*$D56,IF($E56="kW",VLOOKUP(Y$4,'[1]4. Billing Determinants'!$B$19:$R$41,5,0)/'[1]4. Billing Determinants'!$F$41*$D56,IF($E56="Non-RPP kWh",VLOOKUP(Y$4,'[1]4. Billing Determinants'!$B$19:$R$41,6,0)/'[1]4. Billing Determinants'!$G$41*$D56,IF($E56="Distribution Rev.",VLOOKUP(Y$4,'[1]4. Billing Determinants'!$B$19:$R$41,8,0)/'[1]4. Billing Determinants'!$I$41*$D56, VLOOKUP(Y$4,'[1]4. Billing Determinants'!$B$19:$R$41,3,0)/'[1]4. Billing Determinants'!$D$41*$D56))))),0)</f>
        <v>0</v>
      </c>
    </row>
    <row r="57" spans="1:25" s="117" customFormat="1">
      <c r="A57" s="123">
        <v>34</v>
      </c>
      <c r="B57" s="187" t="s">
        <v>351</v>
      </c>
      <c r="C57" s="195"/>
      <c r="D57" s="188">
        <f>SUM(D55:D56)</f>
        <v>0</v>
      </c>
      <c r="E57" s="195"/>
      <c r="F57" s="188">
        <f t="shared" ref="F57:Y57" si="2">SUM(F55:F56)</f>
        <v>0</v>
      </c>
      <c r="G57" s="188">
        <f t="shared" si="2"/>
        <v>0</v>
      </c>
      <c r="H57" s="188">
        <f t="shared" si="2"/>
        <v>0</v>
      </c>
      <c r="I57" s="188">
        <f t="shared" si="2"/>
        <v>0</v>
      </c>
      <c r="J57" s="188">
        <f t="shared" si="2"/>
        <v>0</v>
      </c>
      <c r="K57" s="188">
        <f t="shared" si="2"/>
        <v>0</v>
      </c>
      <c r="L57" s="188">
        <f t="shared" si="2"/>
        <v>0</v>
      </c>
      <c r="M57" s="188">
        <f t="shared" si="2"/>
        <v>0</v>
      </c>
      <c r="N57" s="188">
        <f t="shared" si="2"/>
        <v>0</v>
      </c>
      <c r="O57" s="188">
        <f t="shared" si="2"/>
        <v>0</v>
      </c>
      <c r="P57" s="188">
        <f t="shared" si="2"/>
        <v>0</v>
      </c>
      <c r="Q57" s="188">
        <f t="shared" si="2"/>
        <v>0</v>
      </c>
      <c r="R57" s="188">
        <f t="shared" si="2"/>
        <v>0</v>
      </c>
      <c r="S57" s="188">
        <f t="shared" si="2"/>
        <v>0</v>
      </c>
      <c r="T57" s="188">
        <f t="shared" si="2"/>
        <v>0</v>
      </c>
      <c r="U57" s="188">
        <f t="shared" si="2"/>
        <v>0</v>
      </c>
      <c r="V57" s="188">
        <f t="shared" si="2"/>
        <v>0</v>
      </c>
      <c r="W57" s="188">
        <f t="shared" si="2"/>
        <v>0</v>
      </c>
      <c r="X57" s="188">
        <f t="shared" si="2"/>
        <v>0</v>
      </c>
      <c r="Y57" s="188">
        <f t="shared" si="2"/>
        <v>0</v>
      </c>
    </row>
    <row r="58" spans="1:25">
      <c r="A58" s="123">
        <v>35</v>
      </c>
      <c r="B58" s="117"/>
      <c r="D58" s="199"/>
    </row>
    <row r="59" spans="1:25" s="200" customFormat="1">
      <c r="A59" s="200">
        <v>36</v>
      </c>
      <c r="B59" s="201" t="s">
        <v>352</v>
      </c>
      <c r="C59" s="202">
        <v>1568</v>
      </c>
      <c r="D59" s="203">
        <f>'[1]2b. Continuity Schedule'!BT88</f>
        <v>0</v>
      </c>
      <c r="E59" s="202"/>
      <c r="F59" s="203">
        <f>'[1]4. Billing Determinants'!AC21</f>
        <v>0</v>
      </c>
      <c r="G59" s="203">
        <f>'[1]4. Billing Determinants'!AC22</f>
        <v>0</v>
      </c>
      <c r="H59" s="203">
        <f>'[1]4. Billing Determinants'!AC23</f>
        <v>0</v>
      </c>
      <c r="I59" s="203">
        <f>'[1]4. Billing Determinants'!AC24</f>
        <v>0</v>
      </c>
      <c r="J59" s="203">
        <f>'[1]4. Billing Determinants'!AC25</f>
        <v>0</v>
      </c>
      <c r="K59" s="203">
        <f>'[1]4. Billing Determinants'!AC26</f>
        <v>0</v>
      </c>
      <c r="L59" s="203">
        <f>'[1]4. Billing Determinants'!AC27</f>
        <v>0</v>
      </c>
      <c r="M59" s="203">
        <f>'[1]4. Billing Determinants'!AC28</f>
        <v>0</v>
      </c>
      <c r="N59" s="203">
        <f>'[1]4. Billing Determinants'!AC29</f>
        <v>0</v>
      </c>
      <c r="O59" s="203">
        <f>'[1]4. Billing Determinants'!AC30</f>
        <v>0</v>
      </c>
      <c r="P59" s="203">
        <f>'[1]4. Billing Determinants'!AC31</f>
        <v>0</v>
      </c>
      <c r="Q59" s="203">
        <f>'[1]4. Billing Determinants'!AC32</f>
        <v>0</v>
      </c>
      <c r="R59" s="203">
        <f>'[1]4. Billing Determinants'!AC33</f>
        <v>0</v>
      </c>
      <c r="S59" s="203">
        <f>'[1]4. Billing Determinants'!AC34</f>
        <v>0</v>
      </c>
      <c r="T59" s="203">
        <f>'[1]4. Billing Determinants'!AC35</f>
        <v>0</v>
      </c>
      <c r="U59" s="203">
        <f>'[1]4. Billing Determinants'!AC36</f>
        <v>0</v>
      </c>
      <c r="V59" s="203">
        <f>'[1]4. Billing Determinants'!AC37</f>
        <v>0</v>
      </c>
      <c r="W59" s="203">
        <f>'[1]4. Billing Determinants'!AC38</f>
        <v>0</v>
      </c>
      <c r="X59" s="203">
        <f>'[1]4. Billing Determinants'!AC39</f>
        <v>0</v>
      </c>
      <c r="Y59" s="203">
        <f>'[1]4. Billing Determinants'!AC40</f>
        <v>0</v>
      </c>
    </row>
    <row r="60" spans="1:25" ht="12.4" hidden="1">
      <c r="A60" s="123">
        <v>37</v>
      </c>
      <c r="B60" s="589" t="s">
        <v>353</v>
      </c>
      <c r="C60" s="589"/>
      <c r="D60" s="204">
        <f>SUM(F59:Y59)</f>
        <v>0</v>
      </c>
    </row>
    <row r="61" spans="1:25" hidden="1">
      <c r="A61" s="123">
        <v>38</v>
      </c>
      <c r="B61" s="590" t="s">
        <v>321</v>
      </c>
      <c r="C61" s="590"/>
      <c r="D61" s="205">
        <f>D59-D60</f>
        <v>0</v>
      </c>
      <c r="E61" s="206"/>
    </row>
    <row r="62" spans="1:25">
      <c r="A62" s="123">
        <v>39</v>
      </c>
      <c r="B62" s="207"/>
      <c r="C62" s="207"/>
      <c r="D62" s="208"/>
      <c r="E62" s="206"/>
    </row>
    <row r="63" spans="1:25">
      <c r="A63" s="123">
        <v>40</v>
      </c>
      <c r="B63" s="209" t="s">
        <v>253</v>
      </c>
      <c r="C63" s="210">
        <v>1532</v>
      </c>
      <c r="D63" s="180"/>
      <c r="E63" s="181" t="s">
        <v>328</v>
      </c>
      <c r="F63" s="180">
        <f>IFERROR(IF(F$4="",0,IF($E63="kWh",VLOOKUP(F$4,'[1]4. Billing Determinants'!$B$19:$R$41,4,0)/'[1]4. Billing Determinants'!$E$41*$D63,IF($E63="kW",VLOOKUP(F$4,'[1]4. Billing Determinants'!$B$19:$R$41,5,0)/'[1]4. Billing Determinants'!$F$41*$D63,IF($E63="Non-RPP kWh",VLOOKUP(F$4,'[1]4. Billing Determinants'!$B$19:$R$41,6,0)/'[1]4. Billing Determinants'!$G$41*$D63,IF($E63="Distribution Rev.",VLOOKUP(F$4,'[1]4. Billing Determinants'!$B$19:$R$41,8,0)/'[1]4. Billing Determinants'!$I$41*$D63, VLOOKUP(F$4,'[1]4. Billing Determinants'!$B$19:$R$41,3,0)/'[1]4. Billing Determinants'!$D$41*$D63))))),0)</f>
        <v>0</v>
      </c>
      <c r="G63" s="180">
        <f>IFERROR(IF(G$4="",0,IF($E63="kWh",VLOOKUP(G$4,'[1]4. Billing Determinants'!$B$19:$R$41,4,0)/'[1]4. Billing Determinants'!$E$41*$D63,IF($E63="kW",VLOOKUP(G$4,'[1]4. Billing Determinants'!$B$19:$R$41,5,0)/'[1]4. Billing Determinants'!$F$41*$D63,IF($E63="Non-RPP kWh",VLOOKUP(G$4,'[1]4. Billing Determinants'!$B$19:$R$41,6,0)/'[1]4. Billing Determinants'!$G$41*$D63,IF($E63="Distribution Rev.",VLOOKUP(G$4,'[1]4. Billing Determinants'!$B$19:$R$41,8,0)/'[1]4. Billing Determinants'!$I$41*$D63, VLOOKUP(G$4,'[1]4. Billing Determinants'!$B$19:$R$41,3,0)/'[1]4. Billing Determinants'!$D$41*$D63))))),0)</f>
        <v>0</v>
      </c>
      <c r="H63" s="180">
        <f>IFERROR(IF(H$4="",0,IF($E63="kWh",VLOOKUP(H$4,'[1]4. Billing Determinants'!$B$19:$R$41,4,0)/'[1]4. Billing Determinants'!$E$41*$D63,IF($E63="kW",VLOOKUP(H$4,'[1]4. Billing Determinants'!$B$19:$R$41,5,0)/'[1]4. Billing Determinants'!$F$41*$D63,IF($E63="Non-RPP kWh",VLOOKUP(H$4,'[1]4. Billing Determinants'!$B$19:$R$41,6,0)/'[1]4. Billing Determinants'!$G$41*$D63,IF($E63="Distribution Rev.",VLOOKUP(H$4,'[1]4. Billing Determinants'!$B$19:$R$41,8,0)/'[1]4. Billing Determinants'!$I$41*$D63, VLOOKUP(H$4,'[1]4. Billing Determinants'!$B$19:$R$41,3,0)/'[1]4. Billing Determinants'!$D$41*$D63))))),0)</f>
        <v>0</v>
      </c>
      <c r="I63" s="180">
        <f>IFERROR(IF(I$4="",0,IF($E63="kWh",VLOOKUP(I$4,'[1]4. Billing Determinants'!$B$19:$R$41,4,0)/'[1]4. Billing Determinants'!$E$41*$D63,IF($E63="kW",VLOOKUP(I$4,'[1]4. Billing Determinants'!$B$19:$R$41,5,0)/'[1]4. Billing Determinants'!$F$41*$D63,IF($E63="Non-RPP kWh",VLOOKUP(I$4,'[1]4. Billing Determinants'!$B$19:$R$41,6,0)/'[1]4. Billing Determinants'!$G$41*$D63,IF($E63="Distribution Rev.",VLOOKUP(I$4,'[1]4. Billing Determinants'!$B$19:$R$41,8,0)/'[1]4. Billing Determinants'!$I$41*$D63, VLOOKUP(I$4,'[1]4. Billing Determinants'!$B$19:$R$41,3,0)/'[1]4. Billing Determinants'!$D$41*$D63))))),0)</f>
        <v>0</v>
      </c>
      <c r="J63" s="180">
        <f>IFERROR(IF(J$4="",0,IF($E63="kWh",VLOOKUP(J$4,'[1]4. Billing Determinants'!$B$19:$R$41,4,0)/'[1]4. Billing Determinants'!$E$41*$D63,IF($E63="kW",VLOOKUP(J$4,'[1]4. Billing Determinants'!$B$19:$R$41,5,0)/'[1]4. Billing Determinants'!$F$41*$D63,IF($E63="Non-RPP kWh",VLOOKUP(J$4,'[1]4. Billing Determinants'!$B$19:$R$41,6,0)/'[1]4. Billing Determinants'!$G$41*$D63,IF($E63="Distribution Rev.",VLOOKUP(J$4,'[1]4. Billing Determinants'!$B$19:$R$41,8,0)/'[1]4. Billing Determinants'!$I$41*$D63, VLOOKUP(J$4,'[1]4. Billing Determinants'!$B$19:$R$41,3,0)/'[1]4. Billing Determinants'!$D$41*$D63))))),0)</f>
        <v>0</v>
      </c>
      <c r="K63" s="180">
        <f>IFERROR(IF(K$4="",0,IF($E63="kWh",VLOOKUP(K$4,'[1]4. Billing Determinants'!$B$19:$R$41,4,0)/'[1]4. Billing Determinants'!$E$41*$D63,IF($E63="kW",VLOOKUP(K$4,'[1]4. Billing Determinants'!$B$19:$R$41,5,0)/'[1]4. Billing Determinants'!$F$41*$D63,IF($E63="Non-RPP kWh",VLOOKUP(K$4,'[1]4. Billing Determinants'!$B$19:$R$41,6,0)/'[1]4. Billing Determinants'!$G$41*$D63,IF($E63="Distribution Rev.",VLOOKUP(K$4,'[1]4. Billing Determinants'!$B$19:$R$41,8,0)/'[1]4. Billing Determinants'!$I$41*$D63, VLOOKUP(K$4,'[1]4. Billing Determinants'!$B$19:$R$41,3,0)/'[1]4. Billing Determinants'!$D$41*$D63))))),0)</f>
        <v>0</v>
      </c>
      <c r="L63" s="180">
        <f>IFERROR(IF(L$4="",0,IF($E63="kWh",VLOOKUP(L$4,'[1]4. Billing Determinants'!$B$19:$R$41,4,0)/'[1]4. Billing Determinants'!$E$41*$D63,IF($E63="kW",VLOOKUP(L$4,'[1]4. Billing Determinants'!$B$19:$R$41,5,0)/'[1]4. Billing Determinants'!$F$41*$D63,IF($E63="Non-RPP kWh",VLOOKUP(L$4,'[1]4. Billing Determinants'!$B$19:$R$41,6,0)/'[1]4. Billing Determinants'!$G$41*$D63,IF($E63="Distribution Rev.",VLOOKUP(L$4,'[1]4. Billing Determinants'!$B$19:$R$41,8,0)/'[1]4. Billing Determinants'!$I$41*$D63, VLOOKUP(L$4,'[1]4. Billing Determinants'!$B$19:$R$41,3,0)/'[1]4. Billing Determinants'!$D$41*$D63))))),0)</f>
        <v>0</v>
      </c>
      <c r="M63" s="180">
        <f>IFERROR(IF(M$4="",0,IF($E63="kWh",VLOOKUP(M$4,'[1]4. Billing Determinants'!$B$19:$R$41,4,0)/'[1]4. Billing Determinants'!$E$41*$D63,IF($E63="kW",VLOOKUP(M$4,'[1]4. Billing Determinants'!$B$19:$R$41,5,0)/'[1]4. Billing Determinants'!$F$41*$D63,IF($E63="Non-RPP kWh",VLOOKUP(M$4,'[1]4. Billing Determinants'!$B$19:$R$41,6,0)/'[1]4. Billing Determinants'!$G$41*$D63,IF($E63="Distribution Rev.",VLOOKUP(M$4,'[1]4. Billing Determinants'!$B$19:$R$41,8,0)/'[1]4. Billing Determinants'!$I$41*$D63, VLOOKUP(M$4,'[1]4. Billing Determinants'!$B$19:$R$41,3,0)/'[1]4. Billing Determinants'!$D$41*$D63))))),0)</f>
        <v>0</v>
      </c>
      <c r="N63" s="180">
        <f>IFERROR(IF(N$4="",0,IF($E63="kWh",VLOOKUP(N$4,'[1]4. Billing Determinants'!$B$19:$R$41,4,0)/'[1]4. Billing Determinants'!$E$41*$D63,IF($E63="kW",VLOOKUP(N$4,'[1]4. Billing Determinants'!$B$19:$R$41,5,0)/'[1]4. Billing Determinants'!$F$41*$D63,IF($E63="Non-RPP kWh",VLOOKUP(N$4,'[1]4. Billing Determinants'!$B$19:$R$41,6,0)/'[1]4. Billing Determinants'!$G$41*$D63,IF($E63="Distribution Rev.",VLOOKUP(N$4,'[1]4. Billing Determinants'!$B$19:$R$41,8,0)/'[1]4. Billing Determinants'!$I$41*$D63, VLOOKUP(N$4,'[1]4. Billing Determinants'!$B$19:$R$41,3,0)/'[1]4. Billing Determinants'!$D$41*$D63))))),0)</f>
        <v>0</v>
      </c>
      <c r="O63" s="180">
        <f>IFERROR(IF(O$4="",0,IF($E63="kWh",VLOOKUP(O$4,'[1]4. Billing Determinants'!$B$19:$R$41,4,0)/'[1]4. Billing Determinants'!$E$41*$D63,IF($E63="kW",VLOOKUP(O$4,'[1]4. Billing Determinants'!$B$19:$R$41,5,0)/'[1]4. Billing Determinants'!$F$41*$D63,IF($E63="Non-RPP kWh",VLOOKUP(O$4,'[1]4. Billing Determinants'!$B$19:$R$41,6,0)/'[1]4. Billing Determinants'!$G$41*$D63,IF($E63="Distribution Rev.",VLOOKUP(O$4,'[1]4. Billing Determinants'!$B$19:$R$41,8,0)/'[1]4. Billing Determinants'!$I$41*$D63, VLOOKUP(O$4,'[1]4. Billing Determinants'!$B$19:$R$41,3,0)/'[1]4. Billing Determinants'!$D$41*$D63))))),0)</f>
        <v>0</v>
      </c>
      <c r="P63" s="180">
        <f>IFERROR(IF(P$4="",0,IF($E63="kWh",VLOOKUP(P$4,'[1]4. Billing Determinants'!$B$19:$R$41,4,0)/'[1]4. Billing Determinants'!$E$41*$D63,IF($E63="kW",VLOOKUP(P$4,'[1]4. Billing Determinants'!$B$19:$R$41,5,0)/'[1]4. Billing Determinants'!$F$41*$D63,IF($E63="Non-RPP kWh",VLOOKUP(P$4,'[1]4. Billing Determinants'!$B$19:$R$41,6,0)/'[1]4. Billing Determinants'!$G$41*$D63,IF($E63="Distribution Rev.",VLOOKUP(P$4,'[1]4. Billing Determinants'!$B$19:$R$41,8,0)/'[1]4. Billing Determinants'!$I$41*$D63, VLOOKUP(P$4,'[1]4. Billing Determinants'!$B$19:$R$41,3,0)/'[1]4. Billing Determinants'!$D$41*$D63))))),0)</f>
        <v>0</v>
      </c>
      <c r="Q63" s="180">
        <f>IFERROR(IF(Q$4="",0,IF($E63="kWh",VLOOKUP(Q$4,'[1]4. Billing Determinants'!$B$19:$R$41,4,0)/'[1]4. Billing Determinants'!$E$41*$D63,IF($E63="kW",VLOOKUP(Q$4,'[1]4. Billing Determinants'!$B$19:$R$41,5,0)/'[1]4. Billing Determinants'!$F$41*$D63,IF($E63="Non-RPP kWh",VLOOKUP(Q$4,'[1]4. Billing Determinants'!$B$19:$R$41,6,0)/'[1]4. Billing Determinants'!$G$41*$D63,IF($E63="Distribution Rev.",VLOOKUP(Q$4,'[1]4. Billing Determinants'!$B$19:$R$41,8,0)/'[1]4. Billing Determinants'!$I$41*$D63, VLOOKUP(Q$4,'[1]4. Billing Determinants'!$B$19:$R$41,3,0)/'[1]4. Billing Determinants'!$D$41*$D63))))),0)</f>
        <v>0</v>
      </c>
      <c r="R63" s="180">
        <f>IFERROR(IF(R$4="",0,IF($E63="kWh",VLOOKUP(R$4,'[1]4. Billing Determinants'!$B$19:$R$41,4,0)/'[1]4. Billing Determinants'!$E$41*$D63,IF($E63="kW",VLOOKUP(R$4,'[1]4. Billing Determinants'!$B$19:$R$41,5,0)/'[1]4. Billing Determinants'!$F$41*$D63,IF($E63="Non-RPP kWh",VLOOKUP(R$4,'[1]4. Billing Determinants'!$B$19:$R$41,6,0)/'[1]4. Billing Determinants'!$G$41*$D63,IF($E63="Distribution Rev.",VLOOKUP(R$4,'[1]4. Billing Determinants'!$B$19:$R$41,8,0)/'[1]4. Billing Determinants'!$I$41*$D63, VLOOKUP(R$4,'[1]4. Billing Determinants'!$B$19:$R$41,3,0)/'[1]4. Billing Determinants'!$D$41*$D63))))),0)</f>
        <v>0</v>
      </c>
      <c r="S63" s="180">
        <f>IFERROR(IF(S$4="",0,IF($E63="kWh",VLOOKUP(S$4,'[1]4. Billing Determinants'!$B$19:$R$41,4,0)/'[1]4. Billing Determinants'!$E$41*$D63,IF($E63="kW",VLOOKUP(S$4,'[1]4. Billing Determinants'!$B$19:$R$41,5,0)/'[1]4. Billing Determinants'!$F$41*$D63,IF($E63="Non-RPP kWh",VLOOKUP(S$4,'[1]4. Billing Determinants'!$B$19:$R$41,6,0)/'[1]4. Billing Determinants'!$G$41*$D63,IF($E63="Distribution Rev.",VLOOKUP(S$4,'[1]4. Billing Determinants'!$B$19:$R$41,8,0)/'[1]4. Billing Determinants'!$I$41*$D63, VLOOKUP(S$4,'[1]4. Billing Determinants'!$B$19:$R$41,3,0)/'[1]4. Billing Determinants'!$D$41*$D63))))),0)</f>
        <v>0</v>
      </c>
      <c r="T63" s="180">
        <f>IFERROR(IF(T$4="",0,IF($E63="kWh",VLOOKUP(T$4,'[1]4. Billing Determinants'!$B$19:$R$41,4,0)/'[1]4. Billing Determinants'!$E$41*$D63,IF($E63="kW",VLOOKUP(T$4,'[1]4. Billing Determinants'!$B$19:$R$41,5,0)/'[1]4. Billing Determinants'!$F$41*$D63,IF($E63="Non-RPP kWh",VLOOKUP(T$4,'[1]4. Billing Determinants'!$B$19:$R$41,6,0)/'[1]4. Billing Determinants'!$G$41*$D63,IF($E63="Distribution Rev.",VLOOKUP(T$4,'[1]4. Billing Determinants'!$B$19:$R$41,8,0)/'[1]4. Billing Determinants'!$I$41*$D63, VLOOKUP(T$4,'[1]4. Billing Determinants'!$B$19:$R$41,3,0)/'[1]4. Billing Determinants'!$D$41*$D63))))),0)</f>
        <v>0</v>
      </c>
      <c r="U63" s="180">
        <f>IFERROR(IF(U$4="",0,IF($E63="kWh",VLOOKUP(U$4,'[1]4. Billing Determinants'!$B$19:$R$41,4,0)/'[1]4. Billing Determinants'!$E$41*$D63,IF($E63="kW",VLOOKUP(U$4,'[1]4. Billing Determinants'!$B$19:$R$41,5,0)/'[1]4. Billing Determinants'!$F$41*$D63,IF($E63="Non-RPP kWh",VLOOKUP(U$4,'[1]4. Billing Determinants'!$B$19:$R$41,6,0)/'[1]4. Billing Determinants'!$G$41*$D63,IF($E63="Distribution Rev.",VLOOKUP(U$4,'[1]4. Billing Determinants'!$B$19:$R$41,8,0)/'[1]4. Billing Determinants'!$I$41*$D63, VLOOKUP(U$4,'[1]4. Billing Determinants'!$B$19:$R$41,3,0)/'[1]4. Billing Determinants'!$D$41*$D63))))),0)</f>
        <v>0</v>
      </c>
      <c r="V63" s="180">
        <f>IFERROR(IF(V$4="",0,IF($E63="kWh",VLOOKUP(V$4,'[1]4. Billing Determinants'!$B$19:$R$41,4,0)/'[1]4. Billing Determinants'!$E$41*$D63,IF($E63="kW",VLOOKUP(V$4,'[1]4. Billing Determinants'!$B$19:$R$41,5,0)/'[1]4. Billing Determinants'!$F$41*$D63,IF($E63="Non-RPP kWh",VLOOKUP(V$4,'[1]4. Billing Determinants'!$B$19:$R$41,6,0)/'[1]4. Billing Determinants'!$G$41*$D63,IF($E63="Distribution Rev.",VLOOKUP(V$4,'[1]4. Billing Determinants'!$B$19:$R$41,8,0)/'[1]4. Billing Determinants'!$I$41*$D63, VLOOKUP(V$4,'[1]4. Billing Determinants'!$B$19:$R$41,3,0)/'[1]4. Billing Determinants'!$D$41*$D63))))),0)</f>
        <v>0</v>
      </c>
      <c r="W63" s="180">
        <f>IFERROR(IF(W$4="",0,IF($E63="kWh",VLOOKUP(W$4,'[1]4. Billing Determinants'!$B$19:$R$41,4,0)/'[1]4. Billing Determinants'!$E$41*$D63,IF($E63="kW",VLOOKUP(W$4,'[1]4. Billing Determinants'!$B$19:$R$41,5,0)/'[1]4. Billing Determinants'!$F$41*$D63,IF($E63="Non-RPP kWh",VLOOKUP(W$4,'[1]4. Billing Determinants'!$B$19:$R$41,6,0)/'[1]4. Billing Determinants'!$G$41*$D63,IF($E63="Distribution Rev.",VLOOKUP(W$4,'[1]4. Billing Determinants'!$B$19:$R$41,8,0)/'[1]4. Billing Determinants'!$I$41*$D63, VLOOKUP(W$4,'[1]4. Billing Determinants'!$B$19:$R$41,3,0)/'[1]4. Billing Determinants'!$D$41*$D63))))),0)</f>
        <v>0</v>
      </c>
      <c r="X63" s="180">
        <f>IFERROR(IF(X$4="",0,IF($E63="kWh",VLOOKUP(X$4,'[1]4. Billing Determinants'!$B$19:$R$41,4,0)/'[1]4. Billing Determinants'!$E$41*$D63,IF($E63="kW",VLOOKUP(X$4,'[1]4. Billing Determinants'!$B$19:$R$41,5,0)/'[1]4. Billing Determinants'!$F$41*$D63,IF($E63="Non-RPP kWh",VLOOKUP(X$4,'[1]4. Billing Determinants'!$B$19:$R$41,6,0)/'[1]4. Billing Determinants'!$G$41*$D63,IF($E63="Distribution Rev.",VLOOKUP(X$4,'[1]4. Billing Determinants'!$B$19:$R$41,8,0)/'[1]4. Billing Determinants'!$I$41*$D63, VLOOKUP(X$4,'[1]4. Billing Determinants'!$B$19:$R$41,3,0)/'[1]4. Billing Determinants'!$D$41*$D63))))),0)</f>
        <v>0</v>
      </c>
      <c r="Y63" s="180">
        <f>IFERROR(IF(Y$4="",0,IF($E63="kWh",VLOOKUP(Y$4,'[1]4. Billing Determinants'!$B$19:$R$41,4,0)/'[1]4. Billing Determinants'!$E$41*$D63,IF($E63="kW",VLOOKUP(Y$4,'[1]4. Billing Determinants'!$B$19:$R$41,5,0)/'[1]4. Billing Determinants'!$F$41*$D63,IF($E63="Non-RPP kWh",VLOOKUP(Y$4,'[1]4. Billing Determinants'!$B$19:$R$41,6,0)/'[1]4. Billing Determinants'!$G$41*$D63,IF($E63="Distribution Rev.",VLOOKUP(Y$4,'[1]4. Billing Determinants'!$B$19:$R$41,8,0)/'[1]4. Billing Determinants'!$I$41*$D63, VLOOKUP(Y$4,'[1]4. Billing Determinants'!$B$19:$R$41,3,0)/'[1]4. Billing Determinants'!$D$41*$D63))))),0)</f>
        <v>0</v>
      </c>
    </row>
    <row r="64" spans="1:25">
      <c r="B64" s="209" t="s">
        <v>260</v>
      </c>
      <c r="C64" s="210">
        <v>1555</v>
      </c>
      <c r="D64" s="180"/>
      <c r="E64" s="181" t="s">
        <v>328</v>
      </c>
      <c r="F64" s="180">
        <f>IFERROR(IF(F$4="",0,IF($E64="kWh",VLOOKUP(F$4,'[1]4. Billing Determinants'!$B$19:$R$41,4,0)/'[1]4. Billing Determinants'!$E$41*$D64,IF($E64="kW",VLOOKUP(F$4,'[1]4. Billing Determinants'!$B$19:$R$41,5,0)/'[1]4. Billing Determinants'!$F$41*$D64,IF($E64="Non-RPP kWh",VLOOKUP(F$4,'[1]4. Billing Determinants'!$B$19:$R$41,6,0)/'[1]4. Billing Determinants'!$G$41*$D64,IF($E64="Distribution Rev.",VLOOKUP(F$4,'[1]4. Billing Determinants'!$B$19:$R$41,8,0)/'[1]4. Billing Determinants'!$I$41*$D64, VLOOKUP(F$4,'[1]4. Billing Determinants'!$B$19:$R$41,3,0)/'[1]4. Billing Determinants'!$D$41*$D64))))),0)</f>
        <v>0</v>
      </c>
      <c r="G64" s="180">
        <f>IFERROR(IF(G$4="",0,IF($E64="kWh",VLOOKUP(G$4,'[1]4. Billing Determinants'!$B$19:$R$41,4,0)/'[1]4. Billing Determinants'!$E$41*$D64,IF($E64="kW",VLOOKUP(G$4,'[1]4. Billing Determinants'!$B$19:$R$41,5,0)/'[1]4. Billing Determinants'!$F$41*$D64,IF($E64="Non-RPP kWh",VLOOKUP(G$4,'[1]4. Billing Determinants'!$B$19:$R$41,6,0)/'[1]4. Billing Determinants'!$G$41*$D64,IF($E64="Distribution Rev.",VLOOKUP(G$4,'[1]4. Billing Determinants'!$B$19:$R$41,8,0)/'[1]4. Billing Determinants'!$I$41*$D64, VLOOKUP(G$4,'[1]4. Billing Determinants'!$B$19:$R$41,3,0)/'[1]4. Billing Determinants'!$D$41*$D64))))),0)</f>
        <v>0</v>
      </c>
      <c r="H64" s="180">
        <f>IFERROR(IF(H$4="",0,IF($E64="kWh",VLOOKUP(H$4,'[1]4. Billing Determinants'!$B$19:$R$41,4,0)/'[1]4. Billing Determinants'!$E$41*$D64,IF($E64="kW",VLOOKUP(H$4,'[1]4. Billing Determinants'!$B$19:$R$41,5,0)/'[1]4. Billing Determinants'!$F$41*$D64,IF($E64="Non-RPP kWh",VLOOKUP(H$4,'[1]4. Billing Determinants'!$B$19:$R$41,6,0)/'[1]4. Billing Determinants'!$G$41*$D64,IF($E64="Distribution Rev.",VLOOKUP(H$4,'[1]4. Billing Determinants'!$B$19:$R$41,8,0)/'[1]4. Billing Determinants'!$I$41*$D64, VLOOKUP(H$4,'[1]4. Billing Determinants'!$B$19:$R$41,3,0)/'[1]4. Billing Determinants'!$D$41*$D64))))),0)</f>
        <v>0</v>
      </c>
      <c r="I64" s="180">
        <f>IFERROR(IF(I$4="",0,IF($E64="kWh",VLOOKUP(I$4,'[1]4. Billing Determinants'!$B$19:$R$41,4,0)/'[1]4. Billing Determinants'!$E$41*$D64,IF($E64="kW",VLOOKUP(I$4,'[1]4. Billing Determinants'!$B$19:$R$41,5,0)/'[1]4. Billing Determinants'!$F$41*$D64,IF($E64="Non-RPP kWh",VLOOKUP(I$4,'[1]4. Billing Determinants'!$B$19:$R$41,6,0)/'[1]4. Billing Determinants'!$G$41*$D64,IF($E64="Distribution Rev.",VLOOKUP(I$4,'[1]4. Billing Determinants'!$B$19:$R$41,8,0)/'[1]4. Billing Determinants'!$I$41*$D64, VLOOKUP(I$4,'[1]4. Billing Determinants'!$B$19:$R$41,3,0)/'[1]4. Billing Determinants'!$D$41*$D64))))),0)</f>
        <v>0</v>
      </c>
      <c r="J64" s="180">
        <f>IFERROR(IF(J$4="",0,IF($E64="kWh",VLOOKUP(J$4,'[1]4. Billing Determinants'!$B$19:$R$41,4,0)/'[1]4. Billing Determinants'!$E$41*$D64,IF($E64="kW",VLOOKUP(J$4,'[1]4. Billing Determinants'!$B$19:$R$41,5,0)/'[1]4. Billing Determinants'!$F$41*$D64,IF($E64="Non-RPP kWh",VLOOKUP(J$4,'[1]4. Billing Determinants'!$B$19:$R$41,6,0)/'[1]4. Billing Determinants'!$G$41*$D64,IF($E64="Distribution Rev.",VLOOKUP(J$4,'[1]4. Billing Determinants'!$B$19:$R$41,8,0)/'[1]4. Billing Determinants'!$I$41*$D64, VLOOKUP(J$4,'[1]4. Billing Determinants'!$B$19:$R$41,3,0)/'[1]4. Billing Determinants'!$D$41*$D64))))),0)</f>
        <v>0</v>
      </c>
      <c r="K64" s="180">
        <f>IFERROR(IF(K$4="",0,IF($E64="kWh",VLOOKUP(K$4,'[1]4. Billing Determinants'!$B$19:$R$41,4,0)/'[1]4. Billing Determinants'!$E$41*$D64,IF($E64="kW",VLOOKUP(K$4,'[1]4. Billing Determinants'!$B$19:$R$41,5,0)/'[1]4. Billing Determinants'!$F$41*$D64,IF($E64="Non-RPP kWh",VLOOKUP(K$4,'[1]4. Billing Determinants'!$B$19:$R$41,6,0)/'[1]4. Billing Determinants'!$G$41*$D64,IF($E64="Distribution Rev.",VLOOKUP(K$4,'[1]4. Billing Determinants'!$B$19:$R$41,8,0)/'[1]4. Billing Determinants'!$I$41*$D64, VLOOKUP(K$4,'[1]4. Billing Determinants'!$B$19:$R$41,3,0)/'[1]4. Billing Determinants'!$D$41*$D64))))),0)</f>
        <v>0</v>
      </c>
      <c r="L64" s="180">
        <f>IFERROR(IF(L$4="",0,IF($E64="kWh",VLOOKUP(L$4,'[1]4. Billing Determinants'!$B$19:$R$41,4,0)/'[1]4. Billing Determinants'!$E$41*$D64,IF($E64="kW",VLOOKUP(L$4,'[1]4. Billing Determinants'!$B$19:$R$41,5,0)/'[1]4. Billing Determinants'!$F$41*$D64,IF($E64="Non-RPP kWh",VLOOKUP(L$4,'[1]4. Billing Determinants'!$B$19:$R$41,6,0)/'[1]4. Billing Determinants'!$G$41*$D64,IF($E64="Distribution Rev.",VLOOKUP(L$4,'[1]4. Billing Determinants'!$B$19:$R$41,8,0)/'[1]4. Billing Determinants'!$I$41*$D64, VLOOKUP(L$4,'[1]4. Billing Determinants'!$B$19:$R$41,3,0)/'[1]4. Billing Determinants'!$D$41*$D64))))),0)</f>
        <v>0</v>
      </c>
      <c r="M64" s="180">
        <f>IFERROR(IF(M$4="",0,IF($E64="kWh",VLOOKUP(M$4,'[1]4. Billing Determinants'!$B$19:$R$41,4,0)/'[1]4. Billing Determinants'!$E$41*$D64,IF($E64="kW",VLOOKUP(M$4,'[1]4. Billing Determinants'!$B$19:$R$41,5,0)/'[1]4. Billing Determinants'!$F$41*$D64,IF($E64="Non-RPP kWh",VLOOKUP(M$4,'[1]4. Billing Determinants'!$B$19:$R$41,6,0)/'[1]4. Billing Determinants'!$G$41*$D64,IF($E64="Distribution Rev.",VLOOKUP(M$4,'[1]4. Billing Determinants'!$B$19:$R$41,8,0)/'[1]4. Billing Determinants'!$I$41*$D64, VLOOKUP(M$4,'[1]4. Billing Determinants'!$B$19:$R$41,3,0)/'[1]4. Billing Determinants'!$D$41*$D64))))),0)</f>
        <v>0</v>
      </c>
      <c r="N64" s="180">
        <f>IFERROR(IF(N$4="",0,IF($E64="kWh",VLOOKUP(N$4,'[1]4. Billing Determinants'!$B$19:$R$41,4,0)/'[1]4. Billing Determinants'!$E$41*$D64,IF($E64="kW",VLOOKUP(N$4,'[1]4. Billing Determinants'!$B$19:$R$41,5,0)/'[1]4. Billing Determinants'!$F$41*$D64,IF($E64="Non-RPP kWh",VLOOKUP(N$4,'[1]4. Billing Determinants'!$B$19:$R$41,6,0)/'[1]4. Billing Determinants'!$G$41*$D64,IF($E64="Distribution Rev.",VLOOKUP(N$4,'[1]4. Billing Determinants'!$B$19:$R$41,8,0)/'[1]4. Billing Determinants'!$I$41*$D64, VLOOKUP(N$4,'[1]4. Billing Determinants'!$B$19:$R$41,3,0)/'[1]4. Billing Determinants'!$D$41*$D64))))),0)</f>
        <v>0</v>
      </c>
      <c r="O64" s="180">
        <f>IFERROR(IF(O$4="",0,IF($E64="kWh",VLOOKUP(O$4,'[1]4. Billing Determinants'!$B$19:$R$41,4,0)/'[1]4. Billing Determinants'!$E$41*$D64,IF($E64="kW",VLOOKUP(O$4,'[1]4. Billing Determinants'!$B$19:$R$41,5,0)/'[1]4. Billing Determinants'!$F$41*$D64,IF($E64="Non-RPP kWh",VLOOKUP(O$4,'[1]4. Billing Determinants'!$B$19:$R$41,6,0)/'[1]4. Billing Determinants'!$G$41*$D64,IF($E64="Distribution Rev.",VLOOKUP(O$4,'[1]4. Billing Determinants'!$B$19:$R$41,8,0)/'[1]4. Billing Determinants'!$I$41*$D64, VLOOKUP(O$4,'[1]4. Billing Determinants'!$B$19:$R$41,3,0)/'[1]4. Billing Determinants'!$D$41*$D64))))),0)</f>
        <v>0</v>
      </c>
      <c r="P64" s="180">
        <f>IFERROR(IF(P$4="",0,IF($E64="kWh",VLOOKUP(P$4,'[1]4. Billing Determinants'!$B$19:$R$41,4,0)/'[1]4. Billing Determinants'!$E$41*$D64,IF($E64="kW",VLOOKUP(P$4,'[1]4. Billing Determinants'!$B$19:$R$41,5,0)/'[1]4. Billing Determinants'!$F$41*$D64,IF($E64="Non-RPP kWh",VLOOKUP(P$4,'[1]4. Billing Determinants'!$B$19:$R$41,6,0)/'[1]4. Billing Determinants'!$G$41*$D64,IF($E64="Distribution Rev.",VLOOKUP(P$4,'[1]4. Billing Determinants'!$B$19:$R$41,8,0)/'[1]4. Billing Determinants'!$I$41*$D64, VLOOKUP(P$4,'[1]4. Billing Determinants'!$B$19:$R$41,3,0)/'[1]4. Billing Determinants'!$D$41*$D64))))),0)</f>
        <v>0</v>
      </c>
      <c r="Q64" s="180">
        <f>IFERROR(IF(Q$4="",0,IF($E64="kWh",VLOOKUP(Q$4,'[1]4. Billing Determinants'!$B$19:$R$41,4,0)/'[1]4. Billing Determinants'!$E$41*$D64,IF($E64="kW",VLOOKUP(Q$4,'[1]4. Billing Determinants'!$B$19:$R$41,5,0)/'[1]4. Billing Determinants'!$F$41*$D64,IF($E64="Non-RPP kWh",VLOOKUP(Q$4,'[1]4. Billing Determinants'!$B$19:$R$41,6,0)/'[1]4. Billing Determinants'!$G$41*$D64,IF($E64="Distribution Rev.",VLOOKUP(Q$4,'[1]4. Billing Determinants'!$B$19:$R$41,8,0)/'[1]4. Billing Determinants'!$I$41*$D64, VLOOKUP(Q$4,'[1]4. Billing Determinants'!$B$19:$R$41,3,0)/'[1]4. Billing Determinants'!$D$41*$D64))))),0)</f>
        <v>0</v>
      </c>
      <c r="R64" s="180">
        <f>IFERROR(IF(R$4="",0,IF($E64="kWh",VLOOKUP(R$4,'[1]4. Billing Determinants'!$B$19:$R$41,4,0)/'[1]4. Billing Determinants'!$E$41*$D64,IF($E64="kW",VLOOKUP(R$4,'[1]4. Billing Determinants'!$B$19:$R$41,5,0)/'[1]4. Billing Determinants'!$F$41*$D64,IF($E64="Non-RPP kWh",VLOOKUP(R$4,'[1]4. Billing Determinants'!$B$19:$R$41,6,0)/'[1]4. Billing Determinants'!$G$41*$D64,IF($E64="Distribution Rev.",VLOOKUP(R$4,'[1]4. Billing Determinants'!$B$19:$R$41,8,0)/'[1]4. Billing Determinants'!$I$41*$D64, VLOOKUP(R$4,'[1]4. Billing Determinants'!$B$19:$R$41,3,0)/'[1]4. Billing Determinants'!$D$41*$D64))))),0)</f>
        <v>0</v>
      </c>
      <c r="S64" s="180">
        <f>IFERROR(IF(S$4="",0,IF($E64="kWh",VLOOKUP(S$4,'[1]4. Billing Determinants'!$B$19:$R$41,4,0)/'[1]4. Billing Determinants'!$E$41*$D64,IF($E64="kW",VLOOKUP(S$4,'[1]4. Billing Determinants'!$B$19:$R$41,5,0)/'[1]4. Billing Determinants'!$F$41*$D64,IF($E64="Non-RPP kWh",VLOOKUP(S$4,'[1]4. Billing Determinants'!$B$19:$R$41,6,0)/'[1]4. Billing Determinants'!$G$41*$D64,IF($E64="Distribution Rev.",VLOOKUP(S$4,'[1]4. Billing Determinants'!$B$19:$R$41,8,0)/'[1]4. Billing Determinants'!$I$41*$D64, VLOOKUP(S$4,'[1]4. Billing Determinants'!$B$19:$R$41,3,0)/'[1]4. Billing Determinants'!$D$41*$D64))))),0)</f>
        <v>0</v>
      </c>
      <c r="T64" s="180">
        <f>IFERROR(IF(T$4="",0,IF($E64="kWh",VLOOKUP(T$4,'[1]4. Billing Determinants'!$B$19:$R$41,4,0)/'[1]4. Billing Determinants'!$E$41*$D64,IF($E64="kW",VLOOKUP(T$4,'[1]4. Billing Determinants'!$B$19:$R$41,5,0)/'[1]4. Billing Determinants'!$F$41*$D64,IF($E64="Non-RPP kWh",VLOOKUP(T$4,'[1]4. Billing Determinants'!$B$19:$R$41,6,0)/'[1]4. Billing Determinants'!$G$41*$D64,IF($E64="Distribution Rev.",VLOOKUP(T$4,'[1]4. Billing Determinants'!$B$19:$R$41,8,0)/'[1]4. Billing Determinants'!$I$41*$D64, VLOOKUP(T$4,'[1]4. Billing Determinants'!$B$19:$R$41,3,0)/'[1]4. Billing Determinants'!$D$41*$D64))))),0)</f>
        <v>0</v>
      </c>
      <c r="U64" s="180">
        <f>IFERROR(IF(U$4="",0,IF($E64="kWh",VLOOKUP(U$4,'[1]4. Billing Determinants'!$B$19:$R$41,4,0)/'[1]4. Billing Determinants'!$E$41*$D64,IF($E64="kW",VLOOKUP(U$4,'[1]4. Billing Determinants'!$B$19:$R$41,5,0)/'[1]4. Billing Determinants'!$F$41*$D64,IF($E64="Non-RPP kWh",VLOOKUP(U$4,'[1]4. Billing Determinants'!$B$19:$R$41,6,0)/'[1]4. Billing Determinants'!$G$41*$D64,IF($E64="Distribution Rev.",VLOOKUP(U$4,'[1]4. Billing Determinants'!$B$19:$R$41,8,0)/'[1]4. Billing Determinants'!$I$41*$D64, VLOOKUP(U$4,'[1]4. Billing Determinants'!$B$19:$R$41,3,0)/'[1]4. Billing Determinants'!$D$41*$D64))))),0)</f>
        <v>0</v>
      </c>
      <c r="V64" s="180">
        <f>IFERROR(IF(V$4="",0,IF($E64="kWh",VLOOKUP(V$4,'[1]4. Billing Determinants'!$B$19:$R$41,4,0)/'[1]4. Billing Determinants'!$E$41*$D64,IF($E64="kW",VLOOKUP(V$4,'[1]4. Billing Determinants'!$B$19:$R$41,5,0)/'[1]4. Billing Determinants'!$F$41*$D64,IF($E64="Non-RPP kWh",VLOOKUP(V$4,'[1]4. Billing Determinants'!$B$19:$R$41,6,0)/'[1]4. Billing Determinants'!$G$41*$D64,IF($E64="Distribution Rev.",VLOOKUP(V$4,'[1]4. Billing Determinants'!$B$19:$R$41,8,0)/'[1]4. Billing Determinants'!$I$41*$D64, VLOOKUP(V$4,'[1]4. Billing Determinants'!$B$19:$R$41,3,0)/'[1]4. Billing Determinants'!$D$41*$D64))))),0)</f>
        <v>0</v>
      </c>
      <c r="W64" s="180">
        <f>IFERROR(IF(W$4="",0,IF($E64="kWh",VLOOKUP(W$4,'[1]4. Billing Determinants'!$B$19:$R$41,4,0)/'[1]4. Billing Determinants'!$E$41*$D64,IF($E64="kW",VLOOKUP(W$4,'[1]4. Billing Determinants'!$B$19:$R$41,5,0)/'[1]4. Billing Determinants'!$F$41*$D64,IF($E64="Non-RPP kWh",VLOOKUP(W$4,'[1]4. Billing Determinants'!$B$19:$R$41,6,0)/'[1]4. Billing Determinants'!$G$41*$D64,IF($E64="Distribution Rev.",VLOOKUP(W$4,'[1]4. Billing Determinants'!$B$19:$R$41,8,0)/'[1]4. Billing Determinants'!$I$41*$D64, VLOOKUP(W$4,'[1]4. Billing Determinants'!$B$19:$R$41,3,0)/'[1]4. Billing Determinants'!$D$41*$D64))))),0)</f>
        <v>0</v>
      </c>
      <c r="X64" s="180">
        <f>IFERROR(IF(X$4="",0,IF($E64="kWh",VLOOKUP(X$4,'[1]4. Billing Determinants'!$B$19:$R$41,4,0)/'[1]4. Billing Determinants'!$E$41*$D64,IF($E64="kW",VLOOKUP(X$4,'[1]4. Billing Determinants'!$B$19:$R$41,5,0)/'[1]4. Billing Determinants'!$F$41*$D64,IF($E64="Non-RPP kWh",VLOOKUP(X$4,'[1]4. Billing Determinants'!$B$19:$R$41,6,0)/'[1]4. Billing Determinants'!$G$41*$D64,IF($E64="Distribution Rev.",VLOOKUP(X$4,'[1]4. Billing Determinants'!$B$19:$R$41,8,0)/'[1]4. Billing Determinants'!$I$41*$D64, VLOOKUP(X$4,'[1]4. Billing Determinants'!$B$19:$R$41,3,0)/'[1]4. Billing Determinants'!$D$41*$D64))))),0)</f>
        <v>0</v>
      </c>
      <c r="Y64" s="180">
        <f>IFERROR(IF(Y$4="",0,IF($E64="kWh",VLOOKUP(Y$4,'[1]4. Billing Determinants'!$B$19:$R$41,4,0)/'[1]4. Billing Determinants'!$E$41*$D64,IF($E64="kW",VLOOKUP(Y$4,'[1]4. Billing Determinants'!$B$19:$R$41,5,0)/'[1]4. Billing Determinants'!$F$41*$D64,IF($E64="Non-RPP kWh",VLOOKUP(Y$4,'[1]4. Billing Determinants'!$B$19:$R$41,6,0)/'[1]4. Billing Determinants'!$G$41*$D64,IF($E64="Distribution Rev.",VLOOKUP(Y$4,'[1]4. Billing Determinants'!$B$19:$R$41,8,0)/'[1]4. Billing Determinants'!$I$41*$D64, VLOOKUP(Y$4,'[1]4. Billing Determinants'!$B$19:$R$41,3,0)/'[1]4. Billing Determinants'!$D$41*$D64))))),0)</f>
        <v>0</v>
      </c>
    </row>
    <row r="65" spans="1:25" s="211" customFormat="1" ht="29.25" hidden="1" customHeight="1">
      <c r="A65" s="211">
        <v>41</v>
      </c>
      <c r="B65" s="201" t="s">
        <v>354</v>
      </c>
      <c r="C65" s="212">
        <v>1580</v>
      </c>
      <c r="D65" s="203">
        <f>IF('[1]1. Information Sheet'!L61="Yes",'[1]6.2a CBR B_Allocation'!C29,0)</f>
        <v>0</v>
      </c>
      <c r="E65" s="213" t="s">
        <v>328</v>
      </c>
      <c r="F65" s="203">
        <f>IFERROR(VLOOKUP(F$4,'[1]6.2 CBR B'!$A$17:$K$36,11,FALSE)*'[1]6.2a CBR B_Allocation'!$C$29,0)</f>
        <v>0</v>
      </c>
      <c r="G65" s="203">
        <f>IFERROR(VLOOKUP(G$4,'[1]6.2 CBR B'!$A$17:$K$36,11,FALSE)*'[1]6.2a CBR B_Allocation'!$C$29,0)</f>
        <v>0</v>
      </c>
      <c r="H65" s="203">
        <f>IFERROR(VLOOKUP(H$4,'[1]6.2 CBR B'!$A$17:$K$36,11,FALSE)*'[1]6.2a CBR B_Allocation'!$C$29,0)</f>
        <v>0</v>
      </c>
      <c r="I65" s="203">
        <f>IFERROR(VLOOKUP(I$4,'[1]6.2 CBR B'!$A$17:$K$36,11,FALSE)*'[1]6.2a CBR B_Allocation'!$C$29,0)</f>
        <v>0</v>
      </c>
      <c r="J65" s="203">
        <f>IFERROR(VLOOKUP(J$4,'[1]6.2 CBR B'!$A$17:$K$36,11,FALSE)*'[1]6.2a CBR B_Allocation'!$C$29,0)</f>
        <v>0</v>
      </c>
      <c r="K65" s="203">
        <f>IFERROR(VLOOKUP(K$4,'[1]6.2 CBR B'!$A$17:$K$36,11,FALSE)*'[1]6.2a CBR B_Allocation'!$C$29,0)</f>
        <v>0</v>
      </c>
      <c r="L65" s="203">
        <f>IFERROR(VLOOKUP(L$4,'[1]6.2 CBR B'!$A$17:$K$36,11,FALSE)*'[1]6.2a CBR B_Allocation'!$C$29,0)</f>
        <v>0</v>
      </c>
      <c r="M65" s="203">
        <f>IFERROR(VLOOKUP(M$4,'[1]6.2 CBR B'!$A$17:$K$36,11,FALSE)*'[1]6.2a CBR B_Allocation'!$C$29,0)</f>
        <v>0</v>
      </c>
      <c r="N65" s="203">
        <f>IFERROR(VLOOKUP(N$4,'[1]6.2 CBR B'!$A$17:$K$36,11,FALSE)*'[1]6.2a CBR B_Allocation'!$C$29,0)</f>
        <v>0</v>
      </c>
      <c r="O65" s="203">
        <f>IFERROR(VLOOKUP(O$4,'[1]6.2 CBR B'!$A$17:$K$36,11,FALSE)*'[1]6.2a CBR B_Allocation'!$C$29,0)</f>
        <v>0</v>
      </c>
      <c r="P65" s="203">
        <f>IFERROR(VLOOKUP(P$4,'[1]6.2 CBR B'!$A$17:$K$36,11,FALSE)*'[1]6.2a CBR B_Allocation'!$C$29,0)</f>
        <v>0</v>
      </c>
      <c r="Q65" s="203">
        <f>IFERROR(VLOOKUP(Q$4,'[1]6.2 CBR B'!$A$17:$K$36,11,FALSE)*'[1]6.2a CBR B_Allocation'!$C$29,0)</f>
        <v>0</v>
      </c>
      <c r="R65" s="203">
        <f>IFERROR(VLOOKUP(R$4,'[1]6.2 CBR B'!$A$17:$K$36,11,FALSE)*'[1]6.2a CBR B_Allocation'!$C$29,0)</f>
        <v>0</v>
      </c>
      <c r="S65" s="203">
        <f>IFERROR(VLOOKUP(S$4,'[1]6.2 CBR B'!$A$17:$K$36,11,FALSE)*'[1]6.2a CBR B_Allocation'!$C$29,0)</f>
        <v>0</v>
      </c>
      <c r="T65" s="203">
        <f>IFERROR(VLOOKUP(T$4,'[1]6.2 CBR B'!$A$17:$K$36,11,FALSE)*'[1]6.2a CBR B_Allocation'!$C$29,0)</f>
        <v>0</v>
      </c>
      <c r="U65" s="203">
        <f>IFERROR(VLOOKUP(U$4,'[1]6.2 CBR B'!$A$17:$K$36,11,FALSE)*'[1]6.2a CBR B_Allocation'!$C$29,0)</f>
        <v>0</v>
      </c>
      <c r="V65" s="203">
        <f>IFERROR(VLOOKUP(V$4,'[1]6.2 CBR B'!$A$17:$K$36,11,FALSE)*'[1]6.2a CBR B_Allocation'!$C$29,0)</f>
        <v>0</v>
      </c>
      <c r="W65" s="203">
        <f>IFERROR(VLOOKUP(W$4,'[1]6.2 CBR B'!$A$17:$K$36,11,FALSE)*'[1]6.2a CBR B_Allocation'!$C$29,0)</f>
        <v>0</v>
      </c>
      <c r="X65" s="203">
        <f>IFERROR(VLOOKUP(X$4,'[1]6.2 CBR B'!$A$17:$K$36,11,FALSE)*'[1]6.2a CBR B_Allocation'!$C$29,0)</f>
        <v>0</v>
      </c>
      <c r="Y65" s="203">
        <f>IFERROR(VLOOKUP(Y$4,'[1]6.2 CBR B'!$A$17:$K$36,11,FALSE)*'[1]6.2a CBR B_Allocation'!$C$29,0)</f>
        <v>0</v>
      </c>
    </row>
    <row r="66" spans="1:25">
      <c r="A66" s="123">
        <v>42</v>
      </c>
    </row>
    <row r="67" spans="1:25" s="214" customFormat="1">
      <c r="A67" s="214">
        <v>43</v>
      </c>
      <c r="B67" s="588" t="s">
        <v>355</v>
      </c>
      <c r="C67" s="588"/>
      <c r="D67" s="203">
        <f>SUM(F67:Y67)</f>
        <v>0</v>
      </c>
      <c r="E67" s="202"/>
      <c r="F67" s="203">
        <f>SUM(F5,F6,F8,F9,F12:F19)</f>
        <v>0</v>
      </c>
      <c r="G67" s="203">
        <f>SUM(G5,G6,G8,G9,G12:G19)</f>
        <v>0</v>
      </c>
      <c r="H67" s="203">
        <f t="shared" ref="H67:Y67" si="3">SUM(H5,H6,H8,H9,H12:H19)</f>
        <v>0</v>
      </c>
      <c r="I67" s="203">
        <f t="shared" si="3"/>
        <v>0</v>
      </c>
      <c r="J67" s="203">
        <f t="shared" si="3"/>
        <v>0</v>
      </c>
      <c r="K67" s="203">
        <f t="shared" si="3"/>
        <v>0</v>
      </c>
      <c r="L67" s="203">
        <f t="shared" si="3"/>
        <v>0</v>
      </c>
      <c r="M67" s="203">
        <f t="shared" si="3"/>
        <v>0</v>
      </c>
      <c r="N67" s="203">
        <f t="shared" si="3"/>
        <v>0</v>
      </c>
      <c r="O67" s="203">
        <f t="shared" si="3"/>
        <v>0</v>
      </c>
      <c r="P67" s="203">
        <f t="shared" si="3"/>
        <v>0</v>
      </c>
      <c r="Q67" s="203">
        <f t="shared" si="3"/>
        <v>0</v>
      </c>
      <c r="R67" s="203">
        <f t="shared" si="3"/>
        <v>0</v>
      </c>
      <c r="S67" s="203">
        <f t="shared" si="3"/>
        <v>0</v>
      </c>
      <c r="T67" s="203">
        <f t="shared" si="3"/>
        <v>0</v>
      </c>
      <c r="U67" s="203">
        <f t="shared" si="3"/>
        <v>0</v>
      </c>
      <c r="V67" s="203">
        <f t="shared" si="3"/>
        <v>0</v>
      </c>
      <c r="W67" s="203">
        <f t="shared" si="3"/>
        <v>0</v>
      </c>
      <c r="X67" s="203">
        <f t="shared" si="3"/>
        <v>0</v>
      </c>
      <c r="Y67" s="203">
        <f t="shared" si="3"/>
        <v>0</v>
      </c>
    </row>
    <row r="68" spans="1:25" s="214" customFormat="1">
      <c r="A68" s="214">
        <v>44</v>
      </c>
      <c r="B68" s="588" t="s">
        <v>356</v>
      </c>
      <c r="C68" s="588"/>
      <c r="D68" s="203">
        <f>SUM(F68:Y68)</f>
        <v>0</v>
      </c>
      <c r="E68" s="203"/>
      <c r="F68" s="203">
        <f t="shared" ref="F68:Y68" si="4">SUM(F7,F10)</f>
        <v>0</v>
      </c>
      <c r="G68" s="203">
        <f t="shared" si="4"/>
        <v>0</v>
      </c>
      <c r="H68" s="203">
        <f t="shared" si="4"/>
        <v>0</v>
      </c>
      <c r="I68" s="203">
        <f t="shared" si="4"/>
        <v>0</v>
      </c>
      <c r="J68" s="203">
        <f t="shared" si="4"/>
        <v>0</v>
      </c>
      <c r="K68" s="203">
        <f t="shared" si="4"/>
        <v>0</v>
      </c>
      <c r="L68" s="203">
        <f t="shared" si="4"/>
        <v>0</v>
      </c>
      <c r="M68" s="203">
        <f t="shared" si="4"/>
        <v>0</v>
      </c>
      <c r="N68" s="203">
        <f t="shared" si="4"/>
        <v>0</v>
      </c>
      <c r="O68" s="203">
        <f t="shared" si="4"/>
        <v>0</v>
      </c>
      <c r="P68" s="203">
        <f t="shared" si="4"/>
        <v>0</v>
      </c>
      <c r="Q68" s="203">
        <f t="shared" si="4"/>
        <v>0</v>
      </c>
      <c r="R68" s="203">
        <f t="shared" si="4"/>
        <v>0</v>
      </c>
      <c r="S68" s="203">
        <f t="shared" si="4"/>
        <v>0</v>
      </c>
      <c r="T68" s="203">
        <f t="shared" si="4"/>
        <v>0</v>
      </c>
      <c r="U68" s="203">
        <f t="shared" si="4"/>
        <v>0</v>
      </c>
      <c r="V68" s="203">
        <f t="shared" si="4"/>
        <v>0</v>
      </c>
      <c r="W68" s="203">
        <f t="shared" si="4"/>
        <v>0</v>
      </c>
      <c r="X68" s="203">
        <f t="shared" si="4"/>
        <v>0</v>
      </c>
      <c r="Y68" s="203">
        <f t="shared" si="4"/>
        <v>0</v>
      </c>
    </row>
    <row r="69" spans="1:25" s="214" customFormat="1">
      <c r="A69" s="214">
        <v>45</v>
      </c>
      <c r="B69" s="588" t="s">
        <v>357</v>
      </c>
      <c r="C69" s="588"/>
      <c r="D69" s="203">
        <f>SUM(F69:Y69)</f>
        <v>0</v>
      </c>
      <c r="E69" s="203"/>
      <c r="F69" s="203">
        <f t="shared" ref="F69:Y69" si="5">F11</f>
        <v>0</v>
      </c>
      <c r="G69" s="203">
        <f t="shared" si="5"/>
        <v>0</v>
      </c>
      <c r="H69" s="203">
        <f t="shared" si="5"/>
        <v>0</v>
      </c>
      <c r="I69" s="203">
        <f t="shared" si="5"/>
        <v>0</v>
      </c>
      <c r="J69" s="203">
        <f t="shared" si="5"/>
        <v>0</v>
      </c>
      <c r="K69" s="203">
        <f t="shared" si="5"/>
        <v>0</v>
      </c>
      <c r="L69" s="203">
        <f t="shared" si="5"/>
        <v>0</v>
      </c>
      <c r="M69" s="203">
        <f t="shared" si="5"/>
        <v>0</v>
      </c>
      <c r="N69" s="203">
        <f t="shared" si="5"/>
        <v>0</v>
      </c>
      <c r="O69" s="203">
        <f t="shared" si="5"/>
        <v>0</v>
      </c>
      <c r="P69" s="203">
        <f t="shared" si="5"/>
        <v>0</v>
      </c>
      <c r="Q69" s="203">
        <f t="shared" si="5"/>
        <v>0</v>
      </c>
      <c r="R69" s="203">
        <f t="shared" si="5"/>
        <v>0</v>
      </c>
      <c r="S69" s="203">
        <f t="shared" si="5"/>
        <v>0</v>
      </c>
      <c r="T69" s="203">
        <f t="shared" si="5"/>
        <v>0</v>
      </c>
      <c r="U69" s="203">
        <f t="shared" si="5"/>
        <v>0</v>
      </c>
      <c r="V69" s="203">
        <f t="shared" si="5"/>
        <v>0</v>
      </c>
      <c r="W69" s="203">
        <f t="shared" si="5"/>
        <v>0</v>
      </c>
      <c r="X69" s="203">
        <f t="shared" si="5"/>
        <v>0</v>
      </c>
      <c r="Y69" s="203">
        <f t="shared" si="5"/>
        <v>0</v>
      </c>
    </row>
    <row r="70" spans="1:25">
      <c r="A70" s="123">
        <v>46</v>
      </c>
    </row>
    <row r="71" spans="1:25" s="216" customFormat="1" hidden="1">
      <c r="A71" s="123">
        <v>47</v>
      </c>
      <c r="B71" s="591" t="s">
        <v>358</v>
      </c>
      <c r="C71" s="591"/>
      <c r="D71" s="215">
        <f>SUM(F71:Y71)</f>
        <v>0</v>
      </c>
      <c r="E71" s="215"/>
      <c r="F71" s="215">
        <f>'[1]4. Billing Determinants'!$N21*'[1]2b. Continuity Schedule'!$BT$45</f>
        <v>0</v>
      </c>
      <c r="G71" s="215">
        <f>'[1]4. Billing Determinants'!$N22*'[1]2b. Continuity Schedule'!$BT$45</f>
        <v>0</v>
      </c>
      <c r="H71" s="215">
        <f>'[1]4. Billing Determinants'!$N23*'[1]2b. Continuity Schedule'!$BT$45</f>
        <v>0</v>
      </c>
      <c r="I71" s="215">
        <f>'[1]4. Billing Determinants'!$N24*'[1]2b. Continuity Schedule'!$BT$45</f>
        <v>0</v>
      </c>
      <c r="J71" s="215">
        <f>'[1]4. Billing Determinants'!$N25*'[1]2b. Continuity Schedule'!$BT$45</f>
        <v>0</v>
      </c>
      <c r="K71" s="215">
        <f>'[1]4. Billing Determinants'!$N26*'[1]2b. Continuity Schedule'!$BT$45</f>
        <v>0</v>
      </c>
      <c r="L71" s="215">
        <f>'[1]4. Billing Determinants'!$N27*'[1]2b. Continuity Schedule'!$BT$45</f>
        <v>0</v>
      </c>
      <c r="M71" s="215">
        <f>'[1]4. Billing Determinants'!$N28*'[1]2b. Continuity Schedule'!$BT$45</f>
        <v>0</v>
      </c>
      <c r="N71" s="215">
        <f>'[1]4. Billing Determinants'!$N29*'[1]2b. Continuity Schedule'!$BT$45</f>
        <v>0</v>
      </c>
      <c r="O71" s="215">
        <f>'[1]4. Billing Determinants'!$N30*'[1]2b. Continuity Schedule'!$BT$45</f>
        <v>0</v>
      </c>
      <c r="P71" s="215">
        <f>'[1]4. Billing Determinants'!$N31*'[1]2b. Continuity Schedule'!$BT$45</f>
        <v>0</v>
      </c>
      <c r="Q71" s="215">
        <f>'[1]4. Billing Determinants'!$N32*'[1]2b. Continuity Schedule'!$BT$45</f>
        <v>0</v>
      </c>
      <c r="R71" s="215">
        <f>'[1]4. Billing Determinants'!$N33*'[1]2b. Continuity Schedule'!$BT$45</f>
        <v>0</v>
      </c>
      <c r="S71" s="215">
        <f>'[1]4. Billing Determinants'!$N34*'[1]2b. Continuity Schedule'!$BT$45</f>
        <v>0</v>
      </c>
      <c r="T71" s="215">
        <f>'[1]4. Billing Determinants'!$N35*'[1]2b. Continuity Schedule'!$BT$45</f>
        <v>0</v>
      </c>
      <c r="U71" s="215">
        <f>'[1]4. Billing Determinants'!$N36*'[1]2b. Continuity Schedule'!$BT$45</f>
        <v>0</v>
      </c>
      <c r="V71" s="215">
        <f>'[1]4. Billing Determinants'!$N37*'[1]2b. Continuity Schedule'!$BT$45</f>
        <v>0</v>
      </c>
      <c r="W71" s="215">
        <f>'[1]4. Billing Determinants'!$N38*'[1]2b. Continuity Schedule'!$BT$45</f>
        <v>0</v>
      </c>
      <c r="X71" s="215">
        <f>'[1]4. Billing Determinants'!$N39*'[1]2b. Continuity Schedule'!$BT$45</f>
        <v>0</v>
      </c>
      <c r="Y71" s="215">
        <f>'[1]4. Billing Determinants'!$N40*'[1]2b. Continuity Schedule'!$BT$45</f>
        <v>0</v>
      </c>
    </row>
    <row r="72" spans="1:25">
      <c r="A72" s="123">
        <v>48</v>
      </c>
    </row>
    <row r="73" spans="1:25" s="217" customFormat="1">
      <c r="A73" s="217">
        <v>49</v>
      </c>
      <c r="B73" s="588" t="s">
        <v>359</v>
      </c>
      <c r="C73" s="588"/>
      <c r="D73" s="203">
        <f>SUM(F73:Y73)</f>
        <v>0</v>
      </c>
      <c r="E73" s="202"/>
      <c r="F73" s="203">
        <f>SUM(F22:F52)+F57+F63+F64</f>
        <v>0</v>
      </c>
      <c r="G73" s="203">
        <f t="shared" ref="G73:Y73" si="6">SUM(G22:G52)+G57+G63+G64</f>
        <v>0</v>
      </c>
      <c r="H73" s="203">
        <f t="shared" si="6"/>
        <v>0</v>
      </c>
      <c r="I73" s="203">
        <f t="shared" si="6"/>
        <v>0</v>
      </c>
      <c r="J73" s="203">
        <f t="shared" si="6"/>
        <v>0</v>
      </c>
      <c r="K73" s="203">
        <f t="shared" si="6"/>
        <v>0</v>
      </c>
      <c r="L73" s="203">
        <f t="shared" si="6"/>
        <v>0</v>
      </c>
      <c r="M73" s="203">
        <f t="shared" si="6"/>
        <v>0</v>
      </c>
      <c r="N73" s="203">
        <f t="shared" si="6"/>
        <v>0</v>
      </c>
      <c r="O73" s="203">
        <f t="shared" si="6"/>
        <v>0</v>
      </c>
      <c r="P73" s="203">
        <f t="shared" si="6"/>
        <v>0</v>
      </c>
      <c r="Q73" s="203">
        <f t="shared" si="6"/>
        <v>0</v>
      </c>
      <c r="R73" s="203">
        <f t="shared" si="6"/>
        <v>0</v>
      </c>
      <c r="S73" s="203">
        <f t="shared" si="6"/>
        <v>0</v>
      </c>
      <c r="T73" s="203">
        <f t="shared" si="6"/>
        <v>0</v>
      </c>
      <c r="U73" s="203">
        <f t="shared" si="6"/>
        <v>0</v>
      </c>
      <c r="V73" s="203">
        <f t="shared" si="6"/>
        <v>0</v>
      </c>
      <c r="W73" s="203">
        <f t="shared" si="6"/>
        <v>0</v>
      </c>
      <c r="X73" s="203">
        <f t="shared" si="6"/>
        <v>0</v>
      </c>
      <c r="Y73" s="203">
        <f t="shared" si="6"/>
        <v>0</v>
      </c>
    </row>
    <row r="74" spans="1:25">
      <c r="A74" s="123">
        <v>50</v>
      </c>
    </row>
    <row r="75" spans="1:25">
      <c r="A75" s="123">
        <v>51</v>
      </c>
      <c r="B75" s="178" t="s">
        <v>263</v>
      </c>
      <c r="C75" s="178">
        <v>1575</v>
      </c>
      <c r="D75" s="180"/>
      <c r="E75" s="181" t="s">
        <v>328</v>
      </c>
      <c r="F75" s="180">
        <f>IFERROR(IF(F$4="",0,IF($E75="kWh",VLOOKUP(F$4,'[1]4. Billing Determinants'!$B$19:$R$41,4,0)/'[1]4. Billing Determinants'!$E$41*$D75,IF($E75="kW",VLOOKUP(F$4,'[1]4. Billing Determinants'!$B$19:$R$41,5,0)/'[1]4. Billing Determinants'!$F$41*$D75,IF($E75="Non-RPP kWh",VLOOKUP(F$4,'[1]4. Billing Determinants'!$B$19:$R$41,6,0)/'[1]4. Billing Determinants'!$G$41*$D75,IF($E75="Distribution Rev.",VLOOKUP(F$4,'[1]4. Billing Determinants'!$B$19:$R$41,8,0)/'[1]4. Billing Determinants'!$I$41*$D75, VLOOKUP(F$4,'[1]4. Billing Determinants'!$B$19:$R$41,3,0)/'[1]4. Billing Determinants'!$D$41*$D75))))),0)</f>
        <v>0</v>
      </c>
      <c r="G75" s="180">
        <f>IFERROR(IF(G$4="",0,IF($E75="kWh",VLOOKUP(G$4,'[1]4. Billing Determinants'!$B$19:$R$41,4,0)/'[1]4. Billing Determinants'!$E$41*$D75,IF($E75="kW",VLOOKUP(G$4,'[1]4. Billing Determinants'!$B$19:$R$41,5,0)/'[1]4. Billing Determinants'!$F$41*$D75,IF($E75="Non-RPP kWh",VLOOKUP(G$4,'[1]4. Billing Determinants'!$B$19:$R$41,6,0)/'[1]4. Billing Determinants'!$G$41*$D75,IF($E75="Distribution Rev.",VLOOKUP(G$4,'[1]4. Billing Determinants'!$B$19:$R$41,8,0)/'[1]4. Billing Determinants'!$I$41*$D75, VLOOKUP(G$4,'[1]4. Billing Determinants'!$B$19:$R$41,3,0)/'[1]4. Billing Determinants'!$D$41*$D75))))),0)</f>
        <v>0</v>
      </c>
      <c r="H75" s="180">
        <f>IFERROR(IF(H$4="",0,IF($E75="kWh",VLOOKUP(H$4,'[1]4. Billing Determinants'!$B$19:$R$41,4,0)/'[1]4. Billing Determinants'!$E$41*$D75,IF($E75="kW",VLOOKUP(H$4,'[1]4. Billing Determinants'!$B$19:$R$41,5,0)/'[1]4. Billing Determinants'!$F$41*$D75,IF($E75="Non-RPP kWh",VLOOKUP(H$4,'[1]4. Billing Determinants'!$B$19:$R$41,6,0)/'[1]4. Billing Determinants'!$G$41*$D75,IF($E75="Distribution Rev.",VLOOKUP(H$4,'[1]4. Billing Determinants'!$B$19:$R$41,8,0)/'[1]4. Billing Determinants'!$I$41*$D75, VLOOKUP(H$4,'[1]4. Billing Determinants'!$B$19:$R$41,3,0)/'[1]4. Billing Determinants'!$D$41*$D75))))),0)</f>
        <v>0</v>
      </c>
      <c r="I75" s="180">
        <f>IFERROR(IF(I$4="",0,IF($E75="kWh",VLOOKUP(I$4,'[1]4. Billing Determinants'!$B$19:$R$41,4,0)/'[1]4. Billing Determinants'!$E$41*$D75,IF($E75="kW",VLOOKUP(I$4,'[1]4. Billing Determinants'!$B$19:$R$41,5,0)/'[1]4. Billing Determinants'!$F$41*$D75,IF($E75="Non-RPP kWh",VLOOKUP(I$4,'[1]4. Billing Determinants'!$B$19:$R$41,6,0)/'[1]4. Billing Determinants'!$G$41*$D75,IF($E75="Distribution Rev.",VLOOKUP(I$4,'[1]4. Billing Determinants'!$B$19:$R$41,8,0)/'[1]4. Billing Determinants'!$I$41*$D75, VLOOKUP(I$4,'[1]4. Billing Determinants'!$B$19:$R$41,3,0)/'[1]4. Billing Determinants'!$D$41*$D75))))),0)</f>
        <v>0</v>
      </c>
      <c r="J75" s="180">
        <f>IFERROR(IF(J$4="",0,IF($E75="kWh",VLOOKUP(J$4,'[1]4. Billing Determinants'!$B$19:$R$41,4,0)/'[1]4. Billing Determinants'!$E$41*$D75,IF($E75="kW",VLOOKUP(J$4,'[1]4. Billing Determinants'!$B$19:$R$41,5,0)/'[1]4. Billing Determinants'!$F$41*$D75,IF($E75="Non-RPP kWh",VLOOKUP(J$4,'[1]4. Billing Determinants'!$B$19:$R$41,6,0)/'[1]4. Billing Determinants'!$G$41*$D75,IF($E75="Distribution Rev.",VLOOKUP(J$4,'[1]4. Billing Determinants'!$B$19:$R$41,8,0)/'[1]4. Billing Determinants'!$I$41*$D75, VLOOKUP(J$4,'[1]4. Billing Determinants'!$B$19:$R$41,3,0)/'[1]4. Billing Determinants'!$D$41*$D75))))),0)</f>
        <v>0</v>
      </c>
      <c r="K75" s="180">
        <f>IFERROR(IF(K$4="",0,IF($E75="kWh",VLOOKUP(K$4,'[1]4. Billing Determinants'!$B$19:$R$41,4,0)/'[1]4. Billing Determinants'!$E$41*$D75,IF($E75="kW",VLOOKUP(K$4,'[1]4. Billing Determinants'!$B$19:$R$41,5,0)/'[1]4. Billing Determinants'!$F$41*$D75,IF($E75="Non-RPP kWh",VLOOKUP(K$4,'[1]4. Billing Determinants'!$B$19:$R$41,6,0)/'[1]4. Billing Determinants'!$G$41*$D75,IF($E75="Distribution Rev.",VLOOKUP(K$4,'[1]4. Billing Determinants'!$B$19:$R$41,8,0)/'[1]4. Billing Determinants'!$I$41*$D75, VLOOKUP(K$4,'[1]4. Billing Determinants'!$B$19:$R$41,3,0)/'[1]4. Billing Determinants'!$D$41*$D75))))),0)</f>
        <v>0</v>
      </c>
      <c r="L75" s="180">
        <f>IFERROR(IF(L$4="",0,IF($E75="kWh",VLOOKUP(L$4,'[1]4. Billing Determinants'!$B$19:$R$41,4,0)/'[1]4. Billing Determinants'!$E$41*$D75,IF($E75="kW",VLOOKUP(L$4,'[1]4. Billing Determinants'!$B$19:$R$41,5,0)/'[1]4. Billing Determinants'!$F$41*$D75,IF($E75="Non-RPP kWh",VLOOKUP(L$4,'[1]4. Billing Determinants'!$B$19:$R$41,6,0)/'[1]4. Billing Determinants'!$G$41*$D75,IF($E75="Distribution Rev.",VLOOKUP(L$4,'[1]4. Billing Determinants'!$B$19:$R$41,8,0)/'[1]4. Billing Determinants'!$I$41*$D75, VLOOKUP(L$4,'[1]4. Billing Determinants'!$B$19:$R$41,3,0)/'[1]4. Billing Determinants'!$D$41*$D75))))),0)</f>
        <v>0</v>
      </c>
      <c r="M75" s="180">
        <f>IFERROR(IF(M$4="",0,IF($E75="kWh",VLOOKUP(M$4,'[1]4. Billing Determinants'!$B$19:$R$41,4,0)/'[1]4. Billing Determinants'!$E$41*$D75,IF($E75="kW",VLOOKUP(M$4,'[1]4. Billing Determinants'!$B$19:$R$41,5,0)/'[1]4. Billing Determinants'!$F$41*$D75,IF($E75="Non-RPP kWh",VLOOKUP(M$4,'[1]4. Billing Determinants'!$B$19:$R$41,6,0)/'[1]4. Billing Determinants'!$G$41*$D75,IF($E75="Distribution Rev.",VLOOKUP(M$4,'[1]4. Billing Determinants'!$B$19:$R$41,8,0)/'[1]4. Billing Determinants'!$I$41*$D75, VLOOKUP(M$4,'[1]4. Billing Determinants'!$B$19:$R$41,3,0)/'[1]4. Billing Determinants'!$D$41*$D75))))),0)</f>
        <v>0</v>
      </c>
      <c r="N75" s="180">
        <f>IFERROR(IF(N$4="",0,IF($E75="kWh",VLOOKUP(N$4,'[1]4. Billing Determinants'!$B$19:$R$41,4,0)/'[1]4. Billing Determinants'!$E$41*$D75,IF($E75="kW",VLOOKUP(N$4,'[1]4. Billing Determinants'!$B$19:$R$41,5,0)/'[1]4. Billing Determinants'!$F$41*$D75,IF($E75="Non-RPP kWh",VLOOKUP(N$4,'[1]4. Billing Determinants'!$B$19:$R$41,6,0)/'[1]4. Billing Determinants'!$G$41*$D75,IF($E75="Distribution Rev.",VLOOKUP(N$4,'[1]4. Billing Determinants'!$B$19:$R$41,8,0)/'[1]4. Billing Determinants'!$I$41*$D75, VLOOKUP(N$4,'[1]4. Billing Determinants'!$B$19:$R$41,3,0)/'[1]4. Billing Determinants'!$D$41*$D75))))),0)</f>
        <v>0</v>
      </c>
      <c r="O75" s="180">
        <f>IFERROR(IF(O$4="",0,IF($E75="kWh",VLOOKUP(O$4,'[1]4. Billing Determinants'!$B$19:$R$41,4,0)/'[1]4. Billing Determinants'!$E$41*$D75,IF($E75="kW",VLOOKUP(O$4,'[1]4. Billing Determinants'!$B$19:$R$41,5,0)/'[1]4. Billing Determinants'!$F$41*$D75,IF($E75="Non-RPP kWh",VLOOKUP(O$4,'[1]4. Billing Determinants'!$B$19:$R$41,6,0)/'[1]4. Billing Determinants'!$G$41*$D75,IF($E75="Distribution Rev.",VLOOKUP(O$4,'[1]4. Billing Determinants'!$B$19:$R$41,8,0)/'[1]4. Billing Determinants'!$I$41*$D75, VLOOKUP(O$4,'[1]4. Billing Determinants'!$B$19:$R$41,3,0)/'[1]4. Billing Determinants'!$D$41*$D75))))),0)</f>
        <v>0</v>
      </c>
      <c r="P75" s="180">
        <f>IFERROR(IF(P$4="",0,IF($E75="kWh",VLOOKUP(P$4,'[1]4. Billing Determinants'!$B$19:$R$41,4,0)/'[1]4. Billing Determinants'!$E$41*$D75,IF($E75="kW",VLOOKUP(P$4,'[1]4. Billing Determinants'!$B$19:$R$41,5,0)/'[1]4. Billing Determinants'!$F$41*$D75,IF($E75="Non-RPP kWh",VLOOKUP(P$4,'[1]4. Billing Determinants'!$B$19:$R$41,6,0)/'[1]4. Billing Determinants'!$G$41*$D75,IF($E75="Distribution Rev.",VLOOKUP(P$4,'[1]4. Billing Determinants'!$B$19:$R$41,8,0)/'[1]4. Billing Determinants'!$I$41*$D75, VLOOKUP(P$4,'[1]4. Billing Determinants'!$B$19:$R$41,3,0)/'[1]4. Billing Determinants'!$D$41*$D75))))),0)</f>
        <v>0</v>
      </c>
      <c r="Q75" s="180">
        <f>IFERROR(IF(Q$4="",0,IF($E75="kWh",VLOOKUP(Q$4,'[1]4. Billing Determinants'!$B$19:$R$41,4,0)/'[1]4. Billing Determinants'!$E$41*$D75,IF($E75="kW",VLOOKUP(Q$4,'[1]4. Billing Determinants'!$B$19:$R$41,5,0)/'[1]4. Billing Determinants'!$F$41*$D75,IF($E75="Non-RPP kWh",VLOOKUP(Q$4,'[1]4. Billing Determinants'!$B$19:$R$41,6,0)/'[1]4. Billing Determinants'!$G$41*$D75,IF($E75="Distribution Rev.",VLOOKUP(Q$4,'[1]4. Billing Determinants'!$B$19:$R$41,8,0)/'[1]4. Billing Determinants'!$I$41*$D75, VLOOKUP(Q$4,'[1]4. Billing Determinants'!$B$19:$R$41,3,0)/'[1]4. Billing Determinants'!$D$41*$D75))))),0)</f>
        <v>0</v>
      </c>
      <c r="R75" s="180">
        <f>IFERROR(IF(R$4="",0,IF($E75="kWh",VLOOKUP(R$4,'[1]4. Billing Determinants'!$B$19:$R$41,4,0)/'[1]4. Billing Determinants'!$E$41*$D75,IF($E75="kW",VLOOKUP(R$4,'[1]4. Billing Determinants'!$B$19:$R$41,5,0)/'[1]4. Billing Determinants'!$F$41*$D75,IF($E75="Non-RPP kWh",VLOOKUP(R$4,'[1]4. Billing Determinants'!$B$19:$R$41,6,0)/'[1]4. Billing Determinants'!$G$41*$D75,IF($E75="Distribution Rev.",VLOOKUP(R$4,'[1]4. Billing Determinants'!$B$19:$R$41,8,0)/'[1]4. Billing Determinants'!$I$41*$D75, VLOOKUP(R$4,'[1]4. Billing Determinants'!$B$19:$R$41,3,0)/'[1]4. Billing Determinants'!$D$41*$D75))))),0)</f>
        <v>0</v>
      </c>
      <c r="S75" s="180">
        <f>IFERROR(IF(S$4="",0,IF($E75="kWh",VLOOKUP(S$4,'[1]4. Billing Determinants'!$B$19:$R$41,4,0)/'[1]4. Billing Determinants'!$E$41*$D75,IF($E75="kW",VLOOKUP(S$4,'[1]4. Billing Determinants'!$B$19:$R$41,5,0)/'[1]4. Billing Determinants'!$F$41*$D75,IF($E75="Non-RPP kWh",VLOOKUP(S$4,'[1]4. Billing Determinants'!$B$19:$R$41,6,0)/'[1]4. Billing Determinants'!$G$41*$D75,IF($E75="Distribution Rev.",VLOOKUP(S$4,'[1]4. Billing Determinants'!$B$19:$R$41,8,0)/'[1]4. Billing Determinants'!$I$41*$D75, VLOOKUP(S$4,'[1]4. Billing Determinants'!$B$19:$R$41,3,0)/'[1]4. Billing Determinants'!$D$41*$D75))))),0)</f>
        <v>0</v>
      </c>
      <c r="T75" s="180">
        <f>IFERROR(IF(T$4="",0,IF($E75="kWh",VLOOKUP(T$4,'[1]4. Billing Determinants'!$B$19:$R$41,4,0)/'[1]4. Billing Determinants'!$E$41*$D75,IF($E75="kW",VLOOKUP(T$4,'[1]4. Billing Determinants'!$B$19:$R$41,5,0)/'[1]4. Billing Determinants'!$F$41*$D75,IF($E75="Non-RPP kWh",VLOOKUP(T$4,'[1]4. Billing Determinants'!$B$19:$R$41,6,0)/'[1]4. Billing Determinants'!$G$41*$D75,IF($E75="Distribution Rev.",VLOOKUP(T$4,'[1]4. Billing Determinants'!$B$19:$R$41,8,0)/'[1]4. Billing Determinants'!$I$41*$D75, VLOOKUP(T$4,'[1]4. Billing Determinants'!$B$19:$R$41,3,0)/'[1]4. Billing Determinants'!$D$41*$D75))))),0)</f>
        <v>0</v>
      </c>
      <c r="U75" s="180">
        <f>IFERROR(IF(U$4="",0,IF($E75="kWh",VLOOKUP(U$4,'[1]4. Billing Determinants'!$B$19:$R$41,4,0)/'[1]4. Billing Determinants'!$E$41*$D75,IF($E75="kW",VLOOKUP(U$4,'[1]4. Billing Determinants'!$B$19:$R$41,5,0)/'[1]4. Billing Determinants'!$F$41*$D75,IF($E75="Non-RPP kWh",VLOOKUP(U$4,'[1]4. Billing Determinants'!$B$19:$R$41,6,0)/'[1]4. Billing Determinants'!$G$41*$D75,IF($E75="Distribution Rev.",VLOOKUP(U$4,'[1]4. Billing Determinants'!$B$19:$R$41,8,0)/'[1]4. Billing Determinants'!$I$41*$D75, VLOOKUP(U$4,'[1]4. Billing Determinants'!$B$19:$R$41,3,0)/'[1]4. Billing Determinants'!$D$41*$D75))))),0)</f>
        <v>0</v>
      </c>
      <c r="V75" s="180">
        <f>IFERROR(IF(V$4="",0,IF($E75="kWh",VLOOKUP(V$4,'[1]4. Billing Determinants'!$B$19:$R$41,4,0)/'[1]4. Billing Determinants'!$E$41*$D75,IF($E75="kW",VLOOKUP(V$4,'[1]4. Billing Determinants'!$B$19:$R$41,5,0)/'[1]4. Billing Determinants'!$F$41*$D75,IF($E75="Non-RPP kWh",VLOOKUP(V$4,'[1]4. Billing Determinants'!$B$19:$R$41,6,0)/'[1]4. Billing Determinants'!$G$41*$D75,IF($E75="Distribution Rev.",VLOOKUP(V$4,'[1]4. Billing Determinants'!$B$19:$R$41,8,0)/'[1]4. Billing Determinants'!$I$41*$D75, VLOOKUP(V$4,'[1]4. Billing Determinants'!$B$19:$R$41,3,0)/'[1]4. Billing Determinants'!$D$41*$D75))))),0)</f>
        <v>0</v>
      </c>
      <c r="W75" s="180">
        <f>IFERROR(IF(W$4="",0,IF($E75="kWh",VLOOKUP(W$4,'[1]4. Billing Determinants'!$B$19:$R$41,4,0)/'[1]4. Billing Determinants'!$E$41*$D75,IF($E75="kW",VLOOKUP(W$4,'[1]4. Billing Determinants'!$B$19:$R$41,5,0)/'[1]4. Billing Determinants'!$F$41*$D75,IF($E75="Non-RPP kWh",VLOOKUP(W$4,'[1]4. Billing Determinants'!$B$19:$R$41,6,0)/'[1]4. Billing Determinants'!$G$41*$D75,IF($E75="Distribution Rev.",VLOOKUP(W$4,'[1]4. Billing Determinants'!$B$19:$R$41,8,0)/'[1]4. Billing Determinants'!$I$41*$D75, VLOOKUP(W$4,'[1]4. Billing Determinants'!$B$19:$R$41,3,0)/'[1]4. Billing Determinants'!$D$41*$D75))))),0)</f>
        <v>0</v>
      </c>
      <c r="X75" s="180">
        <f>IFERROR(IF(X$4="",0,IF($E75="kWh",VLOOKUP(X$4,'[1]4. Billing Determinants'!$B$19:$R$41,4,0)/'[1]4. Billing Determinants'!$E$41*$D75,IF($E75="kW",VLOOKUP(X$4,'[1]4. Billing Determinants'!$B$19:$R$41,5,0)/'[1]4. Billing Determinants'!$F$41*$D75,IF($E75="Non-RPP kWh",VLOOKUP(X$4,'[1]4. Billing Determinants'!$B$19:$R$41,6,0)/'[1]4. Billing Determinants'!$G$41*$D75,IF($E75="Distribution Rev.",VLOOKUP(X$4,'[1]4. Billing Determinants'!$B$19:$R$41,8,0)/'[1]4. Billing Determinants'!$I$41*$D75, VLOOKUP(X$4,'[1]4. Billing Determinants'!$B$19:$R$41,3,0)/'[1]4. Billing Determinants'!$D$41*$D75))))),0)</f>
        <v>0</v>
      </c>
      <c r="Y75" s="180">
        <f>IFERROR(IF(Y$4="",0,IF($E75="kWh",VLOOKUP(Y$4,'[1]4. Billing Determinants'!$B$19:$R$41,4,0)/'[1]4. Billing Determinants'!$E$41*$D75,IF($E75="kW",VLOOKUP(Y$4,'[1]4. Billing Determinants'!$B$19:$R$41,5,0)/'[1]4. Billing Determinants'!$F$41*$D75,IF($E75="Non-RPP kWh",VLOOKUP(Y$4,'[1]4. Billing Determinants'!$B$19:$R$41,6,0)/'[1]4. Billing Determinants'!$G$41*$D75,IF($E75="Distribution Rev.",VLOOKUP(Y$4,'[1]4. Billing Determinants'!$B$19:$R$41,8,0)/'[1]4. Billing Determinants'!$I$41*$D75, VLOOKUP(Y$4,'[1]4. Billing Determinants'!$B$19:$R$41,3,0)/'[1]4. Billing Determinants'!$D$41*$D75))))),0)</f>
        <v>0</v>
      </c>
    </row>
    <row r="76" spans="1:25">
      <c r="A76" s="123">
        <v>52</v>
      </c>
      <c r="B76" s="178" t="s">
        <v>264</v>
      </c>
      <c r="C76" s="178">
        <v>1576</v>
      </c>
      <c r="D76" s="180"/>
      <c r="E76" s="181" t="s">
        <v>328</v>
      </c>
      <c r="F76" s="180">
        <f>IFERROR(IF(F$4="",0,IF($E76="kWh",VLOOKUP(F$4,'[1]4. Billing Determinants'!$B$19:$R$41,4,0)/'[1]4. Billing Determinants'!$E$41*$D76,IF($E76="kW",VLOOKUP(F$4,'[1]4. Billing Determinants'!$B$19:$R$41,5,0)/'[1]4. Billing Determinants'!$F$41*$D76,IF($E76="Non-RPP kWh",VLOOKUP(F$4,'[1]4. Billing Determinants'!$B$19:$R$41,6,0)/'[1]4. Billing Determinants'!$G$41*$D76,IF($E76="Distribution Rev.",VLOOKUP(F$4,'[1]4. Billing Determinants'!$B$19:$R$41,8,0)/'[1]4. Billing Determinants'!$I$41*$D76, VLOOKUP(F$4,'[1]4. Billing Determinants'!$B$19:$R$41,3,0)/'[1]4. Billing Determinants'!$D$41*$D76))))),0)</f>
        <v>0</v>
      </c>
      <c r="G76" s="180">
        <f>IFERROR(IF(G$4="",0,IF($E76="kWh",VLOOKUP(G$4,'[1]4. Billing Determinants'!$B$19:$R$41,4,0)/'[1]4. Billing Determinants'!$E$41*$D76,IF($E76="kW",VLOOKUP(G$4,'[1]4. Billing Determinants'!$B$19:$R$41,5,0)/'[1]4. Billing Determinants'!$F$41*$D76,IF($E76="Non-RPP kWh",VLOOKUP(G$4,'[1]4. Billing Determinants'!$B$19:$R$41,6,0)/'[1]4. Billing Determinants'!$G$41*$D76,IF($E76="Distribution Rev.",VLOOKUP(G$4,'[1]4. Billing Determinants'!$B$19:$R$41,8,0)/'[1]4. Billing Determinants'!$I$41*$D76, VLOOKUP(G$4,'[1]4. Billing Determinants'!$B$19:$R$41,3,0)/'[1]4. Billing Determinants'!$D$41*$D76))))),0)</f>
        <v>0</v>
      </c>
      <c r="H76" s="180">
        <f>IFERROR(IF(H$4="",0,IF($E76="kWh",VLOOKUP(H$4,'[1]4. Billing Determinants'!$B$19:$R$41,4,0)/'[1]4. Billing Determinants'!$E$41*$D76,IF($E76="kW",VLOOKUP(H$4,'[1]4. Billing Determinants'!$B$19:$R$41,5,0)/'[1]4. Billing Determinants'!$F$41*$D76,IF($E76="Non-RPP kWh",VLOOKUP(H$4,'[1]4. Billing Determinants'!$B$19:$R$41,6,0)/'[1]4. Billing Determinants'!$G$41*$D76,IF($E76="Distribution Rev.",VLOOKUP(H$4,'[1]4. Billing Determinants'!$B$19:$R$41,8,0)/'[1]4. Billing Determinants'!$I$41*$D76, VLOOKUP(H$4,'[1]4. Billing Determinants'!$B$19:$R$41,3,0)/'[1]4. Billing Determinants'!$D$41*$D76))))),0)</f>
        <v>0</v>
      </c>
      <c r="I76" s="180">
        <f>IFERROR(IF(I$4="",0,IF($E76="kWh",VLOOKUP(I$4,'[1]4. Billing Determinants'!$B$19:$R$41,4,0)/'[1]4. Billing Determinants'!$E$41*$D76,IF($E76="kW",VLOOKUP(I$4,'[1]4. Billing Determinants'!$B$19:$R$41,5,0)/'[1]4. Billing Determinants'!$F$41*$D76,IF($E76="Non-RPP kWh",VLOOKUP(I$4,'[1]4. Billing Determinants'!$B$19:$R$41,6,0)/'[1]4. Billing Determinants'!$G$41*$D76,IF($E76="Distribution Rev.",VLOOKUP(I$4,'[1]4. Billing Determinants'!$B$19:$R$41,8,0)/'[1]4. Billing Determinants'!$I$41*$D76, VLOOKUP(I$4,'[1]4. Billing Determinants'!$B$19:$R$41,3,0)/'[1]4. Billing Determinants'!$D$41*$D76))))),0)</f>
        <v>0</v>
      </c>
      <c r="J76" s="180">
        <f>IFERROR(IF(J$4="",0,IF($E76="kWh",VLOOKUP(J$4,'[1]4. Billing Determinants'!$B$19:$R$41,4,0)/'[1]4. Billing Determinants'!$E$41*$D76,IF($E76="kW",VLOOKUP(J$4,'[1]4. Billing Determinants'!$B$19:$R$41,5,0)/'[1]4. Billing Determinants'!$F$41*$D76,IF($E76="Non-RPP kWh",VLOOKUP(J$4,'[1]4. Billing Determinants'!$B$19:$R$41,6,0)/'[1]4. Billing Determinants'!$G$41*$D76,IF($E76="Distribution Rev.",VLOOKUP(J$4,'[1]4. Billing Determinants'!$B$19:$R$41,8,0)/'[1]4. Billing Determinants'!$I$41*$D76, VLOOKUP(J$4,'[1]4. Billing Determinants'!$B$19:$R$41,3,0)/'[1]4. Billing Determinants'!$D$41*$D76))))),0)</f>
        <v>0</v>
      </c>
      <c r="K76" s="180">
        <f>IFERROR(IF(K$4="",0,IF($E76="kWh",VLOOKUP(K$4,'[1]4. Billing Determinants'!$B$19:$R$41,4,0)/'[1]4. Billing Determinants'!$E$41*$D76,IF($E76="kW",VLOOKUP(K$4,'[1]4. Billing Determinants'!$B$19:$R$41,5,0)/'[1]4. Billing Determinants'!$F$41*$D76,IF($E76="Non-RPP kWh",VLOOKUP(K$4,'[1]4. Billing Determinants'!$B$19:$R$41,6,0)/'[1]4. Billing Determinants'!$G$41*$D76,IF($E76="Distribution Rev.",VLOOKUP(K$4,'[1]4. Billing Determinants'!$B$19:$R$41,8,0)/'[1]4. Billing Determinants'!$I$41*$D76, VLOOKUP(K$4,'[1]4. Billing Determinants'!$B$19:$R$41,3,0)/'[1]4. Billing Determinants'!$D$41*$D76))))),0)</f>
        <v>0</v>
      </c>
      <c r="L76" s="180">
        <f>IFERROR(IF(L$4="",0,IF($E76="kWh",VLOOKUP(L$4,'[1]4. Billing Determinants'!$B$19:$R$41,4,0)/'[1]4. Billing Determinants'!$E$41*$D76,IF($E76="kW",VLOOKUP(L$4,'[1]4. Billing Determinants'!$B$19:$R$41,5,0)/'[1]4. Billing Determinants'!$F$41*$D76,IF($E76="Non-RPP kWh",VLOOKUP(L$4,'[1]4. Billing Determinants'!$B$19:$R$41,6,0)/'[1]4. Billing Determinants'!$G$41*$D76,IF($E76="Distribution Rev.",VLOOKUP(L$4,'[1]4. Billing Determinants'!$B$19:$R$41,8,0)/'[1]4. Billing Determinants'!$I$41*$D76, VLOOKUP(L$4,'[1]4. Billing Determinants'!$B$19:$R$41,3,0)/'[1]4. Billing Determinants'!$D$41*$D76))))),0)</f>
        <v>0</v>
      </c>
      <c r="M76" s="180">
        <f>IFERROR(IF(M$4="",0,IF($E76="kWh",VLOOKUP(M$4,'[1]4. Billing Determinants'!$B$19:$R$41,4,0)/'[1]4. Billing Determinants'!$E$41*$D76,IF($E76="kW",VLOOKUP(M$4,'[1]4. Billing Determinants'!$B$19:$R$41,5,0)/'[1]4. Billing Determinants'!$F$41*$D76,IF($E76="Non-RPP kWh",VLOOKUP(M$4,'[1]4. Billing Determinants'!$B$19:$R$41,6,0)/'[1]4. Billing Determinants'!$G$41*$D76,IF($E76="Distribution Rev.",VLOOKUP(M$4,'[1]4. Billing Determinants'!$B$19:$R$41,8,0)/'[1]4. Billing Determinants'!$I$41*$D76, VLOOKUP(M$4,'[1]4. Billing Determinants'!$B$19:$R$41,3,0)/'[1]4. Billing Determinants'!$D$41*$D76))))),0)</f>
        <v>0</v>
      </c>
      <c r="N76" s="180">
        <f>IFERROR(IF(N$4="",0,IF($E76="kWh",VLOOKUP(N$4,'[1]4. Billing Determinants'!$B$19:$R$41,4,0)/'[1]4. Billing Determinants'!$E$41*$D76,IF($E76="kW",VLOOKUP(N$4,'[1]4. Billing Determinants'!$B$19:$R$41,5,0)/'[1]4. Billing Determinants'!$F$41*$D76,IF($E76="Non-RPP kWh",VLOOKUP(N$4,'[1]4. Billing Determinants'!$B$19:$R$41,6,0)/'[1]4. Billing Determinants'!$G$41*$D76,IF($E76="Distribution Rev.",VLOOKUP(N$4,'[1]4. Billing Determinants'!$B$19:$R$41,8,0)/'[1]4. Billing Determinants'!$I$41*$D76, VLOOKUP(N$4,'[1]4. Billing Determinants'!$B$19:$R$41,3,0)/'[1]4. Billing Determinants'!$D$41*$D76))))),0)</f>
        <v>0</v>
      </c>
      <c r="O76" s="180">
        <f>IFERROR(IF(O$4="",0,IF($E76="kWh",VLOOKUP(O$4,'[1]4. Billing Determinants'!$B$19:$R$41,4,0)/'[1]4. Billing Determinants'!$E$41*$D76,IF($E76="kW",VLOOKUP(O$4,'[1]4. Billing Determinants'!$B$19:$R$41,5,0)/'[1]4. Billing Determinants'!$F$41*$D76,IF($E76="Non-RPP kWh",VLOOKUP(O$4,'[1]4. Billing Determinants'!$B$19:$R$41,6,0)/'[1]4. Billing Determinants'!$G$41*$D76,IF($E76="Distribution Rev.",VLOOKUP(O$4,'[1]4. Billing Determinants'!$B$19:$R$41,8,0)/'[1]4. Billing Determinants'!$I$41*$D76, VLOOKUP(O$4,'[1]4. Billing Determinants'!$B$19:$R$41,3,0)/'[1]4. Billing Determinants'!$D$41*$D76))))),0)</f>
        <v>0</v>
      </c>
      <c r="P76" s="180">
        <f>IFERROR(IF(P$4="",0,IF($E76="kWh",VLOOKUP(P$4,'[1]4. Billing Determinants'!$B$19:$R$41,4,0)/'[1]4. Billing Determinants'!$E$41*$D76,IF($E76="kW",VLOOKUP(P$4,'[1]4. Billing Determinants'!$B$19:$R$41,5,0)/'[1]4. Billing Determinants'!$F$41*$D76,IF($E76="Non-RPP kWh",VLOOKUP(P$4,'[1]4. Billing Determinants'!$B$19:$R$41,6,0)/'[1]4. Billing Determinants'!$G$41*$D76,IF($E76="Distribution Rev.",VLOOKUP(P$4,'[1]4. Billing Determinants'!$B$19:$R$41,8,0)/'[1]4. Billing Determinants'!$I$41*$D76, VLOOKUP(P$4,'[1]4. Billing Determinants'!$B$19:$R$41,3,0)/'[1]4. Billing Determinants'!$D$41*$D76))))),0)</f>
        <v>0</v>
      </c>
      <c r="Q76" s="180">
        <f>IFERROR(IF(Q$4="",0,IF($E76="kWh",VLOOKUP(Q$4,'[1]4. Billing Determinants'!$B$19:$R$41,4,0)/'[1]4. Billing Determinants'!$E$41*$D76,IF($E76="kW",VLOOKUP(Q$4,'[1]4. Billing Determinants'!$B$19:$R$41,5,0)/'[1]4. Billing Determinants'!$F$41*$D76,IF($E76="Non-RPP kWh",VLOOKUP(Q$4,'[1]4. Billing Determinants'!$B$19:$R$41,6,0)/'[1]4. Billing Determinants'!$G$41*$D76,IF($E76="Distribution Rev.",VLOOKUP(Q$4,'[1]4. Billing Determinants'!$B$19:$R$41,8,0)/'[1]4. Billing Determinants'!$I$41*$D76, VLOOKUP(Q$4,'[1]4. Billing Determinants'!$B$19:$R$41,3,0)/'[1]4. Billing Determinants'!$D$41*$D76))))),0)</f>
        <v>0</v>
      </c>
      <c r="R76" s="180">
        <f>IFERROR(IF(R$4="",0,IF($E76="kWh",VLOOKUP(R$4,'[1]4. Billing Determinants'!$B$19:$R$41,4,0)/'[1]4. Billing Determinants'!$E$41*$D76,IF($E76="kW",VLOOKUP(R$4,'[1]4. Billing Determinants'!$B$19:$R$41,5,0)/'[1]4. Billing Determinants'!$F$41*$D76,IF($E76="Non-RPP kWh",VLOOKUP(R$4,'[1]4. Billing Determinants'!$B$19:$R$41,6,0)/'[1]4. Billing Determinants'!$G$41*$D76,IF($E76="Distribution Rev.",VLOOKUP(R$4,'[1]4. Billing Determinants'!$B$19:$R$41,8,0)/'[1]4. Billing Determinants'!$I$41*$D76, VLOOKUP(R$4,'[1]4. Billing Determinants'!$B$19:$R$41,3,0)/'[1]4. Billing Determinants'!$D$41*$D76))))),0)</f>
        <v>0</v>
      </c>
      <c r="S76" s="180">
        <f>IFERROR(IF(S$4="",0,IF($E76="kWh",VLOOKUP(S$4,'[1]4. Billing Determinants'!$B$19:$R$41,4,0)/'[1]4. Billing Determinants'!$E$41*$D76,IF($E76="kW",VLOOKUP(S$4,'[1]4. Billing Determinants'!$B$19:$R$41,5,0)/'[1]4. Billing Determinants'!$F$41*$D76,IF($E76="Non-RPP kWh",VLOOKUP(S$4,'[1]4. Billing Determinants'!$B$19:$R$41,6,0)/'[1]4. Billing Determinants'!$G$41*$D76,IF($E76="Distribution Rev.",VLOOKUP(S$4,'[1]4. Billing Determinants'!$B$19:$R$41,8,0)/'[1]4. Billing Determinants'!$I$41*$D76, VLOOKUP(S$4,'[1]4. Billing Determinants'!$B$19:$R$41,3,0)/'[1]4. Billing Determinants'!$D$41*$D76))))),0)</f>
        <v>0</v>
      </c>
      <c r="T76" s="180">
        <f>IFERROR(IF(T$4="",0,IF($E76="kWh",VLOOKUP(T$4,'[1]4. Billing Determinants'!$B$19:$R$41,4,0)/'[1]4. Billing Determinants'!$E$41*$D76,IF($E76="kW",VLOOKUP(T$4,'[1]4. Billing Determinants'!$B$19:$R$41,5,0)/'[1]4. Billing Determinants'!$F$41*$D76,IF($E76="Non-RPP kWh",VLOOKUP(T$4,'[1]4. Billing Determinants'!$B$19:$R$41,6,0)/'[1]4. Billing Determinants'!$G$41*$D76,IF($E76="Distribution Rev.",VLOOKUP(T$4,'[1]4. Billing Determinants'!$B$19:$R$41,8,0)/'[1]4. Billing Determinants'!$I$41*$D76, VLOOKUP(T$4,'[1]4. Billing Determinants'!$B$19:$R$41,3,0)/'[1]4. Billing Determinants'!$D$41*$D76))))),0)</f>
        <v>0</v>
      </c>
      <c r="U76" s="180">
        <f>IFERROR(IF(U$4="",0,IF($E76="kWh",VLOOKUP(U$4,'[1]4. Billing Determinants'!$B$19:$R$41,4,0)/'[1]4. Billing Determinants'!$E$41*$D76,IF($E76="kW",VLOOKUP(U$4,'[1]4. Billing Determinants'!$B$19:$R$41,5,0)/'[1]4. Billing Determinants'!$F$41*$D76,IF($E76="Non-RPP kWh",VLOOKUP(U$4,'[1]4. Billing Determinants'!$B$19:$R$41,6,0)/'[1]4. Billing Determinants'!$G$41*$D76,IF($E76="Distribution Rev.",VLOOKUP(U$4,'[1]4. Billing Determinants'!$B$19:$R$41,8,0)/'[1]4. Billing Determinants'!$I$41*$D76, VLOOKUP(U$4,'[1]4. Billing Determinants'!$B$19:$R$41,3,0)/'[1]4. Billing Determinants'!$D$41*$D76))))),0)</f>
        <v>0</v>
      </c>
      <c r="V76" s="180">
        <f>IFERROR(IF(V$4="",0,IF($E76="kWh",VLOOKUP(V$4,'[1]4. Billing Determinants'!$B$19:$R$41,4,0)/'[1]4. Billing Determinants'!$E$41*$D76,IF($E76="kW",VLOOKUP(V$4,'[1]4. Billing Determinants'!$B$19:$R$41,5,0)/'[1]4. Billing Determinants'!$F$41*$D76,IF($E76="Non-RPP kWh",VLOOKUP(V$4,'[1]4. Billing Determinants'!$B$19:$R$41,6,0)/'[1]4. Billing Determinants'!$G$41*$D76,IF($E76="Distribution Rev.",VLOOKUP(V$4,'[1]4. Billing Determinants'!$B$19:$R$41,8,0)/'[1]4. Billing Determinants'!$I$41*$D76, VLOOKUP(V$4,'[1]4. Billing Determinants'!$B$19:$R$41,3,0)/'[1]4. Billing Determinants'!$D$41*$D76))))),0)</f>
        <v>0</v>
      </c>
      <c r="W76" s="180">
        <f>IFERROR(IF(W$4="",0,IF($E76="kWh",VLOOKUP(W$4,'[1]4. Billing Determinants'!$B$19:$R$41,4,0)/'[1]4. Billing Determinants'!$E$41*$D76,IF($E76="kW",VLOOKUP(W$4,'[1]4. Billing Determinants'!$B$19:$R$41,5,0)/'[1]4. Billing Determinants'!$F$41*$D76,IF($E76="Non-RPP kWh",VLOOKUP(W$4,'[1]4. Billing Determinants'!$B$19:$R$41,6,0)/'[1]4. Billing Determinants'!$G$41*$D76,IF($E76="Distribution Rev.",VLOOKUP(W$4,'[1]4. Billing Determinants'!$B$19:$R$41,8,0)/'[1]4. Billing Determinants'!$I$41*$D76, VLOOKUP(W$4,'[1]4. Billing Determinants'!$B$19:$R$41,3,0)/'[1]4. Billing Determinants'!$D$41*$D76))))),0)</f>
        <v>0</v>
      </c>
      <c r="X76" s="180">
        <f>IFERROR(IF(X$4="",0,IF($E76="kWh",VLOOKUP(X$4,'[1]4. Billing Determinants'!$B$19:$R$41,4,0)/'[1]4. Billing Determinants'!$E$41*$D76,IF($E76="kW",VLOOKUP(X$4,'[1]4. Billing Determinants'!$B$19:$R$41,5,0)/'[1]4. Billing Determinants'!$F$41*$D76,IF($E76="Non-RPP kWh",VLOOKUP(X$4,'[1]4. Billing Determinants'!$B$19:$R$41,6,0)/'[1]4. Billing Determinants'!$G$41*$D76,IF($E76="Distribution Rev.",VLOOKUP(X$4,'[1]4. Billing Determinants'!$B$19:$R$41,8,0)/'[1]4. Billing Determinants'!$I$41*$D76, VLOOKUP(X$4,'[1]4. Billing Determinants'!$B$19:$R$41,3,0)/'[1]4. Billing Determinants'!$D$41*$D76))))),0)</f>
        <v>0</v>
      </c>
      <c r="Y76" s="180">
        <f>IFERROR(IF(Y$4="",0,IF($E76="kWh",VLOOKUP(Y$4,'[1]4. Billing Determinants'!$B$19:$R$41,4,0)/'[1]4. Billing Determinants'!$E$41*$D76,IF($E76="kW",VLOOKUP(Y$4,'[1]4. Billing Determinants'!$B$19:$R$41,5,0)/'[1]4. Billing Determinants'!$F$41*$D76,IF($E76="Non-RPP kWh",VLOOKUP(Y$4,'[1]4. Billing Determinants'!$B$19:$R$41,6,0)/'[1]4. Billing Determinants'!$G$41*$D76,IF($E76="Distribution Rev.",VLOOKUP(Y$4,'[1]4. Billing Determinants'!$B$19:$R$41,8,0)/'[1]4. Billing Determinants'!$I$41*$D76, VLOOKUP(Y$4,'[1]4. Billing Determinants'!$B$19:$R$41,3,0)/'[1]4. Billing Determinants'!$D$41*$D76))))),0)</f>
        <v>0</v>
      </c>
    </row>
    <row r="77" spans="1:25" s="214" customFormat="1">
      <c r="A77" s="214">
        <v>53</v>
      </c>
      <c r="B77" s="218" t="s">
        <v>360</v>
      </c>
      <c r="C77" s="218"/>
      <c r="D77" s="219">
        <f>SUM(D75:D76)</f>
        <v>0</v>
      </c>
      <c r="E77" s="219"/>
      <c r="F77" s="219">
        <f>SUM(F75:F76)</f>
        <v>0</v>
      </c>
      <c r="G77" s="219">
        <f t="shared" ref="G77:Y77" si="7">SUM(G75:G76)</f>
        <v>0</v>
      </c>
      <c r="H77" s="219">
        <f t="shared" si="7"/>
        <v>0</v>
      </c>
      <c r="I77" s="219">
        <f t="shared" si="7"/>
        <v>0</v>
      </c>
      <c r="J77" s="219">
        <f t="shared" si="7"/>
        <v>0</v>
      </c>
      <c r="K77" s="219">
        <f t="shared" si="7"/>
        <v>0</v>
      </c>
      <c r="L77" s="219">
        <f t="shared" si="7"/>
        <v>0</v>
      </c>
      <c r="M77" s="219">
        <f t="shared" si="7"/>
        <v>0</v>
      </c>
      <c r="N77" s="219">
        <f t="shared" si="7"/>
        <v>0</v>
      </c>
      <c r="O77" s="219">
        <f t="shared" si="7"/>
        <v>0</v>
      </c>
      <c r="P77" s="219">
        <f t="shared" si="7"/>
        <v>0</v>
      </c>
      <c r="Q77" s="219">
        <f t="shared" si="7"/>
        <v>0</v>
      </c>
      <c r="R77" s="219">
        <f t="shared" si="7"/>
        <v>0</v>
      </c>
      <c r="S77" s="219">
        <f t="shared" si="7"/>
        <v>0</v>
      </c>
      <c r="T77" s="219">
        <f t="shared" si="7"/>
        <v>0</v>
      </c>
      <c r="U77" s="219">
        <f t="shared" si="7"/>
        <v>0</v>
      </c>
      <c r="V77" s="219">
        <f t="shared" si="7"/>
        <v>0</v>
      </c>
      <c r="W77" s="219">
        <f t="shared" si="7"/>
        <v>0</v>
      </c>
      <c r="X77" s="219">
        <f t="shared" si="7"/>
        <v>0</v>
      </c>
      <c r="Y77" s="219">
        <f t="shared" si="7"/>
        <v>0</v>
      </c>
    </row>
    <row r="79" spans="1:25" hidden="1">
      <c r="B79" s="220" t="s">
        <v>361</v>
      </c>
      <c r="C79" s="220"/>
    </row>
    <row r="80" spans="1:25" hidden="1">
      <c r="B80" s="221" t="s">
        <v>362</v>
      </c>
      <c r="C80" s="222">
        <f>IF(ISERROR('[1]2a. Continuity Schedule'!BT45/'[1]4. Billing Determinants'!D41), 0, '[1]2a. Continuity Schedule'!BT45/'[1]4. Billing Determinants'!D41)</f>
        <v>0</v>
      </c>
    </row>
    <row r="81" spans="2:3" hidden="1">
      <c r="B81" s="221" t="s">
        <v>363</v>
      </c>
      <c r="C81" s="223">
        <f>IF(ISERROR('[1]2a. Continuity Schedule'!BT45/'[1]4. Billing Determinants'!E41), 0, '[1]2a. Continuity Schedule'!BT45/'[1]4. Billing Determinants'!E41)</f>
        <v>0</v>
      </c>
    </row>
    <row r="82" spans="2:3">
      <c r="B82" s="224"/>
      <c r="C82" s="224"/>
    </row>
  </sheetData>
  <mergeCells count="7">
    <mergeCell ref="B73:C73"/>
    <mergeCell ref="B60:C60"/>
    <mergeCell ref="B61:C61"/>
    <mergeCell ref="B67:C67"/>
    <mergeCell ref="B68:C68"/>
    <mergeCell ref="B69:C69"/>
    <mergeCell ref="B71:C71"/>
  </mergeCells>
  <dataValidations count="3">
    <dataValidation type="list" allowBlank="1" showInputMessage="1" showErrorMessage="1" sqref="E63:E64 E55:E56 E75:E76 E22 E24:E52" xr:uid="{00000000-0002-0000-0500-000000000000}">
      <formula1>"kWh, kW,Distribution Rev., # of Customers"</formula1>
    </dataValidation>
    <dataValidation type="list" allowBlank="1" showInputMessage="1" showErrorMessage="1" sqref="E7:E10 E5 E65" xr:uid="{00000000-0002-0000-0500-000001000000}">
      <formula1>"kWh, kW"</formula1>
    </dataValidation>
    <dataValidation type="list" allowBlank="1" showInputMessage="1" showErrorMessage="1" sqref="E53 E57" xr:uid="{00000000-0002-0000-0500-000002000000}">
      <formula1>"kWh, kW, Non-RPP kWh, Distribution Rev."</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4:AE791"/>
  <sheetViews>
    <sheetView workbookViewId="0">
      <selection activeCell="P22" sqref="P22"/>
    </sheetView>
  </sheetViews>
  <sheetFormatPr defaultColWidth="9" defaultRowHeight="14.45"/>
  <cols>
    <col min="1" max="1" width="13.5703125" style="132" customWidth="1"/>
    <col min="2" max="2" width="70" style="132" customWidth="1"/>
    <col min="3" max="3" width="20.42578125" style="132" customWidth="1"/>
    <col min="4" max="4" width="54" style="132" bestFit="1" customWidth="1"/>
    <col min="5" max="5" width="25.5703125" style="132" customWidth="1"/>
    <col min="6" max="12" width="20.5703125" style="132" hidden="1" customWidth="1"/>
    <col min="13" max="13" width="17.5703125" style="132" hidden="1" customWidth="1"/>
    <col min="14" max="14" width="17" style="132" hidden="1" customWidth="1"/>
    <col min="15" max="15" width="19" style="132" hidden="1" customWidth="1"/>
    <col min="16" max="17" width="9" style="132" customWidth="1"/>
    <col min="18" max="27" width="9" style="132"/>
    <col min="28" max="28" width="0" style="132" hidden="1" customWidth="1"/>
    <col min="29" max="16384" width="9" style="132"/>
  </cols>
  <sheetData>
    <row r="14" spans="1:15" ht="14.65">
      <c r="A14" s="129" t="s">
        <v>364</v>
      </c>
      <c r="B14" s="130" t="s">
        <v>365</v>
      </c>
      <c r="C14" s="131">
        <v>2019</v>
      </c>
      <c r="D14" s="602"/>
      <c r="E14" s="603"/>
      <c r="F14" s="603"/>
      <c r="G14" s="603"/>
      <c r="H14" s="603"/>
      <c r="I14" s="603"/>
      <c r="J14" s="603"/>
      <c r="K14" s="603"/>
    </row>
    <row r="15" spans="1:15" ht="32.25" customHeight="1">
      <c r="B15" s="133"/>
      <c r="C15" s="134"/>
    </row>
    <row r="16" spans="1:15" ht="30" hidden="1" customHeight="1">
      <c r="B16" s="130"/>
      <c r="C16" s="604" t="s">
        <v>366</v>
      </c>
      <c r="D16" s="605"/>
      <c r="E16" s="606"/>
      <c r="F16" s="597">
        <v>2016</v>
      </c>
      <c r="G16" s="630"/>
      <c r="H16" s="597">
        <v>2015</v>
      </c>
      <c r="I16" s="630"/>
      <c r="J16" s="597">
        <v>2014</v>
      </c>
      <c r="K16" s="630"/>
      <c r="L16" s="597">
        <v>2013</v>
      </c>
      <c r="M16" s="630"/>
      <c r="N16" s="597">
        <v>2012</v>
      </c>
      <c r="O16" s="630"/>
    </row>
    <row r="17" spans="1:31" ht="14.65">
      <c r="A17" s="135" t="s">
        <v>367</v>
      </c>
      <c r="B17" s="130" t="s">
        <v>368</v>
      </c>
      <c r="C17" s="131"/>
      <c r="D17" s="136" t="s">
        <v>369</v>
      </c>
    </row>
    <row r="18" spans="1:31" ht="32.25" customHeight="1">
      <c r="C18" s="134"/>
      <c r="E18" s="133"/>
    </row>
    <row r="19" spans="1:31" ht="72" customHeight="1">
      <c r="A19" s="137" t="s">
        <v>370</v>
      </c>
      <c r="B19" s="130" t="s">
        <v>371</v>
      </c>
      <c r="C19" s="138" t="s">
        <v>153</v>
      </c>
      <c r="D19" s="139" t="s">
        <v>372</v>
      </c>
    </row>
    <row r="20" spans="1:31" ht="21" customHeight="1"/>
    <row r="21" spans="1:31" ht="99" customHeight="1">
      <c r="A21" s="137" t="s">
        <v>373</v>
      </c>
      <c r="B21" s="140" t="s">
        <v>374</v>
      </c>
      <c r="C21" s="138" t="s">
        <v>153</v>
      </c>
      <c r="D21" s="139" t="s">
        <v>375</v>
      </c>
    </row>
    <row r="22" spans="1:31">
      <c r="B22" s="133"/>
    </row>
    <row r="23" spans="1:31">
      <c r="B23" s="133"/>
    </row>
    <row r="24" spans="1:31">
      <c r="A24" s="135"/>
    </row>
    <row r="25" spans="1:31" ht="27.6">
      <c r="A25" s="137" t="s">
        <v>376</v>
      </c>
      <c r="B25" s="130" t="s">
        <v>377</v>
      </c>
      <c r="C25" s="141"/>
      <c r="P25" s="142"/>
      <c r="Q25" s="142"/>
      <c r="R25" s="142"/>
      <c r="S25" s="142"/>
      <c r="T25" s="142"/>
      <c r="U25" s="142"/>
      <c r="V25" s="142"/>
    </row>
    <row r="26" spans="1:31">
      <c r="P26" s="142"/>
      <c r="Q26" s="142"/>
      <c r="R26" s="142"/>
      <c r="S26" s="142"/>
      <c r="T26" s="142"/>
      <c r="U26" s="142"/>
      <c r="V26" s="142"/>
      <c r="Z26" s="143"/>
      <c r="AA26" s="143"/>
      <c r="AB26" s="143"/>
    </row>
    <row r="27" spans="1:31">
      <c r="A27" s="142"/>
      <c r="B27" s="142"/>
      <c r="C27" s="144" t="s">
        <v>378</v>
      </c>
      <c r="P27" s="142"/>
      <c r="Q27" s="142"/>
      <c r="R27" s="142"/>
      <c r="S27" s="142"/>
      <c r="T27" s="142"/>
      <c r="U27" s="142"/>
      <c r="V27" s="142"/>
      <c r="Z27" s="143"/>
      <c r="AA27" s="143"/>
      <c r="AB27" s="143"/>
      <c r="AC27" s="142"/>
    </row>
    <row r="28" spans="1:31">
      <c r="A28" s="142"/>
      <c r="B28" s="142"/>
      <c r="C28" s="598" t="s">
        <v>379</v>
      </c>
      <c r="D28" s="598" t="s">
        <v>380</v>
      </c>
      <c r="E28" s="145"/>
      <c r="F28" s="600">
        <f>H28+1</f>
        <v>2019</v>
      </c>
      <c r="G28" s="601"/>
      <c r="H28" s="600">
        <f>J28+1</f>
        <v>2018</v>
      </c>
      <c r="I28" s="601"/>
      <c r="J28" s="600">
        <f>L28+1</f>
        <v>2017</v>
      </c>
      <c r="K28" s="601"/>
      <c r="L28" s="600">
        <f>N28+1</f>
        <v>2016</v>
      </c>
      <c r="M28" s="601"/>
      <c r="N28" s="600">
        <v>2015</v>
      </c>
      <c r="O28" s="601"/>
      <c r="P28" s="142"/>
      <c r="Q28" s="142"/>
      <c r="R28" s="142"/>
      <c r="S28" s="142"/>
      <c r="T28" s="142"/>
      <c r="U28" s="142"/>
      <c r="V28" s="142"/>
      <c r="Z28" s="143"/>
      <c r="AA28" s="143"/>
      <c r="AB28" s="143"/>
      <c r="AC28" s="143"/>
      <c r="AD28" s="143"/>
      <c r="AE28" s="143"/>
    </row>
    <row r="29" spans="1:31">
      <c r="A29" s="142"/>
      <c r="B29" s="142"/>
      <c r="C29" s="599"/>
      <c r="D29" s="599"/>
      <c r="E29" s="146"/>
      <c r="F29" s="147" t="s">
        <v>381</v>
      </c>
      <c r="G29" s="147" t="s">
        <v>382</v>
      </c>
      <c r="H29" s="147" t="s">
        <v>381</v>
      </c>
      <c r="I29" s="147" t="s">
        <v>382</v>
      </c>
      <c r="J29" s="147" t="s">
        <v>381</v>
      </c>
      <c r="K29" s="147" t="s">
        <v>382</v>
      </c>
      <c r="L29" s="147" t="s">
        <v>381</v>
      </c>
      <c r="M29" s="147" t="s">
        <v>382</v>
      </c>
      <c r="N29" s="147" t="s">
        <v>381</v>
      </c>
      <c r="O29" s="147" t="s">
        <v>382</v>
      </c>
      <c r="P29" s="142"/>
      <c r="Q29" s="142"/>
      <c r="R29" s="142"/>
      <c r="S29" s="142"/>
      <c r="T29" s="142"/>
      <c r="U29" s="142"/>
      <c r="V29" s="142"/>
      <c r="Z29" s="143"/>
      <c r="AA29" s="143"/>
      <c r="AB29" s="143"/>
      <c r="AC29" s="143"/>
      <c r="AD29" s="143"/>
      <c r="AE29" s="143"/>
    </row>
    <row r="30" spans="1:31" ht="14.65" hidden="1">
      <c r="A30" s="142" t="str">
        <f>IF(AND(F32=G32,H32=I32,J32=K32,F32="A"),"2016 - kwh",IF(AND(F32=G32,H32=I32,J32&lt;&gt;K32,F32="A"),"2017 - kwh",IF(AND(F32=G32,H32&lt;&gt;I32,F32="A"),"2018 - kwh","N/A")))</f>
        <v>N/A</v>
      </c>
      <c r="B30" s="142" t="str">
        <f>IF(F32&lt;&gt;G32,"2018 - kwh",IF(H32&lt;&gt;I32,"2017 - kwh",IF(J32&lt;&gt;K32,"2016 - kwh","N/A")))</f>
        <v>N/A</v>
      </c>
      <c r="C30" s="148" t="s">
        <v>383</v>
      </c>
      <c r="D30" s="149"/>
      <c r="E30" s="150" t="s">
        <v>328</v>
      </c>
      <c r="F30" s="141"/>
      <c r="G30" s="141"/>
      <c r="H30" s="141"/>
      <c r="I30" s="141"/>
      <c r="J30" s="141"/>
      <c r="K30" s="141"/>
      <c r="L30" s="141"/>
      <c r="M30" s="141"/>
      <c r="N30" s="141"/>
      <c r="O30" s="141"/>
      <c r="P30" s="142"/>
      <c r="Q30" s="142"/>
      <c r="R30" s="142"/>
      <c r="S30" s="142"/>
      <c r="T30" s="142"/>
      <c r="U30" s="142"/>
      <c r="V30" s="142"/>
      <c r="Z30" s="143"/>
      <c r="AA30" s="143" t="str">
        <f>IF(AND(F32=G32,H32=I32,F32="A"),"2016 - kwh","")</f>
        <v/>
      </c>
      <c r="AB30" s="143" t="str">
        <f>IF(OR(B30="2017 - kwh",B30="2018 - kwh"),"2016 - kwh","")</f>
        <v/>
      </c>
      <c r="AC30" s="143"/>
      <c r="AD30" s="143"/>
      <c r="AE30" s="143"/>
    </row>
    <row r="31" spans="1:31" ht="14.65" hidden="1">
      <c r="A31" s="142" t="str">
        <f>IF(AND(F32=G32,H32=I32,J32=K32,F32="A"),"2016 - kw",IF(AND(F32=G32,H32=I32,J32&lt;&gt;K32,F32="A"),"2017 - kw",IF(AND(F32=G32,H32&lt;&gt;I32,F32="A"),"2018 - kw","N/A")))</f>
        <v>N/A</v>
      </c>
      <c r="B31" s="142" t="str">
        <f>IF(F32&lt;&gt;G32,"2018 - kw",IF(H32&lt;&gt;I32,"2017 - kw",IF(J32&lt;&gt;K32,"2016 - kw","N/A")))</f>
        <v>N/A</v>
      </c>
      <c r="C31" s="151"/>
      <c r="D31" s="152" t="str">
        <f>D30 &amp; "kW"</f>
        <v>kW</v>
      </c>
      <c r="E31" s="153" t="s">
        <v>384</v>
      </c>
      <c r="F31" s="141"/>
      <c r="G31" s="141"/>
      <c r="H31" s="141"/>
      <c r="I31" s="141"/>
      <c r="J31" s="141"/>
      <c r="K31" s="141"/>
      <c r="L31" s="141"/>
      <c r="M31" s="141"/>
      <c r="N31" s="141"/>
      <c r="O31" s="141"/>
      <c r="P31" s="142"/>
      <c r="Q31" s="142"/>
      <c r="R31" s="142"/>
      <c r="S31" s="142"/>
      <c r="T31" s="142"/>
      <c r="U31" s="142"/>
      <c r="V31" s="142"/>
      <c r="Z31" s="143"/>
      <c r="AA31" s="143" t="str">
        <f>IF(AND(F32=G32,H32=I32,F32="A"),"2016 - kw","")</f>
        <v/>
      </c>
      <c r="AB31" s="143" t="str">
        <f>IF(OR(B31="2017 - kw",B31="2018 - kw"),"2016 - kw","")</f>
        <v/>
      </c>
      <c r="AC31" s="143"/>
      <c r="AD31" s="143"/>
      <c r="AE31" s="143"/>
    </row>
    <row r="32" spans="1:31" ht="14.65" hidden="1">
      <c r="A32" s="142"/>
      <c r="B32" s="142"/>
      <c r="C32" s="154"/>
      <c r="D32" s="155"/>
      <c r="E32" s="156" t="s">
        <v>385</v>
      </c>
      <c r="F32" s="138"/>
      <c r="G32" s="138"/>
      <c r="H32" s="138"/>
      <c r="I32" s="138"/>
      <c r="J32" s="138"/>
      <c r="K32" s="138"/>
      <c r="L32" s="138"/>
      <c r="M32" s="138"/>
      <c r="N32" s="138"/>
      <c r="O32" s="138"/>
      <c r="P32" s="142"/>
      <c r="Q32" s="142"/>
      <c r="R32" s="142"/>
      <c r="S32" s="142"/>
      <c r="T32" s="142"/>
      <c r="U32" s="142"/>
      <c r="V32" s="142"/>
      <c r="Z32" s="143"/>
      <c r="AA32" s="143"/>
      <c r="AB32" s="143"/>
      <c r="AC32" s="143"/>
      <c r="AD32" s="143"/>
      <c r="AE32" s="143"/>
    </row>
    <row r="33" spans="1:31" ht="14.65" hidden="1">
      <c r="A33" s="142" t="str">
        <f>IF(AND(F35=G35,H35=I35,J35=K35,F35="A"),"2016 - kwh",IF(AND(F35=G35,H35=I35,J35&lt;&gt;K35,F35="A"),"2017 - kwh",IF(AND(F35=G35,H35&lt;&gt;I35,F35="A"),"2018 - kwh","N/A")))</f>
        <v>N/A</v>
      </c>
      <c r="B33" s="142" t="str">
        <f>IF(F35&lt;&gt;G35,"2018 - kwh",IF(H35&lt;&gt;I35,"2017 - kwh",IF(J35&lt;&gt;K35,"2016 - kwh","N/A")))</f>
        <v>N/A</v>
      </c>
      <c r="C33" s="148" t="s">
        <v>386</v>
      </c>
      <c r="D33" s="149"/>
      <c r="E33" s="150" t="s">
        <v>328</v>
      </c>
      <c r="F33" s="141"/>
      <c r="G33" s="141"/>
      <c r="H33" s="141"/>
      <c r="I33" s="141"/>
      <c r="J33" s="141"/>
      <c r="K33" s="141"/>
      <c r="L33" s="141"/>
      <c r="M33" s="141"/>
      <c r="N33" s="141"/>
      <c r="O33" s="141"/>
      <c r="P33" s="142"/>
      <c r="Q33" s="142"/>
      <c r="R33" s="142"/>
      <c r="S33" s="142"/>
      <c r="T33" s="142"/>
      <c r="U33" s="142"/>
      <c r="V33" s="142"/>
      <c r="Z33" s="143"/>
      <c r="AA33" s="143" t="str">
        <f>IF(AND(F35=G35,H35=I35,F35="A"),"2016 - kwh","")</f>
        <v/>
      </c>
      <c r="AB33" s="143" t="str">
        <f>IF(OR(B33="2017 - kwh",B33="2018 - kwh"),"2016 - kwh","")</f>
        <v/>
      </c>
      <c r="AC33" s="143"/>
      <c r="AD33" s="143"/>
      <c r="AE33" s="143"/>
    </row>
    <row r="34" spans="1:31" ht="14.65" hidden="1">
      <c r="A34" s="142" t="str">
        <f>IF(AND(F35=G35,H35=I35,J35=K35,F35="A"),"2016 - kw",IF(AND(F35=G35,H35=I35,J35&lt;&gt;K35,F35="A"),"2017 - kw",IF(AND(F35=G35,H35&lt;&gt;I35,F35="A"),"2018 - kw","N/A")))</f>
        <v>N/A</v>
      </c>
      <c r="B34" s="142" t="str">
        <f>IF(F35&lt;&gt;G35,"2018 - kw",IF(H35&lt;&gt;I35,"2017 - kw",IF(J35&lt;&gt;K35,"2016 - kw","N/A")))</f>
        <v>N/A</v>
      </c>
      <c r="C34" s="151"/>
      <c r="D34" s="152" t="str">
        <f>D33 &amp; "kW"</f>
        <v>kW</v>
      </c>
      <c r="E34" s="153" t="s">
        <v>384</v>
      </c>
      <c r="F34" s="141"/>
      <c r="G34" s="141"/>
      <c r="H34" s="141"/>
      <c r="I34" s="141"/>
      <c r="J34" s="141"/>
      <c r="K34" s="141"/>
      <c r="L34" s="141"/>
      <c r="M34" s="141"/>
      <c r="N34" s="141"/>
      <c r="O34" s="141"/>
      <c r="P34" s="142"/>
      <c r="Q34" s="142"/>
      <c r="R34" s="142"/>
      <c r="S34" s="142"/>
      <c r="T34" s="142"/>
      <c r="U34" s="142"/>
      <c r="V34" s="142"/>
      <c r="Z34" s="143"/>
      <c r="AA34" s="143" t="str">
        <f>IF(AND(F35=G35,H35=I35,F35="A"),"2016 - kw","")</f>
        <v/>
      </c>
      <c r="AB34" s="143" t="str">
        <f>IF(OR(B34="2017 - kw",B34="2018 - kw"),"2016 - kw","")</f>
        <v/>
      </c>
      <c r="AC34" s="143"/>
      <c r="AD34" s="143"/>
      <c r="AE34" s="143"/>
    </row>
    <row r="35" spans="1:31" ht="14.65" hidden="1">
      <c r="A35" s="142"/>
      <c r="B35" s="142"/>
      <c r="C35" s="154"/>
      <c r="D35" s="155"/>
      <c r="E35" s="156" t="s">
        <v>385</v>
      </c>
      <c r="F35" s="138"/>
      <c r="G35" s="138"/>
      <c r="H35" s="138"/>
      <c r="I35" s="138"/>
      <c r="J35" s="138"/>
      <c r="K35" s="138"/>
      <c r="L35" s="138"/>
      <c r="M35" s="138"/>
      <c r="N35" s="138"/>
      <c r="O35" s="138"/>
      <c r="P35" s="142"/>
      <c r="Q35" s="142"/>
      <c r="R35" s="142"/>
      <c r="S35" s="142"/>
      <c r="T35" s="142"/>
      <c r="U35" s="142"/>
      <c r="V35" s="142"/>
      <c r="Z35" s="143"/>
      <c r="AA35" s="143"/>
      <c r="AB35" s="143"/>
      <c r="AC35" s="143"/>
      <c r="AD35" s="143"/>
      <c r="AE35" s="143"/>
    </row>
    <row r="36" spans="1:31" ht="14.65" hidden="1">
      <c r="A36" s="142" t="str">
        <f>IF(AND(F38=G38,H38=I38,J38=K38,F38="A"),"2016 - kwh",IF(AND(F38=G38,H38=I38,J38&lt;&gt;K38,F38="A"),"2017 - kwh",IF(AND(F38=G38,H38&lt;&gt;I38,F38="A"),"2018 - kwh","N/A")))</f>
        <v>N/A</v>
      </c>
      <c r="B36" s="142" t="str">
        <f>IF(F38&lt;&gt;G38,"2018 - kwh",IF(H38&lt;&gt;I38,"2017 - kwh",IF(J38&lt;&gt;K38,"2016 - kwh","N/A")))</f>
        <v>N/A</v>
      </c>
      <c r="C36" s="148" t="s">
        <v>387</v>
      </c>
      <c r="D36" s="149"/>
      <c r="E36" s="150" t="s">
        <v>328</v>
      </c>
      <c r="F36" s="141"/>
      <c r="G36" s="141"/>
      <c r="H36" s="141"/>
      <c r="I36" s="141"/>
      <c r="J36" s="141"/>
      <c r="K36" s="141"/>
      <c r="L36" s="141"/>
      <c r="M36" s="141"/>
      <c r="N36" s="141"/>
      <c r="O36" s="141"/>
      <c r="P36" s="142"/>
      <c r="Q36" s="142"/>
      <c r="R36" s="142"/>
      <c r="S36" s="142"/>
      <c r="T36" s="142"/>
      <c r="U36" s="142"/>
      <c r="V36" s="142"/>
      <c r="Z36" s="143"/>
      <c r="AA36" s="143" t="str">
        <f>IF(AND(F38=G38,H38=I38,F38="A"),"2016 - kwh","")</f>
        <v/>
      </c>
      <c r="AB36" s="143" t="str">
        <f>IF(OR(B36="2017 - kwh",B36="2018 - kwh"),"2016 - kwh","")</f>
        <v/>
      </c>
      <c r="AC36" s="143"/>
      <c r="AD36" s="143"/>
      <c r="AE36" s="143"/>
    </row>
    <row r="37" spans="1:31" ht="14.65" hidden="1">
      <c r="A37" s="142" t="str">
        <f>IF(AND(F38=G38,H38=I38,J38=K38,F38="A"),"2016 - kw",IF(AND(F38=G38,H38=I38,J38&lt;&gt;K38,F38="A"),"2017 - kw",IF(AND(F38=G38,H38&lt;&gt;I38,F38="A"),"2018 - kw","N/A")))</f>
        <v>N/A</v>
      </c>
      <c r="B37" s="142" t="str">
        <f>IF(F38&lt;&gt;G38,"2018 - kw",IF(H38&lt;&gt;I38,"2017 - kw",IF(J38&lt;&gt;K38,"2016 - kw","N/A")))</f>
        <v>N/A</v>
      </c>
      <c r="C37" s="151"/>
      <c r="D37" s="152" t="str">
        <f>D36 &amp; "kW"</f>
        <v>kW</v>
      </c>
      <c r="E37" s="153" t="s">
        <v>384</v>
      </c>
      <c r="F37" s="141"/>
      <c r="G37" s="141"/>
      <c r="H37" s="141"/>
      <c r="I37" s="141"/>
      <c r="J37" s="141"/>
      <c r="K37" s="141"/>
      <c r="L37" s="141"/>
      <c r="M37" s="141"/>
      <c r="N37" s="141"/>
      <c r="O37" s="141"/>
      <c r="P37" s="142"/>
      <c r="Q37" s="142"/>
      <c r="R37" s="142"/>
      <c r="S37" s="142"/>
      <c r="T37" s="142"/>
      <c r="U37" s="142"/>
      <c r="V37" s="142"/>
      <c r="Z37" s="143"/>
      <c r="AA37" s="143" t="str">
        <f>IF(AND(F38=G38,H38=I38,F38="A"),"2016 - kw","")</f>
        <v/>
      </c>
      <c r="AB37" s="143" t="str">
        <f>IF(OR(B37="2017 - kw",B37="2018 - kw"),"2016 - kw","")</f>
        <v/>
      </c>
      <c r="AC37" s="143"/>
      <c r="AD37" s="143"/>
      <c r="AE37" s="143"/>
    </row>
    <row r="38" spans="1:31" ht="14.65" hidden="1">
      <c r="A38" s="142"/>
      <c r="B38" s="142"/>
      <c r="C38" s="154"/>
      <c r="D38" s="155"/>
      <c r="E38" s="156" t="s">
        <v>385</v>
      </c>
      <c r="F38" s="138"/>
      <c r="G38" s="138"/>
      <c r="H38" s="138"/>
      <c r="I38" s="138"/>
      <c r="J38" s="138"/>
      <c r="K38" s="138"/>
      <c r="L38" s="138"/>
      <c r="M38" s="138"/>
      <c r="N38" s="138"/>
      <c r="O38" s="138"/>
      <c r="P38" s="142"/>
      <c r="Q38" s="142"/>
      <c r="R38" s="142"/>
      <c r="S38" s="142"/>
      <c r="T38" s="142"/>
      <c r="U38" s="142"/>
      <c r="V38" s="142"/>
      <c r="Z38" s="143"/>
      <c r="AA38" s="143"/>
      <c r="AB38" s="143"/>
      <c r="AC38" s="143"/>
      <c r="AD38" s="143"/>
      <c r="AE38" s="143"/>
    </row>
    <row r="39" spans="1:31" ht="14.65" hidden="1">
      <c r="A39" s="142" t="str">
        <f>IF(AND(F41=G41,H41=I41,J41=K41,F41="A"),"2016 - kwh",IF(AND(F41=G41,H41=I41,J41&lt;&gt;K41,F41="A"),"2017 - kwh",IF(AND(F41=G41,H41&lt;&gt;I41,F41="A"),"2018 - kwh","N/A")))</f>
        <v>N/A</v>
      </c>
      <c r="B39" s="142" t="str">
        <f>IF(F41&lt;&gt;G41,"2018 - kwh",IF(H41&lt;&gt;I41,"2017 - kwh",IF(J41&lt;&gt;K41,"2016 - kwh","N/A")))</f>
        <v>N/A</v>
      </c>
      <c r="C39" s="148" t="s">
        <v>388</v>
      </c>
      <c r="D39" s="149"/>
      <c r="E39" s="150" t="s">
        <v>328</v>
      </c>
      <c r="F39" s="141"/>
      <c r="G39" s="141"/>
      <c r="H39" s="141"/>
      <c r="I39" s="141"/>
      <c r="J39" s="141"/>
      <c r="K39" s="141"/>
      <c r="L39" s="141"/>
      <c r="M39" s="141"/>
      <c r="N39" s="141"/>
      <c r="O39" s="141"/>
      <c r="P39" s="142"/>
      <c r="Q39" s="142"/>
      <c r="R39" s="142"/>
      <c r="S39" s="142"/>
      <c r="T39" s="142"/>
      <c r="U39" s="142"/>
      <c r="V39" s="142"/>
      <c r="Z39" s="143"/>
      <c r="AA39" s="143" t="str">
        <f>IF(AND(F41=G41,H41=I41,F41="A"),"2016 - kwh","")</f>
        <v/>
      </c>
      <c r="AB39" s="143" t="str">
        <f>IF(OR(B39="2017 - kwh",B39="2018 - kwh"),"2016 - kwh","")</f>
        <v/>
      </c>
      <c r="AC39" s="143"/>
      <c r="AD39" s="143"/>
      <c r="AE39" s="143"/>
    </row>
    <row r="40" spans="1:31" ht="14.65" hidden="1">
      <c r="A40" s="142" t="str">
        <f>IF(AND(F41=G41,H41=I41,J41=K41,F41="A"),"2016 - kw",IF(AND(F41=G41,H41=I41,J41&lt;&gt;K41,F41="A"),"2017 - kw",IF(AND(F41=G41,H41&lt;&gt;I41,F41="A"),"2018 - kw","N/A")))</f>
        <v>N/A</v>
      </c>
      <c r="B40" s="142" t="str">
        <f>IF(F41&lt;&gt;G41,"2018 - kw",IF(H41&lt;&gt;I41,"2017 - kw",IF(J41&lt;&gt;K41,"2016 - kw","N/A")))</f>
        <v>N/A</v>
      </c>
      <c r="C40" s="151"/>
      <c r="D40" s="152" t="str">
        <f>D39 &amp; "kW"</f>
        <v>kW</v>
      </c>
      <c r="E40" s="153" t="s">
        <v>384</v>
      </c>
      <c r="F40" s="141"/>
      <c r="G40" s="141"/>
      <c r="H40" s="141"/>
      <c r="I40" s="141"/>
      <c r="J40" s="141"/>
      <c r="K40" s="141"/>
      <c r="L40" s="141"/>
      <c r="M40" s="141"/>
      <c r="N40" s="141"/>
      <c r="O40" s="141"/>
      <c r="P40" s="142"/>
      <c r="Q40" s="142"/>
      <c r="R40" s="142"/>
      <c r="S40" s="142"/>
      <c r="T40" s="142"/>
      <c r="U40" s="142"/>
      <c r="V40" s="142"/>
      <c r="Z40" s="143"/>
      <c r="AA40" s="143" t="str">
        <f>IF(AND(F41=G41,H41=I41,F41="A"),"2016 - kw","")</f>
        <v/>
      </c>
      <c r="AB40" s="143" t="str">
        <f>IF(OR(B40="2017 - kw",B40="2018 - kw"),"2016 - kw","")</f>
        <v/>
      </c>
      <c r="AC40" s="143"/>
      <c r="AD40" s="143"/>
      <c r="AE40" s="143"/>
    </row>
    <row r="41" spans="1:31" ht="14.65" hidden="1">
      <c r="A41" s="142"/>
      <c r="B41" s="142"/>
      <c r="C41" s="154"/>
      <c r="D41" s="155"/>
      <c r="E41" s="156" t="s">
        <v>385</v>
      </c>
      <c r="F41" s="138"/>
      <c r="G41" s="138"/>
      <c r="H41" s="138"/>
      <c r="I41" s="138"/>
      <c r="J41" s="138"/>
      <c r="K41" s="138"/>
      <c r="L41" s="138"/>
      <c r="M41" s="138"/>
      <c r="N41" s="138"/>
      <c r="O41" s="138"/>
      <c r="P41" s="142"/>
      <c r="Q41" s="142"/>
      <c r="R41" s="142"/>
      <c r="S41" s="142"/>
      <c r="T41" s="142"/>
      <c r="U41" s="142"/>
      <c r="V41" s="142"/>
      <c r="Z41" s="143"/>
      <c r="AA41" s="143"/>
      <c r="AB41" s="143"/>
      <c r="AC41" s="143"/>
      <c r="AD41" s="143"/>
      <c r="AE41" s="143"/>
    </row>
    <row r="42" spans="1:31" ht="14.65" hidden="1">
      <c r="A42" s="142" t="str">
        <f>IF(AND(F44=G44,H44=I44,J44=K44,F44="A"),"2016 - kwh",IF(AND(F44=G44,H44=I44,J44&lt;&gt;K44,F44="A"),"2017 - kwh",IF(AND(F44=G44,H44&lt;&gt;I44,F44="A"),"2018 - kwh","N/A")))</f>
        <v>N/A</v>
      </c>
      <c r="B42" s="142" t="str">
        <f>IF(F44&lt;&gt;G44,"2018 - kwh",IF(H44&lt;&gt;I44,"2017 - kwh",IF(J44&lt;&gt;K44,"2016 - kwh","N/A")))</f>
        <v>N/A</v>
      </c>
      <c r="C42" s="148" t="s">
        <v>389</v>
      </c>
      <c r="D42" s="149"/>
      <c r="E42" s="150" t="s">
        <v>328</v>
      </c>
      <c r="F42" s="141"/>
      <c r="G42" s="141"/>
      <c r="H42" s="141"/>
      <c r="I42" s="141"/>
      <c r="J42" s="141"/>
      <c r="K42" s="141"/>
      <c r="L42" s="141"/>
      <c r="M42" s="141"/>
      <c r="N42" s="141"/>
      <c r="O42" s="141"/>
      <c r="P42" s="142"/>
      <c r="Q42" s="142"/>
      <c r="R42" s="142"/>
      <c r="S42" s="142"/>
      <c r="T42" s="142"/>
      <c r="U42" s="142"/>
      <c r="V42" s="142"/>
      <c r="Z42" s="143"/>
      <c r="AA42" s="143" t="str">
        <f>IF(AND(F44=G44,H44=I44,F44="A"),"2016 - kwh","")</f>
        <v/>
      </c>
      <c r="AB42" s="143" t="str">
        <f>IF(OR(B42="2017 - kwh",B42="2018 - kwh"),"2016 - kwh","")</f>
        <v/>
      </c>
      <c r="AC42" s="143"/>
      <c r="AD42" s="143"/>
      <c r="AE42" s="143"/>
    </row>
    <row r="43" spans="1:31" ht="14.65" hidden="1">
      <c r="A43" s="142" t="str">
        <f>IF(AND(F44=G44,H44=I44,J44=K44,F44="A"),"2016 - kw",IF(AND(F44=G44,H44=I44,J44&lt;&gt;K44,F44="A"),"2017 - kw",IF(AND(F44=G44,H44&lt;&gt;I44,F44="A"),"2018 - kw","N/A")))</f>
        <v>N/A</v>
      </c>
      <c r="B43" s="142" t="str">
        <f>IF(F44&lt;&gt;G44,"2018 - kw",IF(H44&lt;&gt;I44,"2017 - kw",IF(J44&lt;&gt;K44,"2016 - kw","N/A")))</f>
        <v>N/A</v>
      </c>
      <c r="C43" s="151"/>
      <c r="D43" s="152" t="str">
        <f>D42 &amp; "kW"</f>
        <v>kW</v>
      </c>
      <c r="E43" s="153" t="s">
        <v>384</v>
      </c>
      <c r="F43" s="141"/>
      <c r="G43" s="141"/>
      <c r="H43" s="141"/>
      <c r="I43" s="141"/>
      <c r="J43" s="141"/>
      <c r="K43" s="141"/>
      <c r="L43" s="141"/>
      <c r="M43" s="141"/>
      <c r="N43" s="141"/>
      <c r="O43" s="141"/>
      <c r="P43" s="142"/>
      <c r="Q43" s="142"/>
      <c r="R43" s="142"/>
      <c r="S43" s="142"/>
      <c r="T43" s="142"/>
      <c r="U43" s="142"/>
      <c r="V43" s="142"/>
      <c r="Z43" s="143"/>
      <c r="AA43" s="143" t="str">
        <f>IF(AND(F44=G44,H44=I44,F44="A"),"2016 - kw","")</f>
        <v/>
      </c>
      <c r="AB43" s="143" t="str">
        <f>IF(OR(B43="2017 - kw",B43="2018 - kw"),"2016 - kw","")</f>
        <v/>
      </c>
      <c r="AC43" s="143"/>
      <c r="AD43" s="143"/>
      <c r="AE43" s="143"/>
    </row>
    <row r="44" spans="1:31" ht="14.65" hidden="1">
      <c r="A44" s="142"/>
      <c r="B44" s="142"/>
      <c r="C44" s="154"/>
      <c r="D44" s="155"/>
      <c r="E44" s="156" t="s">
        <v>385</v>
      </c>
      <c r="F44" s="138"/>
      <c r="G44" s="138"/>
      <c r="H44" s="138"/>
      <c r="I44" s="138"/>
      <c r="J44" s="138"/>
      <c r="K44" s="138"/>
      <c r="L44" s="138"/>
      <c r="M44" s="138"/>
      <c r="N44" s="138"/>
      <c r="O44" s="138"/>
      <c r="P44" s="142"/>
      <c r="Q44" s="142"/>
      <c r="R44" s="142"/>
      <c r="S44" s="142"/>
      <c r="T44" s="142"/>
      <c r="U44" s="142"/>
      <c r="V44" s="142"/>
      <c r="Z44" s="143"/>
      <c r="AA44" s="143"/>
      <c r="AB44" s="143"/>
      <c r="AC44" s="143"/>
      <c r="AD44" s="143"/>
      <c r="AE44" s="143"/>
    </row>
    <row r="45" spans="1:31" ht="14.65" hidden="1">
      <c r="A45" s="142" t="str">
        <f>IF(AND(F47=G47,H47=I47,J47=K47,F47="A"),"2016 - kwh",IF(AND(F47=G47,H47=I47,J47&lt;&gt;K47,F47="A"),"2017 - kwh",IF(AND(F47=G47,H47&lt;&gt;I47,F47="A"),"2018 - kwh","N/A")))</f>
        <v>N/A</v>
      </c>
      <c r="B45" s="142" t="str">
        <f>IF(F47&lt;&gt;G47,"2018 - kwh",IF(H47&lt;&gt;I47,"2017 - kwh",IF(J47&lt;&gt;K47,"2016 - kwh","N/A")))</f>
        <v>N/A</v>
      </c>
      <c r="C45" s="148" t="s">
        <v>390</v>
      </c>
      <c r="D45" s="149"/>
      <c r="E45" s="150" t="s">
        <v>328</v>
      </c>
      <c r="F45" s="141"/>
      <c r="G45" s="141"/>
      <c r="H45" s="141"/>
      <c r="I45" s="141"/>
      <c r="J45" s="141"/>
      <c r="K45" s="141"/>
      <c r="L45" s="141"/>
      <c r="M45" s="141"/>
      <c r="N45" s="141"/>
      <c r="O45" s="141"/>
      <c r="P45" s="142"/>
      <c r="Q45" s="142"/>
      <c r="R45" s="142"/>
      <c r="S45" s="142"/>
      <c r="T45" s="142"/>
      <c r="U45" s="142"/>
      <c r="V45" s="142"/>
      <c r="Z45" s="143"/>
      <c r="AA45" s="143" t="str">
        <f>IF(AND(F47=G47,H47=I47,F47="A"),"2016 - kwh","")</f>
        <v/>
      </c>
      <c r="AB45" s="143" t="str">
        <f>IF(OR(B45="2017 - kwh",B45="2018 - kwh"),"2016 - kwh","")</f>
        <v/>
      </c>
      <c r="AC45" s="143"/>
      <c r="AD45" s="143"/>
      <c r="AE45" s="143"/>
    </row>
    <row r="46" spans="1:31" ht="14.65" hidden="1">
      <c r="A46" s="142" t="str">
        <f>IF(AND(F47=G47,H47=I47,J47=K47,F47="A"),"2016 - kw",IF(AND(F47=G47,H47=I47,J47&lt;&gt;K47,F47="A"),"2017 - kw",IF(AND(F47=G47,H47&lt;&gt;I47,F47="A"),"2018 - kw","N/A")))</f>
        <v>N/A</v>
      </c>
      <c r="B46" s="142" t="str">
        <f>IF(F47&lt;&gt;G47,"2018 - kw",IF(H47&lt;&gt;I47,"2017 - kw",IF(J47&lt;&gt;K47,"2016 - kw","N/A")))</f>
        <v>N/A</v>
      </c>
      <c r="C46" s="151"/>
      <c r="D46" s="152" t="str">
        <f>D45 &amp; "kW"</f>
        <v>kW</v>
      </c>
      <c r="E46" s="153" t="s">
        <v>384</v>
      </c>
      <c r="F46" s="141"/>
      <c r="G46" s="141"/>
      <c r="H46" s="141"/>
      <c r="I46" s="141"/>
      <c r="J46" s="141"/>
      <c r="K46" s="141"/>
      <c r="L46" s="141"/>
      <c r="M46" s="141"/>
      <c r="N46" s="141"/>
      <c r="O46" s="141"/>
      <c r="P46" s="142"/>
      <c r="Q46" s="142"/>
      <c r="R46" s="142"/>
      <c r="S46" s="142"/>
      <c r="T46" s="142"/>
      <c r="U46" s="142"/>
      <c r="V46" s="142"/>
      <c r="Z46" s="143"/>
      <c r="AA46" s="143" t="str">
        <f>IF(AND(F47=G47,H47=I47,F47="A"),"2016 - kw","")</f>
        <v/>
      </c>
      <c r="AB46" s="143" t="str">
        <f>IF(OR(B46="2017 - kw",B46="2018 - kw"),"2016 - kw","")</f>
        <v/>
      </c>
      <c r="AC46" s="143"/>
      <c r="AD46" s="143"/>
      <c r="AE46" s="143"/>
    </row>
    <row r="47" spans="1:31" ht="14.65" hidden="1">
      <c r="A47" s="142"/>
      <c r="B47" s="142"/>
      <c r="C47" s="154"/>
      <c r="D47" s="155"/>
      <c r="E47" s="156" t="s">
        <v>385</v>
      </c>
      <c r="F47" s="138"/>
      <c r="G47" s="138"/>
      <c r="H47" s="138"/>
      <c r="I47" s="138"/>
      <c r="J47" s="138"/>
      <c r="K47" s="138"/>
      <c r="L47" s="138"/>
      <c r="M47" s="138"/>
      <c r="N47" s="138"/>
      <c r="O47" s="138"/>
      <c r="P47" s="142"/>
      <c r="Q47" s="142"/>
      <c r="R47" s="142"/>
      <c r="S47" s="142"/>
      <c r="T47" s="142"/>
      <c r="U47" s="142"/>
      <c r="V47" s="142"/>
      <c r="Z47" s="143"/>
      <c r="AA47" s="143"/>
      <c r="AB47" s="143"/>
      <c r="AC47" s="143"/>
      <c r="AD47" s="143"/>
      <c r="AE47" s="143"/>
    </row>
    <row r="48" spans="1:31" ht="14.65" hidden="1">
      <c r="A48" s="142" t="str">
        <f>IF(AND(F50=G50,H50=I50,J50=K50,F50="A"),"2016 - kwh",IF(AND(F50=G50,H50=I50,J50&lt;&gt;K50,F50="A"),"2017 - kwh",IF(AND(F50=G50,H50&lt;&gt;I50,F50="A"),"2018 - kwh","N/A")))</f>
        <v>N/A</v>
      </c>
      <c r="B48" s="142" t="str">
        <f>IF(F50&lt;&gt;G50,"2018 - kwh",IF(H50&lt;&gt;I50,"2017 - kwh",IF(J50&lt;&gt;K50,"2016 - kwh","N/A")))</f>
        <v>N/A</v>
      </c>
      <c r="C48" s="148" t="s">
        <v>391</v>
      </c>
      <c r="D48" s="149"/>
      <c r="E48" s="150" t="s">
        <v>328</v>
      </c>
      <c r="F48" s="141"/>
      <c r="G48" s="141"/>
      <c r="H48" s="141"/>
      <c r="I48" s="141"/>
      <c r="J48" s="141"/>
      <c r="K48" s="141"/>
      <c r="L48" s="141"/>
      <c r="M48" s="141"/>
      <c r="N48" s="141"/>
      <c r="O48" s="141"/>
      <c r="P48" s="142"/>
      <c r="Q48" s="142"/>
      <c r="R48" s="142"/>
      <c r="S48" s="142"/>
      <c r="T48" s="142"/>
      <c r="U48" s="142"/>
      <c r="V48" s="142"/>
      <c r="Z48" s="143"/>
      <c r="AA48" s="143" t="str">
        <f>IF(AND(F50=G50,H50=I50,F50="A"),"2016 - kwh","")</f>
        <v/>
      </c>
      <c r="AB48" s="143" t="str">
        <f>IF(OR(B48="2017 - kwh",B48="2018 - kwh"),"2016 - kwh","")</f>
        <v/>
      </c>
      <c r="AC48" s="143"/>
      <c r="AD48" s="143"/>
      <c r="AE48" s="143"/>
    </row>
    <row r="49" spans="1:31" ht="14.65" hidden="1">
      <c r="A49" s="142" t="str">
        <f>IF(AND(F50=G50,H50=I50,J50=K50,F50="A"),"2016 - kw",IF(AND(F50=G50,H50=I50,J50&lt;&gt;K50,F50="A"),"2017 - kw",IF(AND(F50=G50,H50&lt;&gt;I50,F50="A"),"2018 - kw","N/A")))</f>
        <v>N/A</v>
      </c>
      <c r="B49" s="142" t="str">
        <f>IF(F50&lt;&gt;G50,"2018 - kw",IF(H50&lt;&gt;I50,"2017 - kw",IF(J50&lt;&gt;K50,"2016 - kw","N/A")))</f>
        <v>N/A</v>
      </c>
      <c r="C49" s="151"/>
      <c r="D49" s="152" t="str">
        <f>D48 &amp; "kW"</f>
        <v>kW</v>
      </c>
      <c r="E49" s="153" t="s">
        <v>384</v>
      </c>
      <c r="F49" s="141"/>
      <c r="G49" s="141"/>
      <c r="H49" s="141"/>
      <c r="I49" s="141"/>
      <c r="J49" s="141"/>
      <c r="K49" s="141"/>
      <c r="L49" s="141"/>
      <c r="M49" s="141"/>
      <c r="N49" s="141"/>
      <c r="O49" s="141"/>
      <c r="P49" s="142"/>
      <c r="Q49" s="142"/>
      <c r="R49" s="142"/>
      <c r="S49" s="142"/>
      <c r="T49" s="142"/>
      <c r="U49" s="142"/>
      <c r="V49" s="142"/>
      <c r="Z49" s="143"/>
      <c r="AA49" s="143" t="str">
        <f>IF(AND(F50=G50,H50=I50,F50="A"),"2016 - kw","")</f>
        <v/>
      </c>
      <c r="AB49" s="143" t="str">
        <f>IF(OR(B49="2017 - kw",B49="2018 - kw"),"2016 - kw","")</f>
        <v/>
      </c>
      <c r="AC49" s="143"/>
      <c r="AD49" s="143"/>
      <c r="AE49" s="143"/>
    </row>
    <row r="50" spans="1:31" ht="14.65" hidden="1">
      <c r="A50" s="142"/>
      <c r="B50" s="142"/>
      <c r="C50" s="154"/>
      <c r="D50" s="155"/>
      <c r="E50" s="156" t="s">
        <v>385</v>
      </c>
      <c r="F50" s="138"/>
      <c r="G50" s="138"/>
      <c r="H50" s="138"/>
      <c r="I50" s="138"/>
      <c r="J50" s="138"/>
      <c r="K50" s="138"/>
      <c r="L50" s="138"/>
      <c r="M50" s="138"/>
      <c r="N50" s="138"/>
      <c r="O50" s="138"/>
      <c r="P50" s="142"/>
      <c r="Q50" s="142"/>
      <c r="R50" s="142"/>
      <c r="S50" s="142"/>
      <c r="T50" s="142"/>
      <c r="U50" s="142"/>
      <c r="V50" s="142"/>
      <c r="Z50" s="143"/>
      <c r="AA50" s="143"/>
      <c r="AB50" s="143"/>
      <c r="AC50" s="143"/>
      <c r="AD50" s="143"/>
      <c r="AE50" s="143"/>
    </row>
    <row r="51" spans="1:31" ht="14.65" hidden="1">
      <c r="A51" s="142" t="str">
        <f>IF(AND(F53=G53,H53=I53,J53=K53,F53="A"),"2016 - kwh",IF(AND(F53=G53,H53=I53,J53&lt;&gt;K53,F53="A"),"2017 - kwh",IF(AND(F53=G53,H53&lt;&gt;I53,F53="A"),"2018 - kwh","N/A")))</f>
        <v>N/A</v>
      </c>
      <c r="B51" s="142" t="str">
        <f>IF(F53&lt;&gt;G53,"2018 - kwh",IF(H53&lt;&gt;I53,"2017 - kwh",IF(J53&lt;&gt;K53,"2016 - kwh","N/A")))</f>
        <v>N/A</v>
      </c>
      <c r="C51" s="148" t="s">
        <v>392</v>
      </c>
      <c r="D51" s="149"/>
      <c r="E51" s="150" t="s">
        <v>328</v>
      </c>
      <c r="F51" s="141"/>
      <c r="G51" s="141"/>
      <c r="H51" s="141"/>
      <c r="I51" s="141"/>
      <c r="J51" s="141"/>
      <c r="K51" s="141"/>
      <c r="L51" s="141"/>
      <c r="M51" s="141"/>
      <c r="N51" s="141"/>
      <c r="O51" s="141"/>
      <c r="P51" s="142"/>
      <c r="Q51" s="142"/>
      <c r="R51" s="142"/>
      <c r="S51" s="142"/>
      <c r="T51" s="142"/>
      <c r="U51" s="142"/>
      <c r="V51" s="142"/>
      <c r="Z51" s="143"/>
      <c r="AA51" s="143" t="str">
        <f>IF(AND(F53=G53,H53=I53,F53="A"),"2016 - kwh","")</f>
        <v/>
      </c>
      <c r="AB51" s="143" t="str">
        <f>IF(OR(B51="2017 - kwh",B51="2018 - kwh"),"2016 - kwh","")</f>
        <v/>
      </c>
      <c r="AC51" s="143"/>
      <c r="AD51" s="143"/>
      <c r="AE51" s="143"/>
    </row>
    <row r="52" spans="1:31" ht="14.65" hidden="1">
      <c r="A52" s="142" t="str">
        <f>IF(AND(F53=G53,H53=I53,J53=K53,F53="A"),"2016 - kw",IF(AND(F53=G53,H53=I53,J53&lt;&gt;K53,F53="A"),"2017 - kw",IF(AND(F53=G53,H53&lt;&gt;I53,F53="A"),"2018 - kw","N/A")))</f>
        <v>N/A</v>
      </c>
      <c r="B52" s="142" t="str">
        <f>IF(F53&lt;&gt;G53,"2018 - kw",IF(H53&lt;&gt;I53,"2017 - kw",IF(J53&lt;&gt;K53,"2016 - kw","N/A")))</f>
        <v>N/A</v>
      </c>
      <c r="C52" s="151"/>
      <c r="D52" s="152" t="str">
        <f>D51 &amp; "kW"</f>
        <v>kW</v>
      </c>
      <c r="E52" s="153" t="s">
        <v>384</v>
      </c>
      <c r="F52" s="141"/>
      <c r="G52" s="141"/>
      <c r="H52" s="141"/>
      <c r="I52" s="141"/>
      <c r="J52" s="141"/>
      <c r="K52" s="141"/>
      <c r="L52" s="141"/>
      <c r="M52" s="141"/>
      <c r="N52" s="141"/>
      <c r="O52" s="141"/>
      <c r="P52" s="142"/>
      <c r="Q52" s="142"/>
      <c r="R52" s="142"/>
      <c r="S52" s="142"/>
      <c r="T52" s="142"/>
      <c r="U52" s="142"/>
      <c r="V52" s="142"/>
      <c r="Z52" s="143"/>
      <c r="AA52" s="143" t="str">
        <f>IF(AND(F53=G53,H53=I53,F53="A"),"2016 - kw","")</f>
        <v/>
      </c>
      <c r="AB52" s="143" t="str">
        <f>IF(OR(B52="2017 - kw",B52="2018 - kw"),"2016 - kw","")</f>
        <v/>
      </c>
      <c r="AC52" s="143"/>
      <c r="AD52" s="143"/>
      <c r="AE52" s="143"/>
    </row>
    <row r="53" spans="1:31" ht="14.65" hidden="1">
      <c r="A53" s="142"/>
      <c r="B53" s="142"/>
      <c r="C53" s="154"/>
      <c r="D53" s="155"/>
      <c r="E53" s="156" t="s">
        <v>385</v>
      </c>
      <c r="F53" s="138"/>
      <c r="G53" s="138"/>
      <c r="H53" s="138"/>
      <c r="I53" s="138"/>
      <c r="J53" s="138"/>
      <c r="K53" s="138"/>
      <c r="L53" s="138"/>
      <c r="M53" s="138"/>
      <c r="N53" s="138"/>
      <c r="O53" s="138"/>
      <c r="P53" s="142"/>
      <c r="Q53" s="142"/>
      <c r="R53" s="142"/>
      <c r="S53" s="142"/>
      <c r="T53" s="142"/>
      <c r="U53" s="142"/>
      <c r="V53" s="142"/>
      <c r="Z53" s="143"/>
      <c r="AA53" s="143"/>
      <c r="AB53" s="143"/>
      <c r="AC53" s="143"/>
      <c r="AD53" s="143"/>
      <c r="AE53" s="143"/>
    </row>
    <row r="54" spans="1:31" ht="14.65" hidden="1">
      <c r="A54" s="142" t="str">
        <f>IF(AND(F56=G56,H56=I56,J56=K56,F56="A"),"2016 - kwh",IF(AND(F56=G56,H56=I56,J56&lt;&gt;K56,F56="A"),"2017 - kwh",IF(AND(F56=G56,H56&lt;&gt;I56,F56="A"),"2018 - kwh","N/A")))</f>
        <v>N/A</v>
      </c>
      <c r="B54" s="142" t="str">
        <f>IF(F56&lt;&gt;G56,"2018 - kwh",IF(H56&lt;&gt;I56,"2017 - kwh",IF(J56&lt;&gt;K56,"2016 - kwh","N/A")))</f>
        <v>N/A</v>
      </c>
      <c r="C54" s="148" t="s">
        <v>393</v>
      </c>
      <c r="D54" s="149"/>
      <c r="E54" s="150" t="s">
        <v>328</v>
      </c>
      <c r="F54" s="141"/>
      <c r="G54" s="141"/>
      <c r="H54" s="141"/>
      <c r="I54" s="141"/>
      <c r="J54" s="141"/>
      <c r="K54" s="141"/>
      <c r="L54" s="141"/>
      <c r="M54" s="141"/>
      <c r="N54" s="141"/>
      <c r="O54" s="141"/>
      <c r="P54" s="142"/>
      <c r="Q54" s="142"/>
      <c r="R54" s="142"/>
      <c r="S54" s="142"/>
      <c r="T54" s="142"/>
      <c r="U54" s="142"/>
      <c r="V54" s="142"/>
      <c r="Z54" s="143"/>
      <c r="AA54" s="143" t="str">
        <f>IF(AND(F56=G56,H56=I56,F56="A"),"2016 - kwh","")</f>
        <v/>
      </c>
      <c r="AB54" s="143" t="str">
        <f>IF(OR(B54="2017 - kwh",B54="2018 - kwh"),"2016 - kwh","")</f>
        <v/>
      </c>
      <c r="AC54" s="143"/>
      <c r="AD54" s="143"/>
      <c r="AE54" s="143"/>
    </row>
    <row r="55" spans="1:31" ht="14.65" hidden="1">
      <c r="A55" s="142" t="str">
        <f>IF(AND(F56=G56,H56=I56,J56=K56,F56="A"),"2016 - kw",IF(AND(F56=G56,H56=I56,J56&lt;&gt;K56,F56="A"),"2017 - kw",IF(AND(F56=G56,H56&lt;&gt;I56,F56="A"),"2018 - kw","N/A")))</f>
        <v>N/A</v>
      </c>
      <c r="B55" s="142" t="str">
        <f>IF(F56&lt;&gt;G56,"2018 - kw",IF(H56&lt;&gt;I56,"2017 - kw",IF(J56&lt;&gt;K56,"2016 - kw","N/A")))</f>
        <v>N/A</v>
      </c>
      <c r="C55" s="151"/>
      <c r="D55" s="152" t="str">
        <f>D54 &amp; "kW"</f>
        <v>kW</v>
      </c>
      <c r="E55" s="153" t="s">
        <v>384</v>
      </c>
      <c r="F55" s="141"/>
      <c r="G55" s="141"/>
      <c r="H55" s="141"/>
      <c r="I55" s="141"/>
      <c r="J55" s="141"/>
      <c r="K55" s="141"/>
      <c r="L55" s="141"/>
      <c r="M55" s="141"/>
      <c r="N55" s="141"/>
      <c r="O55" s="141"/>
      <c r="P55" s="142"/>
      <c r="Q55" s="142"/>
      <c r="R55" s="142"/>
      <c r="S55" s="142"/>
      <c r="T55" s="142"/>
      <c r="U55" s="142"/>
      <c r="V55" s="142"/>
      <c r="Z55" s="143"/>
      <c r="AA55" s="143" t="str">
        <f>IF(AND(F56=G56,H56=I56,F56="A"),"2016 - kw","")</f>
        <v/>
      </c>
      <c r="AB55" s="143" t="str">
        <f>IF(OR(B55="2017 - kw",B55="2018 - kw"),"2016 - kw","")</f>
        <v/>
      </c>
      <c r="AC55" s="143"/>
      <c r="AD55" s="143"/>
      <c r="AE55" s="143"/>
    </row>
    <row r="56" spans="1:31" ht="14.65" hidden="1">
      <c r="A56" s="142"/>
      <c r="B56" s="142"/>
      <c r="C56" s="154"/>
      <c r="D56" s="155"/>
      <c r="E56" s="156" t="s">
        <v>385</v>
      </c>
      <c r="F56" s="138"/>
      <c r="G56" s="138"/>
      <c r="H56" s="138"/>
      <c r="I56" s="138"/>
      <c r="J56" s="138"/>
      <c r="K56" s="138"/>
      <c r="L56" s="138"/>
      <c r="M56" s="138"/>
      <c r="N56" s="138"/>
      <c r="O56" s="138"/>
      <c r="P56" s="142"/>
      <c r="Q56" s="142"/>
      <c r="R56" s="142"/>
      <c r="S56" s="142"/>
      <c r="T56" s="142"/>
      <c r="U56" s="142"/>
      <c r="V56" s="142"/>
      <c r="Z56" s="143"/>
      <c r="AA56" s="143"/>
      <c r="AB56" s="143"/>
      <c r="AC56" s="143"/>
      <c r="AD56" s="143"/>
      <c r="AE56" s="143"/>
    </row>
    <row r="57" spans="1:31" ht="14.65" hidden="1">
      <c r="A57" s="142" t="str">
        <f>IF(AND(F59=G59,H59=I59,J59=K59,F59="A"),"2016 - kwh",IF(AND(F59=G59,H59=I59,J59&lt;&gt;K59,F59="A"),"2017 - kwh",IF(AND(F59=G59,H59&lt;&gt;I59,F59="A"),"2018 - kwh","N/A")))</f>
        <v>N/A</v>
      </c>
      <c r="B57" s="142" t="str">
        <f>IF(F59&lt;&gt;G59,"2018 - kwh",IF(H59&lt;&gt;I59,"2017 - kwh",IF(J59&lt;&gt;K59,"2016 - kwh","N/A")))</f>
        <v>N/A</v>
      </c>
      <c r="C57" s="148" t="s">
        <v>394</v>
      </c>
      <c r="D57" s="149"/>
      <c r="E57" s="150" t="s">
        <v>328</v>
      </c>
      <c r="F57" s="141"/>
      <c r="G57" s="141"/>
      <c r="H57" s="141"/>
      <c r="I57" s="141"/>
      <c r="J57" s="141"/>
      <c r="K57" s="141"/>
      <c r="L57" s="141"/>
      <c r="M57" s="141"/>
      <c r="N57" s="141"/>
      <c r="O57" s="141"/>
      <c r="P57" s="142"/>
      <c r="Q57" s="142"/>
      <c r="R57" s="142"/>
      <c r="S57" s="142"/>
      <c r="T57" s="142"/>
      <c r="U57" s="142"/>
      <c r="V57" s="142"/>
      <c r="Z57" s="143"/>
      <c r="AA57" s="143" t="str">
        <f>IF(AND(F59=G59,H59=I59,F59="A"),"2016 - kwh","")</f>
        <v/>
      </c>
      <c r="AB57" s="143" t="str">
        <f>IF(OR(B57="2017 - kwh",B57="2018 - kwh"),"2016 - kwh","")</f>
        <v/>
      </c>
      <c r="AC57" s="143"/>
      <c r="AD57" s="143"/>
      <c r="AE57" s="143"/>
    </row>
    <row r="58" spans="1:31" ht="14.65" hidden="1">
      <c r="A58" s="142" t="str">
        <f>IF(AND(F59=G59,H59=I59,J59=K59,F59="A"),"2016 - kw",IF(AND(F59=G59,H59=I59,J59&lt;&gt;K59,F59="A"),"2017 - kw",IF(AND(F59=G59,H59&lt;&gt;I59,F59="A"),"2018 - kw","N/A")))</f>
        <v>N/A</v>
      </c>
      <c r="B58" s="142" t="str">
        <f>IF(F59&lt;&gt;G59,"2018 - kw",IF(H59&lt;&gt;I59,"2017 - kw",IF(J59&lt;&gt;K59,"2016 - kw","N/A")))</f>
        <v>N/A</v>
      </c>
      <c r="C58" s="151"/>
      <c r="D58" s="152" t="str">
        <f>D57 &amp; "kW"</f>
        <v>kW</v>
      </c>
      <c r="E58" s="153" t="s">
        <v>384</v>
      </c>
      <c r="F58" s="141"/>
      <c r="G58" s="141"/>
      <c r="H58" s="141"/>
      <c r="I58" s="141"/>
      <c r="J58" s="141"/>
      <c r="K58" s="141"/>
      <c r="L58" s="141"/>
      <c r="M58" s="141"/>
      <c r="N58" s="141"/>
      <c r="O58" s="141"/>
      <c r="P58" s="142"/>
      <c r="Q58" s="142"/>
      <c r="R58" s="142"/>
      <c r="S58" s="142"/>
      <c r="T58" s="142"/>
      <c r="U58" s="142"/>
      <c r="V58" s="142"/>
      <c r="Z58" s="143"/>
      <c r="AA58" s="143" t="str">
        <f>IF(AND(F59=G59,H59=I59,F59="A"),"2016 - kw","")</f>
        <v/>
      </c>
      <c r="AB58" s="143" t="str">
        <f>IF(OR(B58="2017 - kw",B58="2018 - kw"),"2016 - kw","")</f>
        <v/>
      </c>
      <c r="AC58" s="143"/>
      <c r="AD58" s="143"/>
      <c r="AE58" s="143"/>
    </row>
    <row r="59" spans="1:31" ht="14.65" hidden="1">
      <c r="A59" s="142"/>
      <c r="B59" s="142"/>
      <c r="C59" s="154"/>
      <c r="D59" s="155"/>
      <c r="E59" s="156" t="s">
        <v>385</v>
      </c>
      <c r="F59" s="138"/>
      <c r="G59" s="138"/>
      <c r="H59" s="138"/>
      <c r="I59" s="138"/>
      <c r="J59" s="138"/>
      <c r="K59" s="138"/>
      <c r="L59" s="138"/>
      <c r="M59" s="138"/>
      <c r="N59" s="138"/>
      <c r="O59" s="138"/>
      <c r="P59" s="142"/>
      <c r="Q59" s="142"/>
      <c r="R59" s="142"/>
      <c r="S59" s="142"/>
      <c r="T59" s="142"/>
      <c r="U59" s="142"/>
      <c r="V59" s="142"/>
      <c r="Z59" s="143"/>
      <c r="AA59" s="143"/>
      <c r="AB59" s="143"/>
      <c r="AC59" s="143"/>
      <c r="AD59" s="143"/>
      <c r="AE59" s="143"/>
    </row>
    <row r="60" spans="1:31" ht="14.65" hidden="1">
      <c r="A60" s="142" t="str">
        <f>IF(AND(F62=G62,H62=I62,J62=K62,F62="A"),"2016 - kwh",IF(AND(F62=G62,H62=I62,J62&lt;&gt;K62,F62="A"),"2017 - kwh",IF(AND(F62=G62,H62&lt;&gt;I62,F62="A"),"2018 - kwh","N/A")))</f>
        <v>N/A</v>
      </c>
      <c r="B60" s="142" t="str">
        <f>IF(F62&lt;&gt;G62,"2018 - kwh",IF(H62&lt;&gt;I62,"2017 - kwh",IF(J62&lt;&gt;K62,"2016 - kwh","N/A")))</f>
        <v>N/A</v>
      </c>
      <c r="C60" s="148" t="s">
        <v>395</v>
      </c>
      <c r="D60" s="149"/>
      <c r="E60" s="150" t="s">
        <v>328</v>
      </c>
      <c r="F60" s="141"/>
      <c r="G60" s="141"/>
      <c r="H60" s="141"/>
      <c r="I60" s="141"/>
      <c r="J60" s="141"/>
      <c r="K60" s="141"/>
      <c r="L60" s="141"/>
      <c r="M60" s="141"/>
      <c r="N60" s="141"/>
      <c r="O60" s="141"/>
      <c r="P60" s="142"/>
      <c r="Q60" s="142"/>
      <c r="R60" s="142"/>
      <c r="S60" s="142"/>
      <c r="T60" s="142"/>
      <c r="U60" s="142"/>
      <c r="V60" s="142"/>
      <c r="Z60" s="143"/>
      <c r="AA60" s="143" t="str">
        <f>IF(AND(F62=G62,H62=I62,F62="A"),"2016 - kwh","")</f>
        <v/>
      </c>
      <c r="AB60" s="143" t="str">
        <f>IF(OR(B60="2017 - kwh",B60="2018 - kwh"),"2016 - kwh","")</f>
        <v/>
      </c>
      <c r="AC60" s="143"/>
      <c r="AD60" s="143"/>
      <c r="AE60" s="143"/>
    </row>
    <row r="61" spans="1:31" ht="14.65" hidden="1">
      <c r="A61" s="142" t="str">
        <f>IF(AND(F62=G62,H62=I62,J62=K62,F62="A"),"2016 - kw",IF(AND(F62=G62,H62=I62,J62&lt;&gt;K62,F62="A"),"2017 - kw",IF(AND(F62=G62,H62&lt;&gt;I62,F62="A"),"2018 - kw","N/A")))</f>
        <v>N/A</v>
      </c>
      <c r="B61" s="142" t="str">
        <f>IF(F62&lt;&gt;G62,"2018 - kw",IF(H62&lt;&gt;I62,"2017 - kw",IF(J62&lt;&gt;K62,"2016 - kw","N/A")))</f>
        <v>N/A</v>
      </c>
      <c r="C61" s="151"/>
      <c r="D61" s="152" t="str">
        <f>D60 &amp; "kW"</f>
        <v>kW</v>
      </c>
      <c r="E61" s="153" t="s">
        <v>384</v>
      </c>
      <c r="F61" s="141"/>
      <c r="G61" s="141"/>
      <c r="H61" s="141"/>
      <c r="I61" s="141"/>
      <c r="J61" s="141"/>
      <c r="K61" s="141"/>
      <c r="L61" s="141"/>
      <c r="M61" s="141"/>
      <c r="N61" s="141"/>
      <c r="O61" s="141"/>
      <c r="P61" s="142"/>
      <c r="Q61" s="142"/>
      <c r="R61" s="142"/>
      <c r="S61" s="142"/>
      <c r="T61" s="142"/>
      <c r="U61" s="142"/>
      <c r="V61" s="142"/>
      <c r="Z61" s="143"/>
      <c r="AA61" s="143" t="str">
        <f>IF(AND(F62=G62,H62=I62,F62="A"),"2016 - kw","")</f>
        <v/>
      </c>
      <c r="AB61" s="143" t="str">
        <f>IF(OR(B61="2017 - kw",B61="2018 - kw"),"2016 - kw","")</f>
        <v/>
      </c>
      <c r="AC61" s="143"/>
      <c r="AD61" s="143"/>
      <c r="AE61" s="143"/>
    </row>
    <row r="62" spans="1:31" ht="14.65" hidden="1">
      <c r="A62" s="142"/>
      <c r="B62" s="142"/>
      <c r="C62" s="154"/>
      <c r="D62" s="155"/>
      <c r="E62" s="156" t="s">
        <v>385</v>
      </c>
      <c r="F62" s="138"/>
      <c r="G62" s="138"/>
      <c r="H62" s="138"/>
      <c r="I62" s="138"/>
      <c r="J62" s="138"/>
      <c r="K62" s="138"/>
      <c r="L62" s="138"/>
      <c r="M62" s="138"/>
      <c r="N62" s="138"/>
      <c r="O62" s="138"/>
      <c r="P62" s="142"/>
      <c r="Q62" s="142"/>
      <c r="R62" s="142"/>
      <c r="S62" s="142"/>
      <c r="T62" s="142"/>
      <c r="U62" s="142"/>
      <c r="V62" s="142"/>
      <c r="Z62" s="143"/>
      <c r="AA62" s="143"/>
      <c r="AB62" s="143"/>
      <c r="AC62" s="143"/>
      <c r="AD62" s="143"/>
      <c r="AE62" s="143"/>
    </row>
    <row r="63" spans="1:31" ht="14.65" hidden="1">
      <c r="A63" s="142" t="str">
        <f>IF(AND(F65=G65,H65=I65,J65=K65,F65="A"),"2016 - kwh",IF(AND(F65=G65,H65=I65,J65&lt;&gt;K65,F65="A"),"2017 - kwh",IF(AND(F65=G65,H65&lt;&gt;I65,F65="A"),"2018 - kwh","N/A")))</f>
        <v>N/A</v>
      </c>
      <c r="B63" s="142" t="str">
        <f>IF(F65&lt;&gt;G65,"2018 - kwh",IF(H65&lt;&gt;I65,"2017 - kwh",IF(J65&lt;&gt;K65,"2016 - kwh","N/A")))</f>
        <v>N/A</v>
      </c>
      <c r="C63" s="148" t="s">
        <v>396</v>
      </c>
      <c r="D63" s="149"/>
      <c r="E63" s="150" t="s">
        <v>328</v>
      </c>
      <c r="F63" s="141"/>
      <c r="G63" s="141"/>
      <c r="H63" s="141"/>
      <c r="I63" s="141"/>
      <c r="J63" s="141"/>
      <c r="K63" s="141"/>
      <c r="L63" s="141"/>
      <c r="M63" s="141"/>
      <c r="N63" s="141"/>
      <c r="O63" s="141"/>
      <c r="P63" s="142"/>
      <c r="Q63" s="142"/>
      <c r="R63" s="142"/>
      <c r="S63" s="142"/>
      <c r="T63" s="142"/>
      <c r="U63" s="142"/>
      <c r="V63" s="142"/>
      <c r="Z63" s="143"/>
      <c r="AA63" s="143" t="str">
        <f>IF(AND(F65=G65,H65=I65,F65="A"),"2016 - kwh","")</f>
        <v/>
      </c>
      <c r="AB63" s="143" t="str">
        <f>IF(OR(B63="2017 - kwh",B63="2018 - kwh"),"2016 - kwh","")</f>
        <v/>
      </c>
      <c r="AC63" s="143"/>
      <c r="AD63" s="143"/>
      <c r="AE63" s="143"/>
    </row>
    <row r="64" spans="1:31" ht="14.65" hidden="1">
      <c r="A64" s="142" t="str">
        <f>IF(AND(F65=G65,H65=I65,J65=K65,F65="A"),"2016 - kw",IF(AND(F65=G65,H65=I65,J65&lt;&gt;K65,F65="A"),"2017 - kw",IF(AND(F65=G65,H65&lt;&gt;I65,F65="A"),"2018 - kw","N/A")))</f>
        <v>N/A</v>
      </c>
      <c r="B64" s="142" t="str">
        <f>IF(F65&lt;&gt;G65,"2018 - kw",IF(H65&lt;&gt;I65,"2017 - kw",IF(J65&lt;&gt;K65,"2016 - kw","N/A")))</f>
        <v>N/A</v>
      </c>
      <c r="C64" s="151"/>
      <c r="D64" s="152" t="str">
        <f>D63 &amp; "kW"</f>
        <v>kW</v>
      </c>
      <c r="E64" s="153" t="s">
        <v>384</v>
      </c>
      <c r="F64" s="141"/>
      <c r="G64" s="141"/>
      <c r="H64" s="141"/>
      <c r="I64" s="141"/>
      <c r="J64" s="141"/>
      <c r="K64" s="141"/>
      <c r="L64" s="141"/>
      <c r="M64" s="141"/>
      <c r="N64" s="141"/>
      <c r="O64" s="141"/>
      <c r="P64" s="142"/>
      <c r="Q64" s="142"/>
      <c r="R64" s="142"/>
      <c r="S64" s="142"/>
      <c r="T64" s="142"/>
      <c r="U64" s="142"/>
      <c r="V64" s="142"/>
      <c r="Z64" s="143"/>
      <c r="AA64" s="143" t="str">
        <f>IF(AND(F65=G65,H65=I65,F65="A"),"2016 - kw","")</f>
        <v/>
      </c>
      <c r="AB64" s="143" t="str">
        <f>IF(OR(B64="2017 - kw",B64="2018 - kw"),"2016 - kw","")</f>
        <v/>
      </c>
      <c r="AC64" s="143"/>
      <c r="AD64" s="143"/>
      <c r="AE64" s="143"/>
    </row>
    <row r="65" spans="1:31" ht="14.65" hidden="1">
      <c r="A65" s="142"/>
      <c r="B65" s="142"/>
      <c r="C65" s="154"/>
      <c r="D65" s="155"/>
      <c r="E65" s="156" t="s">
        <v>385</v>
      </c>
      <c r="F65" s="138"/>
      <c r="G65" s="138"/>
      <c r="H65" s="138"/>
      <c r="I65" s="138"/>
      <c r="J65" s="138"/>
      <c r="K65" s="138"/>
      <c r="L65" s="138"/>
      <c r="M65" s="138"/>
      <c r="N65" s="138"/>
      <c r="O65" s="138"/>
      <c r="P65" s="142"/>
      <c r="Q65" s="142"/>
      <c r="R65" s="142"/>
      <c r="S65" s="142"/>
      <c r="T65" s="142"/>
      <c r="U65" s="142"/>
      <c r="V65" s="142"/>
      <c r="Z65" s="143"/>
      <c r="AA65" s="143"/>
      <c r="AB65" s="143"/>
      <c r="AC65" s="143"/>
      <c r="AD65" s="143"/>
      <c r="AE65" s="143"/>
    </row>
    <row r="66" spans="1:31" ht="14.65" hidden="1">
      <c r="A66" s="142" t="str">
        <f>IF(AND(F68=G68,H68=I68,J68=K68,F68="A"),"2016 - kwh",IF(AND(F68=G68,H68=I68,J68&lt;&gt;K68,F68="A"),"2017 - kwh",IF(AND(F68=G68,H68&lt;&gt;I68,F68="A"),"2018 - kwh","N/A")))</f>
        <v>N/A</v>
      </c>
      <c r="B66" s="142" t="str">
        <f>IF(F68&lt;&gt;G68,"2018 - kwh",IF(H68&lt;&gt;I68,"2017 - kwh",IF(J68&lt;&gt;K68,"2016 - kwh","N/A")))</f>
        <v>N/A</v>
      </c>
      <c r="C66" s="148" t="s">
        <v>397</v>
      </c>
      <c r="D66" s="149"/>
      <c r="E66" s="150" t="s">
        <v>328</v>
      </c>
      <c r="F66" s="141"/>
      <c r="G66" s="141"/>
      <c r="H66" s="141"/>
      <c r="I66" s="141"/>
      <c r="J66" s="141"/>
      <c r="K66" s="141"/>
      <c r="L66" s="141"/>
      <c r="M66" s="141"/>
      <c r="N66" s="141"/>
      <c r="O66" s="141"/>
      <c r="P66" s="142"/>
      <c r="Q66" s="142"/>
      <c r="R66" s="142"/>
      <c r="S66" s="142"/>
      <c r="T66" s="142"/>
      <c r="U66" s="142"/>
      <c r="V66" s="142"/>
      <c r="Z66" s="143"/>
      <c r="AA66" s="143" t="str">
        <f>IF(AND(F68=G68,H68=I68,F68="A"),"2016 - kwh","")</f>
        <v/>
      </c>
      <c r="AB66" s="143" t="str">
        <f>IF(OR(B66="2017 - kwh",B66="2018 - kwh"),"2016 - kwh","")</f>
        <v/>
      </c>
      <c r="AC66" s="143"/>
      <c r="AD66" s="143"/>
      <c r="AE66" s="143"/>
    </row>
    <row r="67" spans="1:31" ht="14.65" hidden="1">
      <c r="A67" s="142" t="str">
        <f>IF(AND(F68=G68,H68=I68,J68=K68,F68="A"),"2016 - kw",IF(AND(F68=G68,H68=I68,J68&lt;&gt;K68,F68="A"),"2017 - kw",IF(AND(F68=G68,H68&lt;&gt;I68,F68="A"),"2018 - kw","N/A")))</f>
        <v>N/A</v>
      </c>
      <c r="B67" s="142" t="str">
        <f>IF(F68&lt;&gt;G68,"2018 - kw",IF(H68&lt;&gt;I68,"2017 - kw",IF(J68&lt;&gt;K68,"2016 - kw","N/A")))</f>
        <v>N/A</v>
      </c>
      <c r="C67" s="151"/>
      <c r="D67" s="152" t="str">
        <f>D66 &amp; "kW"</f>
        <v>kW</v>
      </c>
      <c r="E67" s="153" t="s">
        <v>384</v>
      </c>
      <c r="F67" s="141"/>
      <c r="G67" s="141"/>
      <c r="H67" s="141"/>
      <c r="I67" s="141"/>
      <c r="J67" s="141"/>
      <c r="K67" s="141"/>
      <c r="L67" s="141"/>
      <c r="M67" s="141"/>
      <c r="N67" s="141"/>
      <c r="O67" s="141"/>
      <c r="P67" s="142"/>
      <c r="Q67" s="142"/>
      <c r="R67" s="142"/>
      <c r="S67" s="142"/>
      <c r="T67" s="142"/>
      <c r="U67" s="142"/>
      <c r="V67" s="142"/>
      <c r="Z67" s="143"/>
      <c r="AA67" s="143" t="str">
        <f>IF(AND(F68=G68,H68=I68,F68="A"),"2016 - kw","")</f>
        <v/>
      </c>
      <c r="AB67" s="143" t="str">
        <f>IF(OR(B67="2017 - kw",B67="2018 - kw"),"2016 - kw","")</f>
        <v/>
      </c>
      <c r="AC67" s="143"/>
      <c r="AD67" s="143"/>
      <c r="AE67" s="143"/>
    </row>
    <row r="68" spans="1:31" ht="14.65" hidden="1">
      <c r="A68" s="142"/>
      <c r="B68" s="142"/>
      <c r="C68" s="154"/>
      <c r="D68" s="155"/>
      <c r="E68" s="156" t="s">
        <v>385</v>
      </c>
      <c r="F68" s="138"/>
      <c r="G68" s="138"/>
      <c r="H68" s="138"/>
      <c r="I68" s="138"/>
      <c r="J68" s="138"/>
      <c r="K68" s="138"/>
      <c r="L68" s="138"/>
      <c r="M68" s="138"/>
      <c r="N68" s="138"/>
      <c r="O68" s="138"/>
      <c r="P68" s="142"/>
      <c r="Q68" s="142"/>
      <c r="R68" s="142"/>
      <c r="S68" s="142"/>
      <c r="T68" s="142"/>
      <c r="U68" s="142"/>
      <c r="V68" s="142"/>
      <c r="Z68" s="143"/>
      <c r="AA68" s="143"/>
      <c r="AB68" s="143"/>
      <c r="AC68" s="143"/>
      <c r="AD68" s="143"/>
      <c r="AE68" s="143"/>
    </row>
    <row r="69" spans="1:31" ht="14.65" hidden="1">
      <c r="A69" s="142" t="str">
        <f>IF(AND(F71=G71,H71=I71,J71=K71,F71="A"),"2016 - kwh",IF(AND(F71=G71,H71=I71,J71&lt;&gt;K71,F71="A"),"2017 - kwh",IF(AND(F71=G71,H71&lt;&gt;I71,F71="A"),"2018 - kwh","N/A")))</f>
        <v>N/A</v>
      </c>
      <c r="B69" s="142" t="str">
        <f>IF(F71&lt;&gt;G71,"2018 - kwh",IF(H71&lt;&gt;I71,"2017 - kwh",IF(J71&lt;&gt;K71,"2016 - kwh","N/A")))</f>
        <v>N/A</v>
      </c>
      <c r="C69" s="148" t="s">
        <v>398</v>
      </c>
      <c r="D69" s="149"/>
      <c r="E69" s="150" t="s">
        <v>328</v>
      </c>
      <c r="F69" s="141"/>
      <c r="G69" s="141"/>
      <c r="H69" s="141"/>
      <c r="I69" s="141"/>
      <c r="J69" s="141"/>
      <c r="K69" s="141"/>
      <c r="L69" s="141"/>
      <c r="M69" s="141"/>
      <c r="N69" s="141"/>
      <c r="O69" s="141"/>
      <c r="P69" s="142"/>
      <c r="Q69" s="142"/>
      <c r="R69" s="142"/>
      <c r="S69" s="142"/>
      <c r="T69" s="142"/>
      <c r="U69" s="142"/>
      <c r="V69" s="142"/>
      <c r="Z69" s="143"/>
      <c r="AA69" s="143" t="str">
        <f>IF(AND(F71=G71,H71=I71,F71="A"),"2016 - kwh","")</f>
        <v/>
      </c>
      <c r="AB69" s="143" t="str">
        <f>IF(OR(B69="2017 - kwh",B69="2018 - kwh"),"2016 - kwh","")</f>
        <v/>
      </c>
      <c r="AC69" s="143"/>
      <c r="AD69" s="143"/>
      <c r="AE69" s="143"/>
    </row>
    <row r="70" spans="1:31" ht="14.65" hidden="1">
      <c r="A70" s="142" t="str">
        <f>IF(AND(F71=G71,H71=I71,J71=K71,F71="A"),"2016 - kw",IF(AND(F71=G71,H71=I71,J71&lt;&gt;K71,F71="A"),"2017 - kw",IF(AND(F71=G71,H71&lt;&gt;I71,F71="A"),"2018 - kw","N/A")))</f>
        <v>N/A</v>
      </c>
      <c r="B70" s="142" t="str">
        <f>IF(F71&lt;&gt;G71,"2018 - kw",IF(H71&lt;&gt;I71,"2017 - kw",IF(J71&lt;&gt;K71,"2016 - kw","N/A")))</f>
        <v>N/A</v>
      </c>
      <c r="C70" s="151"/>
      <c r="D70" s="152" t="str">
        <f>D69 &amp; "kW"</f>
        <v>kW</v>
      </c>
      <c r="E70" s="153" t="s">
        <v>384</v>
      </c>
      <c r="F70" s="141"/>
      <c r="G70" s="141"/>
      <c r="H70" s="141"/>
      <c r="I70" s="141"/>
      <c r="J70" s="141"/>
      <c r="K70" s="141"/>
      <c r="L70" s="141"/>
      <c r="M70" s="141"/>
      <c r="N70" s="141"/>
      <c r="O70" s="141"/>
      <c r="P70" s="142"/>
      <c r="Q70" s="142"/>
      <c r="R70" s="142"/>
      <c r="S70" s="142"/>
      <c r="T70" s="142"/>
      <c r="U70" s="142"/>
      <c r="V70" s="142"/>
      <c r="Z70" s="143"/>
      <c r="AA70" s="143" t="str">
        <f>IF(AND(F71=G71,H71=I71,F71="A"),"2016 - kw","")</f>
        <v/>
      </c>
      <c r="AB70" s="143" t="str">
        <f>IF(OR(B70="2017 - kw",B70="2018 - kw"),"2016 - kw","")</f>
        <v/>
      </c>
      <c r="AC70" s="143"/>
      <c r="AD70" s="143"/>
      <c r="AE70" s="143"/>
    </row>
    <row r="71" spans="1:31" ht="14.65" hidden="1">
      <c r="A71" s="142"/>
      <c r="B71" s="142"/>
      <c r="C71" s="154"/>
      <c r="D71" s="155"/>
      <c r="E71" s="156" t="s">
        <v>385</v>
      </c>
      <c r="F71" s="138"/>
      <c r="G71" s="138"/>
      <c r="H71" s="138"/>
      <c r="I71" s="138"/>
      <c r="J71" s="138"/>
      <c r="K71" s="138"/>
      <c r="L71" s="138"/>
      <c r="M71" s="138"/>
      <c r="N71" s="138"/>
      <c r="O71" s="138"/>
      <c r="P71" s="142"/>
      <c r="Q71" s="142"/>
      <c r="R71" s="142"/>
      <c r="S71" s="142"/>
      <c r="T71" s="142"/>
      <c r="U71" s="142"/>
      <c r="V71" s="142"/>
      <c r="Z71" s="143"/>
      <c r="AA71" s="143"/>
      <c r="AB71" s="143"/>
      <c r="AC71" s="143"/>
      <c r="AD71" s="143"/>
      <c r="AE71" s="143"/>
    </row>
    <row r="72" spans="1:31" ht="14.65" hidden="1">
      <c r="A72" s="142" t="str">
        <f>IF(AND(F74=G74,H74=I74,J74=K74,F74="A"),"2016 - kwh",IF(AND(F74=G74,H74=I74,J74&lt;&gt;K74,F74="A"),"2017 - kwh",IF(AND(F74=G74,H74&lt;&gt;I74,F74="A"),"2018 - kwh","N/A")))</f>
        <v>N/A</v>
      </c>
      <c r="B72" s="142" t="str">
        <f>IF(F74&lt;&gt;G74,"2018 - kwh",IF(H74&lt;&gt;I74,"2017 - kwh",IF(J74&lt;&gt;K74,"2016 - kwh","N/A")))</f>
        <v>N/A</v>
      </c>
      <c r="C72" s="148" t="s">
        <v>399</v>
      </c>
      <c r="D72" s="149"/>
      <c r="E72" s="150" t="s">
        <v>328</v>
      </c>
      <c r="F72" s="141"/>
      <c r="G72" s="141"/>
      <c r="H72" s="141"/>
      <c r="I72" s="141"/>
      <c r="J72" s="141"/>
      <c r="K72" s="141"/>
      <c r="L72" s="141"/>
      <c r="M72" s="141"/>
      <c r="N72" s="141"/>
      <c r="O72" s="141"/>
      <c r="P72" s="142"/>
      <c r="Q72" s="142"/>
      <c r="R72" s="142"/>
      <c r="S72" s="142"/>
      <c r="T72" s="142"/>
      <c r="U72" s="142"/>
      <c r="V72" s="142"/>
      <c r="Z72" s="143"/>
      <c r="AA72" s="143" t="str">
        <f>IF(AND(F74=G74,H74=I74,F74="A"),"2016 - kwh","")</f>
        <v/>
      </c>
      <c r="AB72" s="143" t="str">
        <f>IF(OR(B72="2017 - kwh",B72="2018 - kwh"),"2016 - kwh","")</f>
        <v/>
      </c>
      <c r="AC72" s="143"/>
      <c r="AD72" s="143"/>
      <c r="AE72" s="143"/>
    </row>
    <row r="73" spans="1:31" ht="14.65" hidden="1">
      <c r="A73" s="142" t="str">
        <f>IF(AND(F74=G74,H74=I74,J74=K74,F74="A"),"2016 - kw",IF(AND(F74=G74,H74=I74,J74&lt;&gt;K74,F74="A"),"2017 - kw",IF(AND(F74=G74,H74&lt;&gt;I74,F74="A"),"2018 - kw","N/A")))</f>
        <v>N/A</v>
      </c>
      <c r="B73" s="142" t="str">
        <f>IF(F74&lt;&gt;G74,"2018 - kw",IF(H74&lt;&gt;I74,"2017 - kw",IF(J74&lt;&gt;K74,"2016 - kw","N/A")))</f>
        <v>N/A</v>
      </c>
      <c r="C73" s="151"/>
      <c r="D73" s="152" t="str">
        <f>D72 &amp; "kW"</f>
        <v>kW</v>
      </c>
      <c r="E73" s="153" t="s">
        <v>384</v>
      </c>
      <c r="F73" s="141"/>
      <c r="G73" s="141"/>
      <c r="H73" s="141"/>
      <c r="I73" s="141"/>
      <c r="J73" s="141"/>
      <c r="K73" s="141"/>
      <c r="L73" s="141"/>
      <c r="M73" s="141"/>
      <c r="N73" s="141"/>
      <c r="O73" s="141"/>
      <c r="P73" s="142"/>
      <c r="Q73" s="142"/>
      <c r="R73" s="142"/>
      <c r="S73" s="142"/>
      <c r="T73" s="142"/>
      <c r="U73" s="142"/>
      <c r="V73" s="142"/>
      <c r="Z73" s="143"/>
      <c r="AA73" s="143" t="str">
        <f>IF(AND(F74=G74,H74=I74,F74="A"),"2016 - kw","")</f>
        <v/>
      </c>
      <c r="AB73" s="143" t="str">
        <f>IF(OR(B73="2017 - kw",B73="2018 - kw"),"2016 - kw","")</f>
        <v/>
      </c>
      <c r="AC73" s="143"/>
      <c r="AD73" s="143"/>
      <c r="AE73" s="143"/>
    </row>
    <row r="74" spans="1:31" ht="14.65" hidden="1">
      <c r="A74" s="142"/>
      <c r="B74" s="142"/>
      <c r="C74" s="154"/>
      <c r="D74" s="155"/>
      <c r="E74" s="156" t="s">
        <v>385</v>
      </c>
      <c r="F74" s="138"/>
      <c r="G74" s="138"/>
      <c r="H74" s="138"/>
      <c r="I74" s="138"/>
      <c r="J74" s="138"/>
      <c r="K74" s="138"/>
      <c r="L74" s="138"/>
      <c r="M74" s="138"/>
      <c r="N74" s="138"/>
      <c r="O74" s="138"/>
      <c r="P74" s="142"/>
      <c r="Q74" s="142"/>
      <c r="R74" s="142"/>
      <c r="S74" s="142"/>
      <c r="T74" s="142"/>
      <c r="U74" s="142"/>
      <c r="V74" s="142"/>
      <c r="Z74" s="143"/>
      <c r="AA74" s="143"/>
      <c r="AB74" s="143"/>
      <c r="AC74" s="143"/>
      <c r="AD74" s="143"/>
      <c r="AE74" s="143"/>
    </row>
    <row r="75" spans="1:31" ht="14.65" hidden="1">
      <c r="A75" s="142" t="str">
        <f>IF(AND(F77=G77,H77=I77,J77=K77,F77="A"),"2016 - kwh",IF(AND(F77=G77,H77=I77,J77&lt;&gt;K77,F77="A"),"2017 - kwh",IF(AND(F77=G77,H77&lt;&gt;I77,F77="A"),"2018 - kwh","N/A")))</f>
        <v>N/A</v>
      </c>
      <c r="B75" s="142" t="str">
        <f>IF(F77&lt;&gt;G77,"2018 - kwh",IF(H77&lt;&gt;I77,"2017 - kwh",IF(J77&lt;&gt;K77,"2016 - kwh","N/A")))</f>
        <v>N/A</v>
      </c>
      <c r="C75" s="148" t="s">
        <v>400</v>
      </c>
      <c r="D75" s="149"/>
      <c r="E75" s="150" t="s">
        <v>328</v>
      </c>
      <c r="F75" s="141"/>
      <c r="G75" s="141"/>
      <c r="H75" s="141"/>
      <c r="I75" s="141"/>
      <c r="J75" s="141"/>
      <c r="K75" s="141"/>
      <c r="L75" s="141"/>
      <c r="M75" s="141"/>
      <c r="N75" s="141"/>
      <c r="O75" s="141"/>
      <c r="P75" s="142"/>
      <c r="Q75" s="142"/>
      <c r="R75" s="142"/>
      <c r="S75" s="142"/>
      <c r="T75" s="142"/>
      <c r="U75" s="142"/>
      <c r="V75" s="142"/>
      <c r="Z75" s="143"/>
      <c r="AA75" s="143" t="str">
        <f>IF(AND(F77=G77,H77=I77,F77="A"),"2016 - kwh","")</f>
        <v/>
      </c>
      <c r="AB75" s="143" t="str">
        <f>IF(OR(B75="2017 - kwh",B75="2018 - kwh"),"2016 - kwh","")</f>
        <v/>
      </c>
      <c r="AC75" s="143"/>
      <c r="AD75" s="143"/>
      <c r="AE75" s="143"/>
    </row>
    <row r="76" spans="1:31" ht="14.65" hidden="1">
      <c r="A76" s="142" t="str">
        <f>IF(AND(F77=G77,H77=I77,J77=K77,F77="A"),"2016 - kw",IF(AND(F77=G77,H77=I77,J77&lt;&gt;K77,F77="A"),"2017 - kw",IF(AND(F77=G77,H77&lt;&gt;I77,F77="A"),"2018 - kw","N/A")))</f>
        <v>N/A</v>
      </c>
      <c r="B76" s="142" t="str">
        <f>IF(F77&lt;&gt;G77,"2018 - kw",IF(H77&lt;&gt;I77,"2017 - kw",IF(J77&lt;&gt;K77,"2016 - kw","N/A")))</f>
        <v>N/A</v>
      </c>
      <c r="C76" s="151"/>
      <c r="D76" s="152" t="str">
        <f>D75 &amp; "kW"</f>
        <v>kW</v>
      </c>
      <c r="E76" s="153" t="s">
        <v>384</v>
      </c>
      <c r="F76" s="141"/>
      <c r="G76" s="141"/>
      <c r="H76" s="141"/>
      <c r="I76" s="141"/>
      <c r="J76" s="141"/>
      <c r="K76" s="141"/>
      <c r="L76" s="141"/>
      <c r="M76" s="141"/>
      <c r="N76" s="141"/>
      <c r="O76" s="141"/>
      <c r="P76" s="142"/>
      <c r="Q76" s="142"/>
      <c r="R76" s="142"/>
      <c r="S76" s="142"/>
      <c r="T76" s="142"/>
      <c r="U76" s="142"/>
      <c r="V76" s="142"/>
      <c r="Z76" s="143"/>
      <c r="AA76" s="143" t="str">
        <f>IF(AND(F77=G77,H77=I77,F77="A"),"2016 - kw","")</f>
        <v/>
      </c>
      <c r="AB76" s="143" t="str">
        <f>IF(OR(B76="2017 - kw",B76="2018 - kw"),"2016 - kw","")</f>
        <v/>
      </c>
      <c r="AC76" s="143"/>
      <c r="AD76" s="143"/>
      <c r="AE76" s="143"/>
    </row>
    <row r="77" spans="1:31" ht="14.65" hidden="1">
      <c r="A77" s="142"/>
      <c r="B77" s="142"/>
      <c r="C77" s="154"/>
      <c r="D77" s="155"/>
      <c r="E77" s="156" t="s">
        <v>385</v>
      </c>
      <c r="F77" s="138"/>
      <c r="G77" s="138"/>
      <c r="H77" s="138"/>
      <c r="I77" s="138"/>
      <c r="J77" s="138"/>
      <c r="K77" s="138"/>
      <c r="L77" s="138"/>
      <c r="M77" s="138"/>
      <c r="N77" s="138"/>
      <c r="O77" s="138"/>
      <c r="P77" s="142"/>
      <c r="Q77" s="142"/>
      <c r="R77" s="142"/>
      <c r="S77" s="142"/>
      <c r="T77" s="142"/>
      <c r="U77" s="142"/>
      <c r="V77" s="142"/>
      <c r="Z77" s="143"/>
      <c r="AA77" s="143"/>
      <c r="AB77" s="143"/>
      <c r="AC77" s="143"/>
      <c r="AD77" s="143"/>
      <c r="AE77" s="143"/>
    </row>
    <row r="78" spans="1:31" ht="14.65" hidden="1">
      <c r="A78" s="142" t="str">
        <f>IF(AND(F80=G80,H80=I80,J80=K80,F80="A"),"2016 - kwh",IF(AND(F80=G80,H80=I80,J80&lt;&gt;K80,F80="A"),"2017 - kwh",IF(AND(F80=G80,H80&lt;&gt;I80,F80="A"),"2018 - kwh","N/A")))</f>
        <v>N/A</v>
      </c>
      <c r="B78" s="142" t="str">
        <f>IF(F80&lt;&gt;G80,"2018 - kwh",IF(H80&lt;&gt;I80,"2017 - kwh",IF(J80&lt;&gt;K80,"2016 - kwh","N/A")))</f>
        <v>N/A</v>
      </c>
      <c r="C78" s="148" t="s">
        <v>401</v>
      </c>
      <c r="D78" s="149"/>
      <c r="E78" s="150" t="s">
        <v>328</v>
      </c>
      <c r="F78" s="141"/>
      <c r="G78" s="141"/>
      <c r="H78" s="141"/>
      <c r="I78" s="141"/>
      <c r="J78" s="141"/>
      <c r="K78" s="141"/>
      <c r="L78" s="141"/>
      <c r="M78" s="141"/>
      <c r="N78" s="141"/>
      <c r="O78" s="141"/>
      <c r="P78" s="142"/>
      <c r="Q78" s="142"/>
      <c r="R78" s="142"/>
      <c r="S78" s="142"/>
      <c r="T78" s="142"/>
      <c r="U78" s="142"/>
      <c r="V78" s="142"/>
      <c r="Z78" s="143"/>
      <c r="AA78" s="143" t="str">
        <f>IF(AND(F80=G80,H80=I80,F80="A"),"2016 - kwh","")</f>
        <v/>
      </c>
      <c r="AB78" s="143" t="str">
        <f>IF(OR(B78="2017 - kwh",B78="2018 - kwh"),"2016 - kwh","")</f>
        <v/>
      </c>
      <c r="AC78" s="143"/>
      <c r="AD78" s="143"/>
      <c r="AE78" s="143"/>
    </row>
    <row r="79" spans="1:31" ht="14.65" hidden="1">
      <c r="A79" s="142" t="str">
        <f>IF(AND(F80=G80,H80=I80,J80=K80,F80="A"),"2016 - kw",IF(AND(F80=G80,H80=I80,J80&lt;&gt;K80,F80="A"),"2017 - kw",IF(AND(F80=G80,H80&lt;&gt;I80,F80="A"),"2018 - kw","N/A")))</f>
        <v>N/A</v>
      </c>
      <c r="B79" s="142" t="str">
        <f>IF(F80&lt;&gt;G80,"2018 - kw",IF(H80&lt;&gt;I80,"2017 - kw",IF(J80&lt;&gt;K80,"2016 - kw","N/A")))</f>
        <v>N/A</v>
      </c>
      <c r="C79" s="151"/>
      <c r="D79" s="152" t="str">
        <f>D78 &amp; "kW"</f>
        <v>kW</v>
      </c>
      <c r="E79" s="153" t="s">
        <v>384</v>
      </c>
      <c r="F79" s="141"/>
      <c r="G79" s="141"/>
      <c r="H79" s="141"/>
      <c r="I79" s="141"/>
      <c r="J79" s="141"/>
      <c r="K79" s="141"/>
      <c r="L79" s="141"/>
      <c r="M79" s="141"/>
      <c r="N79" s="141"/>
      <c r="O79" s="141"/>
      <c r="P79" s="142"/>
      <c r="Q79" s="142"/>
      <c r="R79" s="142"/>
      <c r="S79" s="142"/>
      <c r="T79" s="142"/>
      <c r="U79" s="142"/>
      <c r="V79" s="142"/>
      <c r="Z79" s="143"/>
      <c r="AA79" s="143" t="str">
        <f>IF(AND(F80=G80,H80=I80,F80="A"),"2016 - kw","")</f>
        <v/>
      </c>
      <c r="AB79" s="143" t="str">
        <f>IF(OR(B79="2017 - kw",B79="2018 - kw"),"2016 - kw","")</f>
        <v/>
      </c>
      <c r="AC79" s="143"/>
      <c r="AD79" s="143"/>
      <c r="AE79" s="143"/>
    </row>
    <row r="80" spans="1:31" ht="14.65" hidden="1">
      <c r="A80" s="142"/>
      <c r="B80" s="142"/>
      <c r="C80" s="154"/>
      <c r="D80" s="155"/>
      <c r="E80" s="156" t="s">
        <v>385</v>
      </c>
      <c r="F80" s="138"/>
      <c r="G80" s="138"/>
      <c r="H80" s="138"/>
      <c r="I80" s="138"/>
      <c r="J80" s="138"/>
      <c r="K80" s="138"/>
      <c r="L80" s="138"/>
      <c r="M80" s="138"/>
      <c r="N80" s="138"/>
      <c r="O80" s="138"/>
      <c r="P80" s="142"/>
      <c r="Q80" s="142"/>
      <c r="R80" s="142"/>
      <c r="S80" s="142"/>
      <c r="T80" s="142"/>
      <c r="U80" s="142"/>
      <c r="V80" s="142"/>
      <c r="Z80" s="143"/>
      <c r="AA80" s="143"/>
      <c r="AB80" s="143"/>
      <c r="AC80" s="143"/>
      <c r="AD80" s="143"/>
      <c r="AE80" s="143"/>
    </row>
    <row r="81" spans="1:31" ht="14.65" hidden="1">
      <c r="A81" s="142" t="str">
        <f>IF(AND(F83=G83,H83=I83,J83=K83,F83="A"),"2016 - kwh",IF(AND(F83=G83,H83=I83,J83&lt;&gt;K83,F83="A"),"2017 - kwh",IF(AND(F83=G83,H83&lt;&gt;I83,F83="A"),"2018 - kwh","N/A")))</f>
        <v>N/A</v>
      </c>
      <c r="B81" s="142" t="str">
        <f>IF(F83&lt;&gt;G83,"2018 - kwh",IF(H83&lt;&gt;I83,"2017 - kwh",IF(J83&lt;&gt;K83,"2016 - kwh","N/A")))</f>
        <v>N/A</v>
      </c>
      <c r="C81" s="148" t="s">
        <v>402</v>
      </c>
      <c r="D81" s="149"/>
      <c r="E81" s="150" t="s">
        <v>328</v>
      </c>
      <c r="F81" s="141"/>
      <c r="G81" s="141"/>
      <c r="H81" s="141"/>
      <c r="I81" s="141"/>
      <c r="J81" s="141"/>
      <c r="K81" s="141"/>
      <c r="L81" s="141"/>
      <c r="M81" s="141"/>
      <c r="N81" s="141"/>
      <c r="O81" s="141"/>
      <c r="P81" s="142"/>
      <c r="Q81" s="142"/>
      <c r="R81" s="142"/>
      <c r="S81" s="142"/>
      <c r="T81" s="142"/>
      <c r="U81" s="142"/>
      <c r="V81" s="142"/>
      <c r="Z81" s="143"/>
      <c r="AA81" s="143" t="str">
        <f>IF(AND(F83=G83,H83=I83,F83="A"),"2016 - kwh","")</f>
        <v/>
      </c>
      <c r="AB81" s="143" t="str">
        <f>IF(OR(B81="2017 - kwh",B81="2018 - kwh"),"2016 - kwh","")</f>
        <v/>
      </c>
      <c r="AC81" s="143"/>
      <c r="AD81" s="143"/>
      <c r="AE81" s="143"/>
    </row>
    <row r="82" spans="1:31" ht="14.65" hidden="1">
      <c r="A82" s="142" t="str">
        <f>IF(AND(F83=G83,H83=I83,J83=K83,F83="A"),"2016 - kw",IF(AND(F83=G83,H83=I83,J83&lt;&gt;K83,F83="A"),"2017 - kw",IF(AND(F83=G83,H83&lt;&gt;I83,F83="A"),"2018 - kw","N/A")))</f>
        <v>N/A</v>
      </c>
      <c r="B82" s="142" t="str">
        <f>IF(F83&lt;&gt;G83,"2018 - kw",IF(H83&lt;&gt;I83,"2017 - kw",IF(J83&lt;&gt;K83,"2016 - kw","N/A")))</f>
        <v>N/A</v>
      </c>
      <c r="C82" s="151"/>
      <c r="D82" s="152" t="str">
        <f>D81 &amp; "kW"</f>
        <v>kW</v>
      </c>
      <c r="E82" s="153" t="s">
        <v>384</v>
      </c>
      <c r="F82" s="141"/>
      <c r="G82" s="141"/>
      <c r="H82" s="141"/>
      <c r="I82" s="141"/>
      <c r="J82" s="141"/>
      <c r="K82" s="141"/>
      <c r="L82" s="141"/>
      <c r="M82" s="141"/>
      <c r="N82" s="141"/>
      <c r="O82" s="141"/>
      <c r="P82" s="142"/>
      <c r="Q82" s="142"/>
      <c r="R82" s="142"/>
      <c r="S82" s="142"/>
      <c r="T82" s="142"/>
      <c r="U82" s="142"/>
      <c r="V82" s="142"/>
      <c r="Z82" s="143"/>
      <c r="AA82" s="143" t="str">
        <f>IF(AND(F83=G83,H83=I83,F83="A"),"2016 - kw","")</f>
        <v/>
      </c>
      <c r="AB82" s="143" t="str">
        <f>IF(OR(B82="2017 - kw",B82="2018 - kw"),"2016 - kw","")</f>
        <v/>
      </c>
      <c r="AC82" s="143"/>
      <c r="AD82" s="143"/>
      <c r="AE82" s="143"/>
    </row>
    <row r="83" spans="1:31" ht="14.65" hidden="1">
      <c r="A83" s="142"/>
      <c r="B83" s="142"/>
      <c r="C83" s="154"/>
      <c r="D83" s="155"/>
      <c r="E83" s="156" t="s">
        <v>385</v>
      </c>
      <c r="F83" s="138"/>
      <c r="G83" s="138"/>
      <c r="H83" s="138"/>
      <c r="I83" s="138"/>
      <c r="J83" s="138"/>
      <c r="K83" s="138"/>
      <c r="L83" s="138"/>
      <c r="M83" s="138"/>
      <c r="N83" s="138"/>
      <c r="O83" s="138"/>
      <c r="P83" s="142"/>
      <c r="Q83" s="142"/>
      <c r="R83" s="142"/>
      <c r="S83" s="142"/>
      <c r="T83" s="142"/>
      <c r="U83" s="142"/>
      <c r="V83" s="142"/>
      <c r="Z83" s="143"/>
      <c r="AA83" s="143"/>
      <c r="AB83" s="143"/>
      <c r="AC83" s="143"/>
      <c r="AD83" s="143"/>
      <c r="AE83" s="143"/>
    </row>
    <row r="84" spans="1:31" ht="14.65" hidden="1">
      <c r="A84" s="142" t="str">
        <f>IF(AND(F86=G86,H86=I86,J86=K86,F86="A"),"2016 - kwh",IF(AND(F86=G86,H86=I86,J86&lt;&gt;K86,F86="A"),"2017 - kwh",IF(AND(F86=G86,H86&lt;&gt;I86,F86="A"),"2018 - kwh","N/A")))</f>
        <v>N/A</v>
      </c>
      <c r="B84" s="142" t="str">
        <f>IF(F86&lt;&gt;G86,"2018 - kwh",IF(H86&lt;&gt;I86,"2017 - kwh",IF(J86&lt;&gt;K86,"2016 - kwh","N/A")))</f>
        <v>N/A</v>
      </c>
      <c r="C84" s="148" t="s">
        <v>403</v>
      </c>
      <c r="D84" s="149"/>
      <c r="E84" s="150" t="s">
        <v>328</v>
      </c>
      <c r="F84" s="141"/>
      <c r="G84" s="141"/>
      <c r="H84" s="141"/>
      <c r="I84" s="141"/>
      <c r="J84" s="141"/>
      <c r="K84" s="141"/>
      <c r="L84" s="141"/>
      <c r="M84" s="141"/>
      <c r="N84" s="141"/>
      <c r="O84" s="141"/>
      <c r="P84" s="142"/>
      <c r="Q84" s="142"/>
      <c r="R84" s="142"/>
      <c r="S84" s="142"/>
      <c r="T84" s="142"/>
      <c r="U84" s="142"/>
      <c r="V84" s="142"/>
      <c r="Z84" s="143"/>
      <c r="AA84" s="143" t="str">
        <f>IF(AND(F86=G86,H86=I86,F86="A"),"2016 - kwh","")</f>
        <v/>
      </c>
      <c r="AB84" s="143" t="str">
        <f>IF(OR(B84="2017 - kwh",B84="2018 - kwh"),"2016 - kwh","")</f>
        <v/>
      </c>
      <c r="AC84" s="143"/>
      <c r="AD84" s="143"/>
      <c r="AE84" s="143"/>
    </row>
    <row r="85" spans="1:31" ht="14.65" hidden="1">
      <c r="A85" s="142" t="str">
        <f>IF(AND(F86=G86,H86=I86,J86=K86,F86="A"),"2016 - kw",IF(AND(F86=G86,H86=I86,J86&lt;&gt;K86,F86="A"),"2017 - kw",IF(AND(F86=G86,H86&lt;&gt;I86,F86="A"),"2018 - kw","N/A")))</f>
        <v>N/A</v>
      </c>
      <c r="B85" s="142" t="str">
        <f>IF(F86&lt;&gt;G86,"2018 - kw",IF(H86&lt;&gt;I86,"2017 - kw",IF(J86&lt;&gt;K86,"2016 - kw","N/A")))</f>
        <v>N/A</v>
      </c>
      <c r="C85" s="151"/>
      <c r="D85" s="152" t="str">
        <f>D84 &amp; "kW"</f>
        <v>kW</v>
      </c>
      <c r="E85" s="153" t="s">
        <v>384</v>
      </c>
      <c r="F85" s="141"/>
      <c r="G85" s="141"/>
      <c r="H85" s="141"/>
      <c r="I85" s="141"/>
      <c r="J85" s="141"/>
      <c r="K85" s="141"/>
      <c r="L85" s="141"/>
      <c r="M85" s="141"/>
      <c r="N85" s="141"/>
      <c r="O85" s="141"/>
      <c r="P85" s="142"/>
      <c r="Q85" s="142"/>
      <c r="R85" s="142"/>
      <c r="S85" s="142"/>
      <c r="T85" s="142"/>
      <c r="U85" s="142"/>
      <c r="V85" s="142"/>
      <c r="Z85" s="143"/>
      <c r="AA85" s="143" t="str">
        <f>IF(AND(F86=G86,H86=I86,F86="A"),"2016 - kw","")</f>
        <v/>
      </c>
      <c r="AB85" s="143" t="str">
        <f>IF(OR(B85="2017 - kw",B85="2018 - kw"),"2016 - kw","")</f>
        <v/>
      </c>
      <c r="AC85" s="143"/>
      <c r="AD85" s="143"/>
      <c r="AE85" s="143"/>
    </row>
    <row r="86" spans="1:31" ht="14.65" hidden="1">
      <c r="A86" s="142"/>
      <c r="B86" s="142"/>
      <c r="C86" s="154"/>
      <c r="D86" s="155"/>
      <c r="E86" s="156" t="s">
        <v>385</v>
      </c>
      <c r="F86" s="138"/>
      <c r="G86" s="138"/>
      <c r="H86" s="138"/>
      <c r="I86" s="138"/>
      <c r="J86" s="138"/>
      <c r="K86" s="138"/>
      <c r="L86" s="138"/>
      <c r="M86" s="138"/>
      <c r="N86" s="138"/>
      <c r="O86" s="138"/>
      <c r="P86" s="142"/>
      <c r="Q86" s="142"/>
      <c r="R86" s="142"/>
      <c r="S86" s="142"/>
      <c r="T86" s="142"/>
      <c r="U86" s="142"/>
      <c r="V86" s="142"/>
      <c r="Z86" s="143"/>
      <c r="AA86" s="143"/>
      <c r="AB86" s="143"/>
      <c r="AC86" s="143"/>
      <c r="AD86" s="143"/>
      <c r="AE86" s="143"/>
    </row>
    <row r="87" spans="1:31" ht="14.65" hidden="1">
      <c r="A87" s="142" t="str">
        <f>IF(AND(F89=G89,H89=I89,J89=K89,F89="A"),"2016 - kwh",IF(AND(F89=G89,H89=I89,J89&lt;&gt;K89,F89="A"),"2017 - kwh",IF(AND(F89=G89,H89&lt;&gt;I89,F89="A"),"2018 - kwh","N/A")))</f>
        <v>N/A</v>
      </c>
      <c r="B87" s="142" t="str">
        <f>IF(F89&lt;&gt;G89,"2018 - kwh",IF(H89&lt;&gt;I89,"2017 - kwh",IF(J89&lt;&gt;K89,"2016 - kwh","N/A")))</f>
        <v>N/A</v>
      </c>
      <c r="C87" s="148" t="s">
        <v>404</v>
      </c>
      <c r="D87" s="149"/>
      <c r="E87" s="150" t="s">
        <v>328</v>
      </c>
      <c r="F87" s="141"/>
      <c r="G87" s="141"/>
      <c r="H87" s="141"/>
      <c r="I87" s="141"/>
      <c r="J87" s="141"/>
      <c r="K87" s="141"/>
      <c r="L87" s="141"/>
      <c r="M87" s="141"/>
      <c r="N87" s="141"/>
      <c r="O87" s="141"/>
      <c r="P87" s="142"/>
      <c r="Q87" s="142"/>
      <c r="R87" s="142"/>
      <c r="S87" s="142"/>
      <c r="T87" s="142"/>
      <c r="U87" s="142"/>
      <c r="V87" s="142"/>
      <c r="Z87" s="143"/>
      <c r="AA87" s="143" t="str">
        <f>IF(AND(F89=G89,H89=I89,F89="A"),"2016 - kwh","")</f>
        <v/>
      </c>
      <c r="AB87" s="143" t="str">
        <f>IF(OR(B87="2017 - kwh",B87="2018 - kwh"),"2016 - kwh","")</f>
        <v/>
      </c>
      <c r="AC87" s="143"/>
      <c r="AD87" s="143"/>
      <c r="AE87" s="143"/>
    </row>
    <row r="88" spans="1:31" ht="14.65" hidden="1">
      <c r="A88" s="142" t="str">
        <f>IF(AND(F89=G89,H89=I89,J89=K89,F89="A"),"2016 - kw",IF(AND(F89=G89,H89=I89,J89&lt;&gt;K89,F89="A"),"2017 - kw",IF(AND(F89=G89,H89&lt;&gt;I89,F89="A"),"2018 - kw","N/A")))</f>
        <v>N/A</v>
      </c>
      <c r="B88" s="142" t="str">
        <f>IF(F89&lt;&gt;G89,"2018 - kw",IF(H89&lt;&gt;I89,"2017 - kw",IF(J89&lt;&gt;K89,"2016 - kw","N/A")))</f>
        <v>N/A</v>
      </c>
      <c r="C88" s="151"/>
      <c r="D88" s="152" t="str">
        <f>D87 &amp; "kW"</f>
        <v>kW</v>
      </c>
      <c r="E88" s="153" t="s">
        <v>384</v>
      </c>
      <c r="F88" s="141"/>
      <c r="G88" s="141"/>
      <c r="H88" s="141"/>
      <c r="I88" s="141"/>
      <c r="J88" s="141"/>
      <c r="K88" s="141"/>
      <c r="L88" s="141"/>
      <c r="M88" s="141"/>
      <c r="N88" s="141"/>
      <c r="O88" s="141"/>
      <c r="P88" s="142"/>
      <c r="Q88" s="142"/>
      <c r="R88" s="142"/>
      <c r="S88" s="142"/>
      <c r="T88" s="142"/>
      <c r="U88" s="142"/>
      <c r="V88" s="142"/>
      <c r="Z88" s="143"/>
      <c r="AA88" s="143" t="str">
        <f>IF(AND(F89=G89,H89=I89,F89="A"),"2016 - kw","")</f>
        <v/>
      </c>
      <c r="AB88" s="143" t="str">
        <f>IF(OR(B88="2017 - kw",B88="2018 - kw"),"2016 - kw","")</f>
        <v/>
      </c>
      <c r="AC88" s="143"/>
      <c r="AD88" s="143"/>
      <c r="AE88" s="143"/>
    </row>
    <row r="89" spans="1:31" ht="14.65" hidden="1">
      <c r="A89" s="142"/>
      <c r="B89" s="142"/>
      <c r="C89" s="154"/>
      <c r="D89" s="155"/>
      <c r="E89" s="156" t="s">
        <v>385</v>
      </c>
      <c r="F89" s="138"/>
      <c r="G89" s="138"/>
      <c r="H89" s="138"/>
      <c r="I89" s="138"/>
      <c r="J89" s="138"/>
      <c r="K89" s="138"/>
      <c r="L89" s="138"/>
      <c r="M89" s="138"/>
      <c r="N89" s="138"/>
      <c r="O89" s="138"/>
      <c r="P89" s="142"/>
      <c r="Q89" s="142"/>
      <c r="R89" s="142"/>
      <c r="S89" s="142"/>
      <c r="T89" s="142"/>
      <c r="U89" s="142"/>
      <c r="V89" s="142"/>
      <c r="Z89" s="143"/>
      <c r="AA89" s="143"/>
      <c r="AB89" s="143"/>
      <c r="AC89" s="143"/>
      <c r="AD89" s="143"/>
      <c r="AE89" s="143"/>
    </row>
    <row r="90" spans="1:31" ht="14.65" hidden="1">
      <c r="A90" s="142" t="str">
        <f>IF(AND(F92=G92,H92=I92,J92=K92,F92="A"),"2016 - kwh",IF(AND(F92=G92,H92=I92,J92&lt;&gt;K92,F92="A"),"2017 - kwh",IF(AND(F92=G92,H92&lt;&gt;I92,F92="A"),"2018 - kwh","N/A")))</f>
        <v>N/A</v>
      </c>
      <c r="B90" s="142" t="str">
        <f>IF(F92&lt;&gt;G92,"2018 - kwh",IF(H92&lt;&gt;I92,"2017 - kwh",IF(J92&lt;&gt;K92,"2016 - kwh","N/A")))</f>
        <v>N/A</v>
      </c>
      <c r="C90" s="148" t="s">
        <v>405</v>
      </c>
      <c r="D90" s="149"/>
      <c r="E90" s="150" t="s">
        <v>328</v>
      </c>
      <c r="F90" s="141"/>
      <c r="G90" s="141"/>
      <c r="H90" s="141"/>
      <c r="I90" s="141"/>
      <c r="J90" s="141"/>
      <c r="K90" s="141"/>
      <c r="L90" s="141"/>
      <c r="M90" s="141"/>
      <c r="N90" s="141"/>
      <c r="O90" s="141"/>
      <c r="P90" s="142"/>
      <c r="Q90" s="142"/>
      <c r="R90" s="142"/>
      <c r="S90" s="142"/>
      <c r="T90" s="142"/>
      <c r="U90" s="142"/>
      <c r="V90" s="142"/>
      <c r="Z90" s="143"/>
      <c r="AA90" s="143" t="str">
        <f>IF(AND(F92=G92,H92=I92,F92="A"),"2016 - kwh","")</f>
        <v/>
      </c>
      <c r="AB90" s="143" t="str">
        <f>IF(OR(B90="2017 - kwh",B90="2018 - kwh"),"2016 - kwh","")</f>
        <v/>
      </c>
      <c r="AC90" s="143"/>
      <c r="AD90" s="143"/>
      <c r="AE90" s="143"/>
    </row>
    <row r="91" spans="1:31" ht="14.65" hidden="1">
      <c r="A91" s="142" t="str">
        <f>IF(AND(F92=G92,H92=I92,J92=K92,F92="A"),"2016 - kw",IF(AND(F92=G92,H92=I92,J92&lt;&gt;K92,F92="A"),"2017 - kw",IF(AND(F92=G92,H92&lt;&gt;I92,F92="A"),"2018 - kw","N/A")))</f>
        <v>N/A</v>
      </c>
      <c r="B91" s="142" t="str">
        <f>IF(F92&lt;&gt;G92,"2018 - kw",IF(H92&lt;&gt;I92,"2017 - kw",IF(J92&lt;&gt;K92,"2016 - kw","N/A")))</f>
        <v>N/A</v>
      </c>
      <c r="C91" s="151"/>
      <c r="D91" s="152" t="str">
        <f>D90 &amp; "kW"</f>
        <v>kW</v>
      </c>
      <c r="E91" s="153" t="s">
        <v>384</v>
      </c>
      <c r="F91" s="141"/>
      <c r="G91" s="141"/>
      <c r="H91" s="141"/>
      <c r="I91" s="141"/>
      <c r="J91" s="141"/>
      <c r="K91" s="141"/>
      <c r="L91" s="141"/>
      <c r="M91" s="141"/>
      <c r="N91" s="141"/>
      <c r="O91" s="141"/>
      <c r="P91" s="142"/>
      <c r="Q91" s="142"/>
      <c r="R91" s="142"/>
      <c r="S91" s="142"/>
      <c r="T91" s="142"/>
      <c r="U91" s="142"/>
      <c r="V91" s="142"/>
      <c r="Z91" s="143"/>
      <c r="AA91" s="143" t="str">
        <f>IF(AND(F92=G92,H92=I92,F92="A"),"2016 - kw","")</f>
        <v/>
      </c>
      <c r="AB91" s="143" t="str">
        <f>IF(OR(B91="2017 - kw",B91="2018 - kw"),"2016 - kw","")</f>
        <v/>
      </c>
      <c r="AC91" s="143"/>
      <c r="AD91" s="143"/>
      <c r="AE91" s="143"/>
    </row>
    <row r="92" spans="1:31" ht="14.65" hidden="1">
      <c r="A92" s="142"/>
      <c r="B92" s="142"/>
      <c r="C92" s="154"/>
      <c r="D92" s="155"/>
      <c r="E92" s="156" t="s">
        <v>385</v>
      </c>
      <c r="F92" s="138"/>
      <c r="G92" s="138"/>
      <c r="H92" s="138"/>
      <c r="I92" s="138"/>
      <c r="J92" s="138"/>
      <c r="K92" s="138"/>
      <c r="L92" s="138"/>
      <c r="M92" s="138"/>
      <c r="N92" s="138"/>
      <c r="O92" s="138"/>
      <c r="P92" s="142"/>
      <c r="Q92" s="142"/>
      <c r="R92" s="142"/>
      <c r="S92" s="142"/>
      <c r="T92" s="142"/>
      <c r="U92" s="142"/>
      <c r="V92" s="142"/>
      <c r="Z92" s="143"/>
      <c r="AA92" s="143"/>
      <c r="AB92" s="143"/>
      <c r="AC92" s="143"/>
      <c r="AD92" s="143"/>
      <c r="AE92" s="143"/>
    </row>
    <row r="93" spans="1:31" ht="14.65" hidden="1">
      <c r="A93" s="142" t="str">
        <f>IF(AND(F95=G95,H95=I95,J95=K95,F95="A"),"2016 - kwh",IF(AND(F95=G95,H95=I95,J95&lt;&gt;K95,F95="A"),"2017 - kwh",IF(AND(F95=G95,H95&lt;&gt;I95,F95="A"),"2018 - kwh","N/A")))</f>
        <v>N/A</v>
      </c>
      <c r="B93" s="142" t="str">
        <f>IF(F95&lt;&gt;G95,"2018 - kwh",IF(H95&lt;&gt;I95,"2017 - kwh",IF(J95&lt;&gt;K95,"2016 - kwh","N/A")))</f>
        <v>N/A</v>
      </c>
      <c r="C93" s="148" t="s">
        <v>406</v>
      </c>
      <c r="D93" s="149"/>
      <c r="E93" s="150" t="s">
        <v>328</v>
      </c>
      <c r="F93" s="141"/>
      <c r="G93" s="141"/>
      <c r="H93" s="141"/>
      <c r="I93" s="141"/>
      <c r="J93" s="141"/>
      <c r="K93" s="141"/>
      <c r="L93" s="141"/>
      <c r="M93" s="141"/>
      <c r="N93" s="141"/>
      <c r="O93" s="141"/>
      <c r="P93" s="142"/>
      <c r="Q93" s="142"/>
      <c r="R93" s="142"/>
      <c r="S93" s="142"/>
      <c r="T93" s="142"/>
      <c r="U93" s="142"/>
      <c r="V93" s="142"/>
      <c r="Z93" s="143"/>
      <c r="AA93" s="143" t="str">
        <f>IF(AND(F95=G95,H95=I95,F95="A"),"2016 - kwh","")</f>
        <v/>
      </c>
      <c r="AB93" s="143" t="str">
        <f>IF(OR(B93="2017 - kwh",B93="2018 - kwh"),"2016 - kwh","")</f>
        <v/>
      </c>
      <c r="AC93" s="143"/>
      <c r="AD93" s="143"/>
      <c r="AE93" s="143"/>
    </row>
    <row r="94" spans="1:31" ht="14.65" hidden="1">
      <c r="A94" s="142" t="str">
        <f>IF(AND(F95=G95,H95=I95,J95=K95,F95="A"),"2016 - kw",IF(AND(F95=G95,H95=I95,J95&lt;&gt;K95,F95="A"),"2017 - kw",IF(AND(F95=G95,H95&lt;&gt;I95,F95="A"),"2018 - kw","N/A")))</f>
        <v>N/A</v>
      </c>
      <c r="B94" s="142" t="str">
        <f>IF(F95&lt;&gt;G95,"2018 - kw",IF(H95&lt;&gt;I95,"2017 - kw",IF(J95&lt;&gt;K95,"2016 - kw","N/A")))</f>
        <v>N/A</v>
      </c>
      <c r="C94" s="151"/>
      <c r="D94" s="152" t="str">
        <f>D93 &amp; "kW"</f>
        <v>kW</v>
      </c>
      <c r="E94" s="153" t="s">
        <v>384</v>
      </c>
      <c r="F94" s="141"/>
      <c r="G94" s="141"/>
      <c r="H94" s="141"/>
      <c r="I94" s="141"/>
      <c r="J94" s="141"/>
      <c r="K94" s="141"/>
      <c r="L94" s="141"/>
      <c r="M94" s="141"/>
      <c r="N94" s="141"/>
      <c r="O94" s="141"/>
      <c r="P94" s="142"/>
      <c r="Q94" s="142"/>
      <c r="R94" s="142"/>
      <c r="S94" s="142"/>
      <c r="T94" s="142"/>
      <c r="U94" s="142"/>
      <c r="V94" s="142"/>
      <c r="Z94" s="143"/>
      <c r="AA94" s="143" t="str">
        <f>IF(AND(F95=G95,H95=I95,F95="A"),"2016 - kw","")</f>
        <v/>
      </c>
      <c r="AB94" s="143" t="str">
        <f>IF(OR(B94="2017 - kw",B94="2018 - kw"),"2016 - kw","")</f>
        <v/>
      </c>
      <c r="AC94" s="143"/>
      <c r="AD94" s="143"/>
      <c r="AE94" s="143"/>
    </row>
    <row r="95" spans="1:31" ht="14.65" hidden="1">
      <c r="A95" s="142"/>
      <c r="B95" s="142"/>
      <c r="C95" s="154"/>
      <c r="D95" s="155"/>
      <c r="E95" s="156" t="s">
        <v>385</v>
      </c>
      <c r="F95" s="138"/>
      <c r="G95" s="138"/>
      <c r="H95" s="138"/>
      <c r="I95" s="138"/>
      <c r="J95" s="138"/>
      <c r="K95" s="138"/>
      <c r="L95" s="138"/>
      <c r="M95" s="138"/>
      <c r="N95" s="138"/>
      <c r="O95" s="138"/>
      <c r="P95" s="142"/>
      <c r="Q95" s="142"/>
      <c r="R95" s="142"/>
      <c r="S95" s="142"/>
      <c r="T95" s="142"/>
      <c r="U95" s="142"/>
      <c r="V95" s="142"/>
      <c r="Z95" s="143"/>
      <c r="AA95" s="143"/>
      <c r="AB95" s="143"/>
      <c r="AC95" s="143"/>
      <c r="AD95" s="143"/>
      <c r="AE95" s="143"/>
    </row>
    <row r="96" spans="1:31" ht="14.65" hidden="1">
      <c r="A96" s="142" t="str">
        <f>IF(AND(F98=G98,H98=I98,J98=K98,F98="A"),"2016 - kwh",IF(AND(F98=G98,H98=I98,J98&lt;&gt;K98,F98="A"),"2017 - kwh",IF(AND(F98=G98,H98&lt;&gt;I98,F98="A"),"2018 - kwh","N/A")))</f>
        <v>N/A</v>
      </c>
      <c r="B96" s="142" t="str">
        <f>IF(F98&lt;&gt;G98,"2018 - kwh",IF(H98&lt;&gt;I98,"2017 - kwh",IF(J98&lt;&gt;K98,"2016 - kwh","N/A")))</f>
        <v>N/A</v>
      </c>
      <c r="C96" s="148" t="s">
        <v>407</v>
      </c>
      <c r="D96" s="149"/>
      <c r="E96" s="150" t="s">
        <v>328</v>
      </c>
      <c r="F96" s="141"/>
      <c r="G96" s="141"/>
      <c r="H96" s="141"/>
      <c r="I96" s="141"/>
      <c r="J96" s="141"/>
      <c r="K96" s="141"/>
      <c r="L96" s="141"/>
      <c r="M96" s="141"/>
      <c r="N96" s="141"/>
      <c r="O96" s="141"/>
      <c r="P96" s="142"/>
      <c r="Q96" s="142"/>
      <c r="R96" s="142"/>
      <c r="S96" s="142"/>
      <c r="T96" s="142"/>
      <c r="U96" s="142"/>
      <c r="V96" s="142"/>
      <c r="Z96" s="143"/>
      <c r="AA96" s="143" t="str">
        <f>IF(AND(F98=G98,H98=I98,F98="A"),"2016 - kwh","")</f>
        <v/>
      </c>
      <c r="AB96" s="143" t="str">
        <f>IF(OR(B96="2017 - kwh",B96="2018 - kwh"),"2016 - kwh","")</f>
        <v/>
      </c>
      <c r="AC96" s="143"/>
      <c r="AD96" s="143"/>
      <c r="AE96" s="143"/>
    </row>
    <row r="97" spans="1:31" ht="14.65" hidden="1">
      <c r="A97" s="142" t="str">
        <f>IF(AND(F98=G98,H98=I98,J98=K98,F98="A"),"2016 - kw",IF(AND(F98=G98,H98=I98,J98&lt;&gt;K98,F98="A"),"2017 - kw",IF(AND(F98=G98,H98&lt;&gt;I98,F98="A"),"2018 - kw","N/A")))</f>
        <v>N/A</v>
      </c>
      <c r="B97" s="142" t="str">
        <f>IF(F98&lt;&gt;G98,"2018 - kw",IF(H98&lt;&gt;I98,"2017 - kw",IF(J98&lt;&gt;K98,"2016 - kw","N/A")))</f>
        <v>N/A</v>
      </c>
      <c r="C97" s="151"/>
      <c r="D97" s="152" t="str">
        <f>D96 &amp; "kW"</f>
        <v>kW</v>
      </c>
      <c r="E97" s="153" t="s">
        <v>384</v>
      </c>
      <c r="F97" s="141"/>
      <c r="G97" s="141"/>
      <c r="H97" s="141"/>
      <c r="I97" s="141"/>
      <c r="J97" s="141"/>
      <c r="K97" s="141"/>
      <c r="L97" s="141"/>
      <c r="M97" s="141"/>
      <c r="N97" s="141"/>
      <c r="O97" s="141"/>
      <c r="P97" s="142"/>
      <c r="Q97" s="142"/>
      <c r="R97" s="142"/>
      <c r="S97" s="142"/>
      <c r="T97" s="142"/>
      <c r="U97" s="142"/>
      <c r="V97" s="142"/>
      <c r="Z97" s="143"/>
      <c r="AA97" s="143" t="str">
        <f>IF(AND(F98=G98,H98=I98,F98="A"),"2016 - kw","")</f>
        <v/>
      </c>
      <c r="AB97" s="143" t="str">
        <f>IF(OR(B97="2017 - kw",B97="2018 - kw"),"2016 - kw","")</f>
        <v/>
      </c>
      <c r="AC97" s="143"/>
      <c r="AD97" s="143"/>
      <c r="AE97" s="143"/>
    </row>
    <row r="98" spans="1:31" ht="14.65" hidden="1">
      <c r="A98" s="142"/>
      <c r="B98" s="142"/>
      <c r="C98" s="154"/>
      <c r="D98" s="155"/>
      <c r="E98" s="156" t="s">
        <v>385</v>
      </c>
      <c r="F98" s="138"/>
      <c r="G98" s="138"/>
      <c r="H98" s="138"/>
      <c r="I98" s="138"/>
      <c r="J98" s="138"/>
      <c r="K98" s="138"/>
      <c r="L98" s="138"/>
      <c r="M98" s="138"/>
      <c r="N98" s="138"/>
      <c r="O98" s="138"/>
      <c r="P98" s="142"/>
      <c r="Q98" s="142"/>
      <c r="R98" s="142"/>
      <c r="S98" s="142"/>
      <c r="T98" s="142"/>
      <c r="U98" s="142"/>
      <c r="V98" s="142"/>
      <c r="Z98" s="143"/>
      <c r="AA98" s="143"/>
      <c r="AB98" s="143"/>
      <c r="AC98" s="143"/>
      <c r="AD98" s="143"/>
      <c r="AE98" s="143"/>
    </row>
    <row r="99" spans="1:31" ht="14.65" hidden="1">
      <c r="A99" s="142" t="str">
        <f>IF(AND(F101=G101,H101=I101,J101=K101,F101="A"),"2016 - kwh",IF(AND(F101=G101,H101=I101,J101&lt;&gt;K101,F101="A"),"2017 - kwh",IF(AND(F101=G101,H101&lt;&gt;I101,F101="A"),"2018 - kwh","N/A")))</f>
        <v>N/A</v>
      </c>
      <c r="B99" s="142" t="str">
        <f>IF(F101&lt;&gt;G101,"2018 - kwh",IF(H101&lt;&gt;I101,"2017 - kwh",IF(J101&lt;&gt;K101,"2016 - kwh","N/A")))</f>
        <v>N/A</v>
      </c>
      <c r="C99" s="148" t="s">
        <v>408</v>
      </c>
      <c r="D99" s="149"/>
      <c r="E99" s="150" t="s">
        <v>328</v>
      </c>
      <c r="F99" s="141"/>
      <c r="G99" s="141"/>
      <c r="H99" s="141"/>
      <c r="I99" s="141"/>
      <c r="J99" s="141"/>
      <c r="K99" s="141"/>
      <c r="L99" s="141"/>
      <c r="M99" s="141"/>
      <c r="N99" s="141"/>
      <c r="O99" s="141"/>
      <c r="P99" s="142"/>
      <c r="Q99" s="142"/>
      <c r="R99" s="142"/>
      <c r="S99" s="142"/>
      <c r="T99" s="142"/>
      <c r="U99" s="142"/>
      <c r="V99" s="142"/>
      <c r="Z99" s="143"/>
      <c r="AA99" s="143" t="str">
        <f>IF(AND(F101=G101,H101=I101,F101="A"),"2016 - kwh","")</f>
        <v/>
      </c>
      <c r="AB99" s="143" t="str">
        <f>IF(OR(B99="2017 - kwh",B99="2018 - kwh"),"2016 - kwh","")</f>
        <v/>
      </c>
      <c r="AC99" s="143"/>
      <c r="AD99" s="143"/>
      <c r="AE99" s="143"/>
    </row>
    <row r="100" spans="1:31" ht="14.65" hidden="1">
      <c r="A100" s="142" t="str">
        <f>IF(AND(F101=G101,H101=I101,J101=K101,F101="A"),"2016 - kw",IF(AND(F101=G101,H101=I101,J101&lt;&gt;K101,F101="A"),"2017 - kw",IF(AND(F101=G101,H101&lt;&gt;I101,F101="A"),"2018 - kw","N/A")))</f>
        <v>N/A</v>
      </c>
      <c r="B100" s="142" t="str">
        <f>IF(F101&lt;&gt;G101,"2018 - kw",IF(H101&lt;&gt;I101,"2017 - kw",IF(J101&lt;&gt;K101,"2016 - kw","N/A")))</f>
        <v>N/A</v>
      </c>
      <c r="C100" s="151"/>
      <c r="D100" s="152" t="str">
        <f>D99 &amp; "kW"</f>
        <v>kW</v>
      </c>
      <c r="E100" s="153" t="s">
        <v>384</v>
      </c>
      <c r="F100" s="141"/>
      <c r="G100" s="141"/>
      <c r="H100" s="141"/>
      <c r="I100" s="141"/>
      <c r="J100" s="141"/>
      <c r="K100" s="141"/>
      <c r="L100" s="141"/>
      <c r="M100" s="141"/>
      <c r="N100" s="141"/>
      <c r="O100" s="141"/>
      <c r="P100" s="142"/>
      <c r="Q100" s="142"/>
      <c r="R100" s="142"/>
      <c r="S100" s="142"/>
      <c r="T100" s="142"/>
      <c r="U100" s="142"/>
      <c r="V100" s="142"/>
      <c r="Z100" s="143"/>
      <c r="AA100" s="143" t="str">
        <f>IF(AND(F101=G101,H101=I101,F101="A"),"2016 - kw","")</f>
        <v/>
      </c>
      <c r="AB100" s="143" t="str">
        <f>IF(OR(B100="2017 - kw",B100="2018 - kw"),"2016 - kw","")</f>
        <v/>
      </c>
      <c r="AC100" s="143"/>
      <c r="AD100" s="143"/>
      <c r="AE100" s="143"/>
    </row>
    <row r="101" spans="1:31" ht="14.65" hidden="1">
      <c r="A101" s="142"/>
      <c r="B101" s="142"/>
      <c r="C101" s="154"/>
      <c r="D101" s="155"/>
      <c r="E101" s="156" t="s">
        <v>385</v>
      </c>
      <c r="F101" s="138"/>
      <c r="G101" s="138"/>
      <c r="H101" s="138"/>
      <c r="I101" s="138"/>
      <c r="J101" s="138"/>
      <c r="K101" s="138"/>
      <c r="L101" s="138"/>
      <c r="M101" s="138"/>
      <c r="N101" s="138"/>
      <c r="O101" s="138"/>
      <c r="P101" s="142"/>
      <c r="Q101" s="142"/>
      <c r="R101" s="142"/>
      <c r="S101" s="142"/>
      <c r="T101" s="142"/>
      <c r="U101" s="142"/>
      <c r="V101" s="142"/>
      <c r="Z101" s="143"/>
      <c r="AA101" s="143"/>
      <c r="AB101" s="143"/>
      <c r="AC101" s="143"/>
      <c r="AD101" s="143"/>
      <c r="AE101" s="143"/>
    </row>
    <row r="102" spans="1:31" ht="14.65" hidden="1">
      <c r="A102" s="142" t="str">
        <f>IF(AND(F104=G104,H104=I104,J104=K104,F104="A"),"2016 - kwh",IF(AND(F104=G104,H104=I104,J104&lt;&gt;K104,F104="A"),"2017 - kwh",IF(AND(F104=G104,H104&lt;&gt;I104,F104="A"),"2018 - kwh","N/A")))</f>
        <v>N/A</v>
      </c>
      <c r="B102" s="142" t="str">
        <f>IF(F104&lt;&gt;G104,"2018 - kwh",IF(H104&lt;&gt;I104,"2017 - kwh",IF(J104&lt;&gt;K104,"2016 - kwh","N/A")))</f>
        <v>N/A</v>
      </c>
      <c r="C102" s="148" t="s">
        <v>409</v>
      </c>
      <c r="D102" s="149"/>
      <c r="E102" s="150" t="s">
        <v>328</v>
      </c>
      <c r="F102" s="141"/>
      <c r="G102" s="141"/>
      <c r="H102" s="141"/>
      <c r="I102" s="141"/>
      <c r="J102" s="141"/>
      <c r="K102" s="141"/>
      <c r="L102" s="141"/>
      <c r="M102" s="141"/>
      <c r="N102" s="141"/>
      <c r="O102" s="141"/>
      <c r="P102" s="142"/>
      <c r="Q102" s="142"/>
      <c r="R102" s="142"/>
      <c r="S102" s="142"/>
      <c r="T102" s="142"/>
      <c r="U102" s="142"/>
      <c r="V102" s="142"/>
      <c r="Z102" s="143"/>
      <c r="AA102" s="143" t="str">
        <f>IF(AND(F104=G104,H104=I104,F104="A"),"2016 - kwh","")</f>
        <v/>
      </c>
      <c r="AB102" s="143" t="str">
        <f>IF(OR(B102="2017 - kwh",B102="2018 - kwh"),"2016 - kwh","")</f>
        <v/>
      </c>
      <c r="AC102" s="143"/>
      <c r="AD102" s="143"/>
      <c r="AE102" s="143"/>
    </row>
    <row r="103" spans="1:31" ht="14.65" hidden="1">
      <c r="A103" s="142" t="str">
        <f>IF(AND(F104=G104,H104=I104,J104=K104,F104="A"),"2016 - kw",IF(AND(F104=G104,H104=I104,J104&lt;&gt;K104,F104="A"),"2017 - kw",IF(AND(F104=G104,H104&lt;&gt;I104,F104="A"),"2018 - kw","N/A")))</f>
        <v>N/A</v>
      </c>
      <c r="B103" s="142" t="str">
        <f>IF(F104&lt;&gt;G104,"2018 - kw",IF(H104&lt;&gt;I104,"2017 - kw",IF(J104&lt;&gt;K104,"2016 - kw","N/A")))</f>
        <v>N/A</v>
      </c>
      <c r="C103" s="151"/>
      <c r="D103" s="152" t="str">
        <f>D102 &amp; "kW"</f>
        <v>kW</v>
      </c>
      <c r="E103" s="153" t="s">
        <v>384</v>
      </c>
      <c r="F103" s="141"/>
      <c r="G103" s="141"/>
      <c r="H103" s="141"/>
      <c r="I103" s="141"/>
      <c r="J103" s="141"/>
      <c r="K103" s="141"/>
      <c r="L103" s="141"/>
      <c r="M103" s="141"/>
      <c r="N103" s="141"/>
      <c r="O103" s="141"/>
      <c r="P103" s="142"/>
      <c r="Q103" s="142"/>
      <c r="R103" s="142"/>
      <c r="S103" s="142"/>
      <c r="T103" s="142"/>
      <c r="U103" s="142"/>
      <c r="V103" s="142"/>
      <c r="Z103" s="143"/>
      <c r="AA103" s="143" t="str">
        <f>IF(AND(F104=G104,H104=I104,F104="A"),"2016 - kw","")</f>
        <v/>
      </c>
      <c r="AB103" s="143" t="str">
        <f>IF(OR(B103="2017 - kw",B103="2018 - kw"),"2016 - kw","")</f>
        <v/>
      </c>
      <c r="AC103" s="143"/>
      <c r="AD103" s="143"/>
      <c r="AE103" s="143"/>
    </row>
    <row r="104" spans="1:31" ht="14.65" hidden="1">
      <c r="A104" s="142"/>
      <c r="B104" s="142"/>
      <c r="C104" s="154"/>
      <c r="D104" s="155"/>
      <c r="E104" s="156" t="s">
        <v>385</v>
      </c>
      <c r="F104" s="138"/>
      <c r="G104" s="138"/>
      <c r="H104" s="138"/>
      <c r="I104" s="138"/>
      <c r="J104" s="138"/>
      <c r="K104" s="138"/>
      <c r="L104" s="138"/>
      <c r="M104" s="138"/>
      <c r="N104" s="138"/>
      <c r="O104" s="138"/>
      <c r="P104" s="142"/>
      <c r="Q104" s="142"/>
      <c r="R104" s="142"/>
      <c r="S104" s="142"/>
      <c r="T104" s="142"/>
      <c r="U104" s="142"/>
      <c r="V104" s="142"/>
      <c r="Z104" s="143"/>
      <c r="AA104" s="143"/>
      <c r="AB104" s="143"/>
      <c r="AC104" s="143"/>
      <c r="AD104" s="143"/>
      <c r="AE104" s="143"/>
    </row>
    <row r="105" spans="1:31" ht="14.65" hidden="1">
      <c r="A105" s="142" t="str">
        <f>IF(AND(F107=G107,H107=I107,J107=K107,F107="A"),"2016 - kwh",IF(AND(F107=G107,H107=I107,J107&lt;&gt;K107,F107="A"),"2017 - kwh",IF(AND(F107=G107,H107&lt;&gt;I107,F107="A"),"2018 - kwh","N/A")))</f>
        <v>N/A</v>
      </c>
      <c r="B105" s="142" t="str">
        <f>IF(F107&lt;&gt;G107,"2018 - kwh",IF(H107&lt;&gt;I107,"2017 - kwh",IF(J107&lt;&gt;K107,"2016 - kwh","N/A")))</f>
        <v>N/A</v>
      </c>
      <c r="C105" s="148" t="s">
        <v>410</v>
      </c>
      <c r="D105" s="149"/>
      <c r="E105" s="150" t="s">
        <v>328</v>
      </c>
      <c r="F105" s="141"/>
      <c r="G105" s="141"/>
      <c r="H105" s="141"/>
      <c r="I105" s="141"/>
      <c r="J105" s="141"/>
      <c r="K105" s="141"/>
      <c r="L105" s="141"/>
      <c r="M105" s="141"/>
      <c r="N105" s="141"/>
      <c r="O105" s="141"/>
      <c r="P105" s="142"/>
      <c r="Q105" s="142"/>
      <c r="R105" s="142"/>
      <c r="S105" s="142"/>
      <c r="T105" s="142"/>
      <c r="U105" s="142"/>
      <c r="V105" s="142"/>
      <c r="Z105" s="143"/>
      <c r="AA105" s="143" t="str">
        <f>IF(AND(F107=G107,H107=I107,F107="A"),"2016 - kwh","")</f>
        <v/>
      </c>
      <c r="AB105" s="143" t="str">
        <f>IF(OR(B105="2017 - kwh",B105="2018 - kwh"),"2016 - kwh","")</f>
        <v/>
      </c>
      <c r="AC105" s="143"/>
      <c r="AD105" s="143"/>
      <c r="AE105" s="143"/>
    </row>
    <row r="106" spans="1:31" ht="14.65" hidden="1">
      <c r="A106" s="142" t="str">
        <f>IF(AND(F107=G107,H107=I107,J107=K107,F107="A"),"2016 - kw",IF(AND(F107=G107,H107=I107,J107&lt;&gt;K107,F107="A"),"2017 - kw",IF(AND(F107=G107,H107&lt;&gt;I107,F107="A"),"2018 - kw","N/A")))</f>
        <v>N/A</v>
      </c>
      <c r="B106" s="142" t="str">
        <f>IF(F107&lt;&gt;G107,"2018 - kw",IF(H107&lt;&gt;I107,"2017 - kw",IF(J107&lt;&gt;K107,"2016 - kw","N/A")))</f>
        <v>N/A</v>
      </c>
      <c r="C106" s="151"/>
      <c r="D106" s="152" t="str">
        <f>D105 &amp; "kW"</f>
        <v>kW</v>
      </c>
      <c r="E106" s="153" t="s">
        <v>384</v>
      </c>
      <c r="F106" s="141"/>
      <c r="G106" s="141"/>
      <c r="H106" s="141"/>
      <c r="I106" s="141"/>
      <c r="J106" s="141"/>
      <c r="K106" s="141"/>
      <c r="L106" s="141"/>
      <c r="M106" s="141"/>
      <c r="N106" s="141"/>
      <c r="O106" s="141"/>
      <c r="P106" s="142"/>
      <c r="Q106" s="142"/>
      <c r="R106" s="142"/>
      <c r="S106" s="142"/>
      <c r="T106" s="142"/>
      <c r="U106" s="142"/>
      <c r="V106" s="142"/>
      <c r="Z106" s="143"/>
      <c r="AA106" s="143" t="str">
        <f>IF(AND(F107=G107,H107=I107,F107="A"),"2016 - kw","")</f>
        <v/>
      </c>
      <c r="AB106" s="143" t="str">
        <f>IF(OR(B106="2017 - kw",B106="2018 - kw"),"2016 - kw","")</f>
        <v/>
      </c>
      <c r="AC106" s="143"/>
      <c r="AD106" s="143"/>
      <c r="AE106" s="143"/>
    </row>
    <row r="107" spans="1:31" ht="14.65" hidden="1">
      <c r="A107" s="142"/>
      <c r="B107" s="142"/>
      <c r="C107" s="154"/>
      <c r="D107" s="155"/>
      <c r="E107" s="156" t="s">
        <v>385</v>
      </c>
      <c r="F107" s="138"/>
      <c r="G107" s="138"/>
      <c r="H107" s="138"/>
      <c r="I107" s="138"/>
      <c r="J107" s="138"/>
      <c r="K107" s="138"/>
      <c r="L107" s="138"/>
      <c r="M107" s="138"/>
      <c r="N107" s="138"/>
      <c r="O107" s="138"/>
      <c r="P107" s="142"/>
      <c r="Q107" s="142"/>
      <c r="R107" s="142"/>
      <c r="S107" s="142"/>
      <c r="T107" s="142"/>
      <c r="U107" s="142"/>
      <c r="V107" s="142"/>
      <c r="Z107" s="143"/>
      <c r="AA107" s="143"/>
      <c r="AB107" s="143"/>
      <c r="AC107" s="143"/>
      <c r="AD107" s="143"/>
      <c r="AE107" s="143"/>
    </row>
    <row r="108" spans="1:31" ht="14.65" hidden="1">
      <c r="A108" s="142" t="str">
        <f>IF(AND(F110=G110,H110=I110,J110=K110,F110="A"),"2016 - kwh",IF(AND(F110=G110,H110=I110,J110&lt;&gt;K110,F110="A"),"2017 - kwh",IF(AND(F110=G110,H110&lt;&gt;I110,F110="A"),"2018 - kwh","N/A")))</f>
        <v>N/A</v>
      </c>
      <c r="B108" s="142" t="str">
        <f>IF(F110&lt;&gt;G110,"2018 - kwh",IF(H110&lt;&gt;I110,"2017 - kwh",IF(J110&lt;&gt;K110,"2016 - kwh","N/A")))</f>
        <v>N/A</v>
      </c>
      <c r="C108" s="148" t="s">
        <v>411</v>
      </c>
      <c r="D108" s="149"/>
      <c r="E108" s="150" t="s">
        <v>328</v>
      </c>
      <c r="F108" s="141"/>
      <c r="G108" s="141"/>
      <c r="H108" s="141"/>
      <c r="I108" s="141"/>
      <c r="J108" s="141"/>
      <c r="K108" s="141"/>
      <c r="L108" s="141"/>
      <c r="M108" s="141"/>
      <c r="N108" s="141"/>
      <c r="O108" s="141"/>
      <c r="P108" s="142"/>
      <c r="Q108" s="142"/>
      <c r="R108" s="142"/>
      <c r="S108" s="142"/>
      <c r="T108" s="142"/>
      <c r="U108" s="142"/>
      <c r="V108" s="142"/>
      <c r="Z108" s="143"/>
      <c r="AA108" s="143" t="str">
        <f>IF(AND(F110=G110,H110=I110,F110="A"),"2016 - kwh","")</f>
        <v/>
      </c>
      <c r="AB108" s="143" t="str">
        <f>IF(OR(B108="2017 - kwh",B108="2018 - kwh"),"2016 - kwh","")</f>
        <v/>
      </c>
      <c r="AC108" s="143"/>
      <c r="AD108" s="143"/>
      <c r="AE108" s="143"/>
    </row>
    <row r="109" spans="1:31" ht="14.65" hidden="1">
      <c r="A109" s="142" t="str">
        <f>IF(AND(F110=G110,H110=I110,J110=K110,F110="A"),"2016 - kw",IF(AND(F110=G110,H110=I110,J110&lt;&gt;K110,F110="A"),"2017 - kw",IF(AND(F110=G110,H110&lt;&gt;I110,F110="A"),"2018 - kw","N/A")))</f>
        <v>N/A</v>
      </c>
      <c r="B109" s="142" t="str">
        <f>IF(F110&lt;&gt;G110,"2018 - kw",IF(H110&lt;&gt;I110,"2017 - kw",IF(J110&lt;&gt;K110,"2016 - kw","N/A")))</f>
        <v>N/A</v>
      </c>
      <c r="C109" s="151"/>
      <c r="D109" s="152" t="str">
        <f>D108 &amp; "kW"</f>
        <v>kW</v>
      </c>
      <c r="E109" s="153" t="s">
        <v>384</v>
      </c>
      <c r="F109" s="141"/>
      <c r="G109" s="141"/>
      <c r="H109" s="141"/>
      <c r="I109" s="141"/>
      <c r="J109" s="141"/>
      <c r="K109" s="141"/>
      <c r="L109" s="141"/>
      <c r="M109" s="141"/>
      <c r="N109" s="141"/>
      <c r="O109" s="141"/>
      <c r="P109" s="142"/>
      <c r="Q109" s="142"/>
      <c r="R109" s="142"/>
      <c r="S109" s="142"/>
      <c r="T109" s="142"/>
      <c r="U109" s="142"/>
      <c r="V109" s="142"/>
      <c r="Z109" s="143"/>
      <c r="AA109" s="143" t="str">
        <f>IF(AND(F110=G110,H110=I110,F110="A"),"2016 - kw","")</f>
        <v/>
      </c>
      <c r="AB109" s="143" t="str">
        <f>IF(OR(B109="2017 - kw",B109="2018 - kw"),"2016 - kw","")</f>
        <v/>
      </c>
      <c r="AC109" s="143"/>
      <c r="AD109" s="143"/>
      <c r="AE109" s="143"/>
    </row>
    <row r="110" spans="1:31" ht="14.65" hidden="1">
      <c r="A110" s="142"/>
      <c r="B110" s="142"/>
      <c r="C110" s="154"/>
      <c r="D110" s="155"/>
      <c r="E110" s="156" t="s">
        <v>385</v>
      </c>
      <c r="F110" s="138"/>
      <c r="G110" s="138"/>
      <c r="H110" s="138"/>
      <c r="I110" s="138"/>
      <c r="J110" s="138"/>
      <c r="K110" s="138"/>
      <c r="L110" s="138"/>
      <c r="M110" s="138"/>
      <c r="N110" s="138"/>
      <c r="O110" s="138"/>
      <c r="P110" s="142"/>
      <c r="Q110" s="142"/>
      <c r="R110" s="142"/>
      <c r="S110" s="142"/>
      <c r="T110" s="142"/>
      <c r="U110" s="142"/>
      <c r="V110" s="142"/>
      <c r="Z110" s="143"/>
      <c r="AA110" s="143"/>
      <c r="AB110" s="143"/>
      <c r="AC110" s="143"/>
      <c r="AD110" s="143"/>
      <c r="AE110" s="143"/>
    </row>
    <row r="111" spans="1:31" ht="14.65" hidden="1">
      <c r="A111" s="142" t="str">
        <f>IF(AND(F113=G113,H113=I113,J113=K113,F113="A"),"2016 - kwh",IF(AND(F113=G113,H113=I113,J113&lt;&gt;K113,F113="A"),"2017 - kwh",IF(AND(F113=G113,H113&lt;&gt;I113,F113="A"),"2018 - kwh","N/A")))</f>
        <v>N/A</v>
      </c>
      <c r="B111" s="142" t="str">
        <f>IF(F113&lt;&gt;G113,"2018 - kwh",IF(H113&lt;&gt;I113,"2017 - kwh",IF(J113&lt;&gt;K113,"2016 - kwh","N/A")))</f>
        <v>N/A</v>
      </c>
      <c r="C111" s="148" t="s">
        <v>412</v>
      </c>
      <c r="D111" s="149"/>
      <c r="E111" s="150" t="s">
        <v>328</v>
      </c>
      <c r="F111" s="141"/>
      <c r="G111" s="141"/>
      <c r="H111" s="141"/>
      <c r="I111" s="141"/>
      <c r="J111" s="141"/>
      <c r="K111" s="141"/>
      <c r="L111" s="141"/>
      <c r="M111" s="141"/>
      <c r="N111" s="141"/>
      <c r="O111" s="141"/>
      <c r="P111" s="142"/>
      <c r="Q111" s="142"/>
      <c r="R111" s="142"/>
      <c r="S111" s="142"/>
      <c r="T111" s="142"/>
      <c r="U111" s="142"/>
      <c r="V111" s="142"/>
      <c r="Z111" s="143"/>
      <c r="AA111" s="143" t="str">
        <f>IF(AND(F113=G113,H113=I113,F113="A"),"2016 - kwh","")</f>
        <v/>
      </c>
      <c r="AB111" s="143" t="str">
        <f>IF(OR(B111="2017 - kwh",B111="2018 - kwh"),"2016 - kwh","")</f>
        <v/>
      </c>
      <c r="AC111" s="143"/>
      <c r="AD111" s="143"/>
      <c r="AE111" s="143"/>
    </row>
    <row r="112" spans="1:31" ht="14.65" hidden="1">
      <c r="A112" s="142" t="str">
        <f>IF(AND(F113=G113,H113=I113,J113=K113,F113="A"),"2016 - kw",IF(AND(F113=G113,H113=I113,J113&lt;&gt;K113,F113="A"),"2017 - kw",IF(AND(F113=G113,H113&lt;&gt;I113,F113="A"),"2018 - kw","N/A")))</f>
        <v>N/A</v>
      </c>
      <c r="B112" s="142" t="str">
        <f>IF(F113&lt;&gt;G113,"2018 - kw",IF(H113&lt;&gt;I113,"2017 - kw",IF(J113&lt;&gt;K113,"2016 - kw","N/A")))</f>
        <v>N/A</v>
      </c>
      <c r="C112" s="151"/>
      <c r="D112" s="152" t="str">
        <f>D111 &amp; "kW"</f>
        <v>kW</v>
      </c>
      <c r="E112" s="153" t="s">
        <v>384</v>
      </c>
      <c r="F112" s="141"/>
      <c r="G112" s="141"/>
      <c r="H112" s="141"/>
      <c r="I112" s="141"/>
      <c r="J112" s="141"/>
      <c r="K112" s="141"/>
      <c r="L112" s="141"/>
      <c r="M112" s="141"/>
      <c r="N112" s="141"/>
      <c r="O112" s="141"/>
      <c r="P112" s="142"/>
      <c r="Q112" s="142"/>
      <c r="R112" s="142"/>
      <c r="S112" s="142"/>
      <c r="T112" s="142"/>
      <c r="U112" s="142"/>
      <c r="V112" s="142"/>
      <c r="Z112" s="143"/>
      <c r="AA112" s="143" t="str">
        <f>IF(AND(F113=G113,H113=I113,F113="A"),"2016 - kw","")</f>
        <v/>
      </c>
      <c r="AB112" s="143" t="str">
        <f>IF(OR(B112="2017 - kw",B112="2018 - kw"),"2016 - kw","")</f>
        <v/>
      </c>
      <c r="AC112" s="143"/>
      <c r="AD112" s="143"/>
      <c r="AE112" s="143"/>
    </row>
    <row r="113" spans="1:31" ht="14.65" hidden="1">
      <c r="A113" s="142"/>
      <c r="B113" s="142"/>
      <c r="C113" s="154"/>
      <c r="D113" s="155"/>
      <c r="E113" s="156" t="s">
        <v>385</v>
      </c>
      <c r="F113" s="138"/>
      <c r="G113" s="138"/>
      <c r="H113" s="138"/>
      <c r="I113" s="138"/>
      <c r="J113" s="138"/>
      <c r="K113" s="138"/>
      <c r="L113" s="138"/>
      <c r="M113" s="138"/>
      <c r="N113" s="138"/>
      <c r="O113" s="138"/>
      <c r="P113" s="142"/>
      <c r="Q113" s="142"/>
      <c r="R113" s="142"/>
      <c r="S113" s="142"/>
      <c r="T113" s="142"/>
      <c r="U113" s="142"/>
      <c r="V113" s="142"/>
      <c r="Z113" s="143"/>
      <c r="AA113" s="143"/>
      <c r="AB113" s="143"/>
      <c r="AC113" s="143"/>
      <c r="AD113" s="143"/>
      <c r="AE113" s="143"/>
    </row>
    <row r="114" spans="1:31" ht="14.65" hidden="1">
      <c r="A114" s="142" t="str">
        <f>IF(AND(F116=G116,H116=I116,J116=K116,F116="A"),"2016 - kwh",IF(AND(F116=G116,H116=I116,J116&lt;&gt;K116,F116="A"),"2017 - kwh",IF(AND(F116=G116,H116&lt;&gt;I116,F116="A"),"2018 - kwh","N/A")))</f>
        <v>N/A</v>
      </c>
      <c r="B114" s="142" t="str">
        <f>IF(F116&lt;&gt;G116,"2018 - kwh",IF(H116&lt;&gt;I116,"2017 - kwh",IF(J116&lt;&gt;K116,"2016 - kwh","N/A")))</f>
        <v>N/A</v>
      </c>
      <c r="C114" s="148" t="s">
        <v>413</v>
      </c>
      <c r="D114" s="149"/>
      <c r="E114" s="150" t="s">
        <v>328</v>
      </c>
      <c r="F114" s="141"/>
      <c r="G114" s="141"/>
      <c r="H114" s="141"/>
      <c r="I114" s="141"/>
      <c r="J114" s="141"/>
      <c r="K114" s="141"/>
      <c r="L114" s="141"/>
      <c r="M114" s="141"/>
      <c r="N114" s="141"/>
      <c r="O114" s="141"/>
      <c r="P114" s="142"/>
      <c r="Q114" s="142"/>
      <c r="R114" s="142"/>
      <c r="S114" s="142"/>
      <c r="T114" s="142"/>
      <c r="U114" s="142"/>
      <c r="V114" s="142"/>
      <c r="Z114" s="143"/>
      <c r="AA114" s="143" t="str">
        <f>IF(AND(F116=G116,H116=I116,F116="A"),"2016 - kwh","")</f>
        <v/>
      </c>
      <c r="AB114" s="143" t="str">
        <f>IF(OR(B114="2017 - kwh",B114="2018 - kwh"),"2016 - kwh","")</f>
        <v/>
      </c>
      <c r="AC114" s="143"/>
      <c r="AD114" s="143"/>
      <c r="AE114" s="143"/>
    </row>
    <row r="115" spans="1:31" ht="14.65" hidden="1">
      <c r="A115" s="142" t="str">
        <f>IF(AND(F116=G116,H116=I116,J116=K116,F116="A"),"2016 - kw",IF(AND(F116=G116,H116=I116,J116&lt;&gt;K116,F116="A"),"2017 - kw",IF(AND(F116=G116,H116&lt;&gt;I116,F116="A"),"2018 - kw","N/A")))</f>
        <v>N/A</v>
      </c>
      <c r="B115" s="142" t="str">
        <f>IF(F116&lt;&gt;G116,"2018 - kw",IF(H116&lt;&gt;I116,"2017 - kw",IF(J116&lt;&gt;K116,"2016 - kw","N/A")))</f>
        <v>N/A</v>
      </c>
      <c r="C115" s="151"/>
      <c r="D115" s="152" t="str">
        <f>D114 &amp; "kW"</f>
        <v>kW</v>
      </c>
      <c r="E115" s="153" t="s">
        <v>384</v>
      </c>
      <c r="F115" s="141"/>
      <c r="G115" s="141"/>
      <c r="H115" s="141"/>
      <c r="I115" s="141"/>
      <c r="J115" s="141"/>
      <c r="K115" s="141"/>
      <c r="L115" s="141"/>
      <c r="M115" s="141"/>
      <c r="N115" s="141"/>
      <c r="O115" s="141"/>
      <c r="P115" s="142"/>
      <c r="Q115" s="142"/>
      <c r="R115" s="142"/>
      <c r="S115" s="142"/>
      <c r="T115" s="142"/>
      <c r="U115" s="142"/>
      <c r="V115" s="142"/>
      <c r="Z115" s="143"/>
      <c r="AA115" s="143" t="str">
        <f>IF(AND(F116=G116,H116=I116,F116="A"),"2016 - kw","")</f>
        <v/>
      </c>
      <c r="AB115" s="143" t="str">
        <f>IF(OR(B115="2017 - kw",B115="2018 - kw"),"2016 - kw","")</f>
        <v/>
      </c>
      <c r="AC115" s="143"/>
      <c r="AD115" s="143"/>
      <c r="AE115" s="143"/>
    </row>
    <row r="116" spans="1:31" ht="14.65" hidden="1">
      <c r="A116" s="142"/>
      <c r="B116" s="142"/>
      <c r="C116" s="154"/>
      <c r="D116" s="155"/>
      <c r="E116" s="156" t="s">
        <v>385</v>
      </c>
      <c r="F116" s="138"/>
      <c r="G116" s="138"/>
      <c r="H116" s="138"/>
      <c r="I116" s="138"/>
      <c r="J116" s="138"/>
      <c r="K116" s="138"/>
      <c r="L116" s="138"/>
      <c r="M116" s="138"/>
      <c r="N116" s="138"/>
      <c r="O116" s="138"/>
      <c r="P116" s="142"/>
      <c r="Q116" s="142"/>
      <c r="R116" s="142"/>
      <c r="S116" s="142"/>
      <c r="T116" s="142"/>
      <c r="U116" s="142"/>
      <c r="V116" s="142"/>
      <c r="Z116" s="143"/>
      <c r="AA116" s="143"/>
      <c r="AB116" s="143"/>
      <c r="AC116" s="143"/>
      <c r="AD116" s="143"/>
      <c r="AE116" s="143"/>
    </row>
    <row r="117" spans="1:31" ht="14.65" hidden="1">
      <c r="A117" s="142" t="str">
        <f>IF(AND(F119=G119,H119=I119,J119=K119,F119="A"),"2016 - kwh",IF(AND(F119=G119,H119=I119,J119&lt;&gt;K119,F119="A"),"2017 - kwh",IF(AND(F119=G119,H119&lt;&gt;I119,F119="A"),"2018 - kwh","N/A")))</f>
        <v>N/A</v>
      </c>
      <c r="B117" s="142" t="str">
        <f>IF(F119&lt;&gt;G119,"2018 - kwh",IF(H119&lt;&gt;I119,"2017 - kwh",IF(J119&lt;&gt;K119,"2016 - kwh","N/A")))</f>
        <v>N/A</v>
      </c>
      <c r="C117" s="148" t="s">
        <v>414</v>
      </c>
      <c r="D117" s="149"/>
      <c r="E117" s="150" t="s">
        <v>328</v>
      </c>
      <c r="F117" s="141"/>
      <c r="G117" s="141"/>
      <c r="H117" s="141"/>
      <c r="I117" s="141"/>
      <c r="J117" s="141"/>
      <c r="K117" s="141"/>
      <c r="L117" s="141"/>
      <c r="M117" s="141"/>
      <c r="N117" s="141"/>
      <c r="O117" s="141"/>
      <c r="P117" s="142"/>
      <c r="Q117" s="142"/>
      <c r="R117" s="142"/>
      <c r="S117" s="142"/>
      <c r="T117" s="142"/>
      <c r="U117" s="142"/>
      <c r="V117" s="142"/>
      <c r="Z117" s="143"/>
      <c r="AA117" s="143" t="str">
        <f>IF(AND(F119=G119,H119=I119,F119="A"),"2016 - kwh","")</f>
        <v/>
      </c>
      <c r="AB117" s="143" t="str">
        <f>IF(OR(B117="2017 - kwh",B117="2018 - kwh"),"2016 - kwh","")</f>
        <v/>
      </c>
      <c r="AC117" s="143"/>
      <c r="AD117" s="143"/>
      <c r="AE117" s="143"/>
    </row>
    <row r="118" spans="1:31" ht="14.65" hidden="1">
      <c r="A118" s="142" t="str">
        <f>IF(AND(F119=G119,H119=I119,J119=K119,F119="A"),"2016 - kw",IF(AND(F119=G119,H119=I119,J119&lt;&gt;K119,F119="A"),"2017 - kw",IF(AND(F119=G119,H119&lt;&gt;I119,F119="A"),"2018 - kw","N/A")))</f>
        <v>N/A</v>
      </c>
      <c r="B118" s="142" t="str">
        <f>IF(F119&lt;&gt;G119,"2018 - kw",IF(H119&lt;&gt;I119,"2017 - kw",IF(J119&lt;&gt;K119,"2016 - kw","N/A")))</f>
        <v>N/A</v>
      </c>
      <c r="C118" s="151"/>
      <c r="D118" s="152" t="str">
        <f>D117 &amp; "kW"</f>
        <v>kW</v>
      </c>
      <c r="E118" s="153" t="s">
        <v>384</v>
      </c>
      <c r="F118" s="141"/>
      <c r="G118" s="141"/>
      <c r="H118" s="141"/>
      <c r="I118" s="141"/>
      <c r="J118" s="141"/>
      <c r="K118" s="141"/>
      <c r="L118" s="141"/>
      <c r="M118" s="141"/>
      <c r="N118" s="141"/>
      <c r="O118" s="141"/>
      <c r="P118" s="142"/>
      <c r="Q118" s="142"/>
      <c r="R118" s="142"/>
      <c r="S118" s="142"/>
      <c r="T118" s="142"/>
      <c r="U118" s="142"/>
      <c r="V118" s="142"/>
      <c r="Z118" s="143"/>
      <c r="AA118" s="143" t="str">
        <f>IF(AND(F119=G119,H119=I119,F119="A"),"2016 - kw","")</f>
        <v/>
      </c>
      <c r="AB118" s="143" t="str">
        <f>IF(OR(B118="2017 - kw",B118="2018 - kw"),"2016 - kw","")</f>
        <v/>
      </c>
      <c r="AC118" s="143"/>
      <c r="AD118" s="143"/>
      <c r="AE118" s="143"/>
    </row>
    <row r="119" spans="1:31" ht="14.65" hidden="1">
      <c r="A119" s="142"/>
      <c r="B119" s="142"/>
      <c r="C119" s="154"/>
      <c r="D119" s="155"/>
      <c r="E119" s="156" t="s">
        <v>385</v>
      </c>
      <c r="F119" s="138"/>
      <c r="G119" s="138"/>
      <c r="H119" s="138"/>
      <c r="I119" s="138"/>
      <c r="J119" s="138"/>
      <c r="K119" s="138"/>
      <c r="L119" s="138"/>
      <c r="M119" s="138"/>
      <c r="N119" s="138"/>
      <c r="O119" s="138"/>
      <c r="P119" s="142"/>
      <c r="Q119" s="142"/>
      <c r="R119" s="142"/>
      <c r="S119" s="142"/>
      <c r="T119" s="142"/>
      <c r="U119" s="142"/>
      <c r="V119" s="142"/>
      <c r="Z119" s="143"/>
      <c r="AA119" s="143"/>
      <c r="AB119" s="143"/>
      <c r="AC119" s="143"/>
      <c r="AD119" s="143"/>
      <c r="AE119" s="143"/>
    </row>
    <row r="120" spans="1:31" ht="14.65" hidden="1">
      <c r="A120" s="142" t="str">
        <f>IF(AND(F122=G122,H122=I122,J122=K122,F122="A"),"2016 - kwh",IF(AND(F122=G122,H122=I122,J122&lt;&gt;K122,F122="A"),"2017 - kwh",IF(AND(F122=G122,H122&lt;&gt;I122,F122="A"),"2018 - kwh","N/A")))</f>
        <v>N/A</v>
      </c>
      <c r="B120" s="142" t="str">
        <f>IF(F122&lt;&gt;G122,"2018 - kwh",IF(H122&lt;&gt;I122,"2017 - kwh",IF(J122&lt;&gt;K122,"2016 - kwh","N/A")))</f>
        <v>N/A</v>
      </c>
      <c r="C120" s="148" t="s">
        <v>415</v>
      </c>
      <c r="D120" s="149"/>
      <c r="E120" s="150" t="s">
        <v>328</v>
      </c>
      <c r="F120" s="141"/>
      <c r="G120" s="141"/>
      <c r="H120" s="141"/>
      <c r="I120" s="141"/>
      <c r="J120" s="141"/>
      <c r="K120" s="141"/>
      <c r="L120" s="141"/>
      <c r="M120" s="141"/>
      <c r="N120" s="141"/>
      <c r="O120" s="141"/>
      <c r="P120" s="142"/>
      <c r="Q120" s="142"/>
      <c r="R120" s="142"/>
      <c r="S120" s="142"/>
      <c r="T120" s="142"/>
      <c r="U120" s="142"/>
      <c r="V120" s="142"/>
      <c r="Z120" s="143"/>
      <c r="AA120" s="143" t="str">
        <f>IF(AND(F122=G122,H122=I122,F122="A"),"2016 - kwh","")</f>
        <v/>
      </c>
      <c r="AB120" s="143" t="str">
        <f>IF(OR(B120="2017 - kwh",B120="2018 - kwh"),"2016 - kwh","")</f>
        <v/>
      </c>
      <c r="AC120" s="143"/>
      <c r="AD120" s="143"/>
      <c r="AE120" s="143"/>
    </row>
    <row r="121" spans="1:31" ht="14.65" hidden="1">
      <c r="A121" s="142" t="str">
        <f>IF(AND(F122=G122,H122=I122,J122=K122,F122="A"),"2016 - kw",IF(AND(F122=G122,H122=I122,J122&lt;&gt;K122,F122="A"),"2017 - kw",IF(AND(F122=G122,H122&lt;&gt;I122,F122="A"),"2018 - kw","N/A")))</f>
        <v>N/A</v>
      </c>
      <c r="B121" s="142" t="str">
        <f>IF(F122&lt;&gt;G122,"2018 - kw",IF(H122&lt;&gt;I122,"2017 - kw",IF(J122&lt;&gt;K122,"2016 - kw","N/A")))</f>
        <v>N/A</v>
      </c>
      <c r="C121" s="151"/>
      <c r="D121" s="152" t="str">
        <f>D120 &amp; "kW"</f>
        <v>kW</v>
      </c>
      <c r="E121" s="153" t="s">
        <v>384</v>
      </c>
      <c r="F121" s="141"/>
      <c r="G121" s="141"/>
      <c r="H121" s="141"/>
      <c r="I121" s="141"/>
      <c r="J121" s="141"/>
      <c r="K121" s="141"/>
      <c r="L121" s="141"/>
      <c r="M121" s="141"/>
      <c r="N121" s="141"/>
      <c r="O121" s="141"/>
      <c r="P121" s="142"/>
      <c r="Q121" s="142"/>
      <c r="R121" s="142"/>
      <c r="S121" s="142"/>
      <c r="T121" s="142"/>
      <c r="U121" s="142"/>
      <c r="V121" s="142"/>
      <c r="Z121" s="143"/>
      <c r="AA121" s="143" t="str">
        <f>IF(AND(F122=G122,H122=I122,F122="A"),"2016 - kw","")</f>
        <v/>
      </c>
      <c r="AB121" s="143" t="str">
        <f>IF(OR(B121="2017 - kw",B121="2018 - kw"),"2016 - kw","")</f>
        <v/>
      </c>
      <c r="AC121" s="143"/>
      <c r="AD121" s="143"/>
      <c r="AE121" s="143"/>
    </row>
    <row r="122" spans="1:31" ht="14.65" hidden="1">
      <c r="A122" s="142"/>
      <c r="B122" s="142"/>
      <c r="C122" s="154"/>
      <c r="D122" s="155"/>
      <c r="E122" s="156" t="s">
        <v>385</v>
      </c>
      <c r="F122" s="138"/>
      <c r="G122" s="138"/>
      <c r="H122" s="138"/>
      <c r="I122" s="138"/>
      <c r="J122" s="138"/>
      <c r="K122" s="138"/>
      <c r="L122" s="138"/>
      <c r="M122" s="138"/>
      <c r="N122" s="138"/>
      <c r="O122" s="138"/>
      <c r="P122" s="142"/>
      <c r="Q122" s="142"/>
      <c r="R122" s="142"/>
      <c r="S122" s="142"/>
      <c r="T122" s="142"/>
      <c r="U122" s="142"/>
      <c r="V122" s="142"/>
      <c r="Z122" s="143"/>
      <c r="AA122" s="143"/>
      <c r="AB122" s="143"/>
      <c r="AC122" s="143"/>
      <c r="AD122" s="143"/>
      <c r="AE122" s="143"/>
    </row>
    <row r="123" spans="1:31" ht="14.65" hidden="1">
      <c r="A123" s="142" t="str">
        <f>IF(AND(F125=G125,H125=I125,J125=K125,F125="A"),"2016 - kwh",IF(AND(F125=G125,H125=I125,J125&lt;&gt;K125,F125="A"),"2017 - kwh",IF(AND(F125=G125,H125&lt;&gt;I125,F125="A"),"2018 - kwh","N/A")))</f>
        <v>N/A</v>
      </c>
      <c r="B123" s="142" t="str">
        <f>IF(F125&lt;&gt;G125,"2018 - kwh",IF(H125&lt;&gt;I125,"2017 - kwh",IF(J125&lt;&gt;K125,"2016 - kwh","N/A")))</f>
        <v>N/A</v>
      </c>
      <c r="C123" s="148" t="s">
        <v>416</v>
      </c>
      <c r="D123" s="149"/>
      <c r="E123" s="150" t="s">
        <v>328</v>
      </c>
      <c r="F123" s="141"/>
      <c r="G123" s="141"/>
      <c r="H123" s="141"/>
      <c r="I123" s="141"/>
      <c r="J123" s="141"/>
      <c r="K123" s="141"/>
      <c r="L123" s="141"/>
      <c r="M123" s="141"/>
      <c r="N123" s="141"/>
      <c r="O123" s="141"/>
      <c r="P123" s="142"/>
      <c r="Q123" s="142"/>
      <c r="R123" s="142"/>
      <c r="S123" s="142"/>
      <c r="T123" s="142"/>
      <c r="U123" s="142"/>
      <c r="V123" s="142"/>
      <c r="Z123" s="143"/>
      <c r="AA123" s="143" t="str">
        <f>IF(AND(F125=G125,H125=I125,F125="A"),"2016 - kwh","")</f>
        <v/>
      </c>
      <c r="AB123" s="143" t="str">
        <f>IF(OR(B123="2017 - kwh",B123="2018 - kwh"),"2016 - kwh","")</f>
        <v/>
      </c>
      <c r="AC123" s="143"/>
      <c r="AD123" s="143"/>
      <c r="AE123" s="143"/>
    </row>
    <row r="124" spans="1:31" ht="14.65" hidden="1">
      <c r="A124" s="142" t="str">
        <f>IF(AND(F125=G125,H125=I125,J125=K125,F125="A"),"2016 - kw",IF(AND(F125=G125,H125=I125,J125&lt;&gt;K125,F125="A"),"2017 - kw",IF(AND(F125=G125,H125&lt;&gt;I125,F125="A"),"2018 - kw","N/A")))</f>
        <v>N/A</v>
      </c>
      <c r="B124" s="142" t="str">
        <f>IF(F125&lt;&gt;G125,"2018 - kw",IF(H125&lt;&gt;I125,"2017 - kw",IF(J125&lt;&gt;K125,"2016 - kw","N/A")))</f>
        <v>N/A</v>
      </c>
      <c r="C124" s="151"/>
      <c r="D124" s="152" t="str">
        <f>D123 &amp; "kW"</f>
        <v>kW</v>
      </c>
      <c r="E124" s="153" t="s">
        <v>384</v>
      </c>
      <c r="F124" s="141"/>
      <c r="G124" s="141"/>
      <c r="H124" s="141"/>
      <c r="I124" s="141"/>
      <c r="J124" s="141"/>
      <c r="K124" s="141"/>
      <c r="L124" s="141"/>
      <c r="M124" s="141"/>
      <c r="N124" s="141"/>
      <c r="O124" s="141"/>
      <c r="P124" s="142"/>
      <c r="Q124" s="142"/>
      <c r="R124" s="142"/>
      <c r="S124" s="142"/>
      <c r="T124" s="142"/>
      <c r="U124" s="142"/>
      <c r="V124" s="142"/>
      <c r="Z124" s="143"/>
      <c r="AA124" s="143" t="str">
        <f>IF(AND(F125=G125,H125=I125,F125="A"),"2016 - kw","")</f>
        <v/>
      </c>
      <c r="AB124" s="143" t="str">
        <f>IF(OR(B124="2017 - kw",B124="2018 - kw"),"2016 - kw","")</f>
        <v/>
      </c>
      <c r="AC124" s="143"/>
      <c r="AD124" s="143"/>
      <c r="AE124" s="143"/>
    </row>
    <row r="125" spans="1:31" ht="14.65" hidden="1">
      <c r="A125" s="142"/>
      <c r="B125" s="142"/>
      <c r="C125" s="154"/>
      <c r="D125" s="155"/>
      <c r="E125" s="156" t="s">
        <v>385</v>
      </c>
      <c r="F125" s="138"/>
      <c r="G125" s="138"/>
      <c r="H125" s="138"/>
      <c r="I125" s="138"/>
      <c r="J125" s="138"/>
      <c r="K125" s="138"/>
      <c r="L125" s="138"/>
      <c r="M125" s="138"/>
      <c r="N125" s="138"/>
      <c r="O125" s="138"/>
      <c r="P125" s="142"/>
      <c r="Q125" s="142"/>
      <c r="R125" s="142"/>
      <c r="S125" s="142"/>
      <c r="T125" s="142"/>
      <c r="U125" s="142"/>
      <c r="V125" s="142"/>
      <c r="Z125" s="143"/>
      <c r="AA125" s="143"/>
      <c r="AB125" s="143"/>
      <c r="AC125" s="143"/>
      <c r="AD125" s="143"/>
      <c r="AE125" s="143"/>
    </row>
    <row r="126" spans="1:31" ht="14.65" hidden="1">
      <c r="A126" s="142" t="str">
        <f>IF(AND(F128=G128,H128=I128,J128=K128,F128="A"),"2016 - kwh",IF(AND(F128=G128,H128=I128,J128&lt;&gt;K128,F128="A"),"2017 - kwh",IF(AND(F128=G128,H128&lt;&gt;I128,F128="A"),"2018 - kwh","N/A")))</f>
        <v>N/A</v>
      </c>
      <c r="B126" s="142" t="str">
        <f>IF(F128&lt;&gt;G128,"2018 - kwh",IF(H128&lt;&gt;I128,"2017 - kwh",IF(J128&lt;&gt;K128,"2016 - kwh","N/A")))</f>
        <v>N/A</v>
      </c>
      <c r="C126" s="148" t="s">
        <v>417</v>
      </c>
      <c r="D126" s="149"/>
      <c r="E126" s="150" t="s">
        <v>328</v>
      </c>
      <c r="F126" s="141"/>
      <c r="G126" s="141"/>
      <c r="H126" s="141"/>
      <c r="I126" s="141"/>
      <c r="J126" s="141"/>
      <c r="K126" s="141"/>
      <c r="L126" s="141"/>
      <c r="M126" s="141"/>
      <c r="N126" s="141"/>
      <c r="O126" s="141"/>
      <c r="P126" s="142"/>
      <c r="Q126" s="142"/>
      <c r="R126" s="142"/>
      <c r="S126" s="142"/>
      <c r="T126" s="142"/>
      <c r="U126" s="142"/>
      <c r="V126" s="142"/>
      <c r="Z126" s="143"/>
      <c r="AA126" s="143" t="str">
        <f>IF(AND(F128=G128,H128=I128,F128="A"),"2016 - kwh","")</f>
        <v/>
      </c>
      <c r="AB126" s="143" t="str">
        <f>IF(OR(B126="2017 - kwh",B126="2018 - kwh"),"2016 - kwh","")</f>
        <v/>
      </c>
      <c r="AC126" s="143"/>
      <c r="AD126" s="143"/>
      <c r="AE126" s="143"/>
    </row>
    <row r="127" spans="1:31" ht="14.65" hidden="1">
      <c r="A127" s="142" t="str">
        <f>IF(AND(F128=G128,H128=I128,J128=K128,F128="A"),"2016 - kw",IF(AND(F128=G128,H128=I128,J128&lt;&gt;K128,F128="A"),"2017 - kw",IF(AND(F128=G128,H128&lt;&gt;I128,F128="A"),"2018 - kw","N/A")))</f>
        <v>N/A</v>
      </c>
      <c r="B127" s="142" t="str">
        <f>IF(F128&lt;&gt;G128,"2018 - kw",IF(H128&lt;&gt;I128,"2017 - kw",IF(J128&lt;&gt;K128,"2016 - kw","N/A")))</f>
        <v>N/A</v>
      </c>
      <c r="C127" s="151"/>
      <c r="D127" s="152" t="str">
        <f>D126 &amp; "kW"</f>
        <v>kW</v>
      </c>
      <c r="E127" s="153" t="s">
        <v>384</v>
      </c>
      <c r="F127" s="141"/>
      <c r="G127" s="141"/>
      <c r="H127" s="141"/>
      <c r="I127" s="141"/>
      <c r="J127" s="141"/>
      <c r="K127" s="141"/>
      <c r="L127" s="141"/>
      <c r="M127" s="141"/>
      <c r="N127" s="141"/>
      <c r="O127" s="141"/>
      <c r="P127" s="142"/>
      <c r="Q127" s="142"/>
      <c r="R127" s="142"/>
      <c r="S127" s="142"/>
      <c r="T127" s="142"/>
      <c r="U127" s="142"/>
      <c r="V127" s="142"/>
      <c r="Z127" s="143"/>
      <c r="AA127" s="143" t="str">
        <f>IF(AND(F128=G128,H128=I128,F128="A"),"2016 - kw","")</f>
        <v/>
      </c>
      <c r="AB127" s="143" t="str">
        <f>IF(OR(B127="2017 - kw",B127="2018 - kw"),"2016 - kw","")</f>
        <v/>
      </c>
      <c r="AC127" s="143"/>
      <c r="AD127" s="143"/>
      <c r="AE127" s="143"/>
    </row>
    <row r="128" spans="1:31" ht="14.65" hidden="1">
      <c r="A128" s="142"/>
      <c r="B128" s="142"/>
      <c r="C128" s="154"/>
      <c r="D128" s="155"/>
      <c r="E128" s="156" t="s">
        <v>385</v>
      </c>
      <c r="F128" s="138"/>
      <c r="G128" s="138"/>
      <c r="H128" s="138"/>
      <c r="I128" s="138"/>
      <c r="J128" s="138"/>
      <c r="K128" s="138"/>
      <c r="L128" s="138"/>
      <c r="M128" s="138"/>
      <c r="N128" s="138"/>
      <c r="O128" s="138"/>
      <c r="P128" s="142"/>
      <c r="Q128" s="142"/>
      <c r="R128" s="142"/>
      <c r="S128" s="142"/>
      <c r="T128" s="142"/>
      <c r="U128" s="142"/>
      <c r="V128" s="142"/>
      <c r="Z128" s="143"/>
      <c r="AA128" s="143"/>
      <c r="AB128" s="143"/>
      <c r="AC128" s="143"/>
      <c r="AD128" s="143"/>
      <c r="AE128" s="143"/>
    </row>
    <row r="129" spans="1:31" ht="14.65" hidden="1">
      <c r="A129" s="142" t="str">
        <f>IF(AND(F131=G131,H131=I131,J131=K131,F131="A"),"2016 - kwh",IF(AND(F131=G131,H131=I131,J131&lt;&gt;K131,F131="A"),"2017 - kwh",IF(AND(F131=G131,H131&lt;&gt;I131,F131="A"),"2018 - kwh","N/A")))</f>
        <v>N/A</v>
      </c>
      <c r="B129" s="142" t="str">
        <f>IF(F131&lt;&gt;G131,"2018 - kwh",IF(H131&lt;&gt;I131,"2017 - kwh",IF(J131&lt;&gt;K131,"2016 - kwh","N/A")))</f>
        <v>N/A</v>
      </c>
      <c r="C129" s="148" t="s">
        <v>418</v>
      </c>
      <c r="D129" s="149"/>
      <c r="E129" s="150" t="s">
        <v>328</v>
      </c>
      <c r="F129" s="141"/>
      <c r="G129" s="141"/>
      <c r="H129" s="141"/>
      <c r="I129" s="141"/>
      <c r="J129" s="141"/>
      <c r="K129" s="141"/>
      <c r="L129" s="141"/>
      <c r="M129" s="141"/>
      <c r="N129" s="141"/>
      <c r="O129" s="141"/>
      <c r="P129" s="142"/>
      <c r="Q129" s="142"/>
      <c r="R129" s="142"/>
      <c r="S129" s="142"/>
      <c r="T129" s="142"/>
      <c r="U129" s="142"/>
      <c r="V129" s="142"/>
      <c r="Z129" s="143"/>
      <c r="AA129" s="143" t="str">
        <f>IF(AND(F131=G131,H131=I131,F131="A"),"2016 - kwh","")</f>
        <v/>
      </c>
      <c r="AB129" s="143" t="str">
        <f>IF(OR(B129="2017 - kwh",B129="2018 - kwh"),"2016 - kwh","")</f>
        <v/>
      </c>
      <c r="AC129" s="143"/>
      <c r="AD129" s="143"/>
      <c r="AE129" s="143"/>
    </row>
    <row r="130" spans="1:31" ht="14.65" hidden="1">
      <c r="A130" s="142" t="str">
        <f>IF(AND(F131=G131,H131=I131,J131=K131,F131="A"),"2016 - kw",IF(AND(F131=G131,H131=I131,J131&lt;&gt;K131,F131="A"),"2017 - kw",IF(AND(F131=G131,H131&lt;&gt;I131,F131="A"),"2018 - kw","N/A")))</f>
        <v>N/A</v>
      </c>
      <c r="B130" s="142" t="str">
        <f>IF(F131&lt;&gt;G131,"2018 - kw",IF(H131&lt;&gt;I131,"2017 - kw",IF(J131&lt;&gt;K131,"2016 - kw","N/A")))</f>
        <v>N/A</v>
      </c>
      <c r="C130" s="151"/>
      <c r="D130" s="152" t="str">
        <f>D129 &amp; "kW"</f>
        <v>kW</v>
      </c>
      <c r="E130" s="153" t="s">
        <v>384</v>
      </c>
      <c r="F130" s="141"/>
      <c r="G130" s="141"/>
      <c r="H130" s="141"/>
      <c r="I130" s="141"/>
      <c r="J130" s="141"/>
      <c r="K130" s="141"/>
      <c r="L130" s="141"/>
      <c r="M130" s="141"/>
      <c r="N130" s="141"/>
      <c r="O130" s="141"/>
      <c r="P130" s="142"/>
      <c r="Q130" s="142"/>
      <c r="R130" s="142"/>
      <c r="S130" s="142"/>
      <c r="T130" s="142"/>
      <c r="U130" s="142"/>
      <c r="V130" s="142"/>
      <c r="Z130" s="143"/>
      <c r="AA130" s="143" t="str">
        <f>IF(AND(F131=G131,H131=I131,F131="A"),"2016 - kw","")</f>
        <v/>
      </c>
      <c r="AB130" s="143" t="str">
        <f>IF(OR(B130="2017 - kw",B130="2018 - kw"),"2016 - kw","")</f>
        <v/>
      </c>
      <c r="AC130" s="143"/>
      <c r="AD130" s="143"/>
      <c r="AE130" s="143"/>
    </row>
    <row r="131" spans="1:31" ht="14.65" hidden="1">
      <c r="A131" s="142"/>
      <c r="B131" s="142"/>
      <c r="C131" s="154"/>
      <c r="D131" s="155"/>
      <c r="E131" s="156" t="s">
        <v>385</v>
      </c>
      <c r="F131" s="138"/>
      <c r="G131" s="138"/>
      <c r="H131" s="138"/>
      <c r="I131" s="138"/>
      <c r="J131" s="138"/>
      <c r="K131" s="138"/>
      <c r="L131" s="138"/>
      <c r="M131" s="138"/>
      <c r="N131" s="138"/>
      <c r="O131" s="138"/>
      <c r="P131" s="142"/>
      <c r="Q131" s="142"/>
      <c r="R131" s="142"/>
      <c r="S131" s="142"/>
      <c r="T131" s="142"/>
      <c r="U131" s="142"/>
      <c r="V131" s="142"/>
      <c r="Z131" s="143"/>
      <c r="AA131" s="143"/>
      <c r="AB131" s="143"/>
      <c r="AC131" s="143"/>
      <c r="AD131" s="143"/>
      <c r="AE131" s="143"/>
    </row>
    <row r="132" spans="1:31" ht="14.65" hidden="1">
      <c r="A132" s="142" t="str">
        <f>IF(AND(F134=G134,H134=I134,J134=K134,F134="A"),"2016 - kwh",IF(AND(F134=G134,H134=I134,J134&lt;&gt;K134,F134="A"),"2017 - kwh",IF(AND(F134=G134,H134&lt;&gt;I134,F134="A"),"2018 - kwh","N/A")))</f>
        <v>N/A</v>
      </c>
      <c r="B132" s="142" t="str">
        <f>IF(F134&lt;&gt;G134,"2018 - kwh",IF(H134&lt;&gt;I134,"2017 - kwh",IF(J134&lt;&gt;K134,"2016 - kwh","N/A")))</f>
        <v>N/A</v>
      </c>
      <c r="C132" s="148" t="s">
        <v>419</v>
      </c>
      <c r="D132" s="149"/>
      <c r="E132" s="150" t="s">
        <v>328</v>
      </c>
      <c r="F132" s="141"/>
      <c r="G132" s="141"/>
      <c r="H132" s="141"/>
      <c r="I132" s="141"/>
      <c r="J132" s="141"/>
      <c r="K132" s="141"/>
      <c r="L132" s="141"/>
      <c r="M132" s="141"/>
      <c r="N132" s="141"/>
      <c r="O132" s="141"/>
      <c r="P132" s="142"/>
      <c r="Q132" s="142"/>
      <c r="R132" s="142"/>
      <c r="S132" s="142"/>
      <c r="T132" s="142"/>
      <c r="U132" s="142"/>
      <c r="V132" s="142"/>
      <c r="Z132" s="143"/>
      <c r="AA132" s="143" t="str">
        <f>IF(AND(F134=G134,H134=I134,F134="A"),"2016 - kwh","")</f>
        <v/>
      </c>
      <c r="AB132" s="143" t="str">
        <f>IF(OR(B132="2017 - kwh",B132="2018 - kwh"),"2016 - kwh","")</f>
        <v/>
      </c>
      <c r="AC132" s="143"/>
      <c r="AD132" s="143"/>
      <c r="AE132" s="143"/>
    </row>
    <row r="133" spans="1:31" ht="14.65" hidden="1">
      <c r="A133" s="142" t="str">
        <f>IF(AND(F134=G134,H134=I134,J134=K134,F134="A"),"2016 - kw",IF(AND(F134=G134,H134=I134,J134&lt;&gt;K134,F134="A"),"2017 - kw",IF(AND(F134=G134,H134&lt;&gt;I134,F134="A"),"2018 - kw","N/A")))</f>
        <v>N/A</v>
      </c>
      <c r="B133" s="142" t="str">
        <f>IF(F134&lt;&gt;G134,"2018 - kw",IF(H134&lt;&gt;I134,"2017 - kw",IF(J134&lt;&gt;K134,"2016 - kw","N/A")))</f>
        <v>N/A</v>
      </c>
      <c r="C133" s="151"/>
      <c r="D133" s="152" t="str">
        <f>D132 &amp; "kW"</f>
        <v>kW</v>
      </c>
      <c r="E133" s="153" t="s">
        <v>384</v>
      </c>
      <c r="F133" s="141"/>
      <c r="G133" s="141"/>
      <c r="H133" s="141"/>
      <c r="I133" s="141"/>
      <c r="J133" s="141"/>
      <c r="K133" s="141"/>
      <c r="L133" s="141"/>
      <c r="M133" s="141"/>
      <c r="N133" s="141"/>
      <c r="O133" s="141"/>
      <c r="P133" s="142"/>
      <c r="Q133" s="142"/>
      <c r="R133" s="142"/>
      <c r="S133" s="142"/>
      <c r="T133" s="142"/>
      <c r="U133" s="142"/>
      <c r="V133" s="142"/>
      <c r="Z133" s="143"/>
      <c r="AA133" s="143" t="str">
        <f>IF(AND(F134=G134,H134=I134,F134="A"),"2016 - kw","")</f>
        <v/>
      </c>
      <c r="AB133" s="143" t="str">
        <f>IF(OR(B133="2017 - kw",B133="2018 - kw"),"2016 - kw","")</f>
        <v/>
      </c>
      <c r="AC133" s="143"/>
      <c r="AD133" s="143"/>
      <c r="AE133" s="143"/>
    </row>
    <row r="134" spans="1:31" ht="14.65" hidden="1">
      <c r="A134" s="142"/>
      <c r="B134" s="142"/>
      <c r="C134" s="154"/>
      <c r="D134" s="155"/>
      <c r="E134" s="156" t="s">
        <v>385</v>
      </c>
      <c r="F134" s="138"/>
      <c r="G134" s="138"/>
      <c r="H134" s="138"/>
      <c r="I134" s="138"/>
      <c r="J134" s="138"/>
      <c r="K134" s="138"/>
      <c r="L134" s="138"/>
      <c r="M134" s="138"/>
      <c r="N134" s="138"/>
      <c r="O134" s="138"/>
      <c r="P134" s="142"/>
      <c r="Q134" s="142"/>
      <c r="R134" s="142"/>
      <c r="S134" s="142"/>
      <c r="T134" s="142"/>
      <c r="U134" s="142"/>
      <c r="V134" s="142"/>
      <c r="Z134" s="143"/>
      <c r="AA134" s="143"/>
      <c r="AB134" s="143"/>
      <c r="AC134" s="143"/>
      <c r="AD134" s="143"/>
      <c r="AE134" s="143"/>
    </row>
    <row r="135" spans="1:31" ht="14.65" hidden="1">
      <c r="A135" s="142" t="str">
        <f>IF(AND(F137=G137,H137=I137,J137=K137,F137="A"),"2016 - kwh",IF(AND(F137=G137,H137=I137,J137&lt;&gt;K137,F137="A"),"2017 - kwh",IF(AND(F137=G137,H137&lt;&gt;I137,F137="A"),"2018 - kwh","N/A")))</f>
        <v>N/A</v>
      </c>
      <c r="B135" s="142" t="str">
        <f>IF(F137&lt;&gt;G137,"2018 - kwh",IF(H137&lt;&gt;I137,"2017 - kwh",IF(J137&lt;&gt;K137,"2016 - kwh","N/A")))</f>
        <v>N/A</v>
      </c>
      <c r="C135" s="148" t="s">
        <v>420</v>
      </c>
      <c r="D135" s="149"/>
      <c r="E135" s="150" t="s">
        <v>328</v>
      </c>
      <c r="F135" s="141"/>
      <c r="G135" s="141"/>
      <c r="H135" s="141"/>
      <c r="I135" s="141"/>
      <c r="J135" s="141"/>
      <c r="K135" s="141"/>
      <c r="L135" s="141"/>
      <c r="M135" s="141"/>
      <c r="N135" s="141"/>
      <c r="O135" s="141"/>
      <c r="P135" s="142"/>
      <c r="Q135" s="142"/>
      <c r="R135" s="142"/>
      <c r="S135" s="142"/>
      <c r="T135" s="142"/>
      <c r="U135" s="142"/>
      <c r="V135" s="142"/>
      <c r="Z135" s="143"/>
      <c r="AA135" s="143" t="str">
        <f>IF(AND(F137=G137,H137=I137,F137="A"),"2016 - kwh","")</f>
        <v/>
      </c>
      <c r="AB135" s="143" t="str">
        <f>IF(OR(B135="2017 - kwh",B135="2018 - kwh"),"2016 - kwh","")</f>
        <v/>
      </c>
      <c r="AC135" s="143"/>
      <c r="AD135" s="143"/>
      <c r="AE135" s="143"/>
    </row>
    <row r="136" spans="1:31" ht="14.65" hidden="1">
      <c r="A136" s="142" t="str">
        <f>IF(AND(F137=G137,H137=I137,J137=K137,F137="A"),"2016 - kw",IF(AND(F137=G137,H137=I137,J137&lt;&gt;K137,F137="A"),"2017 - kw",IF(AND(F137=G137,H137&lt;&gt;I137,F137="A"),"2018 - kw","N/A")))</f>
        <v>N/A</v>
      </c>
      <c r="B136" s="142" t="str">
        <f>IF(F137&lt;&gt;G137,"2018 - kw",IF(H137&lt;&gt;I137,"2017 - kw",IF(J137&lt;&gt;K137,"2016 - kw","N/A")))</f>
        <v>N/A</v>
      </c>
      <c r="C136" s="151"/>
      <c r="D136" s="152" t="str">
        <f>D135 &amp; "kW"</f>
        <v>kW</v>
      </c>
      <c r="E136" s="153" t="s">
        <v>384</v>
      </c>
      <c r="F136" s="141"/>
      <c r="G136" s="141"/>
      <c r="H136" s="141"/>
      <c r="I136" s="141"/>
      <c r="J136" s="141"/>
      <c r="K136" s="141"/>
      <c r="L136" s="141"/>
      <c r="M136" s="141"/>
      <c r="N136" s="141"/>
      <c r="O136" s="141"/>
      <c r="P136" s="142"/>
      <c r="Q136" s="142"/>
      <c r="R136" s="142"/>
      <c r="S136" s="142"/>
      <c r="T136" s="142"/>
      <c r="U136" s="142"/>
      <c r="V136" s="142"/>
      <c r="Z136" s="143"/>
      <c r="AA136" s="143" t="str">
        <f>IF(AND(F137=G137,H137=I137,F137="A"),"2016 - kw","")</f>
        <v/>
      </c>
      <c r="AB136" s="143" t="str">
        <f>IF(OR(B136="2017 - kw",B136="2018 - kw"),"2016 - kw","")</f>
        <v/>
      </c>
      <c r="AC136" s="143"/>
      <c r="AD136" s="143"/>
      <c r="AE136" s="143"/>
    </row>
    <row r="137" spans="1:31" ht="14.65" hidden="1">
      <c r="A137" s="142"/>
      <c r="B137" s="142"/>
      <c r="C137" s="154"/>
      <c r="D137" s="155"/>
      <c r="E137" s="156" t="s">
        <v>385</v>
      </c>
      <c r="F137" s="138"/>
      <c r="G137" s="138"/>
      <c r="H137" s="138"/>
      <c r="I137" s="138"/>
      <c r="J137" s="138"/>
      <c r="K137" s="138"/>
      <c r="L137" s="138"/>
      <c r="M137" s="138"/>
      <c r="N137" s="138"/>
      <c r="O137" s="138"/>
      <c r="P137" s="142"/>
      <c r="Q137" s="142"/>
      <c r="R137" s="142"/>
      <c r="S137" s="142"/>
      <c r="T137" s="142"/>
      <c r="U137" s="142"/>
      <c r="V137" s="142"/>
      <c r="Z137" s="143"/>
      <c r="AA137" s="143"/>
      <c r="AB137" s="143"/>
      <c r="AC137" s="143"/>
      <c r="AD137" s="143"/>
      <c r="AE137" s="143"/>
    </row>
    <row r="138" spans="1:31" ht="14.65" hidden="1">
      <c r="A138" s="142" t="str">
        <f>IF(AND(F140=G140,H140=I140,J140=K140,F140="A"),"2016 - kwh",IF(AND(F140=G140,H140=I140,J140&lt;&gt;K140,F140="A"),"2017 - kwh",IF(AND(F140=G140,H140&lt;&gt;I140,F140="A"),"2018 - kwh","N/A")))</f>
        <v>N/A</v>
      </c>
      <c r="B138" s="142" t="str">
        <f>IF(F140&lt;&gt;G140,"2018 - kwh",IF(H140&lt;&gt;I140,"2017 - kwh",IF(J140&lt;&gt;K140,"2016 - kwh","N/A")))</f>
        <v>N/A</v>
      </c>
      <c r="C138" s="148" t="s">
        <v>421</v>
      </c>
      <c r="D138" s="149"/>
      <c r="E138" s="150" t="s">
        <v>328</v>
      </c>
      <c r="F138" s="141"/>
      <c r="G138" s="141"/>
      <c r="H138" s="141"/>
      <c r="I138" s="141"/>
      <c r="J138" s="141"/>
      <c r="K138" s="141"/>
      <c r="L138" s="141"/>
      <c r="M138" s="141"/>
      <c r="N138" s="141"/>
      <c r="O138" s="141"/>
      <c r="P138" s="142"/>
      <c r="Q138" s="142"/>
      <c r="R138" s="142"/>
      <c r="S138" s="142"/>
      <c r="T138" s="142"/>
      <c r="U138" s="142"/>
      <c r="V138" s="142"/>
      <c r="Z138" s="143"/>
      <c r="AA138" s="143" t="str">
        <f>IF(AND(F140=G140,H140=I140,F140="A"),"2016 - kwh","")</f>
        <v/>
      </c>
      <c r="AB138" s="143" t="str">
        <f>IF(OR(B138="2017 - kwh",B138="2018 - kwh"),"2016 - kwh","")</f>
        <v/>
      </c>
      <c r="AC138" s="143"/>
      <c r="AD138" s="143"/>
      <c r="AE138" s="143"/>
    </row>
    <row r="139" spans="1:31" ht="14.65" hidden="1">
      <c r="A139" s="142" t="str">
        <f>IF(AND(F140=G140,H140=I140,J140=K140,F140="A"),"2016 - kw",IF(AND(F140=G140,H140=I140,J140&lt;&gt;K140,F140="A"),"2017 - kw",IF(AND(F140=G140,H140&lt;&gt;I140,F140="A"),"2018 - kw","N/A")))</f>
        <v>N/A</v>
      </c>
      <c r="B139" s="142" t="str">
        <f>IF(F140&lt;&gt;G140,"2018 - kw",IF(H140&lt;&gt;I140,"2017 - kw",IF(J140&lt;&gt;K140,"2016 - kw","N/A")))</f>
        <v>N/A</v>
      </c>
      <c r="C139" s="151"/>
      <c r="D139" s="152" t="str">
        <f>D138 &amp; "kW"</f>
        <v>kW</v>
      </c>
      <c r="E139" s="153" t="s">
        <v>384</v>
      </c>
      <c r="F139" s="141"/>
      <c r="G139" s="141"/>
      <c r="H139" s="141"/>
      <c r="I139" s="141"/>
      <c r="J139" s="141"/>
      <c r="K139" s="141"/>
      <c r="L139" s="141"/>
      <c r="M139" s="141"/>
      <c r="N139" s="141"/>
      <c r="O139" s="141"/>
      <c r="P139" s="142"/>
      <c r="Q139" s="142"/>
      <c r="R139" s="142"/>
      <c r="S139" s="142"/>
      <c r="T139" s="142"/>
      <c r="U139" s="142"/>
      <c r="V139" s="142"/>
      <c r="Z139" s="143"/>
      <c r="AA139" s="143" t="str">
        <f>IF(AND(F140=G140,H140=I140,F140="A"),"2016 - kw","")</f>
        <v/>
      </c>
      <c r="AB139" s="143" t="str">
        <f>IF(OR(B139="2017 - kw",B139="2018 - kw"),"2016 - kw","")</f>
        <v/>
      </c>
      <c r="AC139" s="143"/>
      <c r="AD139" s="143"/>
      <c r="AE139" s="143"/>
    </row>
    <row r="140" spans="1:31" ht="14.65" hidden="1">
      <c r="A140" s="142"/>
      <c r="B140" s="142"/>
      <c r="C140" s="154"/>
      <c r="D140" s="155"/>
      <c r="E140" s="156" t="s">
        <v>385</v>
      </c>
      <c r="F140" s="138"/>
      <c r="G140" s="138"/>
      <c r="H140" s="138"/>
      <c r="I140" s="138"/>
      <c r="J140" s="138"/>
      <c r="K140" s="138"/>
      <c r="L140" s="138"/>
      <c r="M140" s="138"/>
      <c r="N140" s="138"/>
      <c r="O140" s="138"/>
      <c r="P140" s="142"/>
      <c r="Q140" s="142"/>
      <c r="R140" s="142"/>
      <c r="S140" s="142"/>
      <c r="T140" s="142"/>
      <c r="U140" s="142"/>
      <c r="V140" s="142"/>
      <c r="Z140" s="143"/>
      <c r="AA140" s="143"/>
      <c r="AB140" s="143"/>
      <c r="AC140" s="143"/>
      <c r="AD140" s="143"/>
      <c r="AE140" s="143"/>
    </row>
    <row r="141" spans="1:31" ht="14.65" hidden="1">
      <c r="A141" s="142" t="str">
        <f>IF(AND(F143=G143,H143=I143,J143=K143,F143="A"),"2016 - kwh",IF(AND(F143=G143,H143=I143,J143&lt;&gt;K143,F143="A"),"2017 - kwh",IF(AND(F143=G143,H143&lt;&gt;I143,F143="A"),"2018 - kwh","N/A")))</f>
        <v>N/A</v>
      </c>
      <c r="B141" s="142" t="str">
        <f>IF(F143&lt;&gt;G143,"2018 - kwh",IF(H143&lt;&gt;I143,"2017 - kwh",IF(J143&lt;&gt;K143,"2016 - kwh","N/A")))</f>
        <v>N/A</v>
      </c>
      <c r="C141" s="148" t="s">
        <v>422</v>
      </c>
      <c r="D141" s="149"/>
      <c r="E141" s="150" t="s">
        <v>328</v>
      </c>
      <c r="F141" s="141"/>
      <c r="G141" s="141"/>
      <c r="H141" s="141"/>
      <c r="I141" s="141"/>
      <c r="J141" s="141"/>
      <c r="K141" s="141"/>
      <c r="L141" s="141"/>
      <c r="M141" s="141"/>
      <c r="N141" s="141"/>
      <c r="O141" s="141"/>
      <c r="P141" s="142"/>
      <c r="Q141" s="142"/>
      <c r="R141" s="142"/>
      <c r="S141" s="142"/>
      <c r="T141" s="142"/>
      <c r="U141" s="142"/>
      <c r="V141" s="142"/>
      <c r="Z141" s="143"/>
      <c r="AA141" s="143" t="str">
        <f>IF(AND(F143=G143,H143=I143,F143="A"),"2016 - kwh","")</f>
        <v/>
      </c>
      <c r="AB141" s="143" t="str">
        <f>IF(OR(B141="2017 - kwh",B141="2018 - kwh"),"2016 - kwh","")</f>
        <v/>
      </c>
      <c r="AC141" s="143"/>
      <c r="AD141" s="143"/>
      <c r="AE141" s="143"/>
    </row>
    <row r="142" spans="1:31" ht="14.65" hidden="1">
      <c r="A142" s="142" t="str">
        <f>IF(AND(F143=G143,H143=I143,J143=K143,F143="A"),"2016 - kw",IF(AND(F143=G143,H143=I143,J143&lt;&gt;K143,F143="A"),"2017 - kw",IF(AND(F143=G143,H143&lt;&gt;I143,F143="A"),"2018 - kw","N/A")))</f>
        <v>N/A</v>
      </c>
      <c r="B142" s="142" t="str">
        <f>IF(F143&lt;&gt;G143,"2018 - kw",IF(H143&lt;&gt;I143,"2017 - kw",IF(J143&lt;&gt;K143,"2016 - kw","N/A")))</f>
        <v>N/A</v>
      </c>
      <c r="C142" s="151"/>
      <c r="D142" s="152" t="str">
        <f>D141 &amp; "kW"</f>
        <v>kW</v>
      </c>
      <c r="E142" s="153" t="s">
        <v>384</v>
      </c>
      <c r="F142" s="141"/>
      <c r="G142" s="141"/>
      <c r="H142" s="141"/>
      <c r="I142" s="141"/>
      <c r="J142" s="141"/>
      <c r="K142" s="141"/>
      <c r="L142" s="141"/>
      <c r="M142" s="141"/>
      <c r="N142" s="141"/>
      <c r="O142" s="141"/>
      <c r="P142" s="142"/>
      <c r="Q142" s="142"/>
      <c r="R142" s="142"/>
      <c r="S142" s="142"/>
      <c r="T142" s="142"/>
      <c r="U142" s="142"/>
      <c r="V142" s="142"/>
      <c r="Z142" s="143"/>
      <c r="AA142" s="143" t="str">
        <f>IF(AND(F143=G143,H143=I143,F143="A"),"2016 - kw","")</f>
        <v/>
      </c>
      <c r="AB142" s="143" t="str">
        <f>IF(OR(B142="2017 - kw",B142="2018 - kw"),"2016 - kw","")</f>
        <v/>
      </c>
      <c r="AC142" s="143"/>
      <c r="AD142" s="143"/>
      <c r="AE142" s="143"/>
    </row>
    <row r="143" spans="1:31" ht="14.65" hidden="1">
      <c r="A143" s="142"/>
      <c r="B143" s="142"/>
      <c r="C143" s="154"/>
      <c r="D143" s="155"/>
      <c r="E143" s="156" t="s">
        <v>385</v>
      </c>
      <c r="F143" s="138"/>
      <c r="G143" s="138"/>
      <c r="H143" s="138"/>
      <c r="I143" s="138"/>
      <c r="J143" s="138"/>
      <c r="K143" s="138"/>
      <c r="L143" s="138"/>
      <c r="M143" s="138"/>
      <c r="N143" s="138"/>
      <c r="O143" s="138"/>
      <c r="P143" s="142"/>
      <c r="Q143" s="142"/>
      <c r="R143" s="142"/>
      <c r="S143" s="142"/>
      <c r="T143" s="142"/>
      <c r="U143" s="142"/>
      <c r="V143" s="142"/>
      <c r="Z143" s="143"/>
      <c r="AA143" s="143"/>
      <c r="AB143" s="143"/>
      <c r="AC143" s="143"/>
      <c r="AD143" s="143"/>
      <c r="AE143" s="143"/>
    </row>
    <row r="144" spans="1:31" ht="14.65" hidden="1">
      <c r="A144" s="142" t="str">
        <f>IF(AND(F146=G146,H146=I146,J146=K146,F146="A"),"2016 - kwh",IF(AND(F146=G146,H146=I146,J146&lt;&gt;K146,F146="A"),"2017 - kwh",IF(AND(F146=G146,H146&lt;&gt;I146,F146="A"),"2018 - kwh","N/A")))</f>
        <v>N/A</v>
      </c>
      <c r="B144" s="142" t="str">
        <f>IF(F146&lt;&gt;G146,"2018 - kwh",IF(H146&lt;&gt;I146,"2017 - kwh",IF(J146&lt;&gt;K146,"2016 - kwh","N/A")))</f>
        <v>N/A</v>
      </c>
      <c r="C144" s="148" t="s">
        <v>423</v>
      </c>
      <c r="D144" s="149"/>
      <c r="E144" s="150" t="s">
        <v>328</v>
      </c>
      <c r="F144" s="141"/>
      <c r="G144" s="141"/>
      <c r="H144" s="141"/>
      <c r="I144" s="141"/>
      <c r="J144" s="141"/>
      <c r="K144" s="141"/>
      <c r="L144" s="141"/>
      <c r="M144" s="141"/>
      <c r="N144" s="141"/>
      <c r="O144" s="141"/>
      <c r="P144" s="142"/>
      <c r="Q144" s="142"/>
      <c r="R144" s="142"/>
      <c r="S144" s="142"/>
      <c r="T144" s="142"/>
      <c r="U144" s="142"/>
      <c r="V144" s="142"/>
      <c r="Z144" s="143"/>
      <c r="AA144" s="143" t="str">
        <f>IF(AND(F146=G146,H146=I146,F146="A"),"2016 - kwh","")</f>
        <v/>
      </c>
      <c r="AB144" s="143" t="str">
        <f>IF(OR(B144="2017 - kwh",B144="2018 - kwh"),"2016 - kwh","")</f>
        <v/>
      </c>
      <c r="AC144" s="143"/>
      <c r="AD144" s="143"/>
      <c r="AE144" s="143"/>
    </row>
    <row r="145" spans="1:31" ht="14.65" hidden="1">
      <c r="A145" s="142" t="str">
        <f>IF(AND(F146=G146,H146=I146,J146=K146,F146="A"),"2016 - kw",IF(AND(F146=G146,H146=I146,J146&lt;&gt;K146,F146="A"),"2017 - kw",IF(AND(F146=G146,H146&lt;&gt;I146,F146="A"),"2018 - kw","N/A")))</f>
        <v>N/A</v>
      </c>
      <c r="B145" s="142" t="str">
        <f>IF(F146&lt;&gt;G146,"2018 - kw",IF(H146&lt;&gt;I146,"2017 - kw",IF(J146&lt;&gt;K146,"2016 - kw","N/A")))</f>
        <v>N/A</v>
      </c>
      <c r="C145" s="151"/>
      <c r="D145" s="152" t="str">
        <f>D144 &amp; "kW"</f>
        <v>kW</v>
      </c>
      <c r="E145" s="153" t="s">
        <v>384</v>
      </c>
      <c r="F145" s="141"/>
      <c r="G145" s="141"/>
      <c r="H145" s="141"/>
      <c r="I145" s="141"/>
      <c r="J145" s="141"/>
      <c r="K145" s="141"/>
      <c r="L145" s="141"/>
      <c r="M145" s="141"/>
      <c r="N145" s="141"/>
      <c r="O145" s="141"/>
      <c r="P145" s="142"/>
      <c r="Q145" s="142"/>
      <c r="R145" s="142"/>
      <c r="S145" s="142"/>
      <c r="T145" s="142"/>
      <c r="U145" s="142"/>
      <c r="V145" s="142"/>
      <c r="Z145" s="143"/>
      <c r="AA145" s="143" t="str">
        <f>IF(AND(F146=G146,H146=I146,F146="A"),"2016 - kw","")</f>
        <v/>
      </c>
      <c r="AB145" s="143" t="str">
        <f>IF(OR(B145="2017 - kw",B145="2018 - kw"),"2016 - kw","")</f>
        <v/>
      </c>
      <c r="AC145" s="143"/>
      <c r="AD145" s="143"/>
      <c r="AE145" s="143"/>
    </row>
    <row r="146" spans="1:31" ht="14.65" hidden="1">
      <c r="A146" s="142"/>
      <c r="B146" s="142"/>
      <c r="C146" s="154"/>
      <c r="D146" s="155"/>
      <c r="E146" s="156" t="s">
        <v>385</v>
      </c>
      <c r="F146" s="138"/>
      <c r="G146" s="138"/>
      <c r="H146" s="138"/>
      <c r="I146" s="138"/>
      <c r="J146" s="138"/>
      <c r="K146" s="138"/>
      <c r="L146" s="138"/>
      <c r="M146" s="138"/>
      <c r="N146" s="138"/>
      <c r="O146" s="138"/>
      <c r="P146" s="142"/>
      <c r="Q146" s="142"/>
      <c r="R146" s="142"/>
      <c r="S146" s="142"/>
      <c r="T146" s="142"/>
      <c r="U146" s="142"/>
      <c r="V146" s="142"/>
      <c r="Z146" s="143"/>
      <c r="AA146" s="143"/>
      <c r="AB146" s="143"/>
      <c r="AC146" s="143"/>
      <c r="AD146" s="143"/>
      <c r="AE146" s="143"/>
    </row>
    <row r="147" spans="1:31" ht="14.65" hidden="1">
      <c r="A147" s="142" t="str">
        <f>IF(AND(F149=G149,H149=I149,J149=K149,F149="A"),"2016 - kwh",IF(AND(F149=G149,H149=I149,J149&lt;&gt;K149,F149="A"),"2017 - kwh",IF(AND(F149=G149,H149&lt;&gt;I149,F149="A"),"2018 - kwh","N/A")))</f>
        <v>N/A</v>
      </c>
      <c r="B147" s="142" t="str">
        <f>IF(F149&lt;&gt;G149,"2018 - kwh",IF(H149&lt;&gt;I149,"2017 - kwh",IF(J149&lt;&gt;K149,"2016 - kwh","N/A")))</f>
        <v>N/A</v>
      </c>
      <c r="C147" s="148" t="s">
        <v>424</v>
      </c>
      <c r="D147" s="149"/>
      <c r="E147" s="150" t="s">
        <v>328</v>
      </c>
      <c r="F147" s="141"/>
      <c r="G147" s="141"/>
      <c r="H147" s="141"/>
      <c r="I147" s="141"/>
      <c r="J147" s="141"/>
      <c r="K147" s="141"/>
      <c r="L147" s="141"/>
      <c r="M147" s="141"/>
      <c r="N147" s="141"/>
      <c r="O147" s="141"/>
      <c r="P147" s="142"/>
      <c r="Q147" s="142"/>
      <c r="R147" s="142"/>
      <c r="S147" s="142"/>
      <c r="T147" s="142"/>
      <c r="U147" s="142"/>
      <c r="V147" s="142"/>
      <c r="Z147" s="143"/>
      <c r="AA147" s="143" t="str">
        <f>IF(AND(F149=G149,H149=I149,F149="A"),"2016 - kwh","")</f>
        <v/>
      </c>
      <c r="AB147" s="143" t="str">
        <f>IF(OR(B147="2017 - kwh",B147="2018 - kwh"),"2016 - kwh","")</f>
        <v/>
      </c>
      <c r="AC147" s="143"/>
      <c r="AD147" s="143"/>
      <c r="AE147" s="143"/>
    </row>
    <row r="148" spans="1:31" ht="14.65" hidden="1">
      <c r="A148" s="142" t="str">
        <f>IF(AND(F149=G149,H149=I149,J149=K149,F149="A"),"2016 - kw",IF(AND(F149=G149,H149=I149,J149&lt;&gt;K149,F149="A"),"2017 - kw",IF(AND(F149=G149,H149&lt;&gt;I149,F149="A"),"2018 - kw","N/A")))</f>
        <v>N/A</v>
      </c>
      <c r="B148" s="142" t="str">
        <f>IF(F149&lt;&gt;G149,"2018 - kw",IF(H149&lt;&gt;I149,"2017 - kw",IF(J149&lt;&gt;K149,"2016 - kw","N/A")))</f>
        <v>N/A</v>
      </c>
      <c r="C148" s="151"/>
      <c r="D148" s="152" t="str">
        <f>D147 &amp; "kW"</f>
        <v>kW</v>
      </c>
      <c r="E148" s="153" t="s">
        <v>384</v>
      </c>
      <c r="F148" s="141"/>
      <c r="G148" s="141"/>
      <c r="H148" s="141"/>
      <c r="I148" s="141"/>
      <c r="J148" s="141"/>
      <c r="K148" s="141"/>
      <c r="L148" s="141"/>
      <c r="M148" s="141"/>
      <c r="N148" s="141"/>
      <c r="O148" s="141"/>
      <c r="P148" s="142"/>
      <c r="Q148" s="142"/>
      <c r="R148" s="142"/>
      <c r="S148" s="142"/>
      <c r="T148" s="142"/>
      <c r="U148" s="142"/>
      <c r="V148" s="142"/>
      <c r="Z148" s="143"/>
      <c r="AA148" s="143" t="str">
        <f>IF(AND(F149=G149,H149=I149,F149="A"),"2016 - kw","")</f>
        <v/>
      </c>
      <c r="AB148" s="143" t="str">
        <f>IF(OR(B148="2017 - kw",B148="2018 - kw"),"2016 - kw","")</f>
        <v/>
      </c>
      <c r="AC148" s="143"/>
      <c r="AD148" s="143"/>
      <c r="AE148" s="143"/>
    </row>
    <row r="149" spans="1:31" ht="14.65" hidden="1">
      <c r="A149" s="142"/>
      <c r="B149" s="142"/>
      <c r="C149" s="154"/>
      <c r="D149" s="155"/>
      <c r="E149" s="156" t="s">
        <v>385</v>
      </c>
      <c r="F149" s="138"/>
      <c r="G149" s="138"/>
      <c r="H149" s="138"/>
      <c r="I149" s="138"/>
      <c r="J149" s="138"/>
      <c r="K149" s="138"/>
      <c r="L149" s="138"/>
      <c r="M149" s="138"/>
      <c r="N149" s="138"/>
      <c r="O149" s="138"/>
      <c r="P149" s="142"/>
      <c r="Q149" s="142"/>
      <c r="R149" s="142"/>
      <c r="S149" s="142"/>
      <c r="T149" s="142"/>
      <c r="U149" s="142"/>
      <c r="V149" s="142"/>
      <c r="Z149" s="143"/>
      <c r="AA149" s="143"/>
      <c r="AB149" s="143"/>
      <c r="AC149" s="143"/>
      <c r="AD149" s="143"/>
      <c r="AE149" s="143"/>
    </row>
    <row r="150" spans="1:31" ht="14.65" hidden="1">
      <c r="A150" s="142" t="str">
        <f>IF(AND(F152=G152,H152=I152,J152=K152,F152="A"),"2016 - kwh",IF(AND(F152=G152,H152=I152,J152&lt;&gt;K152,F152="A"),"2017 - kwh",IF(AND(F152=G152,H152&lt;&gt;I152,F152="A"),"2018 - kwh","N/A")))</f>
        <v>N/A</v>
      </c>
      <c r="B150" s="142" t="str">
        <f>IF(F152&lt;&gt;G152,"2018 - kwh",IF(H152&lt;&gt;I152,"2017 - kwh",IF(J152&lt;&gt;K152,"2016 - kwh","N/A")))</f>
        <v>N/A</v>
      </c>
      <c r="C150" s="148" t="s">
        <v>425</v>
      </c>
      <c r="D150" s="149"/>
      <c r="E150" s="150" t="s">
        <v>328</v>
      </c>
      <c r="F150" s="141"/>
      <c r="G150" s="141"/>
      <c r="H150" s="141"/>
      <c r="I150" s="141"/>
      <c r="J150" s="141"/>
      <c r="K150" s="141"/>
      <c r="L150" s="141"/>
      <c r="M150" s="141"/>
      <c r="N150" s="141"/>
      <c r="O150" s="141"/>
      <c r="P150" s="142"/>
      <c r="Q150" s="142"/>
      <c r="R150" s="142"/>
      <c r="S150" s="142"/>
      <c r="T150" s="142"/>
      <c r="U150" s="142"/>
      <c r="V150" s="142"/>
      <c r="Z150" s="143"/>
      <c r="AA150" s="143" t="str">
        <f>IF(AND(F152=G152,H152=I152,F152="A"),"2016 - kwh","")</f>
        <v/>
      </c>
      <c r="AB150" s="143" t="str">
        <f>IF(OR(B150="2017 - kwh",B150="2018 - kwh"),"2016 - kwh","")</f>
        <v/>
      </c>
      <c r="AC150" s="143"/>
      <c r="AD150" s="143"/>
      <c r="AE150" s="143"/>
    </row>
    <row r="151" spans="1:31" ht="14.65" hidden="1">
      <c r="A151" s="142" t="str">
        <f>IF(AND(F152=G152,H152=I152,J152=K152,F152="A"),"2016 - kw",IF(AND(F152=G152,H152=I152,J152&lt;&gt;K152,F152="A"),"2017 - kw",IF(AND(F152=G152,H152&lt;&gt;I152,F152="A"),"2018 - kw","N/A")))</f>
        <v>N/A</v>
      </c>
      <c r="B151" s="142" t="str">
        <f>IF(F152&lt;&gt;G152,"2018 - kw",IF(H152&lt;&gt;I152,"2017 - kw",IF(J152&lt;&gt;K152,"2016 - kw","N/A")))</f>
        <v>N/A</v>
      </c>
      <c r="C151" s="151"/>
      <c r="D151" s="152" t="str">
        <f>D150 &amp; "kW"</f>
        <v>kW</v>
      </c>
      <c r="E151" s="153" t="s">
        <v>384</v>
      </c>
      <c r="F151" s="141"/>
      <c r="G151" s="141"/>
      <c r="H151" s="141"/>
      <c r="I151" s="141"/>
      <c r="J151" s="141"/>
      <c r="K151" s="141"/>
      <c r="L151" s="141"/>
      <c r="M151" s="141"/>
      <c r="N151" s="141"/>
      <c r="O151" s="141"/>
      <c r="P151" s="142"/>
      <c r="Q151" s="142"/>
      <c r="R151" s="142"/>
      <c r="S151" s="142"/>
      <c r="T151" s="142"/>
      <c r="U151" s="142"/>
      <c r="V151" s="142"/>
      <c r="Z151" s="143"/>
      <c r="AA151" s="143" t="str">
        <f>IF(AND(F152=G152,H152=I152,F152="A"),"2016 - kw","")</f>
        <v/>
      </c>
      <c r="AB151" s="143" t="str">
        <f>IF(OR(B151="2017 - kw",B151="2018 - kw"),"2016 - kw","")</f>
        <v/>
      </c>
      <c r="AC151" s="143"/>
      <c r="AD151" s="143"/>
      <c r="AE151" s="143"/>
    </row>
    <row r="152" spans="1:31" ht="14.65" hidden="1">
      <c r="A152" s="142"/>
      <c r="B152" s="142"/>
      <c r="C152" s="154"/>
      <c r="D152" s="155"/>
      <c r="E152" s="156" t="s">
        <v>385</v>
      </c>
      <c r="F152" s="138"/>
      <c r="G152" s="138"/>
      <c r="H152" s="138"/>
      <c r="I152" s="138"/>
      <c r="J152" s="138"/>
      <c r="K152" s="138"/>
      <c r="L152" s="138"/>
      <c r="M152" s="138"/>
      <c r="N152" s="138"/>
      <c r="O152" s="138"/>
      <c r="P152" s="142"/>
      <c r="Q152" s="142"/>
      <c r="R152" s="142"/>
      <c r="S152" s="142"/>
      <c r="T152" s="142"/>
      <c r="U152" s="142"/>
      <c r="V152" s="142"/>
      <c r="Z152" s="143"/>
      <c r="AA152" s="143"/>
      <c r="AB152" s="143"/>
      <c r="AC152" s="143"/>
      <c r="AD152" s="143"/>
      <c r="AE152" s="143"/>
    </row>
    <row r="153" spans="1:31" ht="14.65" hidden="1">
      <c r="A153" s="142" t="str">
        <f>IF(AND(F155=G155,H155=I155,J155=K155,F155="A"),"2016 - kwh",IF(AND(F155=G155,H155=I155,J155&lt;&gt;K155,F155="A"),"2017 - kwh",IF(AND(F155=G155,H155&lt;&gt;I155,F155="A"),"2018 - kwh","N/A")))</f>
        <v>N/A</v>
      </c>
      <c r="B153" s="142" t="str">
        <f>IF(F155&lt;&gt;G155,"2018 - kwh",IF(H155&lt;&gt;I155,"2017 - kwh",IF(J155&lt;&gt;K155,"2016 - kwh","N/A")))</f>
        <v>N/A</v>
      </c>
      <c r="C153" s="148" t="s">
        <v>426</v>
      </c>
      <c r="D153" s="149"/>
      <c r="E153" s="150" t="s">
        <v>328</v>
      </c>
      <c r="F153" s="141"/>
      <c r="G153" s="141"/>
      <c r="H153" s="141"/>
      <c r="I153" s="141"/>
      <c r="J153" s="141"/>
      <c r="K153" s="141"/>
      <c r="L153" s="141"/>
      <c r="M153" s="141"/>
      <c r="N153" s="141"/>
      <c r="O153" s="141"/>
      <c r="P153" s="142"/>
      <c r="Q153" s="142"/>
      <c r="R153" s="142"/>
      <c r="S153" s="142"/>
      <c r="T153" s="142"/>
      <c r="U153" s="142"/>
      <c r="V153" s="142"/>
      <c r="Z153" s="143"/>
      <c r="AA153" s="143" t="str">
        <f>IF(AND(F155=G155,H155=I155,F155="A"),"2016 - kwh","")</f>
        <v/>
      </c>
      <c r="AB153" s="143" t="str">
        <f>IF(OR(B153="2017 - kwh",B153="2018 - kwh"),"2016 - kwh","")</f>
        <v/>
      </c>
      <c r="AC153" s="143"/>
      <c r="AD153" s="143"/>
      <c r="AE153" s="143"/>
    </row>
    <row r="154" spans="1:31" ht="14.65" hidden="1">
      <c r="A154" s="142" t="str">
        <f>IF(AND(F155=G155,H155=I155,J155=K155,F155="A"),"2016 - kw",IF(AND(F155=G155,H155=I155,J155&lt;&gt;K155,F155="A"),"2017 - kw",IF(AND(F155=G155,H155&lt;&gt;I155,F155="A"),"2018 - kw","N/A")))</f>
        <v>N/A</v>
      </c>
      <c r="B154" s="142" t="str">
        <f>IF(F155&lt;&gt;G155,"2018 - kw",IF(H155&lt;&gt;I155,"2017 - kw",IF(J155&lt;&gt;K155,"2016 - kw","N/A")))</f>
        <v>N/A</v>
      </c>
      <c r="C154" s="151"/>
      <c r="D154" s="152" t="str">
        <f>D153 &amp; "kW"</f>
        <v>kW</v>
      </c>
      <c r="E154" s="153" t="s">
        <v>384</v>
      </c>
      <c r="F154" s="141"/>
      <c r="G154" s="141"/>
      <c r="H154" s="141"/>
      <c r="I154" s="141"/>
      <c r="J154" s="141"/>
      <c r="K154" s="141"/>
      <c r="L154" s="141"/>
      <c r="M154" s="141"/>
      <c r="N154" s="141"/>
      <c r="O154" s="141"/>
      <c r="P154" s="142"/>
      <c r="Q154" s="142"/>
      <c r="R154" s="142"/>
      <c r="S154" s="142"/>
      <c r="T154" s="142"/>
      <c r="U154" s="142"/>
      <c r="V154" s="142"/>
      <c r="Z154" s="143"/>
      <c r="AA154" s="143" t="str">
        <f>IF(AND(F155=G155,H155=I155,F155="A"),"2016 - kw","")</f>
        <v/>
      </c>
      <c r="AB154" s="143" t="str">
        <f>IF(OR(B154="2017 - kw",B154="2018 - kw"),"2016 - kw","")</f>
        <v/>
      </c>
      <c r="AC154" s="143"/>
      <c r="AD154" s="143"/>
      <c r="AE154" s="143"/>
    </row>
    <row r="155" spans="1:31" ht="14.65" hidden="1">
      <c r="A155" s="142"/>
      <c r="B155" s="142"/>
      <c r="C155" s="154"/>
      <c r="D155" s="155"/>
      <c r="E155" s="156" t="s">
        <v>385</v>
      </c>
      <c r="F155" s="138"/>
      <c r="G155" s="138"/>
      <c r="H155" s="138"/>
      <c r="I155" s="138"/>
      <c r="J155" s="138"/>
      <c r="K155" s="138"/>
      <c r="L155" s="138"/>
      <c r="M155" s="138"/>
      <c r="N155" s="138"/>
      <c r="O155" s="138"/>
      <c r="P155" s="142"/>
      <c r="Q155" s="142"/>
      <c r="R155" s="142"/>
      <c r="S155" s="142"/>
      <c r="T155" s="142"/>
      <c r="U155" s="142"/>
      <c r="V155" s="142"/>
      <c r="Z155" s="143"/>
      <c r="AA155" s="143"/>
      <c r="AB155" s="143"/>
      <c r="AC155" s="143"/>
      <c r="AD155" s="143"/>
      <c r="AE155" s="143"/>
    </row>
    <row r="156" spans="1:31" ht="14.65" hidden="1">
      <c r="A156" s="142" t="str">
        <f>IF(AND(F158=G158,H158=I158,J158=K158,F158="A"),"2016 - kwh",IF(AND(F158=G158,H158=I158,J158&lt;&gt;K158,F158="A"),"2017 - kwh",IF(AND(F158=G158,H158&lt;&gt;I158,F158="A"),"2018 - kwh","N/A")))</f>
        <v>N/A</v>
      </c>
      <c r="B156" s="142" t="str">
        <f>IF(F158&lt;&gt;G158,"2018 - kwh",IF(H158&lt;&gt;I158,"2017 - kwh",IF(J158&lt;&gt;K158,"2016 - kwh","N/A")))</f>
        <v>N/A</v>
      </c>
      <c r="C156" s="148" t="s">
        <v>427</v>
      </c>
      <c r="D156" s="149"/>
      <c r="E156" s="150" t="s">
        <v>328</v>
      </c>
      <c r="F156" s="141"/>
      <c r="G156" s="141"/>
      <c r="H156" s="141"/>
      <c r="I156" s="141"/>
      <c r="J156" s="141"/>
      <c r="K156" s="141"/>
      <c r="L156" s="141"/>
      <c r="M156" s="141"/>
      <c r="N156" s="141"/>
      <c r="O156" s="141"/>
      <c r="P156" s="142"/>
      <c r="Q156" s="142"/>
      <c r="R156" s="142"/>
      <c r="S156" s="142"/>
      <c r="T156" s="142"/>
      <c r="U156" s="142"/>
      <c r="V156" s="142"/>
      <c r="Z156" s="143"/>
      <c r="AA156" s="143" t="str">
        <f>IF(AND(F158=G158,H158=I158,F158="A"),"2016 - kwh","")</f>
        <v/>
      </c>
      <c r="AB156" s="143" t="str">
        <f>IF(OR(B156="2017 - kwh",B156="2018 - kwh"),"2016 - kwh","")</f>
        <v/>
      </c>
      <c r="AC156" s="143"/>
      <c r="AD156" s="143"/>
      <c r="AE156" s="143"/>
    </row>
    <row r="157" spans="1:31" ht="14.65" hidden="1">
      <c r="A157" s="142" t="str">
        <f>IF(AND(F158=G158,H158=I158,J158=K158,F158="A"),"2016 - kw",IF(AND(F158=G158,H158=I158,J158&lt;&gt;K158,F158="A"),"2017 - kw",IF(AND(F158=G158,H158&lt;&gt;I158,F158="A"),"2018 - kw","N/A")))</f>
        <v>N/A</v>
      </c>
      <c r="B157" s="142" t="str">
        <f>IF(F158&lt;&gt;G158,"2018 - kw",IF(H158&lt;&gt;I158,"2017 - kw",IF(J158&lt;&gt;K158,"2016 - kw","N/A")))</f>
        <v>N/A</v>
      </c>
      <c r="C157" s="151"/>
      <c r="D157" s="152" t="str">
        <f>D156 &amp; "kW"</f>
        <v>kW</v>
      </c>
      <c r="E157" s="153" t="s">
        <v>384</v>
      </c>
      <c r="F157" s="141"/>
      <c r="G157" s="141"/>
      <c r="H157" s="141"/>
      <c r="I157" s="141"/>
      <c r="J157" s="141"/>
      <c r="K157" s="141"/>
      <c r="L157" s="141"/>
      <c r="M157" s="141"/>
      <c r="N157" s="141"/>
      <c r="O157" s="141"/>
      <c r="P157" s="142"/>
      <c r="Q157" s="142"/>
      <c r="R157" s="142"/>
      <c r="S157" s="142"/>
      <c r="T157" s="142"/>
      <c r="U157" s="142"/>
      <c r="V157" s="142"/>
      <c r="Z157" s="143"/>
      <c r="AA157" s="143" t="str">
        <f>IF(AND(F158=G158,H158=I158,F158="A"),"2016 - kw","")</f>
        <v/>
      </c>
      <c r="AB157" s="143" t="str">
        <f>IF(OR(B157="2017 - kw",B157="2018 - kw"),"2016 - kw","")</f>
        <v/>
      </c>
      <c r="AC157" s="143"/>
      <c r="AD157" s="143"/>
      <c r="AE157" s="143"/>
    </row>
    <row r="158" spans="1:31" ht="14.65" hidden="1">
      <c r="A158" s="142"/>
      <c r="B158" s="142"/>
      <c r="C158" s="154"/>
      <c r="D158" s="155"/>
      <c r="E158" s="156" t="s">
        <v>385</v>
      </c>
      <c r="F158" s="138"/>
      <c r="G158" s="138"/>
      <c r="H158" s="138"/>
      <c r="I158" s="138"/>
      <c r="J158" s="138"/>
      <c r="K158" s="138"/>
      <c r="L158" s="138"/>
      <c r="M158" s="138"/>
      <c r="N158" s="138"/>
      <c r="O158" s="138"/>
      <c r="P158" s="142"/>
      <c r="Q158" s="142"/>
      <c r="R158" s="142"/>
      <c r="S158" s="142"/>
      <c r="T158" s="142"/>
      <c r="U158" s="142"/>
      <c r="V158" s="142"/>
      <c r="Z158" s="143"/>
      <c r="AA158" s="143"/>
      <c r="AB158" s="143"/>
      <c r="AC158" s="143"/>
      <c r="AD158" s="143"/>
      <c r="AE158" s="143"/>
    </row>
    <row r="159" spans="1:31" ht="14.65" hidden="1">
      <c r="A159" s="142" t="str">
        <f>IF(AND(F161=G161,H161=I161,J161=K161,F161="A"),"2016 - kwh",IF(AND(F161=G161,H161=I161,J161&lt;&gt;K161,F161="A"),"2017 - kwh",IF(AND(F161=G161,H161&lt;&gt;I161,F161="A"),"2018 - kwh","N/A")))</f>
        <v>N/A</v>
      </c>
      <c r="B159" s="142" t="str">
        <f>IF(F161&lt;&gt;G161,"2018 - kwh",IF(H161&lt;&gt;I161,"2017 - kwh",IF(J161&lt;&gt;K161,"2016 - kwh","N/A")))</f>
        <v>N/A</v>
      </c>
      <c r="C159" s="148" t="s">
        <v>428</v>
      </c>
      <c r="D159" s="149"/>
      <c r="E159" s="150" t="s">
        <v>328</v>
      </c>
      <c r="F159" s="141"/>
      <c r="G159" s="141"/>
      <c r="H159" s="141"/>
      <c r="I159" s="141"/>
      <c r="J159" s="141"/>
      <c r="K159" s="141"/>
      <c r="L159" s="141"/>
      <c r="M159" s="141"/>
      <c r="N159" s="141"/>
      <c r="O159" s="141"/>
      <c r="P159" s="142"/>
      <c r="Q159" s="142"/>
      <c r="R159" s="142"/>
      <c r="S159" s="142"/>
      <c r="T159" s="142"/>
      <c r="U159" s="142"/>
      <c r="V159" s="142"/>
      <c r="Z159" s="143"/>
      <c r="AA159" s="143" t="str">
        <f>IF(AND(F161=G161,H161=I161,F161="A"),"2016 - kwh","")</f>
        <v/>
      </c>
      <c r="AB159" s="143" t="str">
        <f>IF(OR(B159="2017 - kwh",B159="2018 - kwh"),"2016 - kwh","")</f>
        <v/>
      </c>
      <c r="AC159" s="143"/>
      <c r="AD159" s="143"/>
      <c r="AE159" s="143"/>
    </row>
    <row r="160" spans="1:31" ht="14.65" hidden="1">
      <c r="A160" s="142" t="str">
        <f>IF(AND(F161=G161,H161=I161,J161=K161,F161="A"),"2016 - kw",IF(AND(F161=G161,H161=I161,J161&lt;&gt;K161,F161="A"),"2017 - kw",IF(AND(F161=G161,H161&lt;&gt;I161,F161="A"),"2018 - kw","N/A")))</f>
        <v>N/A</v>
      </c>
      <c r="B160" s="142" t="str">
        <f>IF(F161&lt;&gt;G161,"2018 - kw",IF(H161&lt;&gt;I161,"2017 - kw",IF(J161&lt;&gt;K161,"2016 - kw","N/A")))</f>
        <v>N/A</v>
      </c>
      <c r="C160" s="151"/>
      <c r="D160" s="152" t="str">
        <f>D159 &amp; "kW"</f>
        <v>kW</v>
      </c>
      <c r="E160" s="153" t="s">
        <v>384</v>
      </c>
      <c r="F160" s="141"/>
      <c r="G160" s="141"/>
      <c r="H160" s="141"/>
      <c r="I160" s="141"/>
      <c r="J160" s="141"/>
      <c r="K160" s="141"/>
      <c r="L160" s="141"/>
      <c r="M160" s="141"/>
      <c r="N160" s="141"/>
      <c r="O160" s="141"/>
      <c r="P160" s="142"/>
      <c r="Q160" s="142"/>
      <c r="R160" s="142"/>
      <c r="S160" s="142"/>
      <c r="T160" s="142"/>
      <c r="U160" s="142"/>
      <c r="V160" s="142"/>
      <c r="Z160" s="143"/>
      <c r="AA160" s="143" t="str">
        <f>IF(AND(F161=G161,H161=I161,F161="A"),"2016 - kw","")</f>
        <v/>
      </c>
      <c r="AB160" s="143" t="str">
        <f>IF(OR(B160="2017 - kw",B160="2018 - kw"),"2016 - kw","")</f>
        <v/>
      </c>
      <c r="AC160" s="143"/>
      <c r="AD160" s="143"/>
      <c r="AE160" s="143"/>
    </row>
    <row r="161" spans="1:31" ht="14.65" hidden="1">
      <c r="A161" s="142"/>
      <c r="B161" s="142"/>
      <c r="C161" s="154"/>
      <c r="D161" s="155"/>
      <c r="E161" s="156" t="s">
        <v>385</v>
      </c>
      <c r="F161" s="138"/>
      <c r="G161" s="138"/>
      <c r="H161" s="138"/>
      <c r="I161" s="138"/>
      <c r="J161" s="138"/>
      <c r="K161" s="138"/>
      <c r="L161" s="138"/>
      <c r="M161" s="138"/>
      <c r="N161" s="138"/>
      <c r="O161" s="138"/>
      <c r="P161" s="142"/>
      <c r="Q161" s="142"/>
      <c r="R161" s="142"/>
      <c r="S161" s="142"/>
      <c r="T161" s="142"/>
      <c r="U161" s="142"/>
      <c r="V161" s="142"/>
      <c r="Z161" s="143"/>
      <c r="AA161" s="143"/>
      <c r="AB161" s="143"/>
      <c r="AC161" s="143"/>
      <c r="AD161" s="143"/>
      <c r="AE161" s="143"/>
    </row>
    <row r="162" spans="1:31" ht="14.65" hidden="1">
      <c r="A162" s="142" t="str">
        <f>IF(AND(F164=G164,H164=I164,J164=K164,F164="A"),"2016 - kwh",IF(AND(F164=G164,H164=I164,J164&lt;&gt;K164,F164="A"),"2017 - kwh",IF(AND(F164=G164,H164&lt;&gt;I164,F164="A"),"2018 - kwh","N/A")))</f>
        <v>N/A</v>
      </c>
      <c r="B162" s="142" t="str">
        <f>IF(F164&lt;&gt;G164,"2018 - kwh",IF(H164&lt;&gt;I164,"2017 - kwh",IF(J164&lt;&gt;K164,"2016 - kwh","N/A")))</f>
        <v>N/A</v>
      </c>
      <c r="C162" s="148" t="s">
        <v>429</v>
      </c>
      <c r="D162" s="149"/>
      <c r="E162" s="150" t="s">
        <v>328</v>
      </c>
      <c r="F162" s="141"/>
      <c r="G162" s="141"/>
      <c r="H162" s="141"/>
      <c r="I162" s="141"/>
      <c r="J162" s="141"/>
      <c r="K162" s="141"/>
      <c r="L162" s="141"/>
      <c r="M162" s="141"/>
      <c r="N162" s="141"/>
      <c r="O162" s="141"/>
      <c r="P162" s="142"/>
      <c r="Q162" s="142"/>
      <c r="R162" s="142"/>
      <c r="S162" s="142"/>
      <c r="T162" s="142"/>
      <c r="U162" s="142"/>
      <c r="V162" s="142"/>
      <c r="Z162" s="143"/>
      <c r="AA162" s="143" t="str">
        <f>IF(AND(F164=G164,H164=I164,F164="A"),"2016 - kwh","")</f>
        <v/>
      </c>
      <c r="AB162" s="143" t="str">
        <f>IF(OR(B162="2017 - kwh",B162="2018 - kwh"),"2016 - kwh","")</f>
        <v/>
      </c>
      <c r="AC162" s="143"/>
      <c r="AD162" s="143"/>
      <c r="AE162" s="143"/>
    </row>
    <row r="163" spans="1:31" ht="14.65" hidden="1">
      <c r="A163" s="142" t="str">
        <f>IF(AND(F164=G164,H164=I164,J164=K164,F164="A"),"2016 - kw",IF(AND(F164=G164,H164=I164,J164&lt;&gt;K164,F164="A"),"2017 - kw",IF(AND(F164=G164,H164&lt;&gt;I164,F164="A"),"2018 - kw","N/A")))</f>
        <v>N/A</v>
      </c>
      <c r="B163" s="142" t="str">
        <f>IF(F164&lt;&gt;G164,"2018 - kw",IF(H164&lt;&gt;I164,"2017 - kw",IF(J164&lt;&gt;K164,"2016 - kw","N/A")))</f>
        <v>N/A</v>
      </c>
      <c r="C163" s="151"/>
      <c r="D163" s="152" t="str">
        <f>D162 &amp; "kW"</f>
        <v>kW</v>
      </c>
      <c r="E163" s="153" t="s">
        <v>384</v>
      </c>
      <c r="F163" s="141"/>
      <c r="G163" s="141"/>
      <c r="H163" s="141"/>
      <c r="I163" s="141"/>
      <c r="J163" s="141"/>
      <c r="K163" s="141"/>
      <c r="L163" s="141"/>
      <c r="M163" s="141"/>
      <c r="N163" s="141"/>
      <c r="O163" s="141"/>
      <c r="P163" s="142"/>
      <c r="Q163" s="142"/>
      <c r="R163" s="142"/>
      <c r="S163" s="142"/>
      <c r="T163" s="142"/>
      <c r="U163" s="142"/>
      <c r="V163" s="142"/>
      <c r="Z163" s="143"/>
      <c r="AA163" s="143" t="str">
        <f>IF(AND(F164=G164,H164=I164,F164="A"),"2016 - kw","")</f>
        <v/>
      </c>
      <c r="AB163" s="143" t="str">
        <f>IF(OR(B163="2017 - kw",B163="2018 - kw"),"2016 - kw","")</f>
        <v/>
      </c>
      <c r="AC163" s="143"/>
      <c r="AD163" s="143"/>
      <c r="AE163" s="143"/>
    </row>
    <row r="164" spans="1:31" ht="14.65" hidden="1">
      <c r="A164" s="142"/>
      <c r="B164" s="142"/>
      <c r="C164" s="154"/>
      <c r="D164" s="155"/>
      <c r="E164" s="156" t="s">
        <v>385</v>
      </c>
      <c r="F164" s="138"/>
      <c r="G164" s="138"/>
      <c r="H164" s="138"/>
      <c r="I164" s="138"/>
      <c r="J164" s="138"/>
      <c r="K164" s="138"/>
      <c r="L164" s="138"/>
      <c r="M164" s="138"/>
      <c r="N164" s="138"/>
      <c r="O164" s="138"/>
      <c r="P164" s="142"/>
      <c r="Q164" s="142"/>
      <c r="R164" s="142"/>
      <c r="S164" s="142"/>
      <c r="T164" s="142"/>
      <c r="U164" s="142"/>
      <c r="V164" s="142"/>
      <c r="Z164" s="143"/>
      <c r="AA164" s="143"/>
      <c r="AB164" s="143"/>
      <c r="AC164" s="143"/>
      <c r="AD164" s="143"/>
      <c r="AE164" s="143"/>
    </row>
    <row r="165" spans="1:31" ht="14.65" hidden="1">
      <c r="A165" s="142" t="str">
        <f>IF(AND(F167=G167,H167=I167,J167=K167,F167="A"),"2016 - kwh",IF(AND(F167=G167,H167=I167,J167&lt;&gt;K167,F167="A"),"2017 - kwh",IF(AND(F167=G167,H167&lt;&gt;I167,F167="A"),"2018 - kwh","N/A")))</f>
        <v>N/A</v>
      </c>
      <c r="B165" s="142" t="str">
        <f>IF(F167&lt;&gt;G167,"2018 - kwh",IF(H167&lt;&gt;I167,"2017 - kwh",IF(J167&lt;&gt;K167,"2016 - kwh","N/A")))</f>
        <v>N/A</v>
      </c>
      <c r="C165" s="148" t="s">
        <v>430</v>
      </c>
      <c r="D165" s="149"/>
      <c r="E165" s="150" t="s">
        <v>328</v>
      </c>
      <c r="F165" s="141"/>
      <c r="G165" s="141"/>
      <c r="H165" s="141"/>
      <c r="I165" s="141"/>
      <c r="J165" s="141"/>
      <c r="K165" s="141"/>
      <c r="L165" s="141"/>
      <c r="M165" s="141"/>
      <c r="N165" s="141"/>
      <c r="O165" s="141"/>
      <c r="P165" s="142"/>
      <c r="Q165" s="142"/>
      <c r="R165" s="142"/>
      <c r="S165" s="142"/>
      <c r="T165" s="142"/>
      <c r="U165" s="142"/>
      <c r="V165" s="142"/>
      <c r="Z165" s="143"/>
      <c r="AA165" s="143" t="str">
        <f>IF(AND(F167=G167,H167=I167,F167="A"),"2016 - kwh","")</f>
        <v/>
      </c>
      <c r="AB165" s="143" t="str">
        <f>IF(OR(B165="2017 - kwh",B165="2018 - kwh"),"2016 - kwh","")</f>
        <v/>
      </c>
      <c r="AC165" s="143"/>
      <c r="AD165" s="143"/>
      <c r="AE165" s="143"/>
    </row>
    <row r="166" spans="1:31" ht="14.65" hidden="1">
      <c r="A166" s="142" t="str">
        <f>IF(AND(F167=G167,H167=I167,J167=K167,F167="A"),"2016 - kw",IF(AND(F167=G167,H167=I167,J167&lt;&gt;K167,F167="A"),"2017 - kw",IF(AND(F167=G167,H167&lt;&gt;I167,F167="A"),"2018 - kw","N/A")))</f>
        <v>N/A</v>
      </c>
      <c r="B166" s="142" t="str">
        <f>IF(F167&lt;&gt;G167,"2018 - kw",IF(H167&lt;&gt;I167,"2017 - kw",IF(J167&lt;&gt;K167,"2016 - kw","N/A")))</f>
        <v>N/A</v>
      </c>
      <c r="C166" s="151"/>
      <c r="D166" s="152" t="str">
        <f>D165 &amp; "kW"</f>
        <v>kW</v>
      </c>
      <c r="E166" s="153" t="s">
        <v>384</v>
      </c>
      <c r="F166" s="141"/>
      <c r="G166" s="141"/>
      <c r="H166" s="141"/>
      <c r="I166" s="141"/>
      <c r="J166" s="141"/>
      <c r="K166" s="141"/>
      <c r="L166" s="141"/>
      <c r="M166" s="141"/>
      <c r="N166" s="141"/>
      <c r="O166" s="141"/>
      <c r="P166" s="142"/>
      <c r="Q166" s="142"/>
      <c r="R166" s="142"/>
      <c r="S166" s="142"/>
      <c r="T166" s="142"/>
      <c r="U166" s="142"/>
      <c r="V166" s="142"/>
      <c r="Z166" s="143"/>
      <c r="AA166" s="143" t="str">
        <f>IF(AND(F167=G167,H167=I167,F167="A"),"2016 - kw","")</f>
        <v/>
      </c>
      <c r="AB166" s="143" t="str">
        <f>IF(OR(B166="2017 - kw",B166="2018 - kw"),"2016 - kw","")</f>
        <v/>
      </c>
      <c r="AC166" s="143"/>
      <c r="AD166" s="143"/>
      <c r="AE166" s="143"/>
    </row>
    <row r="167" spans="1:31" ht="14.65" hidden="1">
      <c r="A167" s="142"/>
      <c r="B167" s="142"/>
      <c r="C167" s="154"/>
      <c r="D167" s="155"/>
      <c r="E167" s="156" t="s">
        <v>385</v>
      </c>
      <c r="F167" s="138"/>
      <c r="G167" s="138"/>
      <c r="H167" s="138"/>
      <c r="I167" s="138"/>
      <c r="J167" s="138"/>
      <c r="K167" s="138"/>
      <c r="L167" s="138"/>
      <c r="M167" s="138"/>
      <c r="N167" s="138"/>
      <c r="O167" s="138"/>
      <c r="P167" s="142"/>
      <c r="Q167" s="142"/>
      <c r="R167" s="142"/>
      <c r="S167" s="142"/>
      <c r="T167" s="142"/>
      <c r="U167" s="142"/>
      <c r="V167" s="142"/>
      <c r="Z167" s="143"/>
      <c r="AA167" s="143"/>
      <c r="AB167" s="143"/>
      <c r="AC167" s="143"/>
      <c r="AD167" s="143"/>
      <c r="AE167" s="143"/>
    </row>
    <row r="168" spans="1:31" ht="14.65" hidden="1">
      <c r="A168" s="142" t="str">
        <f>IF(AND(F170=G170,H170=I170,J170=K170,F170="A"),"2016 - kwh",IF(AND(F170=G170,H170=I170,J170&lt;&gt;K170,F170="A"),"2017 - kwh",IF(AND(F170=G170,H170&lt;&gt;I170,F170="A"),"2018 - kwh","N/A")))</f>
        <v>N/A</v>
      </c>
      <c r="B168" s="142" t="str">
        <f>IF(F170&lt;&gt;G170,"2018 - kwh",IF(H170&lt;&gt;I170,"2017 - kwh",IF(J170&lt;&gt;K170,"2016 - kwh","N/A")))</f>
        <v>N/A</v>
      </c>
      <c r="C168" s="148" t="s">
        <v>431</v>
      </c>
      <c r="D168" s="149"/>
      <c r="E168" s="150" t="s">
        <v>328</v>
      </c>
      <c r="F168" s="141"/>
      <c r="G168" s="141"/>
      <c r="H168" s="141"/>
      <c r="I168" s="141"/>
      <c r="J168" s="141"/>
      <c r="K168" s="141"/>
      <c r="L168" s="141"/>
      <c r="M168" s="141"/>
      <c r="N168" s="141"/>
      <c r="O168" s="141"/>
      <c r="P168" s="142"/>
      <c r="Q168" s="142"/>
      <c r="R168" s="142"/>
      <c r="S168" s="142"/>
      <c r="T168" s="142"/>
      <c r="U168" s="142"/>
      <c r="V168" s="142"/>
      <c r="Z168" s="143"/>
      <c r="AA168" s="143" t="str">
        <f>IF(AND(F170=G170,H170=I170,F170="A"),"2016 - kwh","")</f>
        <v/>
      </c>
      <c r="AB168" s="143" t="str">
        <f>IF(OR(B168="2017 - kwh",B168="2018 - kwh"),"2016 - kwh","")</f>
        <v/>
      </c>
      <c r="AC168" s="143"/>
      <c r="AD168" s="143"/>
      <c r="AE168" s="143"/>
    </row>
    <row r="169" spans="1:31" ht="14.65" hidden="1">
      <c r="A169" s="142" t="str">
        <f>IF(AND(F170=G170,H170=I170,J170=K170,F170="A"),"2016 - kw",IF(AND(F170=G170,H170=I170,J170&lt;&gt;K170,F170="A"),"2017 - kw",IF(AND(F170=G170,H170&lt;&gt;I170,F170="A"),"2018 - kw","N/A")))</f>
        <v>N/A</v>
      </c>
      <c r="B169" s="142" t="str">
        <f>IF(F170&lt;&gt;G170,"2018 - kw",IF(H170&lt;&gt;I170,"2017 - kw",IF(J170&lt;&gt;K170,"2016 - kw","N/A")))</f>
        <v>N/A</v>
      </c>
      <c r="C169" s="151"/>
      <c r="D169" s="152" t="str">
        <f>D168 &amp; "kW"</f>
        <v>kW</v>
      </c>
      <c r="E169" s="153" t="s">
        <v>384</v>
      </c>
      <c r="F169" s="141"/>
      <c r="G169" s="141"/>
      <c r="H169" s="141"/>
      <c r="I169" s="141"/>
      <c r="J169" s="141"/>
      <c r="K169" s="141"/>
      <c r="L169" s="141"/>
      <c r="M169" s="141"/>
      <c r="N169" s="141"/>
      <c r="O169" s="141"/>
      <c r="P169" s="142"/>
      <c r="Q169" s="142"/>
      <c r="R169" s="142"/>
      <c r="S169" s="142"/>
      <c r="T169" s="142"/>
      <c r="U169" s="142"/>
      <c r="V169" s="142"/>
      <c r="Z169" s="143"/>
      <c r="AA169" s="143" t="str">
        <f>IF(AND(F170=G170,H170=I170,F170="A"),"2016 - kw","")</f>
        <v/>
      </c>
      <c r="AB169" s="143" t="str">
        <f>IF(OR(B169="2017 - kw",B169="2018 - kw"),"2016 - kw","")</f>
        <v/>
      </c>
      <c r="AC169" s="143"/>
      <c r="AD169" s="143"/>
      <c r="AE169" s="143"/>
    </row>
    <row r="170" spans="1:31" ht="14.65" hidden="1">
      <c r="A170" s="142"/>
      <c r="B170" s="142"/>
      <c r="C170" s="154"/>
      <c r="D170" s="155"/>
      <c r="E170" s="156" t="s">
        <v>385</v>
      </c>
      <c r="F170" s="138"/>
      <c r="G170" s="138"/>
      <c r="H170" s="138"/>
      <c r="I170" s="138"/>
      <c r="J170" s="138"/>
      <c r="K170" s="138"/>
      <c r="L170" s="138"/>
      <c r="M170" s="138"/>
      <c r="N170" s="138"/>
      <c r="O170" s="138"/>
      <c r="P170" s="142"/>
      <c r="Q170" s="142"/>
      <c r="R170" s="142"/>
      <c r="S170" s="142"/>
      <c r="T170" s="142"/>
      <c r="U170" s="142"/>
      <c r="V170" s="142"/>
      <c r="Z170" s="143"/>
      <c r="AA170" s="143"/>
      <c r="AB170" s="143"/>
      <c r="AC170" s="143"/>
      <c r="AD170" s="143"/>
      <c r="AE170" s="143"/>
    </row>
    <row r="171" spans="1:31" ht="14.65" hidden="1">
      <c r="A171" s="142" t="str">
        <f>IF(AND(F173=G173,H173=I173,J173=K173,F173="A"),"2016 - kwh",IF(AND(F173=G173,H173=I173,J173&lt;&gt;K173,F173="A"),"2017 - kwh",IF(AND(F173=G173,H173&lt;&gt;I173,F173="A"),"2018 - kwh","N/A")))</f>
        <v>N/A</v>
      </c>
      <c r="B171" s="142" t="str">
        <f>IF(F173&lt;&gt;G173,"2018 - kwh",IF(H173&lt;&gt;I173,"2017 - kwh",IF(J173&lt;&gt;K173,"2016 - kwh","N/A")))</f>
        <v>N/A</v>
      </c>
      <c r="C171" s="148" t="s">
        <v>432</v>
      </c>
      <c r="D171" s="149"/>
      <c r="E171" s="150" t="s">
        <v>328</v>
      </c>
      <c r="F171" s="141"/>
      <c r="G171" s="141"/>
      <c r="H171" s="141"/>
      <c r="I171" s="141"/>
      <c r="J171" s="141"/>
      <c r="K171" s="141"/>
      <c r="L171" s="141"/>
      <c r="M171" s="141"/>
      <c r="N171" s="141"/>
      <c r="O171" s="141"/>
      <c r="P171" s="142"/>
      <c r="Q171" s="142"/>
      <c r="R171" s="142"/>
      <c r="S171" s="142"/>
      <c r="T171" s="142"/>
      <c r="U171" s="142"/>
      <c r="V171" s="142"/>
      <c r="Z171" s="143"/>
      <c r="AA171" s="143" t="str">
        <f>IF(AND(F173=G173,H173=I173,F173="A"),"2016 - kwh","")</f>
        <v/>
      </c>
      <c r="AB171" s="143" t="str">
        <f>IF(OR(B171="2017 - kwh",B171="2018 - kwh"),"2016 - kwh","")</f>
        <v/>
      </c>
      <c r="AC171" s="143"/>
      <c r="AD171" s="143"/>
      <c r="AE171" s="143"/>
    </row>
    <row r="172" spans="1:31" ht="14.65" hidden="1">
      <c r="A172" s="142" t="str">
        <f>IF(AND(F173=G173,H173=I173,J173=K173,F173="A"),"2016 - kw",IF(AND(F173=G173,H173=I173,J173&lt;&gt;K173,F173="A"),"2017 - kw",IF(AND(F173=G173,H173&lt;&gt;I173,F173="A"),"2018 - kw","N/A")))</f>
        <v>N/A</v>
      </c>
      <c r="B172" s="142" t="str">
        <f>IF(F173&lt;&gt;G173,"2018 - kw",IF(H173&lt;&gt;I173,"2017 - kw",IF(J173&lt;&gt;K173,"2016 - kw","N/A")))</f>
        <v>N/A</v>
      </c>
      <c r="C172" s="151"/>
      <c r="D172" s="152" t="str">
        <f>D171 &amp; "kW"</f>
        <v>kW</v>
      </c>
      <c r="E172" s="153" t="s">
        <v>384</v>
      </c>
      <c r="F172" s="141"/>
      <c r="G172" s="141"/>
      <c r="H172" s="141"/>
      <c r="I172" s="141"/>
      <c r="J172" s="141"/>
      <c r="K172" s="141"/>
      <c r="L172" s="141"/>
      <c r="M172" s="141"/>
      <c r="N172" s="141"/>
      <c r="O172" s="141"/>
      <c r="P172" s="142"/>
      <c r="Q172" s="142"/>
      <c r="R172" s="142"/>
      <c r="S172" s="142"/>
      <c r="T172" s="142"/>
      <c r="U172" s="142"/>
      <c r="V172" s="142"/>
      <c r="Z172" s="143"/>
      <c r="AA172" s="143" t="str">
        <f>IF(AND(F173=G173,H173=I173,F173="A"),"2016 - kw","")</f>
        <v/>
      </c>
      <c r="AB172" s="143" t="str">
        <f>IF(OR(B172="2017 - kw",B172="2018 - kw"),"2016 - kw","")</f>
        <v/>
      </c>
      <c r="AC172" s="143"/>
      <c r="AD172" s="143"/>
      <c r="AE172" s="143"/>
    </row>
    <row r="173" spans="1:31" ht="14.65" hidden="1">
      <c r="A173" s="142"/>
      <c r="B173" s="142"/>
      <c r="C173" s="154"/>
      <c r="D173" s="155"/>
      <c r="E173" s="156" t="s">
        <v>385</v>
      </c>
      <c r="F173" s="138"/>
      <c r="G173" s="138"/>
      <c r="H173" s="138"/>
      <c r="I173" s="138"/>
      <c r="J173" s="138"/>
      <c r="K173" s="138"/>
      <c r="L173" s="138"/>
      <c r="M173" s="138"/>
      <c r="N173" s="138"/>
      <c r="O173" s="138"/>
      <c r="P173" s="142"/>
      <c r="Q173" s="142"/>
      <c r="R173" s="142"/>
      <c r="S173" s="142"/>
      <c r="T173" s="142"/>
      <c r="U173" s="142"/>
      <c r="V173" s="142"/>
      <c r="Z173" s="143"/>
      <c r="AA173" s="143"/>
      <c r="AB173" s="143"/>
      <c r="AC173" s="143"/>
      <c r="AD173" s="143"/>
      <c r="AE173" s="143"/>
    </row>
    <row r="174" spans="1:31" ht="14.65" hidden="1">
      <c r="A174" s="142" t="str">
        <f>IF(AND(F176=G176,H176=I176,J176=K176,F176="A"),"2016 - kwh",IF(AND(F176=G176,H176=I176,J176&lt;&gt;K176,F176="A"),"2017 - kwh",IF(AND(F176=G176,H176&lt;&gt;I176,F176="A"),"2018 - kwh","N/A")))</f>
        <v>N/A</v>
      </c>
      <c r="B174" s="142" t="str">
        <f>IF(F176&lt;&gt;G176,"2018 - kwh",IF(H176&lt;&gt;I176,"2017 - kwh",IF(J176&lt;&gt;K176,"2016 - kwh","N/A")))</f>
        <v>N/A</v>
      </c>
      <c r="C174" s="148" t="s">
        <v>433</v>
      </c>
      <c r="D174" s="149"/>
      <c r="E174" s="150" t="s">
        <v>328</v>
      </c>
      <c r="F174" s="141"/>
      <c r="G174" s="141"/>
      <c r="H174" s="141"/>
      <c r="I174" s="141"/>
      <c r="J174" s="141"/>
      <c r="K174" s="141"/>
      <c r="L174" s="141"/>
      <c r="M174" s="141"/>
      <c r="N174" s="141"/>
      <c r="O174" s="141"/>
      <c r="P174" s="142"/>
      <c r="Q174" s="142"/>
      <c r="R174" s="142"/>
      <c r="S174" s="142"/>
      <c r="T174" s="142"/>
      <c r="U174" s="142"/>
      <c r="V174" s="142"/>
      <c r="Z174" s="143"/>
      <c r="AA174" s="143" t="str">
        <f>IF(AND(F176=G176,H176=I176,F176="A"),"2016 - kwh","")</f>
        <v/>
      </c>
      <c r="AB174" s="143" t="str">
        <f>IF(OR(B174="2017 - kwh",B174="2018 - kwh"),"2016 - kwh","")</f>
        <v/>
      </c>
      <c r="AC174" s="143"/>
      <c r="AD174" s="143"/>
      <c r="AE174" s="143"/>
    </row>
    <row r="175" spans="1:31" ht="14.65" hidden="1">
      <c r="A175" s="142" t="str">
        <f>IF(AND(F176=G176,H176=I176,J176=K176,F176="A"),"2016 - kw",IF(AND(F176=G176,H176=I176,J176&lt;&gt;K176,F176="A"),"2017 - kw",IF(AND(F176=G176,H176&lt;&gt;I176,F176="A"),"2018 - kw","N/A")))</f>
        <v>N/A</v>
      </c>
      <c r="B175" s="142" t="str">
        <f>IF(F176&lt;&gt;G176,"2018 - kw",IF(H176&lt;&gt;I176,"2017 - kw",IF(J176&lt;&gt;K176,"2016 - kw","N/A")))</f>
        <v>N/A</v>
      </c>
      <c r="C175" s="151"/>
      <c r="D175" s="152" t="str">
        <f>D174 &amp; "kW"</f>
        <v>kW</v>
      </c>
      <c r="E175" s="153" t="s">
        <v>384</v>
      </c>
      <c r="F175" s="141"/>
      <c r="G175" s="141"/>
      <c r="H175" s="141"/>
      <c r="I175" s="141"/>
      <c r="J175" s="141"/>
      <c r="K175" s="141"/>
      <c r="L175" s="141"/>
      <c r="M175" s="141"/>
      <c r="N175" s="141"/>
      <c r="O175" s="141"/>
      <c r="P175" s="142"/>
      <c r="Q175" s="142"/>
      <c r="R175" s="142"/>
      <c r="S175" s="142"/>
      <c r="T175" s="142"/>
      <c r="U175" s="142"/>
      <c r="V175" s="142"/>
      <c r="Z175" s="143"/>
      <c r="AA175" s="143" t="str">
        <f>IF(AND(F176=G176,H176=I176,F176="A"),"2016 - kw","")</f>
        <v/>
      </c>
      <c r="AB175" s="143" t="str">
        <f>IF(OR(B175="2017 - kw",B175="2018 - kw"),"2016 - kw","")</f>
        <v/>
      </c>
      <c r="AC175" s="143"/>
      <c r="AD175" s="143"/>
      <c r="AE175" s="143"/>
    </row>
    <row r="176" spans="1:31" ht="14.65" hidden="1">
      <c r="A176" s="142"/>
      <c r="B176" s="142"/>
      <c r="C176" s="154"/>
      <c r="D176" s="155"/>
      <c r="E176" s="156" t="s">
        <v>385</v>
      </c>
      <c r="F176" s="138"/>
      <c r="G176" s="138"/>
      <c r="H176" s="138"/>
      <c r="I176" s="138"/>
      <c r="J176" s="138"/>
      <c r="K176" s="138"/>
      <c r="L176" s="138"/>
      <c r="M176" s="138"/>
      <c r="N176" s="138"/>
      <c r="O176" s="138"/>
      <c r="P176" s="142"/>
      <c r="Q176" s="142"/>
      <c r="R176" s="142"/>
      <c r="S176" s="142"/>
      <c r="T176" s="142"/>
      <c r="U176" s="142"/>
      <c r="V176" s="142"/>
      <c r="Z176" s="143"/>
      <c r="AA176" s="143"/>
      <c r="AB176" s="143"/>
      <c r="AC176" s="143"/>
      <c r="AD176" s="143"/>
      <c r="AE176" s="143"/>
    </row>
    <row r="177" spans="1:31" ht="14.65" hidden="1">
      <c r="A177" s="142" t="str">
        <f>IF(AND(F179=G179,H179=I179,J179=K179,F179="A"),"2016 - kwh",IF(AND(F179=G179,H179=I179,J179&lt;&gt;K179,F179="A"),"2017 - kwh",IF(AND(F179=G179,H179&lt;&gt;I179,F179="A"),"2018 - kwh","N/A")))</f>
        <v>N/A</v>
      </c>
      <c r="B177" s="142" t="str">
        <f>IF(F179&lt;&gt;G179,"2018 - kwh",IF(H179&lt;&gt;I179,"2017 - kwh",IF(J179&lt;&gt;K179,"2016 - kwh","N/A")))</f>
        <v>N/A</v>
      </c>
      <c r="C177" s="148" t="s">
        <v>434</v>
      </c>
      <c r="D177" s="149"/>
      <c r="E177" s="150" t="s">
        <v>328</v>
      </c>
      <c r="F177" s="141"/>
      <c r="G177" s="141"/>
      <c r="H177" s="141"/>
      <c r="I177" s="141"/>
      <c r="J177" s="141"/>
      <c r="K177" s="141"/>
      <c r="L177" s="141"/>
      <c r="M177" s="141"/>
      <c r="N177" s="141"/>
      <c r="O177" s="141"/>
      <c r="P177" s="142"/>
      <c r="Q177" s="142"/>
      <c r="R177" s="142"/>
      <c r="S177" s="142"/>
      <c r="T177" s="142"/>
      <c r="U177" s="142"/>
      <c r="V177" s="142"/>
      <c r="Z177" s="143"/>
      <c r="AA177" s="143" t="str">
        <f>IF(AND(F179=G179,H179=I179,F179="A"),"2016 - kwh","")</f>
        <v/>
      </c>
      <c r="AB177" s="143" t="str">
        <f>IF(OR(B177="2017 - kwh",B177="2018 - kwh"),"2016 - kwh","")</f>
        <v/>
      </c>
      <c r="AC177" s="143"/>
      <c r="AD177" s="143"/>
      <c r="AE177" s="143"/>
    </row>
    <row r="178" spans="1:31" ht="14.65" hidden="1">
      <c r="A178" s="142" t="str">
        <f>IF(AND(F179=G179,H179=I179,J179=K179,F179="A"),"2016 - kw",IF(AND(F179=G179,H179=I179,J179&lt;&gt;K179,F179="A"),"2017 - kw",IF(AND(F179=G179,H179&lt;&gt;I179,F179="A"),"2018 - kw","N/A")))</f>
        <v>N/A</v>
      </c>
      <c r="B178" s="142" t="str">
        <f>IF(F179&lt;&gt;G179,"2018 - kw",IF(H179&lt;&gt;I179,"2017 - kw",IF(J179&lt;&gt;K179,"2016 - kw","N/A")))</f>
        <v>N/A</v>
      </c>
      <c r="C178" s="151"/>
      <c r="D178" s="152" t="str">
        <f>D177 &amp; "kW"</f>
        <v>kW</v>
      </c>
      <c r="E178" s="153" t="s">
        <v>384</v>
      </c>
      <c r="F178" s="141"/>
      <c r="G178" s="141"/>
      <c r="H178" s="141"/>
      <c r="I178" s="141"/>
      <c r="J178" s="141"/>
      <c r="K178" s="141"/>
      <c r="L178" s="141"/>
      <c r="M178" s="141"/>
      <c r="N178" s="141"/>
      <c r="O178" s="141"/>
      <c r="P178" s="142"/>
      <c r="Q178" s="142"/>
      <c r="R178" s="142"/>
      <c r="S178" s="142"/>
      <c r="T178" s="142"/>
      <c r="U178" s="142"/>
      <c r="V178" s="142"/>
      <c r="Z178" s="143"/>
      <c r="AA178" s="143" t="str">
        <f>IF(AND(F179=G179,H179=I179,F179="A"),"2016 - kw","")</f>
        <v/>
      </c>
      <c r="AB178" s="143" t="str">
        <f>IF(OR(B178="2017 - kw",B178="2018 - kw"),"2016 - kw","")</f>
        <v/>
      </c>
      <c r="AC178" s="143"/>
      <c r="AD178" s="143"/>
      <c r="AE178" s="143"/>
    </row>
    <row r="179" spans="1:31" ht="14.65" hidden="1">
      <c r="A179" s="142"/>
      <c r="B179" s="142"/>
      <c r="C179" s="154"/>
      <c r="D179" s="155"/>
      <c r="E179" s="156" t="s">
        <v>385</v>
      </c>
      <c r="F179" s="138"/>
      <c r="G179" s="138"/>
      <c r="H179" s="138"/>
      <c r="I179" s="138"/>
      <c r="J179" s="138"/>
      <c r="K179" s="138"/>
      <c r="L179" s="138"/>
      <c r="M179" s="138"/>
      <c r="N179" s="138"/>
      <c r="O179" s="138"/>
      <c r="P179" s="142"/>
      <c r="Q179" s="142"/>
      <c r="R179" s="142"/>
      <c r="S179" s="142"/>
      <c r="T179" s="142"/>
      <c r="U179" s="142"/>
      <c r="V179" s="142"/>
      <c r="Z179" s="143"/>
      <c r="AA179" s="143"/>
      <c r="AB179" s="143"/>
      <c r="AC179" s="143"/>
      <c r="AD179" s="143"/>
      <c r="AE179" s="143"/>
    </row>
    <row r="180" spans="1:31" ht="14.65" hidden="1">
      <c r="A180" s="142" t="str">
        <f>IF(AND(F182=G182,H182=I182,J182=K182,F182="A"),"2016 - kwh",IF(AND(F182=G182,H182=I182,J182&lt;&gt;K182,F182="A"),"2017 - kwh",IF(AND(F182=G182,H182&lt;&gt;I182,F182="A"),"2018 - kwh","N/A")))</f>
        <v>N/A</v>
      </c>
      <c r="B180" s="142" t="str">
        <f>IF(F182&lt;&gt;G182,"2018 - kwh",IF(H182&lt;&gt;I182,"2017 - kwh",IF(J182&lt;&gt;K182,"2016 - kwh","N/A")))</f>
        <v>N/A</v>
      </c>
      <c r="C180" s="148" t="s">
        <v>435</v>
      </c>
      <c r="D180" s="149"/>
      <c r="E180" s="150" t="s">
        <v>328</v>
      </c>
      <c r="F180" s="141"/>
      <c r="G180" s="141"/>
      <c r="H180" s="141"/>
      <c r="I180" s="141"/>
      <c r="J180" s="141"/>
      <c r="K180" s="141"/>
      <c r="L180" s="141"/>
      <c r="M180" s="141"/>
      <c r="N180" s="141"/>
      <c r="O180" s="141"/>
      <c r="P180" s="142"/>
      <c r="Q180" s="142"/>
      <c r="R180" s="142"/>
      <c r="S180" s="142"/>
      <c r="T180" s="142"/>
      <c r="U180" s="142"/>
      <c r="V180" s="142"/>
      <c r="Z180" s="143"/>
      <c r="AA180" s="143" t="str">
        <f>IF(AND(F182=G182,H182=I182,F182="A"),"2016 - kwh","")</f>
        <v/>
      </c>
      <c r="AB180" s="143" t="str">
        <f>IF(OR(B180="2017 - kwh",B180="2018 - kwh"),"2016 - kwh","")</f>
        <v/>
      </c>
      <c r="AC180" s="143"/>
      <c r="AD180" s="143"/>
      <c r="AE180" s="143"/>
    </row>
    <row r="181" spans="1:31" ht="14.65" hidden="1">
      <c r="A181" s="142" t="str">
        <f>IF(AND(F182=G182,H182=I182,J182=K182,F182="A"),"2016 - kw",IF(AND(F182=G182,H182=I182,J182&lt;&gt;K182,F182="A"),"2017 - kw",IF(AND(F182=G182,H182&lt;&gt;I182,F182="A"),"2018 - kw","N/A")))</f>
        <v>N/A</v>
      </c>
      <c r="B181" s="142" t="str">
        <f>IF(F182&lt;&gt;G182,"2018 - kw",IF(H182&lt;&gt;I182,"2017 - kw",IF(J182&lt;&gt;K182,"2016 - kw","N/A")))</f>
        <v>N/A</v>
      </c>
      <c r="C181" s="151"/>
      <c r="D181" s="152" t="str">
        <f>D180 &amp; "kW"</f>
        <v>kW</v>
      </c>
      <c r="E181" s="153" t="s">
        <v>384</v>
      </c>
      <c r="F181" s="141"/>
      <c r="G181" s="141"/>
      <c r="H181" s="141"/>
      <c r="I181" s="141"/>
      <c r="J181" s="141"/>
      <c r="K181" s="141"/>
      <c r="L181" s="141"/>
      <c r="M181" s="141"/>
      <c r="N181" s="141"/>
      <c r="O181" s="141"/>
      <c r="P181" s="142"/>
      <c r="Q181" s="142"/>
      <c r="R181" s="142"/>
      <c r="S181" s="142"/>
      <c r="T181" s="142"/>
      <c r="U181" s="142"/>
      <c r="V181" s="142"/>
      <c r="Z181" s="143"/>
      <c r="AA181" s="143" t="str">
        <f>IF(AND(F182=G182,H182=I182,F182="A"),"2016 - kw","")</f>
        <v/>
      </c>
      <c r="AB181" s="143" t="str">
        <f>IF(OR(B181="2017 - kw",B181="2018 - kw"),"2016 - kw","")</f>
        <v/>
      </c>
      <c r="AC181" s="143"/>
      <c r="AD181" s="143"/>
      <c r="AE181" s="143"/>
    </row>
    <row r="182" spans="1:31" ht="14.65" hidden="1">
      <c r="A182" s="142"/>
      <c r="B182" s="142"/>
      <c r="C182" s="154"/>
      <c r="D182" s="155"/>
      <c r="E182" s="156" t="s">
        <v>385</v>
      </c>
      <c r="F182" s="138"/>
      <c r="G182" s="138"/>
      <c r="H182" s="138"/>
      <c r="I182" s="138"/>
      <c r="J182" s="138"/>
      <c r="K182" s="138"/>
      <c r="L182" s="138"/>
      <c r="M182" s="138"/>
      <c r="N182" s="138"/>
      <c r="O182" s="138"/>
      <c r="P182" s="142"/>
      <c r="Q182" s="142"/>
      <c r="R182" s="142"/>
      <c r="S182" s="142"/>
      <c r="T182" s="142"/>
      <c r="U182" s="142"/>
      <c r="V182" s="142"/>
      <c r="Z182" s="143"/>
      <c r="AA182" s="143"/>
      <c r="AB182" s="143"/>
      <c r="AC182" s="143"/>
      <c r="AD182" s="143"/>
      <c r="AE182" s="143"/>
    </row>
    <row r="183" spans="1:31" ht="14.65" hidden="1">
      <c r="A183" s="142" t="str">
        <f>IF(AND(F185=G185,H185=I185,J185=K185,F185="A"),"2016 - kwh",IF(AND(F185=G185,H185=I185,J185&lt;&gt;K185,F185="A"),"2017 - kwh",IF(AND(F185=G185,H185&lt;&gt;I185,F185="A"),"2018 - kwh","N/A")))</f>
        <v>N/A</v>
      </c>
      <c r="B183" s="142" t="str">
        <f>IF(F185&lt;&gt;G185,"2018 - kwh",IF(H185&lt;&gt;I185,"2017 - kwh",IF(J185&lt;&gt;K185,"2016 - kwh","N/A")))</f>
        <v>N/A</v>
      </c>
      <c r="C183" s="148" t="s">
        <v>436</v>
      </c>
      <c r="D183" s="149"/>
      <c r="E183" s="150" t="s">
        <v>328</v>
      </c>
      <c r="F183" s="141"/>
      <c r="G183" s="141"/>
      <c r="H183" s="141"/>
      <c r="I183" s="141"/>
      <c r="J183" s="141"/>
      <c r="K183" s="141"/>
      <c r="L183" s="141"/>
      <c r="M183" s="141"/>
      <c r="N183" s="141"/>
      <c r="O183" s="141"/>
      <c r="P183" s="142"/>
      <c r="Q183" s="142"/>
      <c r="R183" s="142"/>
      <c r="S183" s="142"/>
      <c r="T183" s="142"/>
      <c r="U183" s="142"/>
      <c r="V183" s="142"/>
      <c r="Z183" s="143"/>
      <c r="AA183" s="143" t="str">
        <f>IF(AND(F185=G185,H185=I185,F185="A"),"2016 - kwh","")</f>
        <v/>
      </c>
      <c r="AB183" s="143" t="str">
        <f>IF(OR(B183="2017 - kwh",B183="2018 - kwh"),"2016 - kwh","")</f>
        <v/>
      </c>
      <c r="AC183" s="143"/>
      <c r="AD183" s="143"/>
      <c r="AE183" s="143"/>
    </row>
    <row r="184" spans="1:31" ht="14.65" hidden="1">
      <c r="A184" s="142" t="str">
        <f>IF(AND(F185=G185,H185=I185,J185=K185,F185="A"),"2016 - kw",IF(AND(F185=G185,H185=I185,J185&lt;&gt;K185,F185="A"),"2017 - kw",IF(AND(F185=G185,H185&lt;&gt;I185,F185="A"),"2018 - kw","N/A")))</f>
        <v>N/A</v>
      </c>
      <c r="B184" s="142" t="str">
        <f>IF(F185&lt;&gt;G185,"2018 - kw",IF(H185&lt;&gt;I185,"2017 - kw",IF(J185&lt;&gt;K185,"2016 - kw","N/A")))</f>
        <v>N/A</v>
      </c>
      <c r="C184" s="151"/>
      <c r="D184" s="152" t="str">
        <f>D183 &amp; "kW"</f>
        <v>kW</v>
      </c>
      <c r="E184" s="153" t="s">
        <v>384</v>
      </c>
      <c r="F184" s="141"/>
      <c r="G184" s="141"/>
      <c r="H184" s="141"/>
      <c r="I184" s="141"/>
      <c r="J184" s="141"/>
      <c r="K184" s="141"/>
      <c r="L184" s="141"/>
      <c r="M184" s="141"/>
      <c r="N184" s="141"/>
      <c r="O184" s="141"/>
      <c r="P184" s="142"/>
      <c r="Q184" s="142"/>
      <c r="R184" s="142"/>
      <c r="S184" s="142"/>
      <c r="T184" s="142"/>
      <c r="U184" s="142"/>
      <c r="V184" s="142"/>
      <c r="Z184" s="143"/>
      <c r="AA184" s="143" t="str">
        <f>IF(AND(F185=G185,H185=I185,F185="A"),"2016 - kw","")</f>
        <v/>
      </c>
      <c r="AB184" s="143" t="str">
        <f>IF(OR(B184="2017 - kw",B184="2018 - kw"),"2016 - kw","")</f>
        <v/>
      </c>
      <c r="AC184" s="143"/>
      <c r="AD184" s="143"/>
      <c r="AE184" s="143"/>
    </row>
    <row r="185" spans="1:31" ht="14.65" hidden="1">
      <c r="A185" s="142"/>
      <c r="B185" s="142"/>
      <c r="C185" s="154"/>
      <c r="D185" s="155"/>
      <c r="E185" s="156" t="s">
        <v>385</v>
      </c>
      <c r="F185" s="138"/>
      <c r="G185" s="138"/>
      <c r="H185" s="138"/>
      <c r="I185" s="138"/>
      <c r="J185" s="138"/>
      <c r="K185" s="138"/>
      <c r="L185" s="138"/>
      <c r="M185" s="138"/>
      <c r="N185" s="138"/>
      <c r="O185" s="138"/>
      <c r="P185" s="142"/>
      <c r="Q185" s="142"/>
      <c r="R185" s="142"/>
      <c r="S185" s="142"/>
      <c r="T185" s="142"/>
      <c r="U185" s="142"/>
      <c r="V185" s="142"/>
      <c r="Z185" s="143"/>
      <c r="AA185" s="143"/>
      <c r="AB185" s="143"/>
      <c r="AC185" s="143"/>
      <c r="AD185" s="143"/>
      <c r="AE185" s="143"/>
    </row>
    <row r="186" spans="1:31" ht="14.65" hidden="1">
      <c r="A186" s="142" t="str">
        <f>IF(AND(F188=G188,H188=I188,J188=K188,F188="A"),"2016 - kwh",IF(AND(F188=G188,H188=I188,J188&lt;&gt;K188,F188="A"),"2017 - kwh",IF(AND(F188=G188,H188&lt;&gt;I188,F188="A"),"2018 - kwh","N/A")))</f>
        <v>N/A</v>
      </c>
      <c r="B186" s="142" t="str">
        <f>IF(F188&lt;&gt;G188,"2018 - kwh",IF(H188&lt;&gt;I188,"2017 - kwh",IF(J188&lt;&gt;K188,"2016 - kwh","N/A")))</f>
        <v>N/A</v>
      </c>
      <c r="C186" s="148" t="s">
        <v>437</v>
      </c>
      <c r="D186" s="149"/>
      <c r="E186" s="150" t="s">
        <v>328</v>
      </c>
      <c r="F186" s="141"/>
      <c r="G186" s="141"/>
      <c r="H186" s="141"/>
      <c r="I186" s="141"/>
      <c r="J186" s="141"/>
      <c r="K186" s="141"/>
      <c r="L186" s="141"/>
      <c r="M186" s="141"/>
      <c r="N186" s="141"/>
      <c r="O186" s="141"/>
      <c r="P186" s="142"/>
      <c r="Q186" s="142"/>
      <c r="R186" s="142"/>
      <c r="S186" s="142"/>
      <c r="T186" s="142"/>
      <c r="U186" s="142"/>
      <c r="V186" s="142"/>
      <c r="Z186" s="143"/>
      <c r="AA186" s="143" t="str">
        <f>IF(AND(F188=G188,H188=I188,F188="A"),"2016 - kwh","")</f>
        <v/>
      </c>
      <c r="AB186" s="143" t="str">
        <f>IF(OR(B186="2017 - kwh",B186="2018 - kwh"),"2016 - kwh","")</f>
        <v/>
      </c>
      <c r="AC186" s="143"/>
      <c r="AD186" s="143"/>
      <c r="AE186" s="143"/>
    </row>
    <row r="187" spans="1:31" ht="14.65" hidden="1">
      <c r="A187" s="142" t="str">
        <f>IF(AND(F188=G188,H188=I188,J188=K188,F188="A"),"2016 - kw",IF(AND(F188=G188,H188=I188,J188&lt;&gt;K188,F188="A"),"2017 - kw",IF(AND(F188=G188,H188&lt;&gt;I188,F188="A"),"2018 - kw","N/A")))</f>
        <v>N/A</v>
      </c>
      <c r="B187" s="142" t="str">
        <f>IF(F188&lt;&gt;G188,"2018 - kw",IF(H188&lt;&gt;I188,"2017 - kw",IF(J188&lt;&gt;K188,"2016 - kw","N/A")))</f>
        <v>N/A</v>
      </c>
      <c r="C187" s="151"/>
      <c r="D187" s="152" t="str">
        <f>D186 &amp; "kW"</f>
        <v>kW</v>
      </c>
      <c r="E187" s="153" t="s">
        <v>384</v>
      </c>
      <c r="F187" s="141"/>
      <c r="G187" s="141"/>
      <c r="H187" s="141"/>
      <c r="I187" s="141"/>
      <c r="J187" s="141"/>
      <c r="K187" s="141"/>
      <c r="L187" s="141"/>
      <c r="M187" s="141"/>
      <c r="N187" s="141"/>
      <c r="O187" s="141"/>
      <c r="P187" s="142"/>
      <c r="Q187" s="142"/>
      <c r="R187" s="142"/>
      <c r="S187" s="142"/>
      <c r="T187" s="142"/>
      <c r="U187" s="142"/>
      <c r="V187" s="142"/>
      <c r="Z187" s="143"/>
      <c r="AA187" s="143" t="str">
        <f>IF(AND(F188=G188,H188=I188,F188="A"),"2016 - kw","")</f>
        <v/>
      </c>
      <c r="AB187" s="143" t="str">
        <f>IF(OR(B187="2017 - kw",B187="2018 - kw"),"2016 - kw","")</f>
        <v/>
      </c>
      <c r="AC187" s="143"/>
      <c r="AD187" s="143"/>
      <c r="AE187" s="143"/>
    </row>
    <row r="188" spans="1:31" ht="14.65" hidden="1">
      <c r="A188" s="142"/>
      <c r="B188" s="142"/>
      <c r="C188" s="154"/>
      <c r="D188" s="155"/>
      <c r="E188" s="156" t="s">
        <v>385</v>
      </c>
      <c r="F188" s="138"/>
      <c r="G188" s="138"/>
      <c r="H188" s="138"/>
      <c r="I188" s="138"/>
      <c r="J188" s="138"/>
      <c r="K188" s="138"/>
      <c r="L188" s="138"/>
      <c r="M188" s="138"/>
      <c r="N188" s="138"/>
      <c r="O188" s="138"/>
      <c r="P188" s="142"/>
      <c r="Q188" s="142"/>
      <c r="R188" s="142"/>
      <c r="S188" s="142"/>
      <c r="T188" s="142"/>
      <c r="U188" s="142"/>
      <c r="V188" s="142"/>
      <c r="Z188" s="143"/>
      <c r="AA188" s="143"/>
      <c r="AB188" s="143"/>
      <c r="AC188" s="143"/>
      <c r="AD188" s="143"/>
      <c r="AE188" s="143"/>
    </row>
    <row r="189" spans="1:31" ht="14.65" hidden="1">
      <c r="A189" s="142" t="str">
        <f>IF(AND(F191=G191,H191=I191,J191=K191,F191="A"),"2016 - kwh",IF(AND(F191=G191,H191=I191,J191&lt;&gt;K191,F191="A"),"2017 - kwh",IF(AND(F191=G191,H191&lt;&gt;I191,F191="A"),"2018 - kwh","N/A")))</f>
        <v>N/A</v>
      </c>
      <c r="B189" s="142" t="str">
        <f>IF(F191&lt;&gt;G191,"2018 - kwh",IF(H191&lt;&gt;I191,"2017 - kwh",IF(J191&lt;&gt;K191,"2016 - kwh","N/A")))</f>
        <v>N/A</v>
      </c>
      <c r="C189" s="148" t="s">
        <v>438</v>
      </c>
      <c r="D189" s="149"/>
      <c r="E189" s="150" t="s">
        <v>328</v>
      </c>
      <c r="F189" s="141"/>
      <c r="G189" s="141"/>
      <c r="H189" s="141"/>
      <c r="I189" s="141"/>
      <c r="J189" s="141"/>
      <c r="K189" s="141"/>
      <c r="L189" s="141"/>
      <c r="M189" s="141"/>
      <c r="N189" s="141"/>
      <c r="O189" s="141"/>
      <c r="P189" s="142"/>
      <c r="Q189" s="142"/>
      <c r="R189" s="142"/>
      <c r="S189" s="142"/>
      <c r="T189" s="142"/>
      <c r="U189" s="142"/>
      <c r="V189" s="142"/>
      <c r="Z189" s="143"/>
      <c r="AA189" s="143" t="str">
        <f>IF(AND(F191=G191,H191=I191,F191="A"),"2016 - kwh","")</f>
        <v/>
      </c>
      <c r="AB189" s="143" t="str">
        <f>IF(OR(B189="2017 - kwh",B189="2018 - kwh"),"2016 - kwh","")</f>
        <v/>
      </c>
      <c r="AC189" s="143"/>
      <c r="AD189" s="143"/>
      <c r="AE189" s="143"/>
    </row>
    <row r="190" spans="1:31" ht="14.65" hidden="1">
      <c r="A190" s="142" t="str">
        <f>IF(AND(F191=G191,H191=I191,J191=K191,F191="A"),"2016 - kw",IF(AND(F191=G191,H191=I191,J191&lt;&gt;K191,F191="A"),"2017 - kw",IF(AND(F191=G191,H191&lt;&gt;I191,F191="A"),"2018 - kw","N/A")))</f>
        <v>N/A</v>
      </c>
      <c r="B190" s="142" t="str">
        <f>IF(F191&lt;&gt;G191,"2018 - kw",IF(H191&lt;&gt;I191,"2017 - kw",IF(J191&lt;&gt;K191,"2016 - kw","N/A")))</f>
        <v>N/A</v>
      </c>
      <c r="C190" s="151"/>
      <c r="D190" s="152" t="str">
        <f>D189 &amp; "kW"</f>
        <v>kW</v>
      </c>
      <c r="E190" s="153" t="s">
        <v>384</v>
      </c>
      <c r="F190" s="141"/>
      <c r="G190" s="141"/>
      <c r="H190" s="141"/>
      <c r="I190" s="141"/>
      <c r="J190" s="141"/>
      <c r="K190" s="141"/>
      <c r="L190" s="141"/>
      <c r="M190" s="141"/>
      <c r="N190" s="141"/>
      <c r="O190" s="141"/>
      <c r="P190" s="142"/>
      <c r="Q190" s="142"/>
      <c r="R190" s="142"/>
      <c r="S190" s="142"/>
      <c r="T190" s="142"/>
      <c r="U190" s="142"/>
      <c r="V190" s="142"/>
      <c r="Z190" s="143"/>
      <c r="AA190" s="143" t="str">
        <f>IF(AND(F191=G191,H191=I191,F191="A"),"2016 - kw","")</f>
        <v/>
      </c>
      <c r="AB190" s="143" t="str">
        <f>IF(OR(B190="2017 - kw",B190="2018 - kw"),"2016 - kw","")</f>
        <v/>
      </c>
      <c r="AC190" s="143"/>
      <c r="AD190" s="143"/>
      <c r="AE190" s="143"/>
    </row>
    <row r="191" spans="1:31" ht="14.65" hidden="1">
      <c r="A191" s="142"/>
      <c r="B191" s="142"/>
      <c r="C191" s="154"/>
      <c r="D191" s="155"/>
      <c r="E191" s="156" t="s">
        <v>385</v>
      </c>
      <c r="F191" s="138"/>
      <c r="G191" s="138"/>
      <c r="H191" s="138"/>
      <c r="I191" s="138"/>
      <c r="J191" s="138"/>
      <c r="K191" s="138"/>
      <c r="L191" s="138"/>
      <c r="M191" s="138"/>
      <c r="N191" s="138"/>
      <c r="O191" s="138"/>
      <c r="P191" s="142"/>
      <c r="Q191" s="142"/>
      <c r="R191" s="142"/>
      <c r="S191" s="142"/>
      <c r="T191" s="142"/>
      <c r="U191" s="142"/>
      <c r="V191" s="142"/>
      <c r="Z191" s="143"/>
      <c r="AA191" s="143"/>
      <c r="AB191" s="143"/>
      <c r="AC191" s="143"/>
      <c r="AD191" s="143"/>
      <c r="AE191" s="143"/>
    </row>
    <row r="192" spans="1:31" ht="14.65" hidden="1">
      <c r="A192" s="142" t="str">
        <f>IF(AND(F194=G194,H194=I194,J194=K194,F194="A"),"2016 - kwh",IF(AND(F194=G194,H194=I194,J194&lt;&gt;K194,F194="A"),"2017 - kwh",IF(AND(F194=G194,H194&lt;&gt;I194,F194="A"),"2018 - kwh","N/A")))</f>
        <v>N/A</v>
      </c>
      <c r="B192" s="142" t="str">
        <f>IF(F194&lt;&gt;G194,"2018 - kwh",IF(H194&lt;&gt;I194,"2017 - kwh",IF(J194&lt;&gt;K194,"2016 - kwh","N/A")))</f>
        <v>N/A</v>
      </c>
      <c r="C192" s="148" t="s">
        <v>439</v>
      </c>
      <c r="D192" s="149"/>
      <c r="E192" s="150" t="s">
        <v>328</v>
      </c>
      <c r="F192" s="141"/>
      <c r="G192" s="141"/>
      <c r="H192" s="141"/>
      <c r="I192" s="141"/>
      <c r="J192" s="141"/>
      <c r="K192" s="141"/>
      <c r="L192" s="141"/>
      <c r="M192" s="141"/>
      <c r="N192" s="141"/>
      <c r="O192" s="141"/>
      <c r="P192" s="142"/>
      <c r="Q192" s="142"/>
      <c r="R192" s="142"/>
      <c r="S192" s="142"/>
      <c r="T192" s="142"/>
      <c r="U192" s="142"/>
      <c r="V192" s="142"/>
      <c r="Z192" s="143"/>
      <c r="AA192" s="143" t="str">
        <f>IF(AND(F194=G194,H194=I194,F194="A"),"2016 - kwh","")</f>
        <v/>
      </c>
      <c r="AB192" s="143" t="str">
        <f>IF(OR(B192="2017 - kwh",B192="2018 - kwh"),"2016 - kwh","")</f>
        <v/>
      </c>
      <c r="AC192" s="143"/>
      <c r="AD192" s="143"/>
      <c r="AE192" s="143"/>
    </row>
    <row r="193" spans="1:31" ht="14.65" hidden="1">
      <c r="A193" s="142" t="str">
        <f>IF(AND(F194=G194,H194=I194,J194=K194,F194="A"),"2016 - kw",IF(AND(F194=G194,H194=I194,J194&lt;&gt;K194,F194="A"),"2017 - kw",IF(AND(F194=G194,H194&lt;&gt;I194,F194="A"),"2018 - kw","N/A")))</f>
        <v>N/A</v>
      </c>
      <c r="B193" s="142" t="str">
        <f>IF(F194&lt;&gt;G194,"2018 - kw",IF(H194&lt;&gt;I194,"2017 - kw",IF(J194&lt;&gt;K194,"2016 - kw","N/A")))</f>
        <v>N/A</v>
      </c>
      <c r="C193" s="151"/>
      <c r="D193" s="152" t="str">
        <f>D192 &amp; "kW"</f>
        <v>kW</v>
      </c>
      <c r="E193" s="153" t="s">
        <v>384</v>
      </c>
      <c r="F193" s="141"/>
      <c r="G193" s="141"/>
      <c r="H193" s="141"/>
      <c r="I193" s="141"/>
      <c r="J193" s="141"/>
      <c r="K193" s="141"/>
      <c r="L193" s="141"/>
      <c r="M193" s="141"/>
      <c r="N193" s="141"/>
      <c r="O193" s="141"/>
      <c r="P193" s="142"/>
      <c r="Q193" s="142"/>
      <c r="R193" s="142"/>
      <c r="S193" s="142"/>
      <c r="T193" s="142"/>
      <c r="U193" s="142"/>
      <c r="V193" s="142"/>
      <c r="Z193" s="143"/>
      <c r="AA193" s="143" t="str">
        <f>IF(AND(F194=G194,H194=I194,F194="A"),"2016 - kw","")</f>
        <v/>
      </c>
      <c r="AB193" s="143" t="str">
        <f>IF(OR(B193="2017 - kw",B193="2018 - kw"),"2016 - kw","")</f>
        <v/>
      </c>
      <c r="AC193" s="143"/>
      <c r="AD193" s="143"/>
      <c r="AE193" s="143"/>
    </row>
    <row r="194" spans="1:31" ht="14.65" hidden="1">
      <c r="A194" s="142"/>
      <c r="B194" s="142"/>
      <c r="C194" s="154"/>
      <c r="D194" s="155"/>
      <c r="E194" s="156" t="s">
        <v>385</v>
      </c>
      <c r="F194" s="138"/>
      <c r="G194" s="138"/>
      <c r="H194" s="138"/>
      <c r="I194" s="138"/>
      <c r="J194" s="138"/>
      <c r="K194" s="138"/>
      <c r="L194" s="138"/>
      <c r="M194" s="138"/>
      <c r="N194" s="138"/>
      <c r="O194" s="138"/>
      <c r="P194" s="142"/>
      <c r="Q194" s="142"/>
      <c r="R194" s="142"/>
      <c r="S194" s="142"/>
      <c r="T194" s="142"/>
      <c r="U194" s="142"/>
      <c r="V194" s="142"/>
      <c r="Z194" s="143"/>
      <c r="AA194" s="143"/>
      <c r="AB194" s="143"/>
      <c r="AC194" s="143"/>
      <c r="AD194" s="143"/>
      <c r="AE194" s="143"/>
    </row>
    <row r="195" spans="1:31" ht="14.65" hidden="1">
      <c r="A195" s="142" t="str">
        <f>IF(AND(F197=G197,H197=I197,J197=K197,F197="A"),"2016 - kwh",IF(AND(F197=G197,H197=I197,J197&lt;&gt;K197,F197="A"),"2017 - kwh",IF(AND(F197=G197,H197&lt;&gt;I197,F197="A"),"2018 - kwh","N/A")))</f>
        <v>N/A</v>
      </c>
      <c r="B195" s="142" t="str">
        <f>IF(F197&lt;&gt;G197,"2018 - kwh",IF(H197&lt;&gt;I197,"2017 - kwh",IF(J197&lt;&gt;K197,"2016 - kwh","N/A")))</f>
        <v>N/A</v>
      </c>
      <c r="C195" s="148" t="s">
        <v>440</v>
      </c>
      <c r="D195" s="149"/>
      <c r="E195" s="150" t="s">
        <v>328</v>
      </c>
      <c r="F195" s="141"/>
      <c r="G195" s="141"/>
      <c r="H195" s="141"/>
      <c r="I195" s="141"/>
      <c r="J195" s="141"/>
      <c r="K195" s="141"/>
      <c r="L195" s="141"/>
      <c r="M195" s="141"/>
      <c r="N195" s="141"/>
      <c r="O195" s="141"/>
      <c r="P195" s="142"/>
      <c r="Q195" s="142"/>
      <c r="R195" s="142"/>
      <c r="S195" s="142"/>
      <c r="T195" s="142"/>
      <c r="U195" s="142"/>
      <c r="V195" s="142"/>
      <c r="Z195" s="143"/>
      <c r="AA195" s="143" t="str">
        <f>IF(AND(F197=G197,H197=I197,F197="A"),"2016 - kwh","")</f>
        <v/>
      </c>
      <c r="AB195" s="143" t="str">
        <f>IF(OR(B195="2017 - kwh",B195="2018 - kwh"),"2016 - kwh","")</f>
        <v/>
      </c>
      <c r="AC195" s="143"/>
      <c r="AD195" s="143"/>
      <c r="AE195" s="143"/>
    </row>
    <row r="196" spans="1:31" ht="14.65" hidden="1">
      <c r="A196" s="142" t="str">
        <f>IF(AND(F197=G197,H197=I197,J197=K197,F197="A"),"2016 - kw",IF(AND(F197=G197,H197=I197,J197&lt;&gt;K197,F197="A"),"2017 - kw",IF(AND(F197=G197,H197&lt;&gt;I197,F197="A"),"2018 - kw","N/A")))</f>
        <v>N/A</v>
      </c>
      <c r="B196" s="142" t="str">
        <f>IF(F197&lt;&gt;G197,"2018 - kw",IF(H197&lt;&gt;I197,"2017 - kw",IF(J197&lt;&gt;K197,"2016 - kw","N/A")))</f>
        <v>N/A</v>
      </c>
      <c r="C196" s="151"/>
      <c r="D196" s="152" t="str">
        <f>D195 &amp; "kW"</f>
        <v>kW</v>
      </c>
      <c r="E196" s="153" t="s">
        <v>384</v>
      </c>
      <c r="F196" s="141"/>
      <c r="G196" s="141"/>
      <c r="H196" s="141"/>
      <c r="I196" s="141"/>
      <c r="J196" s="141"/>
      <c r="K196" s="141"/>
      <c r="L196" s="141"/>
      <c r="M196" s="141"/>
      <c r="N196" s="141"/>
      <c r="O196" s="141"/>
      <c r="P196" s="142"/>
      <c r="Q196" s="142"/>
      <c r="R196" s="142"/>
      <c r="S196" s="142"/>
      <c r="T196" s="142"/>
      <c r="U196" s="142"/>
      <c r="V196" s="142"/>
      <c r="Z196" s="143"/>
      <c r="AA196" s="143" t="str">
        <f>IF(AND(F197=G197,H197=I197,F197="A"),"2016 - kw","")</f>
        <v/>
      </c>
      <c r="AB196" s="143" t="str">
        <f>IF(OR(B196="2017 - kw",B196="2018 - kw"),"2016 - kw","")</f>
        <v/>
      </c>
      <c r="AC196" s="143"/>
      <c r="AD196" s="143"/>
      <c r="AE196" s="143"/>
    </row>
    <row r="197" spans="1:31" ht="14.65" hidden="1">
      <c r="A197" s="142"/>
      <c r="B197" s="142"/>
      <c r="C197" s="154"/>
      <c r="D197" s="155"/>
      <c r="E197" s="156" t="s">
        <v>385</v>
      </c>
      <c r="F197" s="138"/>
      <c r="G197" s="138"/>
      <c r="H197" s="138"/>
      <c r="I197" s="138"/>
      <c r="J197" s="138"/>
      <c r="K197" s="138"/>
      <c r="L197" s="138"/>
      <c r="M197" s="138"/>
      <c r="N197" s="138"/>
      <c r="O197" s="138"/>
      <c r="P197" s="142"/>
      <c r="Q197" s="142"/>
      <c r="R197" s="142"/>
      <c r="S197" s="142"/>
      <c r="T197" s="142"/>
      <c r="U197" s="142"/>
      <c r="V197" s="142"/>
      <c r="Z197" s="143"/>
      <c r="AA197" s="143"/>
      <c r="AB197" s="143"/>
      <c r="AC197" s="143"/>
      <c r="AD197" s="143"/>
      <c r="AE197" s="143"/>
    </row>
    <row r="198" spans="1:31" ht="14.65" hidden="1">
      <c r="A198" s="142" t="str">
        <f>IF(AND(F200=G200,H200=I200,J200=K200,F200="A"),"2016 - kwh",IF(AND(F200=G200,H200=I200,J200&lt;&gt;K200,F200="A"),"2017 - kwh",IF(AND(F200=G200,H200&lt;&gt;I200,F200="A"),"2018 - kwh","N/A")))</f>
        <v>N/A</v>
      </c>
      <c r="B198" s="142" t="str">
        <f>IF(F200&lt;&gt;G200,"2018 - kwh",IF(H200&lt;&gt;I200,"2017 - kwh",IF(J200&lt;&gt;K200,"2016 - kwh","N/A")))</f>
        <v>N/A</v>
      </c>
      <c r="C198" s="148" t="s">
        <v>441</v>
      </c>
      <c r="D198" s="149"/>
      <c r="E198" s="150" t="s">
        <v>328</v>
      </c>
      <c r="F198" s="141"/>
      <c r="G198" s="141"/>
      <c r="H198" s="141"/>
      <c r="I198" s="141"/>
      <c r="J198" s="141"/>
      <c r="K198" s="141"/>
      <c r="L198" s="141"/>
      <c r="M198" s="141"/>
      <c r="N198" s="141"/>
      <c r="O198" s="141"/>
      <c r="P198" s="142"/>
      <c r="Q198" s="142"/>
      <c r="R198" s="142"/>
      <c r="S198" s="142"/>
      <c r="T198" s="142"/>
      <c r="U198" s="142"/>
      <c r="V198" s="142"/>
      <c r="Z198" s="143"/>
      <c r="AA198" s="143" t="str">
        <f>IF(AND(F200=G200,H200=I200,F200="A"),"2016 - kwh","")</f>
        <v/>
      </c>
      <c r="AB198" s="143" t="str">
        <f>IF(OR(B198="2017 - kwh",B198="2018 - kwh"),"2016 - kwh","")</f>
        <v/>
      </c>
      <c r="AC198" s="143"/>
      <c r="AD198" s="143"/>
      <c r="AE198" s="143"/>
    </row>
    <row r="199" spans="1:31" ht="14.65" hidden="1">
      <c r="A199" s="142" t="str">
        <f>IF(AND(F200=G200,H200=I200,J200=K200,F200="A"),"2016 - kw",IF(AND(F200=G200,H200=I200,J200&lt;&gt;K200,F200="A"),"2017 - kw",IF(AND(F200=G200,H200&lt;&gt;I200,F200="A"),"2018 - kw","N/A")))</f>
        <v>N/A</v>
      </c>
      <c r="B199" s="142" t="str">
        <f>IF(F200&lt;&gt;G200,"2018 - kw",IF(H200&lt;&gt;I200,"2017 - kw",IF(J200&lt;&gt;K200,"2016 - kw","N/A")))</f>
        <v>N/A</v>
      </c>
      <c r="C199" s="151"/>
      <c r="D199" s="152" t="str">
        <f>D198 &amp; "kW"</f>
        <v>kW</v>
      </c>
      <c r="E199" s="153" t="s">
        <v>384</v>
      </c>
      <c r="F199" s="141"/>
      <c r="G199" s="141"/>
      <c r="H199" s="141"/>
      <c r="I199" s="141"/>
      <c r="J199" s="141"/>
      <c r="K199" s="141"/>
      <c r="L199" s="141"/>
      <c r="M199" s="141"/>
      <c r="N199" s="141"/>
      <c r="O199" s="141"/>
      <c r="P199" s="142"/>
      <c r="Q199" s="142"/>
      <c r="R199" s="142"/>
      <c r="S199" s="142"/>
      <c r="T199" s="142"/>
      <c r="U199" s="142"/>
      <c r="V199" s="142"/>
      <c r="Z199" s="143"/>
      <c r="AA199" s="143" t="str">
        <f>IF(AND(F200=G200,H200=I200,F200="A"),"2016 - kw","")</f>
        <v/>
      </c>
      <c r="AB199" s="143" t="str">
        <f>IF(OR(B199="2017 - kw",B199="2018 - kw"),"2016 - kw","")</f>
        <v/>
      </c>
      <c r="AC199" s="143"/>
      <c r="AD199" s="143"/>
      <c r="AE199" s="143"/>
    </row>
    <row r="200" spans="1:31" ht="14.65" hidden="1">
      <c r="A200" s="142"/>
      <c r="B200" s="142"/>
      <c r="C200" s="154"/>
      <c r="D200" s="155"/>
      <c r="E200" s="156" t="s">
        <v>385</v>
      </c>
      <c r="F200" s="138"/>
      <c r="G200" s="138"/>
      <c r="H200" s="138"/>
      <c r="I200" s="138"/>
      <c r="J200" s="138"/>
      <c r="K200" s="138"/>
      <c r="L200" s="138"/>
      <c r="M200" s="138"/>
      <c r="N200" s="138"/>
      <c r="O200" s="138"/>
      <c r="P200" s="142"/>
      <c r="Q200" s="142"/>
      <c r="R200" s="142"/>
      <c r="S200" s="142"/>
      <c r="T200" s="142"/>
      <c r="U200" s="142"/>
      <c r="V200" s="142"/>
      <c r="Z200" s="143"/>
      <c r="AA200" s="143"/>
      <c r="AB200" s="143"/>
      <c r="AC200" s="143"/>
      <c r="AD200" s="143"/>
      <c r="AE200" s="143"/>
    </row>
    <row r="201" spans="1:31" ht="14.65" hidden="1">
      <c r="A201" s="142" t="str">
        <f>IF(AND(F203=G203,H203=I203,J203=K203,F203="A"),"2016 - kwh",IF(AND(F203=G203,H203=I203,J203&lt;&gt;K203,F203="A"),"2017 - kwh",IF(AND(F203=G203,H203&lt;&gt;I203,F203="A"),"2018 - kwh","N/A")))</f>
        <v>N/A</v>
      </c>
      <c r="B201" s="142" t="str">
        <f>IF(F203&lt;&gt;G203,"2018 - kwh",IF(H203&lt;&gt;I203,"2017 - kwh",IF(J203&lt;&gt;K203,"2016 - kwh","N/A")))</f>
        <v>N/A</v>
      </c>
      <c r="C201" s="148" t="s">
        <v>442</v>
      </c>
      <c r="D201" s="149"/>
      <c r="E201" s="150" t="s">
        <v>328</v>
      </c>
      <c r="F201" s="141"/>
      <c r="G201" s="141"/>
      <c r="H201" s="141"/>
      <c r="I201" s="141"/>
      <c r="J201" s="141"/>
      <c r="K201" s="141"/>
      <c r="L201" s="141"/>
      <c r="M201" s="141"/>
      <c r="N201" s="141"/>
      <c r="O201" s="141"/>
      <c r="P201" s="142"/>
      <c r="Q201" s="142"/>
      <c r="R201" s="142"/>
      <c r="S201" s="142"/>
      <c r="T201" s="142"/>
      <c r="U201" s="142"/>
      <c r="V201" s="142"/>
      <c r="Z201" s="143"/>
      <c r="AA201" s="143" t="str">
        <f>IF(AND(F203=G203,H203=I203,F203="A"),"2016 - kwh","")</f>
        <v/>
      </c>
      <c r="AB201" s="143" t="str">
        <f>IF(OR(B201="2017 - kwh",B201="2018 - kwh"),"2016 - kwh","")</f>
        <v/>
      </c>
      <c r="AC201" s="143"/>
      <c r="AD201" s="143"/>
      <c r="AE201" s="143"/>
    </row>
    <row r="202" spans="1:31" ht="14.65" hidden="1">
      <c r="A202" s="142" t="str">
        <f>IF(AND(F203=G203,H203=I203,J203=K203,F203="A"),"2016 - kw",IF(AND(F203=G203,H203=I203,J203&lt;&gt;K203,F203="A"),"2017 - kw",IF(AND(F203=G203,H203&lt;&gt;I203,F203="A"),"2018 - kw","N/A")))</f>
        <v>N/A</v>
      </c>
      <c r="B202" s="142" t="str">
        <f>IF(F203&lt;&gt;G203,"2018 - kw",IF(H203&lt;&gt;I203,"2017 - kw",IF(J203&lt;&gt;K203,"2016 - kw","N/A")))</f>
        <v>N/A</v>
      </c>
      <c r="C202" s="151"/>
      <c r="D202" s="152" t="str">
        <f>D201 &amp; "kW"</f>
        <v>kW</v>
      </c>
      <c r="E202" s="153" t="s">
        <v>384</v>
      </c>
      <c r="F202" s="141"/>
      <c r="G202" s="141"/>
      <c r="H202" s="141"/>
      <c r="I202" s="141"/>
      <c r="J202" s="141"/>
      <c r="K202" s="141"/>
      <c r="L202" s="141"/>
      <c r="M202" s="141"/>
      <c r="N202" s="141"/>
      <c r="O202" s="141"/>
      <c r="P202" s="142"/>
      <c r="Q202" s="142"/>
      <c r="R202" s="142"/>
      <c r="S202" s="142"/>
      <c r="T202" s="142"/>
      <c r="U202" s="142"/>
      <c r="V202" s="142"/>
      <c r="Z202" s="143"/>
      <c r="AA202" s="143" t="str">
        <f>IF(AND(F203=G203,H203=I203,F203="A"),"2016 - kw","")</f>
        <v/>
      </c>
      <c r="AB202" s="143" t="str">
        <f>IF(OR(B202="2017 - kw",B202="2018 - kw"),"2016 - kw","")</f>
        <v/>
      </c>
      <c r="AC202" s="143"/>
      <c r="AD202" s="143"/>
      <c r="AE202" s="143"/>
    </row>
    <row r="203" spans="1:31" ht="14.65" hidden="1">
      <c r="A203" s="142"/>
      <c r="B203" s="142"/>
      <c r="C203" s="154"/>
      <c r="D203" s="155"/>
      <c r="E203" s="156" t="s">
        <v>385</v>
      </c>
      <c r="F203" s="138"/>
      <c r="G203" s="138"/>
      <c r="H203" s="138"/>
      <c r="I203" s="138"/>
      <c r="J203" s="138"/>
      <c r="K203" s="138"/>
      <c r="L203" s="138"/>
      <c r="M203" s="138"/>
      <c r="N203" s="138"/>
      <c r="O203" s="138"/>
      <c r="P203" s="142"/>
      <c r="Q203" s="142"/>
      <c r="R203" s="142"/>
      <c r="S203" s="142"/>
      <c r="T203" s="142"/>
      <c r="U203" s="142"/>
      <c r="V203" s="142"/>
      <c r="Z203" s="143"/>
      <c r="AA203" s="143"/>
      <c r="AB203" s="143"/>
      <c r="AC203" s="143"/>
      <c r="AD203" s="143"/>
      <c r="AE203" s="143"/>
    </row>
    <row r="204" spans="1:31" ht="14.65" hidden="1">
      <c r="A204" s="142" t="str">
        <f>IF(AND(F206=G206,H206=I206,J206=K206,F206="A"),"2016 - kwh",IF(AND(F206=G206,H206=I206,J206&lt;&gt;K206,F206="A"),"2017 - kwh",IF(AND(F206=G206,H206&lt;&gt;I206,F206="A"),"2018 - kwh","N/A")))</f>
        <v>N/A</v>
      </c>
      <c r="B204" s="142" t="str">
        <f>IF(F206&lt;&gt;G206,"2018 - kwh",IF(H206&lt;&gt;I206,"2017 - kwh",IF(J206&lt;&gt;K206,"2016 - kwh","N/A")))</f>
        <v>N/A</v>
      </c>
      <c r="C204" s="148" t="s">
        <v>443</v>
      </c>
      <c r="D204" s="149"/>
      <c r="E204" s="150" t="s">
        <v>328</v>
      </c>
      <c r="F204" s="141"/>
      <c r="G204" s="141"/>
      <c r="H204" s="141"/>
      <c r="I204" s="141"/>
      <c r="J204" s="141"/>
      <c r="K204" s="141"/>
      <c r="L204" s="141"/>
      <c r="M204" s="141"/>
      <c r="N204" s="141"/>
      <c r="O204" s="141"/>
      <c r="P204" s="142"/>
      <c r="Q204" s="142"/>
      <c r="R204" s="142"/>
      <c r="S204" s="142"/>
      <c r="T204" s="142"/>
      <c r="U204" s="142"/>
      <c r="V204" s="142"/>
      <c r="Z204" s="143"/>
      <c r="AA204" s="143" t="str">
        <f>IF(AND(F206=G206,H206=I206,F206="A"),"2016 - kwh","")</f>
        <v/>
      </c>
      <c r="AB204" s="143" t="str">
        <f>IF(OR(B204="2017 - kwh",B204="2018 - kwh"),"2016 - kwh","")</f>
        <v/>
      </c>
      <c r="AC204" s="143"/>
      <c r="AD204" s="143"/>
      <c r="AE204" s="143"/>
    </row>
    <row r="205" spans="1:31" ht="14.65" hidden="1">
      <c r="A205" s="142" t="str">
        <f>IF(AND(F206=G206,H206=I206,J206=K206,F206="A"),"2016 - kw",IF(AND(F206=G206,H206=I206,J206&lt;&gt;K206,F206="A"),"2017 - kw",IF(AND(F206=G206,H206&lt;&gt;I206,F206="A"),"2018 - kw","N/A")))</f>
        <v>N/A</v>
      </c>
      <c r="B205" s="142" t="str">
        <f>IF(F206&lt;&gt;G206,"2018 - kw",IF(H206&lt;&gt;I206,"2017 - kw",IF(J206&lt;&gt;K206,"2016 - kw","N/A")))</f>
        <v>N/A</v>
      </c>
      <c r="C205" s="151"/>
      <c r="D205" s="152" t="str">
        <f>D204 &amp; "kW"</f>
        <v>kW</v>
      </c>
      <c r="E205" s="153" t="s">
        <v>384</v>
      </c>
      <c r="F205" s="141"/>
      <c r="G205" s="141"/>
      <c r="H205" s="141"/>
      <c r="I205" s="141"/>
      <c r="J205" s="141"/>
      <c r="K205" s="141"/>
      <c r="L205" s="141"/>
      <c r="M205" s="141"/>
      <c r="N205" s="141"/>
      <c r="O205" s="141"/>
      <c r="P205" s="142"/>
      <c r="Q205" s="142"/>
      <c r="R205" s="142"/>
      <c r="S205" s="142"/>
      <c r="T205" s="142"/>
      <c r="U205" s="142"/>
      <c r="V205" s="142"/>
      <c r="Z205" s="143"/>
      <c r="AA205" s="143" t="str">
        <f>IF(AND(F206=G206,H206=I206,F206="A"),"2016 - kw","")</f>
        <v/>
      </c>
      <c r="AB205" s="143" t="str">
        <f>IF(OR(B205="2017 - kw",B205="2018 - kw"),"2016 - kw","")</f>
        <v/>
      </c>
      <c r="AC205" s="143"/>
      <c r="AD205" s="143"/>
      <c r="AE205" s="143"/>
    </row>
    <row r="206" spans="1:31" ht="14.65" hidden="1">
      <c r="A206" s="142"/>
      <c r="B206" s="142"/>
      <c r="C206" s="154"/>
      <c r="D206" s="155"/>
      <c r="E206" s="156" t="s">
        <v>385</v>
      </c>
      <c r="F206" s="138"/>
      <c r="G206" s="138"/>
      <c r="H206" s="138"/>
      <c r="I206" s="138"/>
      <c r="J206" s="138"/>
      <c r="K206" s="138"/>
      <c r="L206" s="138"/>
      <c r="M206" s="138"/>
      <c r="N206" s="138"/>
      <c r="O206" s="138"/>
      <c r="P206" s="142"/>
      <c r="Q206" s="142"/>
      <c r="R206" s="142"/>
      <c r="S206" s="142"/>
      <c r="T206" s="142"/>
      <c r="U206" s="142"/>
      <c r="V206" s="142"/>
      <c r="Z206" s="143"/>
      <c r="AA206" s="143"/>
      <c r="AB206" s="143"/>
      <c r="AC206" s="143"/>
      <c r="AD206" s="143"/>
      <c r="AE206" s="143"/>
    </row>
    <row r="207" spans="1:31" ht="14.65" hidden="1">
      <c r="A207" s="142" t="str">
        <f>IF(AND(F209=G209,H209=I209,J209=K209,F209="A"),"2016 - kwh",IF(AND(F209=G209,H209=I209,J209&lt;&gt;K209,F209="A"),"2017 - kwh",IF(AND(F209=G209,H209&lt;&gt;I209,F209="A"),"2018 - kwh","N/A")))</f>
        <v>N/A</v>
      </c>
      <c r="B207" s="142" t="str">
        <f>IF(F209&lt;&gt;G209,"2018 - kwh",IF(H209&lt;&gt;I209,"2017 - kwh",IF(J209&lt;&gt;K209,"2016 - kwh","N/A")))</f>
        <v>N/A</v>
      </c>
      <c r="C207" s="148" t="s">
        <v>444</v>
      </c>
      <c r="D207" s="149"/>
      <c r="E207" s="150" t="s">
        <v>328</v>
      </c>
      <c r="F207" s="141"/>
      <c r="G207" s="141"/>
      <c r="H207" s="141"/>
      <c r="I207" s="141"/>
      <c r="J207" s="141"/>
      <c r="K207" s="141"/>
      <c r="L207" s="141"/>
      <c r="M207" s="141"/>
      <c r="N207" s="141"/>
      <c r="O207" s="141"/>
      <c r="P207" s="142"/>
      <c r="Q207" s="142"/>
      <c r="R207" s="142"/>
      <c r="S207" s="142"/>
      <c r="T207" s="142"/>
      <c r="U207" s="142"/>
      <c r="V207" s="142"/>
      <c r="Z207" s="143"/>
      <c r="AA207" s="143" t="str">
        <f>IF(AND(F209=G209,H209=I209,F209="A"),"2016 - kwh","")</f>
        <v/>
      </c>
      <c r="AB207" s="143" t="str">
        <f>IF(OR(B207="2017 - kwh",B207="2018 - kwh"),"2016 - kwh","")</f>
        <v/>
      </c>
      <c r="AC207" s="143"/>
      <c r="AD207" s="143"/>
      <c r="AE207" s="143"/>
    </row>
    <row r="208" spans="1:31" ht="14.65" hidden="1">
      <c r="A208" s="142" t="str">
        <f>IF(AND(F209=G209,H209=I209,J209=K209,F209="A"),"2016 - kw",IF(AND(F209=G209,H209=I209,J209&lt;&gt;K209,F209="A"),"2017 - kw",IF(AND(F209=G209,H209&lt;&gt;I209,F209="A"),"2018 - kw","N/A")))</f>
        <v>N/A</v>
      </c>
      <c r="B208" s="142" t="str">
        <f>IF(F209&lt;&gt;G209,"2018 - kw",IF(H209&lt;&gt;I209,"2017 - kw",IF(J209&lt;&gt;K209,"2016 - kw","N/A")))</f>
        <v>N/A</v>
      </c>
      <c r="C208" s="151"/>
      <c r="D208" s="152" t="str">
        <f>D207 &amp; "kW"</f>
        <v>kW</v>
      </c>
      <c r="E208" s="153" t="s">
        <v>384</v>
      </c>
      <c r="F208" s="141"/>
      <c r="G208" s="141"/>
      <c r="H208" s="141"/>
      <c r="I208" s="141"/>
      <c r="J208" s="141"/>
      <c r="K208" s="141"/>
      <c r="L208" s="141"/>
      <c r="M208" s="141"/>
      <c r="N208" s="141"/>
      <c r="O208" s="141"/>
      <c r="P208" s="142"/>
      <c r="Q208" s="142"/>
      <c r="R208" s="142"/>
      <c r="S208" s="142"/>
      <c r="T208" s="142"/>
      <c r="U208" s="142"/>
      <c r="V208" s="142"/>
      <c r="Z208" s="143"/>
      <c r="AA208" s="143" t="str">
        <f>IF(AND(F209=G209,H209=I209,F209="A"),"2016 - kw","")</f>
        <v/>
      </c>
      <c r="AB208" s="143" t="str">
        <f>IF(OR(B208="2017 - kw",B208="2018 - kw"),"2016 - kw","")</f>
        <v/>
      </c>
      <c r="AC208" s="143"/>
      <c r="AD208" s="143"/>
      <c r="AE208" s="143"/>
    </row>
    <row r="209" spans="1:31" ht="14.65" hidden="1">
      <c r="A209" s="142"/>
      <c r="B209" s="142"/>
      <c r="C209" s="154"/>
      <c r="D209" s="155"/>
      <c r="E209" s="156" t="s">
        <v>385</v>
      </c>
      <c r="F209" s="138"/>
      <c r="G209" s="138"/>
      <c r="H209" s="138"/>
      <c r="I209" s="138"/>
      <c r="J209" s="138"/>
      <c r="K209" s="138"/>
      <c r="L209" s="138"/>
      <c r="M209" s="138"/>
      <c r="N209" s="138"/>
      <c r="O209" s="138"/>
      <c r="P209" s="142"/>
      <c r="Q209" s="142"/>
      <c r="R209" s="142"/>
      <c r="S209" s="142"/>
      <c r="T209" s="142"/>
      <c r="U209" s="142"/>
      <c r="V209" s="142"/>
      <c r="Z209" s="143"/>
      <c r="AA209" s="143"/>
      <c r="AB209" s="143"/>
      <c r="AC209" s="143"/>
      <c r="AD209" s="143"/>
      <c r="AE209" s="143"/>
    </row>
    <row r="210" spans="1:31" ht="14.65" hidden="1">
      <c r="A210" s="142" t="str">
        <f>IF(AND(F212=G212,H212=I212,J212=K212,F212="A"),"2016 - kwh",IF(AND(F212=G212,H212=I212,J212&lt;&gt;K212,F212="A"),"2017 - kwh",IF(AND(F212=G212,H212&lt;&gt;I212,F212="A"),"2018 - kwh","N/A")))</f>
        <v>N/A</v>
      </c>
      <c r="B210" s="142" t="str">
        <f>IF(F212&lt;&gt;G212,"2018 - kwh",IF(H212&lt;&gt;I212,"2017 - kwh",IF(J212&lt;&gt;K212,"2016 - kwh","N/A")))</f>
        <v>N/A</v>
      </c>
      <c r="C210" s="148" t="s">
        <v>445</v>
      </c>
      <c r="D210" s="149"/>
      <c r="E210" s="150" t="s">
        <v>328</v>
      </c>
      <c r="F210" s="141"/>
      <c r="G210" s="141"/>
      <c r="H210" s="141"/>
      <c r="I210" s="141"/>
      <c r="J210" s="141"/>
      <c r="K210" s="141"/>
      <c r="L210" s="141"/>
      <c r="M210" s="141"/>
      <c r="N210" s="141"/>
      <c r="O210" s="141"/>
      <c r="P210" s="142"/>
      <c r="Q210" s="142"/>
      <c r="R210" s="142"/>
      <c r="S210" s="142"/>
      <c r="T210" s="142"/>
      <c r="U210" s="142"/>
      <c r="V210" s="142"/>
      <c r="Z210" s="143"/>
      <c r="AA210" s="143" t="str">
        <f>IF(AND(F212=G212,H212=I212,F212="A"),"2016 - kwh","")</f>
        <v/>
      </c>
      <c r="AB210" s="143" t="str">
        <f>IF(OR(B210="2017 - kwh",B210="2018 - kwh"),"2016 - kwh","")</f>
        <v/>
      </c>
      <c r="AC210" s="143"/>
      <c r="AD210" s="143"/>
      <c r="AE210" s="143"/>
    </row>
    <row r="211" spans="1:31" ht="14.65" hidden="1">
      <c r="A211" s="142" t="str">
        <f>IF(AND(F212=G212,H212=I212,J212=K212,F212="A"),"2016 - kw",IF(AND(F212=G212,H212=I212,J212&lt;&gt;K212,F212="A"),"2017 - kw",IF(AND(F212=G212,H212&lt;&gt;I212,F212="A"),"2018 - kw","N/A")))</f>
        <v>N/A</v>
      </c>
      <c r="B211" s="142" t="str">
        <f>IF(F212&lt;&gt;G212,"2018 - kw",IF(H212&lt;&gt;I212,"2017 - kw",IF(J212&lt;&gt;K212,"2016 - kw","N/A")))</f>
        <v>N/A</v>
      </c>
      <c r="C211" s="151"/>
      <c r="D211" s="152" t="str">
        <f>D210 &amp; "kW"</f>
        <v>kW</v>
      </c>
      <c r="E211" s="153" t="s">
        <v>384</v>
      </c>
      <c r="F211" s="141"/>
      <c r="G211" s="141"/>
      <c r="H211" s="141"/>
      <c r="I211" s="141"/>
      <c r="J211" s="141"/>
      <c r="K211" s="141"/>
      <c r="L211" s="141"/>
      <c r="M211" s="141"/>
      <c r="N211" s="141"/>
      <c r="O211" s="141"/>
      <c r="P211" s="142"/>
      <c r="Q211" s="142"/>
      <c r="R211" s="142"/>
      <c r="S211" s="142"/>
      <c r="T211" s="142"/>
      <c r="U211" s="142"/>
      <c r="V211" s="142"/>
      <c r="Z211" s="143"/>
      <c r="AA211" s="143" t="str">
        <f>IF(AND(F212=G212,H212=I212,F212="A"),"2016 - kw","")</f>
        <v/>
      </c>
      <c r="AB211" s="143" t="str">
        <f>IF(OR(B211="2017 - kw",B211="2018 - kw"),"2016 - kw","")</f>
        <v/>
      </c>
      <c r="AC211" s="143"/>
      <c r="AD211" s="143"/>
      <c r="AE211" s="143"/>
    </row>
    <row r="212" spans="1:31" ht="14.65" hidden="1">
      <c r="A212" s="142"/>
      <c r="B212" s="142"/>
      <c r="C212" s="154"/>
      <c r="D212" s="155"/>
      <c r="E212" s="156" t="s">
        <v>385</v>
      </c>
      <c r="F212" s="138"/>
      <c r="G212" s="138"/>
      <c r="H212" s="138"/>
      <c r="I212" s="138"/>
      <c r="J212" s="138"/>
      <c r="K212" s="138"/>
      <c r="L212" s="138"/>
      <c r="M212" s="138"/>
      <c r="N212" s="138"/>
      <c r="O212" s="138"/>
      <c r="P212" s="142"/>
      <c r="Q212" s="142"/>
      <c r="R212" s="142"/>
      <c r="S212" s="142"/>
      <c r="T212" s="142"/>
      <c r="U212" s="142"/>
      <c r="V212" s="142"/>
      <c r="Z212" s="143"/>
      <c r="AA212" s="143"/>
      <c r="AB212" s="143"/>
      <c r="AC212" s="143"/>
      <c r="AD212" s="143"/>
      <c r="AE212" s="143"/>
    </row>
    <row r="213" spans="1:31" ht="14.65" hidden="1">
      <c r="A213" s="142" t="str">
        <f>IF(AND(F215=G215,H215=I215,J215=K215,F215="A"),"2016 - kwh",IF(AND(F215=G215,H215=I215,J215&lt;&gt;K215,F215="A"),"2017 - kwh",IF(AND(F215=G215,H215&lt;&gt;I215,F215="A"),"2018 - kwh","N/A")))</f>
        <v>N/A</v>
      </c>
      <c r="B213" s="142" t="str">
        <f>IF(F215&lt;&gt;G215,"2018 - kwh",IF(H215&lt;&gt;I215,"2017 - kwh",IF(J215&lt;&gt;K215,"2016 - kwh","N/A")))</f>
        <v>N/A</v>
      </c>
      <c r="C213" s="148" t="s">
        <v>446</v>
      </c>
      <c r="D213" s="149"/>
      <c r="E213" s="150" t="s">
        <v>328</v>
      </c>
      <c r="F213" s="141"/>
      <c r="G213" s="141"/>
      <c r="H213" s="141"/>
      <c r="I213" s="141"/>
      <c r="J213" s="141"/>
      <c r="K213" s="141"/>
      <c r="L213" s="141"/>
      <c r="M213" s="141"/>
      <c r="N213" s="141"/>
      <c r="O213" s="141"/>
      <c r="P213" s="142"/>
      <c r="Q213" s="142"/>
      <c r="R213" s="142"/>
      <c r="S213" s="142"/>
      <c r="T213" s="142"/>
      <c r="U213" s="142"/>
      <c r="V213" s="142"/>
      <c r="Z213" s="143"/>
      <c r="AA213" s="143" t="str">
        <f>IF(AND(F215=G215,H215=I215,F215="A"),"2016 - kwh","")</f>
        <v/>
      </c>
      <c r="AB213" s="143" t="str">
        <f>IF(OR(B213="2017 - kwh",B213="2018 - kwh"),"2016 - kwh","")</f>
        <v/>
      </c>
      <c r="AC213" s="143"/>
      <c r="AD213" s="143"/>
      <c r="AE213" s="143"/>
    </row>
    <row r="214" spans="1:31" ht="14.65" hidden="1">
      <c r="A214" s="142" t="str">
        <f>IF(AND(F215=G215,H215=I215,J215=K215,F215="A"),"2016 - kw",IF(AND(F215=G215,H215=I215,J215&lt;&gt;K215,F215="A"),"2017 - kw",IF(AND(F215=G215,H215&lt;&gt;I215,F215="A"),"2018 - kw","N/A")))</f>
        <v>N/A</v>
      </c>
      <c r="B214" s="142" t="str">
        <f>IF(F215&lt;&gt;G215,"2018 - kw",IF(H215&lt;&gt;I215,"2017 - kw",IF(J215&lt;&gt;K215,"2016 - kw","N/A")))</f>
        <v>N/A</v>
      </c>
      <c r="C214" s="151"/>
      <c r="D214" s="152" t="str">
        <f>D213 &amp; "kW"</f>
        <v>kW</v>
      </c>
      <c r="E214" s="153" t="s">
        <v>384</v>
      </c>
      <c r="F214" s="141"/>
      <c r="G214" s="141"/>
      <c r="H214" s="141"/>
      <c r="I214" s="141"/>
      <c r="J214" s="141"/>
      <c r="K214" s="141"/>
      <c r="L214" s="141"/>
      <c r="M214" s="141"/>
      <c r="N214" s="141"/>
      <c r="O214" s="141"/>
      <c r="P214" s="142"/>
      <c r="Q214" s="142"/>
      <c r="R214" s="142"/>
      <c r="S214" s="142"/>
      <c r="T214" s="142"/>
      <c r="U214" s="142"/>
      <c r="V214" s="142"/>
      <c r="Z214" s="143"/>
      <c r="AA214" s="143" t="str">
        <f>IF(AND(F215=G215,H215=I215,F215="A"),"2016 - kw","")</f>
        <v/>
      </c>
      <c r="AB214" s="143" t="str">
        <f>IF(OR(B214="2017 - kw",B214="2018 - kw"),"2016 - kw","")</f>
        <v/>
      </c>
      <c r="AC214" s="143"/>
      <c r="AD214" s="143"/>
      <c r="AE214" s="143"/>
    </row>
    <row r="215" spans="1:31" ht="14.65" hidden="1">
      <c r="A215" s="142"/>
      <c r="B215" s="142"/>
      <c r="C215" s="154"/>
      <c r="D215" s="155"/>
      <c r="E215" s="156" t="s">
        <v>385</v>
      </c>
      <c r="F215" s="138"/>
      <c r="G215" s="138"/>
      <c r="H215" s="138"/>
      <c r="I215" s="138"/>
      <c r="J215" s="138"/>
      <c r="K215" s="138"/>
      <c r="L215" s="138"/>
      <c r="M215" s="138"/>
      <c r="N215" s="138"/>
      <c r="O215" s="138"/>
      <c r="P215" s="142"/>
      <c r="Q215" s="142"/>
      <c r="R215" s="142"/>
      <c r="S215" s="142"/>
      <c r="T215" s="142"/>
      <c r="U215" s="142"/>
      <c r="V215" s="142"/>
      <c r="Z215" s="143"/>
      <c r="AA215" s="143"/>
      <c r="AB215" s="143"/>
      <c r="AC215" s="143"/>
      <c r="AD215" s="143"/>
      <c r="AE215" s="143"/>
    </row>
    <row r="216" spans="1:31" ht="14.65" hidden="1">
      <c r="A216" s="142" t="str">
        <f>IF(AND(F218=G218,H218=I218,J218=K218,F218="A"),"2016 - kwh",IF(AND(F218=G218,H218=I218,J218&lt;&gt;K218,F218="A"),"2017 - kwh",IF(AND(F218=G218,H218&lt;&gt;I218,F218="A"),"2018 - kwh","N/A")))</f>
        <v>N/A</v>
      </c>
      <c r="B216" s="142" t="str">
        <f>IF(F218&lt;&gt;G218,"2018 - kwh",IF(H218&lt;&gt;I218,"2017 - kwh",IF(J218&lt;&gt;K218,"2016 - kwh","N/A")))</f>
        <v>N/A</v>
      </c>
      <c r="C216" s="148" t="s">
        <v>447</v>
      </c>
      <c r="D216" s="149"/>
      <c r="E216" s="150" t="s">
        <v>328</v>
      </c>
      <c r="F216" s="141"/>
      <c r="G216" s="141"/>
      <c r="H216" s="141"/>
      <c r="I216" s="141"/>
      <c r="J216" s="141"/>
      <c r="K216" s="141"/>
      <c r="L216" s="141"/>
      <c r="M216" s="141"/>
      <c r="N216" s="141"/>
      <c r="O216" s="141"/>
      <c r="P216" s="142"/>
      <c r="Q216" s="142"/>
      <c r="R216" s="142"/>
      <c r="S216" s="142"/>
      <c r="T216" s="142"/>
      <c r="U216" s="142"/>
      <c r="V216" s="142"/>
      <c r="Z216" s="143"/>
      <c r="AA216" s="143" t="str">
        <f>IF(AND(F218=G218,H218=I218,F218="A"),"2016 - kwh","")</f>
        <v/>
      </c>
      <c r="AB216" s="143" t="str">
        <f>IF(OR(B216="2017 - kwh",B216="2018 - kwh"),"2016 - kwh","")</f>
        <v/>
      </c>
      <c r="AC216" s="143"/>
      <c r="AD216" s="143"/>
      <c r="AE216" s="143"/>
    </row>
    <row r="217" spans="1:31" ht="14.65" hidden="1">
      <c r="A217" s="142" t="str">
        <f>IF(AND(F218=G218,H218=I218,J218=K218,F218="A"),"2016 - kw",IF(AND(F218=G218,H218=I218,J218&lt;&gt;K218,F218="A"),"2017 - kw",IF(AND(F218=G218,H218&lt;&gt;I218,F218="A"),"2018 - kw","N/A")))</f>
        <v>N/A</v>
      </c>
      <c r="B217" s="142" t="str">
        <f>IF(F218&lt;&gt;G218,"2018 - kw",IF(H218&lt;&gt;I218,"2017 - kw",IF(J218&lt;&gt;K218,"2016 - kw","N/A")))</f>
        <v>N/A</v>
      </c>
      <c r="C217" s="151"/>
      <c r="D217" s="152" t="str">
        <f>D216 &amp; "kW"</f>
        <v>kW</v>
      </c>
      <c r="E217" s="153" t="s">
        <v>384</v>
      </c>
      <c r="F217" s="141"/>
      <c r="G217" s="141"/>
      <c r="H217" s="141"/>
      <c r="I217" s="141"/>
      <c r="J217" s="141"/>
      <c r="K217" s="141"/>
      <c r="L217" s="141"/>
      <c r="M217" s="141"/>
      <c r="N217" s="141"/>
      <c r="O217" s="141"/>
      <c r="P217" s="142"/>
      <c r="Q217" s="142"/>
      <c r="R217" s="142"/>
      <c r="S217" s="142"/>
      <c r="T217" s="142"/>
      <c r="U217" s="142"/>
      <c r="V217" s="142"/>
      <c r="Z217" s="143"/>
      <c r="AA217" s="143" t="str">
        <f>IF(AND(F218=G218,H218=I218,F218="A"),"2016 - kw","")</f>
        <v/>
      </c>
      <c r="AB217" s="143" t="str">
        <f>IF(OR(B217="2017 - kw",B217="2018 - kw"),"2016 - kw","")</f>
        <v/>
      </c>
      <c r="AC217" s="143"/>
      <c r="AD217" s="143"/>
      <c r="AE217" s="143"/>
    </row>
    <row r="218" spans="1:31" ht="14.65" hidden="1">
      <c r="A218" s="142"/>
      <c r="B218" s="142"/>
      <c r="C218" s="154"/>
      <c r="D218" s="155"/>
      <c r="E218" s="156" t="s">
        <v>385</v>
      </c>
      <c r="F218" s="138"/>
      <c r="G218" s="138"/>
      <c r="H218" s="138"/>
      <c r="I218" s="138"/>
      <c r="J218" s="138"/>
      <c r="K218" s="138"/>
      <c r="L218" s="138"/>
      <c r="M218" s="138"/>
      <c r="N218" s="138"/>
      <c r="O218" s="138"/>
      <c r="P218" s="142"/>
      <c r="Q218" s="142"/>
      <c r="R218" s="142"/>
      <c r="S218" s="142"/>
      <c r="T218" s="142"/>
      <c r="U218" s="142"/>
      <c r="V218" s="142"/>
      <c r="Z218" s="143"/>
      <c r="AA218" s="143"/>
      <c r="AB218" s="143"/>
      <c r="AC218" s="143"/>
      <c r="AD218" s="143"/>
      <c r="AE218" s="143"/>
    </row>
    <row r="219" spans="1:31" ht="14.65" hidden="1">
      <c r="A219" s="142" t="str">
        <f>IF(AND(F221=G221,H221=I221,J221=K221,F221="A"),"2016 - kwh",IF(AND(F221=G221,H221=I221,J221&lt;&gt;K221,F221="A"),"2017 - kwh",IF(AND(F221=G221,H221&lt;&gt;I221,F221="A"),"2018 - kwh","N/A")))</f>
        <v>N/A</v>
      </c>
      <c r="B219" s="142" t="str">
        <f>IF(F221&lt;&gt;G221,"2018 - kwh",IF(H221&lt;&gt;I221,"2017 - kwh",IF(J221&lt;&gt;K221,"2016 - kwh","N/A")))</f>
        <v>N/A</v>
      </c>
      <c r="C219" s="148" t="s">
        <v>448</v>
      </c>
      <c r="D219" s="149"/>
      <c r="E219" s="150" t="s">
        <v>328</v>
      </c>
      <c r="F219" s="141"/>
      <c r="G219" s="141"/>
      <c r="H219" s="141"/>
      <c r="I219" s="141"/>
      <c r="J219" s="141"/>
      <c r="K219" s="141"/>
      <c r="L219" s="141"/>
      <c r="M219" s="141"/>
      <c r="N219" s="141"/>
      <c r="O219" s="141"/>
      <c r="P219" s="142"/>
      <c r="Q219" s="142"/>
      <c r="R219" s="142"/>
      <c r="S219" s="142"/>
      <c r="T219" s="142"/>
      <c r="U219" s="142"/>
      <c r="V219" s="142"/>
      <c r="Z219" s="143"/>
      <c r="AA219" s="143" t="str">
        <f>IF(AND(F221=G221,H221=I221,F221="A"),"2016 - kwh","")</f>
        <v/>
      </c>
      <c r="AB219" s="143" t="str">
        <f>IF(OR(B219="2017 - kwh",B219="2018 - kwh"),"2016 - kwh","")</f>
        <v/>
      </c>
      <c r="AC219" s="143"/>
      <c r="AD219" s="143"/>
      <c r="AE219" s="143"/>
    </row>
    <row r="220" spans="1:31" ht="14.65" hidden="1">
      <c r="A220" s="142" t="str">
        <f>IF(AND(F221=G221,H221=I221,J221=K221,F221="A"),"2016 - kw",IF(AND(F221=G221,H221=I221,J221&lt;&gt;K221,F221="A"),"2017 - kw",IF(AND(F221=G221,H221&lt;&gt;I221,F221="A"),"2018 - kw","N/A")))</f>
        <v>N/A</v>
      </c>
      <c r="B220" s="142" t="str">
        <f>IF(F221&lt;&gt;G221,"2018 - kw",IF(H221&lt;&gt;I221,"2017 - kw",IF(J221&lt;&gt;K221,"2016 - kw","N/A")))</f>
        <v>N/A</v>
      </c>
      <c r="C220" s="151"/>
      <c r="D220" s="152" t="str">
        <f>D219 &amp; "kW"</f>
        <v>kW</v>
      </c>
      <c r="E220" s="153" t="s">
        <v>384</v>
      </c>
      <c r="F220" s="141"/>
      <c r="G220" s="141"/>
      <c r="H220" s="141"/>
      <c r="I220" s="141"/>
      <c r="J220" s="141"/>
      <c r="K220" s="141"/>
      <c r="L220" s="141"/>
      <c r="M220" s="141"/>
      <c r="N220" s="141"/>
      <c r="O220" s="141"/>
      <c r="P220" s="142"/>
      <c r="Q220" s="142"/>
      <c r="R220" s="142"/>
      <c r="S220" s="142"/>
      <c r="T220" s="142"/>
      <c r="U220" s="142"/>
      <c r="V220" s="142"/>
      <c r="Z220" s="143"/>
      <c r="AA220" s="143" t="str">
        <f>IF(AND(F221=G221,H221=I221,F221="A"),"2016 - kw","")</f>
        <v/>
      </c>
      <c r="AB220" s="143" t="str">
        <f>IF(OR(B220="2017 - kw",B220="2018 - kw"),"2016 - kw","")</f>
        <v/>
      </c>
      <c r="AC220" s="143"/>
      <c r="AD220" s="143"/>
      <c r="AE220" s="143"/>
    </row>
    <row r="221" spans="1:31" ht="14.65" hidden="1">
      <c r="A221" s="142"/>
      <c r="B221" s="142"/>
      <c r="C221" s="154"/>
      <c r="D221" s="155"/>
      <c r="E221" s="156" t="s">
        <v>385</v>
      </c>
      <c r="F221" s="138"/>
      <c r="G221" s="138"/>
      <c r="H221" s="138"/>
      <c r="I221" s="138"/>
      <c r="J221" s="138"/>
      <c r="K221" s="138"/>
      <c r="L221" s="138"/>
      <c r="M221" s="138"/>
      <c r="N221" s="138"/>
      <c r="O221" s="138"/>
      <c r="P221" s="142"/>
      <c r="Q221" s="142"/>
      <c r="R221" s="142"/>
      <c r="S221" s="142"/>
      <c r="T221" s="142"/>
      <c r="U221" s="142"/>
      <c r="V221" s="142"/>
      <c r="Z221" s="143"/>
      <c r="AA221" s="143"/>
      <c r="AB221" s="143"/>
      <c r="AC221" s="143"/>
      <c r="AD221" s="143"/>
      <c r="AE221" s="143"/>
    </row>
    <row r="222" spans="1:31" ht="14.65" hidden="1">
      <c r="A222" s="142" t="str">
        <f>IF(AND(F224=G224,H224=I224,J224=K224,F224="A"),"2016 - kwh",IF(AND(F224=G224,H224=I224,J224&lt;&gt;K224,F224="A"),"2017 - kwh",IF(AND(F224=G224,H224&lt;&gt;I224,F224="A"),"2018 - kwh","N/A")))</f>
        <v>N/A</v>
      </c>
      <c r="B222" s="142" t="str">
        <f>IF(F224&lt;&gt;G224,"2018 - kwh",IF(H224&lt;&gt;I224,"2017 - kwh",IF(J224&lt;&gt;K224,"2016 - kwh","N/A")))</f>
        <v>N/A</v>
      </c>
      <c r="C222" s="148" t="s">
        <v>449</v>
      </c>
      <c r="D222" s="149"/>
      <c r="E222" s="150" t="s">
        <v>328</v>
      </c>
      <c r="F222" s="141"/>
      <c r="G222" s="141"/>
      <c r="H222" s="141"/>
      <c r="I222" s="141"/>
      <c r="J222" s="141"/>
      <c r="K222" s="141"/>
      <c r="L222" s="141"/>
      <c r="M222" s="141"/>
      <c r="N222" s="141"/>
      <c r="O222" s="141"/>
      <c r="P222" s="142"/>
      <c r="Q222" s="142"/>
      <c r="R222" s="142"/>
      <c r="S222" s="142"/>
      <c r="T222" s="142"/>
      <c r="U222" s="142"/>
      <c r="V222" s="142"/>
      <c r="Z222" s="143"/>
      <c r="AA222" s="143" t="str">
        <f>IF(AND(F224=G224,H224=I224,F224="A"),"2016 - kwh","")</f>
        <v/>
      </c>
      <c r="AB222" s="143" t="str">
        <f>IF(OR(B222="2017 - kwh",B222="2018 - kwh"),"2016 - kwh","")</f>
        <v/>
      </c>
      <c r="AC222" s="143"/>
      <c r="AD222" s="143"/>
      <c r="AE222" s="143"/>
    </row>
    <row r="223" spans="1:31" ht="14.65" hidden="1">
      <c r="A223" s="142" t="str">
        <f>IF(AND(F224=G224,H224=I224,J224=K224,F224="A"),"2016 - kw",IF(AND(F224=G224,H224=I224,J224&lt;&gt;K224,F224="A"),"2017 - kw",IF(AND(F224=G224,H224&lt;&gt;I224,F224="A"),"2018 - kw","N/A")))</f>
        <v>N/A</v>
      </c>
      <c r="B223" s="142" t="str">
        <f>IF(F224&lt;&gt;G224,"2018 - kw",IF(H224&lt;&gt;I224,"2017 - kw",IF(J224&lt;&gt;K224,"2016 - kw","N/A")))</f>
        <v>N/A</v>
      </c>
      <c r="C223" s="151"/>
      <c r="D223" s="152" t="str">
        <f>D222 &amp; "kW"</f>
        <v>kW</v>
      </c>
      <c r="E223" s="153" t="s">
        <v>384</v>
      </c>
      <c r="F223" s="141"/>
      <c r="G223" s="141"/>
      <c r="H223" s="141"/>
      <c r="I223" s="141"/>
      <c r="J223" s="141"/>
      <c r="K223" s="141"/>
      <c r="L223" s="141"/>
      <c r="M223" s="141"/>
      <c r="N223" s="141"/>
      <c r="O223" s="141"/>
      <c r="P223" s="142"/>
      <c r="Q223" s="142"/>
      <c r="R223" s="142"/>
      <c r="S223" s="142"/>
      <c r="T223" s="142"/>
      <c r="U223" s="142"/>
      <c r="V223" s="142"/>
      <c r="Z223" s="143"/>
      <c r="AA223" s="143" t="str">
        <f>IF(AND(F224=G224,H224=I224,F224="A"),"2016 - kw","")</f>
        <v/>
      </c>
      <c r="AB223" s="143" t="str">
        <f>IF(OR(B223="2017 - kw",B223="2018 - kw"),"2016 - kw","")</f>
        <v/>
      </c>
      <c r="AC223" s="143"/>
      <c r="AD223" s="143"/>
      <c r="AE223" s="143"/>
    </row>
    <row r="224" spans="1:31" ht="14.65" hidden="1">
      <c r="A224" s="142"/>
      <c r="B224" s="142"/>
      <c r="C224" s="154"/>
      <c r="D224" s="155"/>
      <c r="E224" s="156" t="s">
        <v>385</v>
      </c>
      <c r="F224" s="138"/>
      <c r="G224" s="138"/>
      <c r="H224" s="138"/>
      <c r="I224" s="138"/>
      <c r="J224" s="138"/>
      <c r="K224" s="138"/>
      <c r="L224" s="138"/>
      <c r="M224" s="138"/>
      <c r="N224" s="138"/>
      <c r="O224" s="138"/>
      <c r="P224" s="142"/>
      <c r="Q224" s="142"/>
      <c r="R224" s="142"/>
      <c r="S224" s="142"/>
      <c r="T224" s="142"/>
      <c r="U224" s="142"/>
      <c r="V224" s="142"/>
      <c r="Z224" s="143"/>
      <c r="AA224" s="143"/>
      <c r="AB224" s="143"/>
      <c r="AC224" s="143"/>
      <c r="AD224" s="143"/>
      <c r="AE224" s="143"/>
    </row>
    <row r="225" spans="1:31" ht="14.65" hidden="1">
      <c r="A225" s="142" t="str">
        <f>IF(AND(F227=G227,H227=I227,J227=K227,F227="A"),"2016 - kwh",IF(AND(F227=G227,H227=I227,J227&lt;&gt;K227,F227="A"),"2017 - kwh",IF(AND(F227=G227,H227&lt;&gt;I227,F227="A"),"2018 - kwh","N/A")))</f>
        <v>N/A</v>
      </c>
      <c r="B225" s="142" t="str">
        <f>IF(F227&lt;&gt;G227,"2018 - kwh",IF(H227&lt;&gt;I227,"2017 - kwh",IF(J227&lt;&gt;K227,"2016 - kwh","N/A")))</f>
        <v>N/A</v>
      </c>
      <c r="C225" s="148" t="s">
        <v>450</v>
      </c>
      <c r="D225" s="149"/>
      <c r="E225" s="150" t="s">
        <v>328</v>
      </c>
      <c r="F225" s="141"/>
      <c r="G225" s="141"/>
      <c r="H225" s="141"/>
      <c r="I225" s="141"/>
      <c r="J225" s="141"/>
      <c r="K225" s="141"/>
      <c r="L225" s="141"/>
      <c r="M225" s="141"/>
      <c r="N225" s="141"/>
      <c r="O225" s="141"/>
      <c r="P225" s="142"/>
      <c r="Q225" s="142"/>
      <c r="R225" s="142"/>
      <c r="S225" s="142"/>
      <c r="T225" s="142"/>
      <c r="U225" s="142"/>
      <c r="V225" s="142"/>
      <c r="Z225" s="143"/>
      <c r="AA225" s="143" t="str">
        <f>IF(AND(F227=G227,H227=I227,F227="A"),"2016 - kwh","")</f>
        <v/>
      </c>
      <c r="AB225" s="143" t="str">
        <f>IF(OR(B225="2017 - kwh",B225="2018 - kwh"),"2016 - kwh","")</f>
        <v/>
      </c>
      <c r="AC225" s="143"/>
      <c r="AD225" s="143"/>
      <c r="AE225" s="143"/>
    </row>
    <row r="226" spans="1:31" ht="14.65" hidden="1">
      <c r="A226" s="142" t="str">
        <f>IF(AND(F227=G227,H227=I227,J227=K227,F227="A"),"2016 - kw",IF(AND(F227=G227,H227=I227,J227&lt;&gt;K227,F227="A"),"2017 - kw",IF(AND(F227=G227,H227&lt;&gt;I227,F227="A"),"2018 - kw","N/A")))</f>
        <v>N/A</v>
      </c>
      <c r="B226" s="142" t="str">
        <f>IF(F227&lt;&gt;G227,"2018 - kw",IF(H227&lt;&gt;I227,"2017 - kw",IF(J227&lt;&gt;K227,"2016 - kw","N/A")))</f>
        <v>N/A</v>
      </c>
      <c r="C226" s="151"/>
      <c r="D226" s="152" t="str">
        <f>D225 &amp; "kW"</f>
        <v>kW</v>
      </c>
      <c r="E226" s="153" t="s">
        <v>384</v>
      </c>
      <c r="F226" s="141"/>
      <c r="G226" s="141"/>
      <c r="H226" s="141"/>
      <c r="I226" s="141"/>
      <c r="J226" s="141"/>
      <c r="K226" s="141"/>
      <c r="L226" s="141"/>
      <c r="M226" s="141"/>
      <c r="N226" s="141"/>
      <c r="O226" s="141"/>
      <c r="P226" s="142"/>
      <c r="Q226" s="142"/>
      <c r="R226" s="142"/>
      <c r="S226" s="142"/>
      <c r="T226" s="142"/>
      <c r="U226" s="142"/>
      <c r="V226" s="142"/>
      <c r="Z226" s="143"/>
      <c r="AA226" s="143" t="str">
        <f>IF(AND(F227=G227,H227=I227,F227="A"),"2016 - kw","")</f>
        <v/>
      </c>
      <c r="AB226" s="143" t="str">
        <f>IF(OR(B226="2017 - kw",B226="2018 - kw"),"2016 - kw","")</f>
        <v/>
      </c>
      <c r="AC226" s="143"/>
      <c r="AD226" s="143"/>
      <c r="AE226" s="143"/>
    </row>
    <row r="227" spans="1:31" ht="14.65" hidden="1">
      <c r="A227" s="142"/>
      <c r="B227" s="142"/>
      <c r="C227" s="154"/>
      <c r="D227" s="155"/>
      <c r="E227" s="156" t="s">
        <v>385</v>
      </c>
      <c r="F227" s="138"/>
      <c r="G227" s="138"/>
      <c r="H227" s="138"/>
      <c r="I227" s="138"/>
      <c r="J227" s="138"/>
      <c r="K227" s="138"/>
      <c r="L227" s="138"/>
      <c r="M227" s="138"/>
      <c r="N227" s="138"/>
      <c r="O227" s="138"/>
      <c r="P227" s="142"/>
      <c r="Q227" s="142"/>
      <c r="R227" s="142"/>
      <c r="S227" s="142"/>
      <c r="T227" s="142"/>
      <c r="U227" s="142"/>
      <c r="V227" s="142"/>
      <c r="Z227" s="143"/>
      <c r="AA227" s="143"/>
      <c r="AB227" s="143"/>
      <c r="AC227" s="143"/>
      <c r="AD227" s="143"/>
      <c r="AE227" s="143"/>
    </row>
    <row r="228" spans="1:31" ht="14.65" hidden="1">
      <c r="A228" s="142" t="str">
        <f>IF(AND(F230=G230,H230=I230,J230=K230,F230="A"),"2016 - kwh",IF(AND(F230=G230,H230=I230,J230&lt;&gt;K230,F230="A"),"2017 - kwh",IF(AND(F230=G230,H230&lt;&gt;I230,F230="A"),"2018 - kwh","N/A")))</f>
        <v>N/A</v>
      </c>
      <c r="B228" s="142" t="str">
        <f>IF(F230&lt;&gt;G230,"2018 - kwh",IF(H230&lt;&gt;I230,"2017 - kwh",IF(J230&lt;&gt;K230,"2016 - kwh","N/A")))</f>
        <v>N/A</v>
      </c>
      <c r="C228" s="148" t="s">
        <v>451</v>
      </c>
      <c r="D228" s="149"/>
      <c r="E228" s="150" t="s">
        <v>328</v>
      </c>
      <c r="F228" s="141"/>
      <c r="G228" s="141"/>
      <c r="H228" s="141"/>
      <c r="I228" s="141"/>
      <c r="J228" s="141"/>
      <c r="K228" s="141"/>
      <c r="L228" s="141"/>
      <c r="M228" s="141"/>
      <c r="N228" s="141"/>
      <c r="O228" s="141"/>
      <c r="P228" s="142"/>
      <c r="Q228" s="142"/>
      <c r="R228" s="142"/>
      <c r="S228" s="142"/>
      <c r="T228" s="142"/>
      <c r="U228" s="142"/>
      <c r="V228" s="142"/>
      <c r="Z228" s="143"/>
      <c r="AA228" s="143" t="str">
        <f>IF(AND(F230=G230,H230=I230,F230="A"),"2016 - kwh","")</f>
        <v/>
      </c>
      <c r="AB228" s="143" t="str">
        <f>IF(OR(B228="2017 - kwh",B228="2018 - kwh"),"2016 - kwh","")</f>
        <v/>
      </c>
      <c r="AC228" s="143"/>
      <c r="AD228" s="143"/>
      <c r="AE228" s="143"/>
    </row>
    <row r="229" spans="1:31" ht="14.65" hidden="1">
      <c r="A229" s="142" t="str">
        <f>IF(AND(F230=G230,H230=I230,J230=K230,F230="A"),"2016 - kw",IF(AND(F230=G230,H230=I230,J230&lt;&gt;K230,F230="A"),"2017 - kw",IF(AND(F230=G230,H230&lt;&gt;I230,F230="A"),"2018 - kw","N/A")))</f>
        <v>N/A</v>
      </c>
      <c r="B229" s="142" t="str">
        <f>IF(F230&lt;&gt;G230,"2018 - kw",IF(H230&lt;&gt;I230,"2017 - kw",IF(J230&lt;&gt;K230,"2016 - kw","N/A")))</f>
        <v>N/A</v>
      </c>
      <c r="C229" s="151"/>
      <c r="D229" s="152" t="str">
        <f>D228 &amp; "kW"</f>
        <v>kW</v>
      </c>
      <c r="E229" s="153" t="s">
        <v>384</v>
      </c>
      <c r="F229" s="141"/>
      <c r="G229" s="141"/>
      <c r="H229" s="141"/>
      <c r="I229" s="141"/>
      <c r="J229" s="141"/>
      <c r="K229" s="141"/>
      <c r="L229" s="141"/>
      <c r="M229" s="141"/>
      <c r="N229" s="141"/>
      <c r="O229" s="141"/>
      <c r="P229" s="142"/>
      <c r="Q229" s="142"/>
      <c r="R229" s="142"/>
      <c r="S229" s="142"/>
      <c r="T229" s="142"/>
      <c r="U229" s="142"/>
      <c r="V229" s="142"/>
      <c r="Z229" s="143"/>
      <c r="AA229" s="143" t="str">
        <f>IF(AND(F230=G230,H230=I230,F230="A"),"2016 - kw","")</f>
        <v/>
      </c>
      <c r="AB229" s="143" t="str">
        <f>IF(OR(B229="2017 - kw",B229="2018 - kw"),"2016 - kw","")</f>
        <v/>
      </c>
      <c r="AC229" s="143"/>
      <c r="AD229" s="143"/>
      <c r="AE229" s="143"/>
    </row>
    <row r="230" spans="1:31" ht="14.65" hidden="1">
      <c r="A230" s="142"/>
      <c r="B230" s="142"/>
      <c r="C230" s="154"/>
      <c r="D230" s="155"/>
      <c r="E230" s="156" t="s">
        <v>385</v>
      </c>
      <c r="F230" s="138"/>
      <c r="G230" s="138"/>
      <c r="H230" s="138"/>
      <c r="I230" s="138"/>
      <c r="J230" s="138"/>
      <c r="K230" s="138"/>
      <c r="L230" s="138"/>
      <c r="M230" s="138"/>
      <c r="N230" s="138"/>
      <c r="O230" s="138"/>
      <c r="P230" s="142"/>
      <c r="Q230" s="142"/>
      <c r="R230" s="142"/>
      <c r="S230" s="142"/>
      <c r="T230" s="142"/>
      <c r="U230" s="142"/>
      <c r="V230" s="142"/>
      <c r="Z230" s="143"/>
      <c r="AA230" s="143"/>
      <c r="AB230" s="143"/>
      <c r="AC230" s="143"/>
      <c r="AD230" s="143"/>
      <c r="AE230" s="143"/>
    </row>
    <row r="231" spans="1:31" ht="14.65" hidden="1">
      <c r="A231" s="142" t="str">
        <f>IF(AND(F233=G233,H233=I233,J233=K233,F233="A"),"2016 - kwh",IF(AND(F233=G233,H233=I233,J233&lt;&gt;K233,F233="A"),"2017 - kwh",IF(AND(F233=G233,H233&lt;&gt;I233,F233="A"),"2018 - kwh","N/A")))</f>
        <v>N/A</v>
      </c>
      <c r="B231" s="142" t="str">
        <f>IF(F233&lt;&gt;G233,"2018 - kwh",IF(H233&lt;&gt;I233,"2017 - kwh",IF(J233&lt;&gt;K233,"2016 - kwh","N/A")))</f>
        <v>N/A</v>
      </c>
      <c r="C231" s="148" t="s">
        <v>452</v>
      </c>
      <c r="D231" s="149"/>
      <c r="E231" s="150" t="s">
        <v>328</v>
      </c>
      <c r="F231" s="141"/>
      <c r="G231" s="141"/>
      <c r="H231" s="141"/>
      <c r="I231" s="141"/>
      <c r="J231" s="141"/>
      <c r="K231" s="141"/>
      <c r="L231" s="141"/>
      <c r="M231" s="141"/>
      <c r="N231" s="141"/>
      <c r="O231" s="141"/>
      <c r="P231" s="142"/>
      <c r="Q231" s="142"/>
      <c r="R231" s="142"/>
      <c r="S231" s="142"/>
      <c r="T231" s="142"/>
      <c r="U231" s="142"/>
      <c r="V231" s="142"/>
      <c r="Z231" s="143"/>
      <c r="AA231" s="143" t="str">
        <f>IF(AND(F233=G233,H233=I233,F233="A"),"2016 - kwh","")</f>
        <v/>
      </c>
      <c r="AB231" s="143" t="str">
        <f>IF(OR(B231="2017 - kwh",B231="2018 - kwh"),"2016 - kwh","")</f>
        <v/>
      </c>
      <c r="AC231" s="143"/>
      <c r="AD231" s="143"/>
      <c r="AE231" s="143"/>
    </row>
    <row r="232" spans="1:31" ht="14.65" hidden="1">
      <c r="A232" s="142" t="str">
        <f>IF(AND(F233=G233,H233=I233,J233=K233,F233="A"),"2016 - kw",IF(AND(F233=G233,H233=I233,J233&lt;&gt;K233,F233="A"),"2017 - kw",IF(AND(F233=G233,H233&lt;&gt;I233,F233="A"),"2018 - kw","N/A")))</f>
        <v>N/A</v>
      </c>
      <c r="B232" s="142" t="str">
        <f>IF(F233&lt;&gt;G233,"2018 - kw",IF(H233&lt;&gt;I233,"2017 - kw",IF(J233&lt;&gt;K233,"2016 - kw","N/A")))</f>
        <v>N/A</v>
      </c>
      <c r="C232" s="151"/>
      <c r="D232" s="152" t="str">
        <f>D231 &amp; "kW"</f>
        <v>kW</v>
      </c>
      <c r="E232" s="153" t="s">
        <v>384</v>
      </c>
      <c r="F232" s="141"/>
      <c r="G232" s="141"/>
      <c r="H232" s="141"/>
      <c r="I232" s="141"/>
      <c r="J232" s="141"/>
      <c r="K232" s="141"/>
      <c r="L232" s="141"/>
      <c r="M232" s="141"/>
      <c r="N232" s="141"/>
      <c r="O232" s="141"/>
      <c r="P232" s="142"/>
      <c r="Q232" s="142"/>
      <c r="R232" s="142"/>
      <c r="S232" s="142"/>
      <c r="T232" s="142"/>
      <c r="U232" s="142"/>
      <c r="V232" s="142"/>
      <c r="Z232" s="143"/>
      <c r="AA232" s="143" t="str">
        <f>IF(AND(F233=G233,H233=I233,F233="A"),"2016 - kw","")</f>
        <v/>
      </c>
      <c r="AB232" s="143" t="str">
        <f>IF(OR(B232="2017 - kw",B232="2018 - kw"),"2016 - kw","")</f>
        <v/>
      </c>
      <c r="AC232" s="143"/>
      <c r="AD232" s="143"/>
      <c r="AE232" s="143"/>
    </row>
    <row r="233" spans="1:31" ht="14.65" hidden="1">
      <c r="A233" s="142"/>
      <c r="B233" s="142"/>
      <c r="C233" s="154"/>
      <c r="D233" s="155"/>
      <c r="E233" s="156" t="s">
        <v>385</v>
      </c>
      <c r="F233" s="138"/>
      <c r="G233" s="138"/>
      <c r="H233" s="138"/>
      <c r="I233" s="138"/>
      <c r="J233" s="138"/>
      <c r="K233" s="138"/>
      <c r="L233" s="138"/>
      <c r="M233" s="138"/>
      <c r="N233" s="138"/>
      <c r="O233" s="138"/>
      <c r="P233" s="142"/>
      <c r="Q233" s="142"/>
      <c r="R233" s="142"/>
      <c r="S233" s="142"/>
      <c r="T233" s="142"/>
      <c r="U233" s="142"/>
      <c r="V233" s="142"/>
      <c r="Z233" s="143"/>
      <c r="AA233" s="143"/>
      <c r="AB233" s="143"/>
      <c r="AC233" s="143"/>
      <c r="AD233" s="143"/>
      <c r="AE233" s="143"/>
    </row>
    <row r="234" spans="1:31" ht="14.65" hidden="1">
      <c r="A234" s="142" t="str">
        <f>IF(AND(F236=G236,H236=I236,J236=K236,F236="A"),"2016 - kwh",IF(AND(F236=G236,H236=I236,J236&lt;&gt;K236,F236="A"),"2017 - kwh",IF(AND(F236=G236,H236&lt;&gt;I236,F236="A"),"2018 - kwh","N/A")))</f>
        <v>N/A</v>
      </c>
      <c r="B234" s="142" t="str">
        <f>IF(F236&lt;&gt;G236,"2018 - kwh",IF(H236&lt;&gt;I236,"2017 - kwh",IF(J236&lt;&gt;K236,"2016 - kwh","N/A")))</f>
        <v>N/A</v>
      </c>
      <c r="C234" s="148" t="s">
        <v>453</v>
      </c>
      <c r="D234" s="149"/>
      <c r="E234" s="150" t="s">
        <v>328</v>
      </c>
      <c r="F234" s="141"/>
      <c r="G234" s="141"/>
      <c r="H234" s="141"/>
      <c r="I234" s="141"/>
      <c r="J234" s="141"/>
      <c r="K234" s="141"/>
      <c r="L234" s="141"/>
      <c r="M234" s="141"/>
      <c r="N234" s="141"/>
      <c r="O234" s="141"/>
      <c r="P234" s="142"/>
      <c r="Q234" s="142"/>
      <c r="R234" s="142"/>
      <c r="S234" s="142"/>
      <c r="T234" s="142"/>
      <c r="U234" s="142"/>
      <c r="V234" s="142"/>
      <c r="Z234" s="143"/>
      <c r="AA234" s="143" t="str">
        <f>IF(AND(F236=G236,H236=I236,F236="A"),"2016 - kwh","")</f>
        <v/>
      </c>
      <c r="AB234" s="143" t="str">
        <f>IF(OR(B234="2017 - kwh",B234="2018 - kwh"),"2016 - kwh","")</f>
        <v/>
      </c>
      <c r="AC234" s="143"/>
      <c r="AD234" s="143"/>
      <c r="AE234" s="143"/>
    </row>
    <row r="235" spans="1:31" ht="14.65" hidden="1">
      <c r="A235" s="142" t="str">
        <f>IF(AND(F236=G236,H236=I236,J236=K236,F236="A"),"2016 - kw",IF(AND(F236=G236,H236=I236,J236&lt;&gt;K236,F236="A"),"2017 - kw",IF(AND(F236=G236,H236&lt;&gt;I236,F236="A"),"2018 - kw","N/A")))</f>
        <v>N/A</v>
      </c>
      <c r="B235" s="142" t="str">
        <f>IF(F236&lt;&gt;G236,"2018 - kw",IF(H236&lt;&gt;I236,"2017 - kw",IF(J236&lt;&gt;K236,"2016 - kw","N/A")))</f>
        <v>N/A</v>
      </c>
      <c r="C235" s="151"/>
      <c r="D235" s="152" t="str">
        <f>D234 &amp; "kW"</f>
        <v>kW</v>
      </c>
      <c r="E235" s="153" t="s">
        <v>384</v>
      </c>
      <c r="F235" s="141"/>
      <c r="G235" s="141"/>
      <c r="H235" s="141"/>
      <c r="I235" s="141"/>
      <c r="J235" s="141"/>
      <c r="K235" s="141"/>
      <c r="L235" s="141"/>
      <c r="M235" s="141"/>
      <c r="N235" s="141"/>
      <c r="O235" s="141"/>
      <c r="P235" s="142"/>
      <c r="Q235" s="142"/>
      <c r="R235" s="142"/>
      <c r="S235" s="142"/>
      <c r="T235" s="142"/>
      <c r="U235" s="142"/>
      <c r="V235" s="142"/>
      <c r="Z235" s="143"/>
      <c r="AA235" s="143" t="str">
        <f>IF(AND(F236=G236,H236=I236,F236="A"),"2016 - kw","")</f>
        <v/>
      </c>
      <c r="AB235" s="143" t="str">
        <f>IF(OR(B235="2017 - kw",B235="2018 - kw"),"2016 - kw","")</f>
        <v/>
      </c>
      <c r="AC235" s="143"/>
      <c r="AD235" s="143"/>
      <c r="AE235" s="143"/>
    </row>
    <row r="236" spans="1:31" ht="14.65" hidden="1">
      <c r="A236" s="142"/>
      <c r="B236" s="142"/>
      <c r="C236" s="154"/>
      <c r="D236" s="155"/>
      <c r="E236" s="156" t="s">
        <v>385</v>
      </c>
      <c r="F236" s="138"/>
      <c r="G236" s="138"/>
      <c r="H236" s="138"/>
      <c r="I236" s="138"/>
      <c r="J236" s="138"/>
      <c r="K236" s="138"/>
      <c r="L236" s="138"/>
      <c r="M236" s="138"/>
      <c r="N236" s="138"/>
      <c r="O236" s="138"/>
      <c r="P236" s="142"/>
      <c r="Q236" s="142"/>
      <c r="R236" s="142"/>
      <c r="S236" s="142"/>
      <c r="T236" s="142"/>
      <c r="U236" s="142"/>
      <c r="V236" s="142"/>
      <c r="Z236" s="143"/>
      <c r="AA236" s="143"/>
      <c r="AB236" s="143"/>
      <c r="AC236" s="143"/>
      <c r="AD236" s="143"/>
      <c r="AE236" s="143"/>
    </row>
    <row r="237" spans="1:31" ht="14.65" hidden="1">
      <c r="A237" s="142" t="str">
        <f>IF(AND(F239=G239,H239=I239,J239=K239,F239="A"),"2016 - kwh",IF(AND(F239=G239,H239=I239,J239&lt;&gt;K239,F239="A"),"2017 - kwh",IF(AND(F239=G239,H239&lt;&gt;I239,F239="A"),"2018 - kwh","N/A")))</f>
        <v>N/A</v>
      </c>
      <c r="B237" s="142" t="str">
        <f>IF(F239&lt;&gt;G239,"2018 - kwh",IF(H239&lt;&gt;I239,"2017 - kwh",IF(J239&lt;&gt;K239,"2016 - kwh","N/A")))</f>
        <v>N/A</v>
      </c>
      <c r="C237" s="148" t="s">
        <v>454</v>
      </c>
      <c r="D237" s="149"/>
      <c r="E237" s="150" t="s">
        <v>328</v>
      </c>
      <c r="F237" s="141"/>
      <c r="G237" s="141"/>
      <c r="H237" s="141"/>
      <c r="I237" s="141"/>
      <c r="J237" s="141"/>
      <c r="K237" s="141"/>
      <c r="L237" s="141"/>
      <c r="M237" s="141"/>
      <c r="N237" s="141"/>
      <c r="O237" s="141"/>
      <c r="P237" s="142"/>
      <c r="Q237" s="142"/>
      <c r="R237" s="142"/>
      <c r="S237" s="142"/>
      <c r="T237" s="142"/>
      <c r="U237" s="142"/>
      <c r="V237" s="142"/>
      <c r="Z237" s="143"/>
      <c r="AA237" s="143" t="str">
        <f>IF(AND(F239=G239,H239=I239,F239="A"),"2016 - kwh","")</f>
        <v/>
      </c>
      <c r="AB237" s="143" t="str">
        <f>IF(OR(B237="2017 - kwh",B237="2018 - kwh"),"2016 - kwh","")</f>
        <v/>
      </c>
      <c r="AC237" s="143"/>
      <c r="AD237" s="143"/>
      <c r="AE237" s="143"/>
    </row>
    <row r="238" spans="1:31" ht="14.65" hidden="1">
      <c r="A238" s="142" t="str">
        <f>IF(AND(F239=G239,H239=I239,J239=K239,F239="A"),"2016 - kw",IF(AND(F239=G239,H239=I239,J239&lt;&gt;K239,F239="A"),"2017 - kw",IF(AND(F239=G239,H239&lt;&gt;I239,F239="A"),"2018 - kw","N/A")))</f>
        <v>N/A</v>
      </c>
      <c r="B238" s="142" t="str">
        <f>IF(F239&lt;&gt;G239,"2018 - kw",IF(H239&lt;&gt;I239,"2017 - kw",IF(J239&lt;&gt;K239,"2016 - kw","N/A")))</f>
        <v>N/A</v>
      </c>
      <c r="C238" s="151"/>
      <c r="D238" s="152" t="str">
        <f>D237 &amp; "kW"</f>
        <v>kW</v>
      </c>
      <c r="E238" s="153" t="s">
        <v>384</v>
      </c>
      <c r="F238" s="141"/>
      <c r="G238" s="141"/>
      <c r="H238" s="141"/>
      <c r="I238" s="141"/>
      <c r="J238" s="141"/>
      <c r="K238" s="141"/>
      <c r="L238" s="141"/>
      <c r="M238" s="141"/>
      <c r="N238" s="141"/>
      <c r="O238" s="141"/>
      <c r="P238" s="142"/>
      <c r="Q238" s="142"/>
      <c r="R238" s="142"/>
      <c r="S238" s="142"/>
      <c r="T238" s="142"/>
      <c r="U238" s="142"/>
      <c r="V238" s="142"/>
      <c r="Z238" s="143"/>
      <c r="AA238" s="143" t="str">
        <f>IF(AND(F239=G239,H239=I239,F239="A"),"2016 - kw","")</f>
        <v/>
      </c>
      <c r="AB238" s="143" t="str">
        <f>IF(OR(B238="2017 - kw",B238="2018 - kw"),"2016 - kw","")</f>
        <v/>
      </c>
      <c r="AC238" s="143"/>
      <c r="AD238" s="143"/>
      <c r="AE238" s="143"/>
    </row>
    <row r="239" spans="1:31" ht="14.65" hidden="1">
      <c r="A239" s="142"/>
      <c r="B239" s="142"/>
      <c r="C239" s="154"/>
      <c r="D239" s="155"/>
      <c r="E239" s="156" t="s">
        <v>385</v>
      </c>
      <c r="F239" s="138"/>
      <c r="G239" s="138"/>
      <c r="H239" s="138"/>
      <c r="I239" s="138"/>
      <c r="J239" s="138"/>
      <c r="K239" s="138"/>
      <c r="L239" s="138"/>
      <c r="M239" s="138"/>
      <c r="N239" s="138"/>
      <c r="O239" s="138"/>
      <c r="P239" s="142"/>
      <c r="Q239" s="142"/>
      <c r="R239" s="142"/>
      <c r="S239" s="142"/>
      <c r="T239" s="142"/>
      <c r="U239" s="142"/>
      <c r="V239" s="142"/>
      <c r="Z239" s="143"/>
      <c r="AA239" s="143"/>
      <c r="AB239" s="143"/>
      <c r="AC239" s="143"/>
      <c r="AD239" s="143"/>
      <c r="AE239" s="143"/>
    </row>
    <row r="240" spans="1:31" ht="14.65" hidden="1">
      <c r="A240" s="142" t="str">
        <f>IF(AND(F242=G242,H242=I242,J242=K242,F242="A"),"2016 - kwh",IF(AND(F242=G242,H242=I242,J242&lt;&gt;K242,F242="A"),"2017 - kwh",IF(AND(F242=G242,H242&lt;&gt;I242,F242="A"),"2018 - kwh","N/A")))</f>
        <v>N/A</v>
      </c>
      <c r="B240" s="142" t="str">
        <f>IF(F242&lt;&gt;G242,"2018 - kwh",IF(H242&lt;&gt;I242,"2017 - kwh",IF(J242&lt;&gt;K242,"2016 - kwh","N/A")))</f>
        <v>N/A</v>
      </c>
      <c r="C240" s="148" t="s">
        <v>455</v>
      </c>
      <c r="D240" s="149"/>
      <c r="E240" s="150" t="s">
        <v>328</v>
      </c>
      <c r="F240" s="141"/>
      <c r="G240" s="141"/>
      <c r="H240" s="141"/>
      <c r="I240" s="141"/>
      <c r="J240" s="141"/>
      <c r="K240" s="141"/>
      <c r="L240" s="141"/>
      <c r="M240" s="141"/>
      <c r="N240" s="141"/>
      <c r="O240" s="141"/>
      <c r="P240" s="142"/>
      <c r="Q240" s="142"/>
      <c r="R240" s="142"/>
      <c r="S240" s="142"/>
      <c r="T240" s="142"/>
      <c r="U240" s="142"/>
      <c r="V240" s="142"/>
      <c r="Z240" s="143"/>
      <c r="AA240" s="143" t="str">
        <f>IF(AND(F242=G242,H242=I242,F242="A"),"2016 - kwh","")</f>
        <v/>
      </c>
      <c r="AB240" s="143" t="str">
        <f>IF(OR(B240="2017 - kwh",B240="2018 - kwh"),"2016 - kwh","")</f>
        <v/>
      </c>
      <c r="AC240" s="143"/>
      <c r="AD240" s="143"/>
      <c r="AE240" s="143"/>
    </row>
    <row r="241" spans="1:31" ht="14.65" hidden="1">
      <c r="A241" s="142" t="str">
        <f>IF(AND(F242=G242,H242=I242,J242=K242,F242="A"),"2016 - kw",IF(AND(F242=G242,H242=I242,J242&lt;&gt;K242,F242="A"),"2017 - kw",IF(AND(F242=G242,H242&lt;&gt;I242,F242="A"),"2018 - kw","N/A")))</f>
        <v>N/A</v>
      </c>
      <c r="B241" s="142" t="str">
        <f>IF(F242&lt;&gt;G242,"2018 - kw",IF(H242&lt;&gt;I242,"2017 - kw",IF(J242&lt;&gt;K242,"2016 - kw","N/A")))</f>
        <v>N/A</v>
      </c>
      <c r="C241" s="151"/>
      <c r="D241" s="152" t="str">
        <f>D240 &amp; "kW"</f>
        <v>kW</v>
      </c>
      <c r="E241" s="153" t="s">
        <v>384</v>
      </c>
      <c r="F241" s="141"/>
      <c r="G241" s="141"/>
      <c r="H241" s="141"/>
      <c r="I241" s="141"/>
      <c r="J241" s="141"/>
      <c r="K241" s="141"/>
      <c r="L241" s="141"/>
      <c r="M241" s="141"/>
      <c r="N241" s="141"/>
      <c r="O241" s="141"/>
      <c r="P241" s="142"/>
      <c r="Q241" s="142"/>
      <c r="R241" s="142"/>
      <c r="S241" s="142"/>
      <c r="T241" s="142"/>
      <c r="U241" s="142"/>
      <c r="V241" s="142"/>
      <c r="Z241" s="143"/>
      <c r="AA241" s="143" t="str">
        <f>IF(AND(F242=G242,H242=I242,F242="A"),"2016 - kw","")</f>
        <v/>
      </c>
      <c r="AB241" s="143" t="str">
        <f>IF(OR(B241="2017 - kw",B241="2018 - kw"),"2016 - kw","")</f>
        <v/>
      </c>
      <c r="AC241" s="143"/>
      <c r="AD241" s="143"/>
      <c r="AE241" s="143"/>
    </row>
    <row r="242" spans="1:31" ht="14.65" hidden="1">
      <c r="A242" s="142"/>
      <c r="B242" s="142"/>
      <c r="C242" s="154"/>
      <c r="D242" s="155"/>
      <c r="E242" s="156" t="s">
        <v>385</v>
      </c>
      <c r="F242" s="138"/>
      <c r="G242" s="138"/>
      <c r="H242" s="138"/>
      <c r="I242" s="138"/>
      <c r="J242" s="138"/>
      <c r="K242" s="138"/>
      <c r="L242" s="138"/>
      <c r="M242" s="138"/>
      <c r="N242" s="138"/>
      <c r="O242" s="138"/>
      <c r="P242" s="142"/>
      <c r="Q242" s="142"/>
      <c r="R242" s="142"/>
      <c r="S242" s="142"/>
      <c r="T242" s="142"/>
      <c r="U242" s="142"/>
      <c r="V242" s="142"/>
      <c r="Z242" s="143"/>
      <c r="AA242" s="143"/>
      <c r="AB242" s="143"/>
      <c r="AC242" s="143"/>
      <c r="AD242" s="143"/>
      <c r="AE242" s="143"/>
    </row>
    <row r="243" spans="1:31" ht="14.65" hidden="1">
      <c r="A243" s="142" t="str">
        <f>IF(AND(F245=G245,H245=I245,J245=K245,F245="A"),"2016 - kwh",IF(AND(F245=G245,H245=I245,J245&lt;&gt;K245,F245="A"),"2017 - kwh",IF(AND(F245=G245,H245&lt;&gt;I245,F245="A"),"2018 - kwh","N/A")))</f>
        <v>N/A</v>
      </c>
      <c r="B243" s="142" t="str">
        <f>IF(F245&lt;&gt;G245,"2018 - kwh",IF(H245&lt;&gt;I245,"2017 - kwh",IF(J245&lt;&gt;K245,"2016 - kwh","N/A")))</f>
        <v>N/A</v>
      </c>
      <c r="C243" s="148" t="s">
        <v>456</v>
      </c>
      <c r="D243" s="149"/>
      <c r="E243" s="150" t="s">
        <v>328</v>
      </c>
      <c r="F243" s="141"/>
      <c r="G243" s="141"/>
      <c r="H243" s="141"/>
      <c r="I243" s="141"/>
      <c r="J243" s="141"/>
      <c r="K243" s="141"/>
      <c r="L243" s="141"/>
      <c r="M243" s="141"/>
      <c r="N243" s="141"/>
      <c r="O243" s="141"/>
      <c r="P243" s="142"/>
      <c r="Q243" s="142"/>
      <c r="R243" s="142"/>
      <c r="S243" s="142"/>
      <c r="T243" s="142"/>
      <c r="U243" s="142"/>
      <c r="V243" s="142"/>
      <c r="Z243" s="143"/>
      <c r="AA243" s="143" t="str">
        <f>IF(AND(F245=G245,H245=I245,F245="A"),"2016 - kwh","")</f>
        <v/>
      </c>
      <c r="AB243" s="143" t="str">
        <f>IF(OR(B243="2017 - kwh",B243="2018 - kwh"),"2016 - kwh","")</f>
        <v/>
      </c>
      <c r="AC243" s="143"/>
      <c r="AD243" s="143"/>
      <c r="AE243" s="143"/>
    </row>
    <row r="244" spans="1:31" ht="14.65" hidden="1">
      <c r="A244" s="142" t="str">
        <f>IF(AND(F245=G245,H245=I245,J245=K245,F245="A"),"2016 - kw",IF(AND(F245=G245,H245=I245,J245&lt;&gt;K245,F245="A"),"2017 - kw",IF(AND(F245=G245,H245&lt;&gt;I245,F245="A"),"2018 - kw","N/A")))</f>
        <v>N/A</v>
      </c>
      <c r="B244" s="142" t="str">
        <f>IF(F245&lt;&gt;G245,"2018 - kw",IF(H245&lt;&gt;I245,"2017 - kw",IF(J245&lt;&gt;K245,"2016 - kw","N/A")))</f>
        <v>N/A</v>
      </c>
      <c r="C244" s="151"/>
      <c r="D244" s="152" t="str">
        <f>D243 &amp; "kW"</f>
        <v>kW</v>
      </c>
      <c r="E244" s="153" t="s">
        <v>384</v>
      </c>
      <c r="F244" s="141"/>
      <c r="G244" s="141"/>
      <c r="H244" s="141"/>
      <c r="I244" s="141"/>
      <c r="J244" s="141"/>
      <c r="K244" s="141"/>
      <c r="L244" s="141"/>
      <c r="M244" s="141"/>
      <c r="N244" s="141"/>
      <c r="O244" s="141"/>
      <c r="P244" s="142"/>
      <c r="Q244" s="142"/>
      <c r="R244" s="142"/>
      <c r="S244" s="142"/>
      <c r="T244" s="142"/>
      <c r="U244" s="142"/>
      <c r="V244" s="142"/>
      <c r="Z244" s="143"/>
      <c r="AA244" s="143" t="str">
        <f>IF(AND(F245=G245,H245=I245,F245="A"),"2016 - kw","")</f>
        <v/>
      </c>
      <c r="AB244" s="143" t="str">
        <f>IF(OR(B244="2017 - kw",B244="2018 - kw"),"2016 - kw","")</f>
        <v/>
      </c>
      <c r="AC244" s="143"/>
      <c r="AD244" s="143"/>
      <c r="AE244" s="143"/>
    </row>
    <row r="245" spans="1:31" ht="14.65" hidden="1">
      <c r="A245" s="142"/>
      <c r="B245" s="142"/>
      <c r="C245" s="154"/>
      <c r="D245" s="155"/>
      <c r="E245" s="156" t="s">
        <v>385</v>
      </c>
      <c r="F245" s="138"/>
      <c r="G245" s="138"/>
      <c r="H245" s="138"/>
      <c r="I245" s="138"/>
      <c r="J245" s="138"/>
      <c r="K245" s="138"/>
      <c r="L245" s="138"/>
      <c r="M245" s="138"/>
      <c r="N245" s="138"/>
      <c r="O245" s="138"/>
      <c r="P245" s="142"/>
      <c r="Q245" s="142"/>
      <c r="R245" s="142"/>
      <c r="S245" s="142"/>
      <c r="T245" s="142"/>
      <c r="U245" s="142"/>
      <c r="V245" s="142"/>
      <c r="Z245" s="143"/>
      <c r="AA245" s="143"/>
      <c r="AB245" s="143"/>
      <c r="AC245" s="143"/>
      <c r="AD245" s="143"/>
      <c r="AE245" s="143"/>
    </row>
    <row r="246" spans="1:31" ht="14.65" hidden="1">
      <c r="A246" s="142" t="str">
        <f>IF(AND(F248=G248,H248=I248,J248=K248,F248="A"),"2016 - kwh",IF(AND(F248=G248,H248=I248,J248&lt;&gt;K248,F248="A"),"2017 - kwh",IF(AND(F248=G248,H248&lt;&gt;I248,F248="A"),"2018 - kwh","N/A")))</f>
        <v>N/A</v>
      </c>
      <c r="B246" s="142" t="str">
        <f>IF(F248&lt;&gt;G248,"2018 - kwh",IF(H248&lt;&gt;I248,"2017 - kwh",IF(J248&lt;&gt;K248,"2016 - kwh","N/A")))</f>
        <v>N/A</v>
      </c>
      <c r="C246" s="148" t="s">
        <v>457</v>
      </c>
      <c r="D246" s="149"/>
      <c r="E246" s="150" t="s">
        <v>328</v>
      </c>
      <c r="F246" s="141"/>
      <c r="G246" s="141"/>
      <c r="H246" s="141"/>
      <c r="I246" s="141"/>
      <c r="J246" s="141"/>
      <c r="K246" s="141"/>
      <c r="L246" s="141"/>
      <c r="M246" s="141"/>
      <c r="N246" s="141"/>
      <c r="O246" s="141"/>
      <c r="P246" s="142"/>
      <c r="Q246" s="142"/>
      <c r="R246" s="142"/>
      <c r="S246" s="142"/>
      <c r="T246" s="142"/>
      <c r="U246" s="142"/>
      <c r="V246" s="142"/>
      <c r="Z246" s="143"/>
      <c r="AA246" s="143" t="str">
        <f>IF(AND(F248=G248,H248=I248,F248="A"),"2016 - kwh","")</f>
        <v/>
      </c>
      <c r="AB246" s="143" t="str">
        <f>IF(OR(B246="2017 - kwh",B246="2018 - kwh"),"2016 - kwh","")</f>
        <v/>
      </c>
      <c r="AC246" s="143"/>
      <c r="AD246" s="143"/>
      <c r="AE246" s="143"/>
    </row>
    <row r="247" spans="1:31" ht="14.65" hidden="1">
      <c r="A247" s="142" t="str">
        <f>IF(AND(F248=G248,H248=I248,J248=K248,F248="A"),"2016 - kw",IF(AND(F248=G248,H248=I248,J248&lt;&gt;K248,F248="A"),"2017 - kw",IF(AND(F248=G248,H248&lt;&gt;I248,F248="A"),"2018 - kw","N/A")))</f>
        <v>N/A</v>
      </c>
      <c r="B247" s="142" t="str">
        <f>IF(F248&lt;&gt;G248,"2018 - kw",IF(H248&lt;&gt;I248,"2017 - kw",IF(J248&lt;&gt;K248,"2016 - kw","N/A")))</f>
        <v>N/A</v>
      </c>
      <c r="C247" s="151"/>
      <c r="D247" s="152" t="str">
        <f>D246 &amp; "kW"</f>
        <v>kW</v>
      </c>
      <c r="E247" s="153" t="s">
        <v>384</v>
      </c>
      <c r="F247" s="141"/>
      <c r="G247" s="141"/>
      <c r="H247" s="141"/>
      <c r="I247" s="141"/>
      <c r="J247" s="141"/>
      <c r="K247" s="141"/>
      <c r="L247" s="141"/>
      <c r="M247" s="141"/>
      <c r="N247" s="141"/>
      <c r="O247" s="141"/>
      <c r="P247" s="142"/>
      <c r="Q247" s="142"/>
      <c r="R247" s="142"/>
      <c r="S247" s="142"/>
      <c r="T247" s="142"/>
      <c r="U247" s="142"/>
      <c r="V247" s="142"/>
      <c r="Z247" s="143"/>
      <c r="AA247" s="143" t="str">
        <f>IF(AND(F248=G248,H248=I248,F248="A"),"2016 - kw","")</f>
        <v/>
      </c>
      <c r="AB247" s="143" t="str">
        <f>IF(OR(B247="2017 - kw",B247="2018 - kw"),"2016 - kw","")</f>
        <v/>
      </c>
      <c r="AC247" s="143"/>
      <c r="AD247" s="143"/>
      <c r="AE247" s="143"/>
    </row>
    <row r="248" spans="1:31" ht="14.65" hidden="1">
      <c r="A248" s="142"/>
      <c r="B248" s="142"/>
      <c r="C248" s="154"/>
      <c r="D248" s="155"/>
      <c r="E248" s="156" t="s">
        <v>385</v>
      </c>
      <c r="F248" s="138"/>
      <c r="G248" s="138"/>
      <c r="H248" s="138"/>
      <c r="I248" s="138"/>
      <c r="J248" s="138"/>
      <c r="K248" s="138"/>
      <c r="L248" s="138"/>
      <c r="M248" s="138"/>
      <c r="N248" s="138"/>
      <c r="O248" s="138"/>
      <c r="P248" s="142"/>
      <c r="Q248" s="142"/>
      <c r="R248" s="142"/>
      <c r="S248" s="142"/>
      <c r="T248" s="142"/>
      <c r="U248" s="142"/>
      <c r="V248" s="142"/>
      <c r="Z248" s="143"/>
      <c r="AA248" s="143"/>
      <c r="AB248" s="143"/>
      <c r="AC248" s="143"/>
      <c r="AD248" s="143"/>
      <c r="AE248" s="143"/>
    </row>
    <row r="249" spans="1:31" ht="14.65" hidden="1">
      <c r="A249" s="142" t="str">
        <f>IF(AND(F251=G251,H251=I251,J251=K251,F251="A"),"2016 - kwh",IF(AND(F251=G251,H251=I251,J251&lt;&gt;K251,F251="A"),"2017 - kwh",IF(AND(F251=G251,H251&lt;&gt;I251,F251="A"),"2018 - kwh","N/A")))</f>
        <v>N/A</v>
      </c>
      <c r="B249" s="142" t="str">
        <f>IF(F251&lt;&gt;G251,"2018 - kwh",IF(H251&lt;&gt;I251,"2017 - kwh",IF(J251&lt;&gt;K251,"2016 - kwh","N/A")))</f>
        <v>N/A</v>
      </c>
      <c r="C249" s="148" t="s">
        <v>458</v>
      </c>
      <c r="D249" s="149"/>
      <c r="E249" s="150" t="s">
        <v>328</v>
      </c>
      <c r="F249" s="141"/>
      <c r="G249" s="141"/>
      <c r="H249" s="141"/>
      <c r="I249" s="141"/>
      <c r="J249" s="141"/>
      <c r="K249" s="141"/>
      <c r="L249" s="141"/>
      <c r="M249" s="141"/>
      <c r="N249" s="141"/>
      <c r="O249" s="141"/>
      <c r="P249" s="142"/>
      <c r="Q249" s="142"/>
      <c r="R249" s="142"/>
      <c r="S249" s="142"/>
      <c r="T249" s="142"/>
      <c r="U249" s="142"/>
      <c r="V249" s="142"/>
      <c r="Z249" s="143"/>
      <c r="AA249" s="143" t="str">
        <f>IF(AND(F251=G251,H251=I251,F251="A"),"2016 - kwh","")</f>
        <v/>
      </c>
      <c r="AB249" s="143" t="str">
        <f>IF(OR(B249="2017 - kwh",B249="2018 - kwh"),"2016 - kwh","")</f>
        <v/>
      </c>
      <c r="AC249" s="143"/>
      <c r="AD249" s="143"/>
      <c r="AE249" s="143"/>
    </row>
    <row r="250" spans="1:31" ht="14.65" hidden="1">
      <c r="A250" s="142" t="str">
        <f>IF(AND(F251=G251,H251=I251,J251=K251,F251="A"),"2016 - kw",IF(AND(F251=G251,H251=I251,J251&lt;&gt;K251,F251="A"),"2017 - kw",IF(AND(F251=G251,H251&lt;&gt;I251,F251="A"),"2018 - kw","N/A")))</f>
        <v>N/A</v>
      </c>
      <c r="B250" s="142" t="str">
        <f>IF(F251&lt;&gt;G251,"2018 - kw",IF(H251&lt;&gt;I251,"2017 - kw",IF(J251&lt;&gt;K251,"2016 - kw","N/A")))</f>
        <v>N/A</v>
      </c>
      <c r="C250" s="151"/>
      <c r="D250" s="152" t="str">
        <f>D249 &amp; "kW"</f>
        <v>kW</v>
      </c>
      <c r="E250" s="153" t="s">
        <v>384</v>
      </c>
      <c r="F250" s="141"/>
      <c r="G250" s="141"/>
      <c r="H250" s="141"/>
      <c r="I250" s="141"/>
      <c r="J250" s="141"/>
      <c r="K250" s="141"/>
      <c r="L250" s="141"/>
      <c r="M250" s="141"/>
      <c r="N250" s="141"/>
      <c r="O250" s="141"/>
      <c r="P250" s="142"/>
      <c r="Q250" s="142"/>
      <c r="R250" s="142"/>
      <c r="S250" s="142"/>
      <c r="T250" s="142"/>
      <c r="U250" s="142"/>
      <c r="V250" s="142"/>
      <c r="Z250" s="143"/>
      <c r="AA250" s="143" t="str">
        <f>IF(AND(F251=G251,H251=I251,F251="A"),"2016 - kw","")</f>
        <v/>
      </c>
      <c r="AB250" s="143" t="str">
        <f>IF(OR(B250="2017 - kw",B250="2018 - kw"),"2016 - kw","")</f>
        <v/>
      </c>
      <c r="AC250" s="143"/>
      <c r="AD250" s="143"/>
      <c r="AE250" s="143"/>
    </row>
    <row r="251" spans="1:31" ht="14.65" hidden="1">
      <c r="A251" s="142"/>
      <c r="B251" s="142"/>
      <c r="C251" s="154"/>
      <c r="D251" s="155"/>
      <c r="E251" s="156" t="s">
        <v>385</v>
      </c>
      <c r="F251" s="138"/>
      <c r="G251" s="138"/>
      <c r="H251" s="138"/>
      <c r="I251" s="138"/>
      <c r="J251" s="138"/>
      <c r="K251" s="138"/>
      <c r="L251" s="138"/>
      <c r="M251" s="138"/>
      <c r="N251" s="138"/>
      <c r="O251" s="138"/>
      <c r="P251" s="142"/>
      <c r="Q251" s="142"/>
      <c r="R251" s="142"/>
      <c r="S251" s="142"/>
      <c r="T251" s="142"/>
      <c r="U251" s="142"/>
      <c r="V251" s="142"/>
      <c r="Z251" s="143"/>
      <c r="AA251" s="143"/>
      <c r="AB251" s="143"/>
      <c r="AC251" s="143"/>
      <c r="AD251" s="143"/>
      <c r="AE251" s="143"/>
    </row>
    <row r="252" spans="1:31" ht="14.65" hidden="1">
      <c r="A252" s="142" t="str">
        <f>IF(AND(F254=G254,H254=I254,J254=K254,F254="A"),"2016 - kwh",IF(AND(F254=G254,H254=I254,J254&lt;&gt;K254,F254="A"),"2017 - kwh",IF(AND(F254=G254,H254&lt;&gt;I254,F254="A"),"2018 - kwh","N/A")))</f>
        <v>N/A</v>
      </c>
      <c r="B252" s="142" t="str">
        <f>IF(F254&lt;&gt;G254,"2018 - kwh",IF(H254&lt;&gt;I254,"2017 - kwh",IF(J254&lt;&gt;K254,"2016 - kwh","N/A")))</f>
        <v>N/A</v>
      </c>
      <c r="C252" s="148" t="s">
        <v>459</v>
      </c>
      <c r="D252" s="149"/>
      <c r="E252" s="150" t="s">
        <v>328</v>
      </c>
      <c r="F252" s="141"/>
      <c r="G252" s="141"/>
      <c r="H252" s="141"/>
      <c r="I252" s="141"/>
      <c r="J252" s="141"/>
      <c r="K252" s="141"/>
      <c r="L252" s="141"/>
      <c r="M252" s="141"/>
      <c r="N252" s="141"/>
      <c r="O252" s="141"/>
      <c r="P252" s="142"/>
      <c r="Q252" s="142"/>
      <c r="R252" s="142"/>
      <c r="S252" s="142"/>
      <c r="T252" s="142"/>
      <c r="U252" s="142"/>
      <c r="V252" s="142"/>
      <c r="Z252" s="143"/>
      <c r="AA252" s="143" t="str">
        <f>IF(AND(F254=G254,H254=I254,F254="A"),"2016 - kwh","")</f>
        <v/>
      </c>
      <c r="AB252" s="143" t="str">
        <f>IF(OR(B252="2017 - kwh",B252="2018 - kwh"),"2016 - kwh","")</f>
        <v/>
      </c>
      <c r="AC252" s="143"/>
      <c r="AD252" s="143"/>
      <c r="AE252" s="143"/>
    </row>
    <row r="253" spans="1:31" ht="14.65" hidden="1">
      <c r="A253" s="142" t="str">
        <f>IF(AND(F254=G254,H254=I254,J254=K254,F254="A"),"2016 - kw",IF(AND(F254=G254,H254=I254,J254&lt;&gt;K254,F254="A"),"2017 - kw",IF(AND(F254=G254,H254&lt;&gt;I254,F254="A"),"2018 - kw","N/A")))</f>
        <v>N/A</v>
      </c>
      <c r="B253" s="142" t="str">
        <f>IF(F254&lt;&gt;G254,"2018 - kw",IF(H254&lt;&gt;I254,"2017 - kw",IF(J254&lt;&gt;K254,"2016 - kw","N/A")))</f>
        <v>N/A</v>
      </c>
      <c r="C253" s="151"/>
      <c r="D253" s="152" t="str">
        <f>D252 &amp; "kW"</f>
        <v>kW</v>
      </c>
      <c r="E253" s="153" t="s">
        <v>384</v>
      </c>
      <c r="F253" s="141"/>
      <c r="G253" s="141"/>
      <c r="H253" s="141"/>
      <c r="I253" s="141"/>
      <c r="J253" s="141"/>
      <c r="K253" s="141"/>
      <c r="L253" s="141"/>
      <c r="M253" s="141"/>
      <c r="N253" s="141"/>
      <c r="O253" s="141"/>
      <c r="P253" s="142"/>
      <c r="Q253" s="142"/>
      <c r="R253" s="142"/>
      <c r="S253" s="142"/>
      <c r="T253" s="142"/>
      <c r="U253" s="142"/>
      <c r="V253" s="142"/>
      <c r="Z253" s="143"/>
      <c r="AA253" s="143" t="str">
        <f>IF(AND(F254=G254,H254=I254,F254="A"),"2016 - kw","")</f>
        <v/>
      </c>
      <c r="AB253" s="143" t="str">
        <f>IF(OR(B253="2017 - kw",B253="2018 - kw"),"2016 - kw","")</f>
        <v/>
      </c>
      <c r="AC253" s="143"/>
      <c r="AD253" s="143"/>
      <c r="AE253" s="143"/>
    </row>
    <row r="254" spans="1:31" ht="14.65" hidden="1">
      <c r="A254" s="142"/>
      <c r="B254" s="142"/>
      <c r="C254" s="154"/>
      <c r="D254" s="155"/>
      <c r="E254" s="156" t="s">
        <v>385</v>
      </c>
      <c r="F254" s="138"/>
      <c r="G254" s="138"/>
      <c r="H254" s="138"/>
      <c r="I254" s="138"/>
      <c r="J254" s="138"/>
      <c r="K254" s="138"/>
      <c r="L254" s="138"/>
      <c r="M254" s="138"/>
      <c r="N254" s="138"/>
      <c r="O254" s="138"/>
      <c r="P254" s="142"/>
      <c r="Q254" s="142"/>
      <c r="R254" s="142"/>
      <c r="S254" s="142"/>
      <c r="T254" s="142"/>
      <c r="U254" s="142"/>
      <c r="V254" s="142"/>
      <c r="Z254" s="143"/>
      <c r="AA254" s="143"/>
      <c r="AB254" s="143"/>
      <c r="AC254" s="143"/>
      <c r="AD254" s="143"/>
      <c r="AE254" s="143"/>
    </row>
    <row r="255" spans="1:31" ht="14.65" hidden="1">
      <c r="A255" s="142" t="str">
        <f>IF(AND(F257=G257,H257=I257,J257=K257,F257="A"),"2016 - kwh",IF(AND(F257=G257,H257=I257,J257&lt;&gt;K257,F257="A"),"2017 - kwh",IF(AND(F257=G257,H257&lt;&gt;I257,F257="A"),"2018 - kwh","N/A")))</f>
        <v>N/A</v>
      </c>
      <c r="B255" s="142" t="str">
        <f>IF(F257&lt;&gt;G257,"2018 - kwh",IF(H257&lt;&gt;I257,"2017 - kwh",IF(J257&lt;&gt;K257,"2016 - kwh","N/A")))</f>
        <v>N/A</v>
      </c>
      <c r="C255" s="148" t="s">
        <v>460</v>
      </c>
      <c r="D255" s="149"/>
      <c r="E255" s="150" t="s">
        <v>328</v>
      </c>
      <c r="F255" s="141"/>
      <c r="G255" s="141"/>
      <c r="H255" s="141"/>
      <c r="I255" s="141"/>
      <c r="J255" s="141"/>
      <c r="K255" s="141"/>
      <c r="L255" s="141"/>
      <c r="M255" s="141"/>
      <c r="N255" s="141"/>
      <c r="O255" s="141"/>
      <c r="P255" s="142"/>
      <c r="Q255" s="142"/>
      <c r="R255" s="142"/>
      <c r="S255" s="142"/>
      <c r="T255" s="142"/>
      <c r="U255" s="142"/>
      <c r="V255" s="142"/>
      <c r="Z255" s="143"/>
      <c r="AA255" s="143" t="str">
        <f>IF(AND(F257=G257,H257=I257,F257="A"),"2016 - kwh","")</f>
        <v/>
      </c>
      <c r="AB255" s="143" t="str">
        <f>IF(OR(B255="2017 - kwh",B255="2018 - kwh"),"2016 - kwh","")</f>
        <v/>
      </c>
      <c r="AC255" s="143"/>
      <c r="AD255" s="143"/>
      <c r="AE255" s="143"/>
    </row>
    <row r="256" spans="1:31" ht="14.65" hidden="1">
      <c r="A256" s="142" t="str">
        <f>IF(AND(F257=G257,H257=I257,J257=K257,F257="A"),"2016 - kw",IF(AND(F257=G257,H257=I257,J257&lt;&gt;K257,F257="A"),"2017 - kw",IF(AND(F257=G257,H257&lt;&gt;I257,F257="A"),"2018 - kw","N/A")))</f>
        <v>N/A</v>
      </c>
      <c r="B256" s="142" t="str">
        <f>IF(F257&lt;&gt;G257,"2018 - kw",IF(H257&lt;&gt;I257,"2017 - kw",IF(J257&lt;&gt;K257,"2016 - kw","N/A")))</f>
        <v>N/A</v>
      </c>
      <c r="C256" s="151"/>
      <c r="D256" s="152" t="str">
        <f>D255 &amp; "kW"</f>
        <v>kW</v>
      </c>
      <c r="E256" s="153" t="s">
        <v>384</v>
      </c>
      <c r="F256" s="141"/>
      <c r="G256" s="141"/>
      <c r="H256" s="141"/>
      <c r="I256" s="141"/>
      <c r="J256" s="141"/>
      <c r="K256" s="141"/>
      <c r="L256" s="141"/>
      <c r="M256" s="141"/>
      <c r="N256" s="141"/>
      <c r="O256" s="141"/>
      <c r="P256" s="142"/>
      <c r="Q256" s="142"/>
      <c r="R256" s="142"/>
      <c r="S256" s="142"/>
      <c r="T256" s="142"/>
      <c r="U256" s="142"/>
      <c r="V256" s="142"/>
      <c r="Z256" s="143"/>
      <c r="AA256" s="143" t="str">
        <f>IF(AND(F257=G257,H257=I257,F257="A"),"2016 - kw","")</f>
        <v/>
      </c>
      <c r="AB256" s="143" t="str">
        <f>IF(OR(B256="2017 - kw",B256="2018 - kw"),"2016 - kw","")</f>
        <v/>
      </c>
      <c r="AC256" s="143"/>
      <c r="AD256" s="143"/>
      <c r="AE256" s="143"/>
    </row>
    <row r="257" spans="1:31" ht="14.65" hidden="1">
      <c r="A257" s="142"/>
      <c r="B257" s="142"/>
      <c r="C257" s="154"/>
      <c r="D257" s="155"/>
      <c r="E257" s="156" t="s">
        <v>385</v>
      </c>
      <c r="F257" s="138"/>
      <c r="G257" s="138"/>
      <c r="H257" s="138"/>
      <c r="I257" s="138"/>
      <c r="J257" s="138"/>
      <c r="K257" s="138"/>
      <c r="L257" s="138"/>
      <c r="M257" s="138"/>
      <c r="N257" s="138"/>
      <c r="O257" s="138"/>
      <c r="P257" s="142"/>
      <c r="Q257" s="142"/>
      <c r="R257" s="142"/>
      <c r="S257" s="142"/>
      <c r="T257" s="142"/>
      <c r="U257" s="142"/>
      <c r="V257" s="142"/>
      <c r="Z257" s="143"/>
      <c r="AA257" s="143"/>
      <c r="AB257" s="143"/>
      <c r="AC257" s="143"/>
      <c r="AD257" s="143"/>
      <c r="AE257" s="143"/>
    </row>
    <row r="258" spans="1:31" ht="14.65" hidden="1">
      <c r="A258" s="142" t="str">
        <f>IF(AND(F260=G260,H260=I260,J260=K260,F260="A"),"2016 - kwh",IF(AND(F260=G260,H260=I260,J260&lt;&gt;K260,F260="A"),"2017 - kwh",IF(AND(F260=G260,H260&lt;&gt;I260,F260="A"),"2018 - kwh","N/A")))</f>
        <v>N/A</v>
      </c>
      <c r="B258" s="142" t="str">
        <f>IF(F260&lt;&gt;G260,"2018 - kwh",IF(H260&lt;&gt;I260,"2017 - kwh",IF(J260&lt;&gt;K260,"2016 - kwh","N/A")))</f>
        <v>N/A</v>
      </c>
      <c r="C258" s="148" t="s">
        <v>461</v>
      </c>
      <c r="D258" s="149"/>
      <c r="E258" s="150" t="s">
        <v>328</v>
      </c>
      <c r="F258" s="141"/>
      <c r="G258" s="141"/>
      <c r="H258" s="141"/>
      <c r="I258" s="141"/>
      <c r="J258" s="141"/>
      <c r="K258" s="141"/>
      <c r="L258" s="141"/>
      <c r="M258" s="141"/>
      <c r="N258" s="141"/>
      <c r="O258" s="141"/>
      <c r="P258" s="142"/>
      <c r="Q258" s="142"/>
      <c r="R258" s="142"/>
      <c r="S258" s="142"/>
      <c r="T258" s="142"/>
      <c r="U258" s="142"/>
      <c r="V258" s="142"/>
      <c r="Z258" s="143"/>
      <c r="AA258" s="143" t="str">
        <f>IF(AND(F260=G260,H260=I260,F260="A"),"2016 - kwh","")</f>
        <v/>
      </c>
      <c r="AB258" s="143" t="str">
        <f>IF(OR(B258="2017 - kwh",B258="2018 - kwh"),"2016 - kwh","")</f>
        <v/>
      </c>
      <c r="AC258" s="143"/>
      <c r="AD258" s="143"/>
      <c r="AE258" s="143"/>
    </row>
    <row r="259" spans="1:31" ht="14.65" hidden="1">
      <c r="A259" s="142" t="str">
        <f>IF(AND(F260=G260,H260=I260,J260=K260,F260="A"),"2016 - kw",IF(AND(F260=G260,H260=I260,J260&lt;&gt;K260,F260="A"),"2017 - kw",IF(AND(F260=G260,H260&lt;&gt;I260,F260="A"),"2018 - kw","N/A")))</f>
        <v>N/A</v>
      </c>
      <c r="B259" s="142" t="str">
        <f>IF(F260&lt;&gt;G260,"2018 - kw",IF(H260&lt;&gt;I260,"2017 - kw",IF(J260&lt;&gt;K260,"2016 - kw","N/A")))</f>
        <v>N/A</v>
      </c>
      <c r="C259" s="151"/>
      <c r="D259" s="152" t="str">
        <f>D258 &amp; "kW"</f>
        <v>kW</v>
      </c>
      <c r="E259" s="153" t="s">
        <v>384</v>
      </c>
      <c r="F259" s="141"/>
      <c r="G259" s="141"/>
      <c r="H259" s="141"/>
      <c r="I259" s="141"/>
      <c r="J259" s="141"/>
      <c r="K259" s="141"/>
      <c r="L259" s="141"/>
      <c r="M259" s="141"/>
      <c r="N259" s="141"/>
      <c r="O259" s="141"/>
      <c r="P259" s="142"/>
      <c r="Q259" s="142"/>
      <c r="R259" s="142"/>
      <c r="S259" s="142"/>
      <c r="T259" s="142"/>
      <c r="U259" s="142"/>
      <c r="V259" s="142"/>
      <c r="Z259" s="143"/>
      <c r="AA259" s="143" t="str">
        <f>IF(AND(F260=G260,H260=I260,F260="A"),"2016 - kw","")</f>
        <v/>
      </c>
      <c r="AB259" s="143" t="str">
        <f>IF(OR(B259="2017 - kw",B259="2018 - kw"),"2016 - kw","")</f>
        <v/>
      </c>
      <c r="AC259" s="143"/>
      <c r="AD259" s="143"/>
      <c r="AE259" s="143"/>
    </row>
    <row r="260" spans="1:31" ht="14.65" hidden="1">
      <c r="A260" s="142"/>
      <c r="B260" s="142"/>
      <c r="C260" s="154"/>
      <c r="D260" s="155"/>
      <c r="E260" s="156" t="s">
        <v>385</v>
      </c>
      <c r="F260" s="138"/>
      <c r="G260" s="138"/>
      <c r="H260" s="138"/>
      <c r="I260" s="138"/>
      <c r="J260" s="138"/>
      <c r="K260" s="138"/>
      <c r="L260" s="138"/>
      <c r="M260" s="138"/>
      <c r="N260" s="138"/>
      <c r="O260" s="138"/>
      <c r="P260" s="142"/>
      <c r="Q260" s="142"/>
      <c r="R260" s="142"/>
      <c r="S260" s="142"/>
      <c r="T260" s="142"/>
      <c r="U260" s="142"/>
      <c r="V260" s="142"/>
      <c r="Z260" s="143"/>
      <c r="AA260" s="143"/>
      <c r="AB260" s="143"/>
      <c r="AC260" s="143"/>
      <c r="AD260" s="143"/>
      <c r="AE260" s="143"/>
    </row>
    <row r="261" spans="1:31" ht="14.65" hidden="1">
      <c r="A261" s="142" t="str">
        <f>IF(AND(F263=G263,H263=I263,J263=K263,F263="A"),"2016 - kwh",IF(AND(F263=G263,H263=I263,J263&lt;&gt;K263,F263="A"),"2017 - kwh",IF(AND(F263=G263,H263&lt;&gt;I263,F263="A"),"2018 - kwh","N/A")))</f>
        <v>N/A</v>
      </c>
      <c r="B261" s="142" t="str">
        <f>IF(F263&lt;&gt;G263,"2018 - kwh",IF(H263&lt;&gt;I263,"2017 - kwh",IF(J263&lt;&gt;K263,"2016 - kwh","N/A")))</f>
        <v>N/A</v>
      </c>
      <c r="C261" s="148" t="s">
        <v>462</v>
      </c>
      <c r="D261" s="149"/>
      <c r="E261" s="150" t="s">
        <v>328</v>
      </c>
      <c r="F261" s="141"/>
      <c r="G261" s="141"/>
      <c r="H261" s="141"/>
      <c r="I261" s="141"/>
      <c r="J261" s="141"/>
      <c r="K261" s="141"/>
      <c r="L261" s="141"/>
      <c r="M261" s="141"/>
      <c r="N261" s="141"/>
      <c r="O261" s="141"/>
      <c r="P261" s="142"/>
      <c r="Q261" s="142"/>
      <c r="R261" s="142"/>
      <c r="S261" s="142"/>
      <c r="T261" s="142"/>
      <c r="U261" s="142"/>
      <c r="V261" s="142"/>
      <c r="Z261" s="143"/>
      <c r="AA261" s="143" t="str">
        <f>IF(AND(F263=G263,H263=I263,F263="A"),"2016 - kwh","")</f>
        <v/>
      </c>
      <c r="AB261" s="143" t="str">
        <f>IF(OR(B261="2017 - kwh",B261="2018 - kwh"),"2016 - kwh","")</f>
        <v/>
      </c>
      <c r="AC261" s="143"/>
      <c r="AD261" s="143"/>
      <c r="AE261" s="143"/>
    </row>
    <row r="262" spans="1:31" ht="14.65" hidden="1">
      <c r="A262" s="142" t="str">
        <f>IF(AND(F263=G263,H263=I263,J263=K263,F263="A"),"2016 - kw",IF(AND(F263=G263,H263=I263,J263&lt;&gt;K263,F263="A"),"2017 - kw",IF(AND(F263=G263,H263&lt;&gt;I263,F263="A"),"2018 - kw","N/A")))</f>
        <v>N/A</v>
      </c>
      <c r="B262" s="142" t="str">
        <f>IF(F263&lt;&gt;G263,"2018 - kw",IF(H263&lt;&gt;I263,"2017 - kw",IF(J263&lt;&gt;K263,"2016 - kw","N/A")))</f>
        <v>N/A</v>
      </c>
      <c r="C262" s="151"/>
      <c r="D262" s="152" t="str">
        <f>D261 &amp; "kW"</f>
        <v>kW</v>
      </c>
      <c r="E262" s="153" t="s">
        <v>384</v>
      </c>
      <c r="F262" s="141"/>
      <c r="G262" s="141"/>
      <c r="H262" s="141"/>
      <c r="I262" s="141"/>
      <c r="J262" s="141"/>
      <c r="K262" s="141"/>
      <c r="L262" s="141"/>
      <c r="M262" s="141"/>
      <c r="N262" s="141"/>
      <c r="O262" s="141"/>
      <c r="P262" s="142"/>
      <c r="Q262" s="142"/>
      <c r="R262" s="142"/>
      <c r="S262" s="142"/>
      <c r="T262" s="142"/>
      <c r="U262" s="142"/>
      <c r="V262" s="142"/>
      <c r="Z262" s="143"/>
      <c r="AA262" s="143" t="str">
        <f>IF(AND(F263=G263,H263=I263,F263="A"),"2016 - kw","")</f>
        <v/>
      </c>
      <c r="AB262" s="143" t="str">
        <f>IF(OR(B262="2017 - kw",B262="2018 - kw"),"2016 - kw","")</f>
        <v/>
      </c>
      <c r="AC262" s="143"/>
      <c r="AD262" s="143"/>
      <c r="AE262" s="143"/>
    </row>
    <row r="263" spans="1:31" ht="14.65" hidden="1">
      <c r="A263" s="142"/>
      <c r="B263" s="142"/>
      <c r="C263" s="154"/>
      <c r="D263" s="155"/>
      <c r="E263" s="156" t="s">
        <v>385</v>
      </c>
      <c r="F263" s="138"/>
      <c r="G263" s="138"/>
      <c r="H263" s="138"/>
      <c r="I263" s="138"/>
      <c r="J263" s="138"/>
      <c r="K263" s="138"/>
      <c r="L263" s="138"/>
      <c r="M263" s="138"/>
      <c r="N263" s="138"/>
      <c r="O263" s="138"/>
      <c r="P263" s="142"/>
      <c r="Q263" s="142"/>
      <c r="R263" s="142"/>
      <c r="S263" s="142"/>
      <c r="T263" s="142"/>
      <c r="U263" s="142"/>
      <c r="V263" s="142"/>
      <c r="Z263" s="143"/>
      <c r="AA263" s="143"/>
      <c r="AB263" s="143"/>
      <c r="AC263" s="143"/>
      <c r="AD263" s="143"/>
      <c r="AE263" s="143"/>
    </row>
    <row r="264" spans="1:31" ht="14.65" hidden="1">
      <c r="A264" s="142" t="str">
        <f>IF(AND(F266=G266,H266=I266,J266=K266,F266="A"),"2016 - kwh",IF(AND(F266=G266,H266=I266,J266&lt;&gt;K266,F266="A"),"2017 - kwh",IF(AND(F266=G266,H266&lt;&gt;I266,F266="A"),"2018 - kwh","N/A")))</f>
        <v>N/A</v>
      </c>
      <c r="B264" s="142" t="str">
        <f>IF(F266&lt;&gt;G266,"2018 - kwh",IF(H266&lt;&gt;I266,"2017 - kwh",IF(J266&lt;&gt;K266,"2016 - kwh","N/A")))</f>
        <v>N/A</v>
      </c>
      <c r="C264" s="148" t="s">
        <v>463</v>
      </c>
      <c r="D264" s="149"/>
      <c r="E264" s="150" t="s">
        <v>328</v>
      </c>
      <c r="F264" s="141"/>
      <c r="G264" s="141"/>
      <c r="H264" s="141"/>
      <c r="I264" s="141"/>
      <c r="J264" s="141"/>
      <c r="K264" s="141"/>
      <c r="L264" s="141"/>
      <c r="M264" s="141"/>
      <c r="N264" s="141"/>
      <c r="O264" s="141"/>
      <c r="P264" s="142"/>
      <c r="Q264" s="142"/>
      <c r="R264" s="142"/>
      <c r="S264" s="142"/>
      <c r="T264" s="142"/>
      <c r="U264" s="142"/>
      <c r="V264" s="142"/>
      <c r="Z264" s="143"/>
      <c r="AA264" s="143" t="str">
        <f>IF(AND(F266=G266,H266=I266,F266="A"),"2016 - kwh","")</f>
        <v/>
      </c>
      <c r="AB264" s="143" t="str">
        <f>IF(OR(B264="2017 - kwh",B264="2018 - kwh"),"2016 - kwh","")</f>
        <v/>
      </c>
      <c r="AC264" s="143"/>
      <c r="AD264" s="143"/>
      <c r="AE264" s="143"/>
    </row>
    <row r="265" spans="1:31" ht="14.65" hidden="1">
      <c r="A265" s="142" t="str">
        <f>IF(AND(F266=G266,H266=I266,J266=K266,F266="A"),"2016 - kw",IF(AND(F266=G266,H266=I266,J266&lt;&gt;K266,F266="A"),"2017 - kw",IF(AND(F266=G266,H266&lt;&gt;I266,F266="A"),"2018 - kw","N/A")))</f>
        <v>N/A</v>
      </c>
      <c r="B265" s="142" t="str">
        <f>IF(F266&lt;&gt;G266,"2018 - kw",IF(H266&lt;&gt;I266,"2017 - kw",IF(J266&lt;&gt;K266,"2016 - kw","N/A")))</f>
        <v>N/A</v>
      </c>
      <c r="C265" s="151"/>
      <c r="D265" s="152" t="str">
        <f>D264 &amp; "kW"</f>
        <v>kW</v>
      </c>
      <c r="E265" s="153" t="s">
        <v>384</v>
      </c>
      <c r="F265" s="141"/>
      <c r="G265" s="141"/>
      <c r="H265" s="141"/>
      <c r="I265" s="141"/>
      <c r="J265" s="141"/>
      <c r="K265" s="141"/>
      <c r="L265" s="141"/>
      <c r="M265" s="141"/>
      <c r="N265" s="141"/>
      <c r="O265" s="141"/>
      <c r="P265" s="142"/>
      <c r="Q265" s="142"/>
      <c r="R265" s="142"/>
      <c r="S265" s="142"/>
      <c r="T265" s="142"/>
      <c r="U265" s="142"/>
      <c r="V265" s="142"/>
      <c r="Z265" s="143"/>
      <c r="AA265" s="143" t="str">
        <f>IF(AND(F266=G266,H266=I266,F266="A"),"2016 - kw","")</f>
        <v/>
      </c>
      <c r="AB265" s="143" t="str">
        <f>IF(OR(B265="2017 - kw",B265="2018 - kw"),"2016 - kw","")</f>
        <v/>
      </c>
      <c r="AC265" s="143"/>
      <c r="AD265" s="143"/>
      <c r="AE265" s="143"/>
    </row>
    <row r="266" spans="1:31" ht="14.65" hidden="1">
      <c r="A266" s="142"/>
      <c r="B266" s="142"/>
      <c r="C266" s="154"/>
      <c r="D266" s="155"/>
      <c r="E266" s="156" t="s">
        <v>385</v>
      </c>
      <c r="F266" s="138"/>
      <c r="G266" s="138"/>
      <c r="H266" s="138"/>
      <c r="I266" s="138"/>
      <c r="J266" s="138"/>
      <c r="K266" s="138"/>
      <c r="L266" s="138"/>
      <c r="M266" s="138"/>
      <c r="N266" s="138"/>
      <c r="O266" s="138"/>
      <c r="P266" s="142"/>
      <c r="Q266" s="142"/>
      <c r="R266" s="142"/>
      <c r="S266" s="142"/>
      <c r="T266" s="142"/>
      <c r="U266" s="142"/>
      <c r="V266" s="142"/>
      <c r="Z266" s="143"/>
      <c r="AA266" s="143"/>
      <c r="AB266" s="143"/>
      <c r="AC266" s="143"/>
      <c r="AD266" s="143"/>
      <c r="AE266" s="143"/>
    </row>
    <row r="267" spans="1:31" ht="14.65" hidden="1">
      <c r="A267" s="142" t="str">
        <f>IF(AND(F269=G269,H269=I269,J269=K269,F269="A"),"2016 - kwh",IF(AND(F269=G269,H269=I269,J269&lt;&gt;K269,F269="A"),"2017 - kwh",IF(AND(F269=G269,H269&lt;&gt;I269,F269="A"),"2018 - kwh","N/A")))</f>
        <v>N/A</v>
      </c>
      <c r="B267" s="142" t="str">
        <f>IF(F269&lt;&gt;G269,"2018 - kwh",IF(H269&lt;&gt;I269,"2017 - kwh",IF(J269&lt;&gt;K269,"2016 - kwh","N/A")))</f>
        <v>N/A</v>
      </c>
      <c r="C267" s="148" t="s">
        <v>464</v>
      </c>
      <c r="D267" s="149"/>
      <c r="E267" s="150" t="s">
        <v>328</v>
      </c>
      <c r="F267" s="141"/>
      <c r="G267" s="141"/>
      <c r="H267" s="141"/>
      <c r="I267" s="141"/>
      <c r="J267" s="141"/>
      <c r="K267" s="141"/>
      <c r="L267" s="141"/>
      <c r="M267" s="141"/>
      <c r="N267" s="141"/>
      <c r="O267" s="141"/>
      <c r="P267" s="142"/>
      <c r="Q267" s="142"/>
      <c r="R267" s="142"/>
      <c r="S267" s="142"/>
      <c r="T267" s="142"/>
      <c r="U267" s="142"/>
      <c r="V267" s="142"/>
      <c r="Z267" s="143"/>
      <c r="AA267" s="143" t="str">
        <f>IF(AND(F269=G269,H269=I269,F269="A"),"2016 - kwh","")</f>
        <v/>
      </c>
      <c r="AB267" s="143" t="str">
        <f>IF(OR(B267="2017 - kwh",B267="2018 - kwh"),"2016 - kwh","")</f>
        <v/>
      </c>
      <c r="AC267" s="143"/>
      <c r="AD267" s="143"/>
      <c r="AE267" s="143"/>
    </row>
    <row r="268" spans="1:31" ht="14.65" hidden="1">
      <c r="A268" s="142" t="str">
        <f>IF(AND(F269=G269,H269=I269,J269=K269,F269="A"),"2016 - kw",IF(AND(F269=G269,H269=I269,J269&lt;&gt;K269,F269="A"),"2017 - kw",IF(AND(F269=G269,H269&lt;&gt;I269,F269="A"),"2018 - kw","N/A")))</f>
        <v>N/A</v>
      </c>
      <c r="B268" s="142" t="str">
        <f>IF(F269&lt;&gt;G269,"2018 - kw",IF(H269&lt;&gt;I269,"2017 - kw",IF(J269&lt;&gt;K269,"2016 - kw","N/A")))</f>
        <v>N/A</v>
      </c>
      <c r="C268" s="151"/>
      <c r="D268" s="152" t="str">
        <f>D267 &amp; "kW"</f>
        <v>kW</v>
      </c>
      <c r="E268" s="153" t="s">
        <v>384</v>
      </c>
      <c r="F268" s="141"/>
      <c r="G268" s="141"/>
      <c r="H268" s="141"/>
      <c r="I268" s="141"/>
      <c r="J268" s="141"/>
      <c r="K268" s="141"/>
      <c r="L268" s="141"/>
      <c r="M268" s="141"/>
      <c r="N268" s="141"/>
      <c r="O268" s="141"/>
      <c r="P268" s="142"/>
      <c r="Q268" s="142"/>
      <c r="R268" s="142"/>
      <c r="S268" s="142"/>
      <c r="T268" s="142"/>
      <c r="U268" s="142"/>
      <c r="V268" s="142"/>
      <c r="Z268" s="143"/>
      <c r="AA268" s="143" t="str">
        <f>IF(AND(F269=G269,H269=I269,F269="A"),"2016 - kw","")</f>
        <v/>
      </c>
      <c r="AB268" s="143" t="str">
        <f>IF(OR(B268="2017 - kw",B268="2018 - kw"),"2016 - kw","")</f>
        <v/>
      </c>
      <c r="AC268" s="143"/>
      <c r="AD268" s="143"/>
      <c r="AE268" s="143"/>
    </row>
    <row r="269" spans="1:31" ht="14.65" hidden="1">
      <c r="A269" s="142"/>
      <c r="B269" s="142"/>
      <c r="C269" s="154"/>
      <c r="D269" s="155"/>
      <c r="E269" s="156" t="s">
        <v>385</v>
      </c>
      <c r="F269" s="138"/>
      <c r="G269" s="138"/>
      <c r="H269" s="138"/>
      <c r="I269" s="138"/>
      <c r="J269" s="138"/>
      <c r="K269" s="138"/>
      <c r="L269" s="138"/>
      <c r="M269" s="138"/>
      <c r="N269" s="138"/>
      <c r="O269" s="138"/>
      <c r="P269" s="142"/>
      <c r="Q269" s="142"/>
      <c r="R269" s="142"/>
      <c r="S269" s="142"/>
      <c r="T269" s="142"/>
      <c r="U269" s="142"/>
      <c r="V269" s="142"/>
      <c r="Z269" s="143"/>
      <c r="AA269" s="143"/>
      <c r="AB269" s="143"/>
      <c r="AC269" s="143"/>
      <c r="AD269" s="143"/>
      <c r="AE269" s="143"/>
    </row>
    <row r="270" spans="1:31" ht="14.65" hidden="1">
      <c r="A270" s="142" t="str">
        <f>IF(AND(F272=G272,H272=I272,J272=K272,F272="A"),"2016 - kwh",IF(AND(F272=G272,H272=I272,J272&lt;&gt;K272,F272="A"),"2017 - kwh",IF(AND(F272=G272,H272&lt;&gt;I272,F272="A"),"2018 - kwh","N/A")))</f>
        <v>N/A</v>
      </c>
      <c r="B270" s="142" t="str">
        <f>IF(F272&lt;&gt;G272,"2018 - kwh",IF(H272&lt;&gt;I272,"2017 - kwh",IF(J272&lt;&gt;K272,"2016 - kwh","N/A")))</f>
        <v>N/A</v>
      </c>
      <c r="C270" s="148" t="s">
        <v>465</v>
      </c>
      <c r="D270" s="149"/>
      <c r="E270" s="150" t="s">
        <v>328</v>
      </c>
      <c r="F270" s="141"/>
      <c r="G270" s="141"/>
      <c r="H270" s="141"/>
      <c r="I270" s="141"/>
      <c r="J270" s="141"/>
      <c r="K270" s="141"/>
      <c r="L270" s="141"/>
      <c r="M270" s="141"/>
      <c r="N270" s="141"/>
      <c r="O270" s="141"/>
      <c r="P270" s="142"/>
      <c r="Q270" s="142"/>
      <c r="R270" s="142"/>
      <c r="S270" s="142"/>
      <c r="T270" s="142"/>
      <c r="U270" s="142"/>
      <c r="V270" s="142"/>
      <c r="Z270" s="143"/>
      <c r="AA270" s="143" t="str">
        <f>IF(AND(F272=G272,H272=I272,F272="A"),"2016 - kwh","")</f>
        <v/>
      </c>
      <c r="AB270" s="143" t="str">
        <f>IF(OR(B270="2017 - kwh",B270="2018 - kwh"),"2016 - kwh","")</f>
        <v/>
      </c>
      <c r="AC270" s="143"/>
      <c r="AD270" s="143"/>
      <c r="AE270" s="143"/>
    </row>
    <row r="271" spans="1:31" ht="14.65" hidden="1">
      <c r="A271" s="142" t="str">
        <f>IF(AND(F272=G272,H272=I272,J272=K272,F272="A"),"2016 - kw",IF(AND(F272=G272,H272=I272,J272&lt;&gt;K272,F272="A"),"2017 - kw",IF(AND(F272=G272,H272&lt;&gt;I272,F272="A"),"2018 - kw","N/A")))</f>
        <v>N/A</v>
      </c>
      <c r="B271" s="142" t="str">
        <f>IF(F272&lt;&gt;G272,"2018 - kw",IF(H272&lt;&gt;I272,"2017 - kw",IF(J272&lt;&gt;K272,"2016 - kw","N/A")))</f>
        <v>N/A</v>
      </c>
      <c r="C271" s="151"/>
      <c r="D271" s="152" t="str">
        <f>D270 &amp; "kW"</f>
        <v>kW</v>
      </c>
      <c r="E271" s="153" t="s">
        <v>384</v>
      </c>
      <c r="F271" s="141"/>
      <c r="G271" s="141"/>
      <c r="H271" s="141"/>
      <c r="I271" s="141"/>
      <c r="J271" s="141"/>
      <c r="K271" s="141"/>
      <c r="L271" s="141"/>
      <c r="M271" s="141"/>
      <c r="N271" s="141"/>
      <c r="O271" s="141"/>
      <c r="P271" s="142"/>
      <c r="Q271" s="142"/>
      <c r="R271" s="142"/>
      <c r="S271" s="142"/>
      <c r="T271" s="142"/>
      <c r="U271" s="142"/>
      <c r="V271" s="142"/>
      <c r="Z271" s="143"/>
      <c r="AA271" s="143" t="str">
        <f>IF(AND(F272=G272,H272=I272,F272="A"),"2016 - kw","")</f>
        <v/>
      </c>
      <c r="AB271" s="143" t="str">
        <f>IF(OR(B271="2017 - kw",B271="2018 - kw"),"2016 - kw","")</f>
        <v/>
      </c>
      <c r="AC271" s="143"/>
      <c r="AD271" s="143"/>
      <c r="AE271" s="143"/>
    </row>
    <row r="272" spans="1:31" ht="14.65" hidden="1">
      <c r="A272" s="142"/>
      <c r="B272" s="142"/>
      <c r="C272" s="154"/>
      <c r="D272" s="155"/>
      <c r="E272" s="156" t="s">
        <v>385</v>
      </c>
      <c r="F272" s="138"/>
      <c r="G272" s="138"/>
      <c r="H272" s="138"/>
      <c r="I272" s="138"/>
      <c r="J272" s="138"/>
      <c r="K272" s="138"/>
      <c r="L272" s="138"/>
      <c r="M272" s="138"/>
      <c r="N272" s="138"/>
      <c r="O272" s="138"/>
      <c r="P272" s="142"/>
      <c r="Q272" s="142"/>
      <c r="R272" s="142"/>
      <c r="S272" s="142"/>
      <c r="T272" s="142"/>
      <c r="U272" s="142"/>
      <c r="V272" s="142"/>
      <c r="Z272" s="143"/>
      <c r="AA272" s="143"/>
      <c r="AB272" s="143"/>
      <c r="AC272" s="143"/>
      <c r="AD272" s="143"/>
      <c r="AE272" s="143"/>
    </row>
    <row r="273" spans="1:31" ht="14.65" hidden="1">
      <c r="A273" s="142" t="str">
        <f>IF(AND(F275=G275,H275=I275,J275=K275,F275="A"),"2016 - kwh",IF(AND(F275=G275,H275=I275,J275&lt;&gt;K275,F275="A"),"2017 - kwh",IF(AND(F275=G275,H275&lt;&gt;I275,F275="A"),"2018 - kwh","N/A")))</f>
        <v>N/A</v>
      </c>
      <c r="B273" s="142" t="str">
        <f>IF(F275&lt;&gt;G275,"2018 - kwh",IF(H275&lt;&gt;I275,"2017 - kwh",IF(J275&lt;&gt;K275,"2016 - kwh","N/A")))</f>
        <v>N/A</v>
      </c>
      <c r="C273" s="148" t="s">
        <v>466</v>
      </c>
      <c r="D273" s="149"/>
      <c r="E273" s="150" t="s">
        <v>328</v>
      </c>
      <c r="F273" s="141"/>
      <c r="G273" s="141"/>
      <c r="H273" s="141"/>
      <c r="I273" s="141"/>
      <c r="J273" s="141"/>
      <c r="K273" s="141"/>
      <c r="L273" s="141"/>
      <c r="M273" s="141"/>
      <c r="N273" s="141"/>
      <c r="O273" s="141"/>
      <c r="P273" s="142"/>
      <c r="Q273" s="142"/>
      <c r="R273" s="142"/>
      <c r="S273" s="142"/>
      <c r="T273" s="142"/>
      <c r="U273" s="142"/>
      <c r="V273" s="142"/>
      <c r="Z273" s="143"/>
      <c r="AA273" s="143" t="str">
        <f>IF(AND(F275=G275,H275=I275,F275="A"),"2016 - kwh","")</f>
        <v/>
      </c>
      <c r="AB273" s="143" t="str">
        <f>IF(OR(B273="2017 - kwh",B273="2018 - kwh"),"2016 - kwh","")</f>
        <v/>
      </c>
      <c r="AC273" s="143"/>
      <c r="AD273" s="143"/>
      <c r="AE273" s="143"/>
    </row>
    <row r="274" spans="1:31" ht="14.65" hidden="1">
      <c r="A274" s="142" t="str">
        <f>IF(AND(F275=G275,H275=I275,J275=K275,F275="A"),"2016 - kw",IF(AND(F275=G275,H275=I275,J275&lt;&gt;K275,F275="A"),"2017 - kw",IF(AND(F275=G275,H275&lt;&gt;I275,F275="A"),"2018 - kw","N/A")))</f>
        <v>N/A</v>
      </c>
      <c r="B274" s="142" t="str">
        <f>IF(F275&lt;&gt;G275,"2018 - kw",IF(H275&lt;&gt;I275,"2017 - kw",IF(J275&lt;&gt;K275,"2016 - kw","N/A")))</f>
        <v>N/A</v>
      </c>
      <c r="C274" s="151"/>
      <c r="D274" s="152" t="str">
        <f>D273 &amp; "kW"</f>
        <v>kW</v>
      </c>
      <c r="E274" s="153" t="s">
        <v>384</v>
      </c>
      <c r="F274" s="141"/>
      <c r="G274" s="141"/>
      <c r="H274" s="141"/>
      <c r="I274" s="141"/>
      <c r="J274" s="141"/>
      <c r="K274" s="141"/>
      <c r="L274" s="141"/>
      <c r="M274" s="141"/>
      <c r="N274" s="141"/>
      <c r="O274" s="141"/>
      <c r="P274" s="142"/>
      <c r="Q274" s="142"/>
      <c r="R274" s="142"/>
      <c r="S274" s="142"/>
      <c r="T274" s="142"/>
      <c r="U274" s="142"/>
      <c r="V274" s="142"/>
      <c r="Z274" s="143"/>
      <c r="AA274" s="143" t="str">
        <f>IF(AND(F275=G275,H275=I275,F275="A"),"2016 - kw","")</f>
        <v/>
      </c>
      <c r="AB274" s="143" t="str">
        <f>IF(OR(B274="2017 - kw",B274="2018 - kw"),"2016 - kw","")</f>
        <v/>
      </c>
      <c r="AC274" s="143"/>
      <c r="AD274" s="143"/>
      <c r="AE274" s="143"/>
    </row>
    <row r="275" spans="1:31" ht="14.65" hidden="1">
      <c r="A275" s="142"/>
      <c r="B275" s="142"/>
      <c r="C275" s="154"/>
      <c r="D275" s="155"/>
      <c r="E275" s="156" t="s">
        <v>385</v>
      </c>
      <c r="F275" s="138"/>
      <c r="G275" s="138"/>
      <c r="H275" s="138"/>
      <c r="I275" s="138"/>
      <c r="J275" s="138"/>
      <c r="K275" s="138"/>
      <c r="L275" s="138"/>
      <c r="M275" s="138"/>
      <c r="N275" s="138"/>
      <c r="O275" s="138"/>
      <c r="P275" s="142"/>
      <c r="Q275" s="142"/>
      <c r="R275" s="142"/>
      <c r="S275" s="142"/>
      <c r="T275" s="142"/>
      <c r="U275" s="142"/>
      <c r="V275" s="142"/>
      <c r="Z275" s="143"/>
      <c r="AA275" s="143"/>
      <c r="AB275" s="143"/>
      <c r="AC275" s="143"/>
      <c r="AD275" s="143"/>
      <c r="AE275" s="143"/>
    </row>
    <row r="276" spans="1:31" ht="14.65" hidden="1">
      <c r="A276" s="142" t="str">
        <f>IF(AND(F278=G278,H278=I278,J278=K278,F278="A"),"2016 - kwh",IF(AND(F278=G278,H278=I278,J278&lt;&gt;K278,F278="A"),"2017 - kwh",IF(AND(F278=G278,H278&lt;&gt;I278,F278="A"),"2018 - kwh","N/A")))</f>
        <v>N/A</v>
      </c>
      <c r="B276" s="142" t="str">
        <f>IF(F278&lt;&gt;G278,"2018 - kwh",IF(H278&lt;&gt;I278,"2017 - kwh",IF(J278&lt;&gt;K278,"2016 - kwh","N/A")))</f>
        <v>N/A</v>
      </c>
      <c r="C276" s="148" t="s">
        <v>467</v>
      </c>
      <c r="D276" s="149"/>
      <c r="E276" s="150" t="s">
        <v>328</v>
      </c>
      <c r="F276" s="141"/>
      <c r="G276" s="141"/>
      <c r="H276" s="141"/>
      <c r="I276" s="141"/>
      <c r="J276" s="141"/>
      <c r="K276" s="141"/>
      <c r="L276" s="141"/>
      <c r="M276" s="141"/>
      <c r="N276" s="141"/>
      <c r="O276" s="141"/>
      <c r="P276" s="142"/>
      <c r="Q276" s="142"/>
      <c r="R276" s="142"/>
      <c r="S276" s="142"/>
      <c r="T276" s="142"/>
      <c r="U276" s="142"/>
      <c r="V276" s="142"/>
      <c r="Z276" s="143"/>
      <c r="AA276" s="143" t="str">
        <f>IF(AND(F278=G278,H278=I278,F278="A"),"2016 - kwh","")</f>
        <v/>
      </c>
      <c r="AB276" s="143" t="str">
        <f>IF(OR(B276="2017 - kwh",B276="2018 - kwh"),"2016 - kwh","")</f>
        <v/>
      </c>
      <c r="AC276" s="143"/>
      <c r="AD276" s="143"/>
      <c r="AE276" s="143"/>
    </row>
    <row r="277" spans="1:31" ht="14.65" hidden="1">
      <c r="A277" s="142" t="str">
        <f>IF(AND(F278=G278,H278=I278,J278=K278,F278="A"),"2016 - kw",IF(AND(F278=G278,H278=I278,J278&lt;&gt;K278,F278="A"),"2017 - kw",IF(AND(F278=G278,H278&lt;&gt;I278,F278="A"),"2018 - kw","N/A")))</f>
        <v>N/A</v>
      </c>
      <c r="B277" s="142" t="str">
        <f>IF(F278&lt;&gt;G278,"2018 - kw",IF(H278&lt;&gt;I278,"2017 - kw",IF(J278&lt;&gt;K278,"2016 - kw","N/A")))</f>
        <v>N/A</v>
      </c>
      <c r="C277" s="151"/>
      <c r="D277" s="152" t="str">
        <f>D276 &amp; "kW"</f>
        <v>kW</v>
      </c>
      <c r="E277" s="153" t="s">
        <v>384</v>
      </c>
      <c r="F277" s="141"/>
      <c r="G277" s="141"/>
      <c r="H277" s="141"/>
      <c r="I277" s="141"/>
      <c r="J277" s="141"/>
      <c r="K277" s="141"/>
      <c r="L277" s="141"/>
      <c r="M277" s="141"/>
      <c r="N277" s="141"/>
      <c r="O277" s="141"/>
      <c r="P277" s="142"/>
      <c r="Q277" s="142"/>
      <c r="R277" s="142"/>
      <c r="S277" s="142"/>
      <c r="T277" s="142"/>
      <c r="U277" s="142"/>
      <c r="V277" s="142"/>
      <c r="Z277" s="143"/>
      <c r="AA277" s="143" t="str">
        <f>IF(AND(F278=G278,H278=I278,F278="A"),"2016 - kw","")</f>
        <v/>
      </c>
      <c r="AB277" s="143" t="str">
        <f>IF(OR(B277="2017 - kw",B277="2018 - kw"),"2016 - kw","")</f>
        <v/>
      </c>
      <c r="AC277" s="143"/>
      <c r="AD277" s="143"/>
      <c r="AE277" s="143"/>
    </row>
    <row r="278" spans="1:31" ht="14.65" hidden="1">
      <c r="A278" s="142"/>
      <c r="B278" s="142"/>
      <c r="C278" s="154"/>
      <c r="D278" s="155"/>
      <c r="E278" s="156" t="s">
        <v>385</v>
      </c>
      <c r="F278" s="138"/>
      <c r="G278" s="138"/>
      <c r="H278" s="138"/>
      <c r="I278" s="138"/>
      <c r="J278" s="138"/>
      <c r="K278" s="138"/>
      <c r="L278" s="138"/>
      <c r="M278" s="138"/>
      <c r="N278" s="138"/>
      <c r="O278" s="138"/>
      <c r="P278" s="142"/>
      <c r="Q278" s="142"/>
      <c r="R278" s="142"/>
      <c r="S278" s="142"/>
      <c r="T278" s="142"/>
      <c r="U278" s="142"/>
      <c r="V278" s="142"/>
      <c r="Z278" s="143"/>
      <c r="AA278" s="143"/>
      <c r="AB278" s="143"/>
      <c r="AC278" s="143"/>
      <c r="AD278" s="143"/>
      <c r="AE278" s="143"/>
    </row>
    <row r="279" spans="1:31" ht="14.65" hidden="1">
      <c r="A279" s="142" t="str">
        <f>IF(AND(F281=G281,H281=I281,J281=K281,F281="A"),"2016 - kwh",IF(AND(F281=G281,H281=I281,J281&lt;&gt;K281,F281="A"),"2017 - kwh",IF(AND(F281=G281,H281&lt;&gt;I281,F281="A"),"2018 - kwh","N/A")))</f>
        <v>N/A</v>
      </c>
      <c r="B279" s="142" t="str">
        <f>IF(F281&lt;&gt;G281,"2018 - kwh",IF(H281&lt;&gt;I281,"2017 - kwh",IF(J281&lt;&gt;K281,"2016 - kwh","N/A")))</f>
        <v>N/A</v>
      </c>
      <c r="C279" s="148" t="s">
        <v>468</v>
      </c>
      <c r="D279" s="149"/>
      <c r="E279" s="150" t="s">
        <v>328</v>
      </c>
      <c r="F279" s="141"/>
      <c r="G279" s="141"/>
      <c r="H279" s="141"/>
      <c r="I279" s="141"/>
      <c r="J279" s="141"/>
      <c r="K279" s="141"/>
      <c r="L279" s="141"/>
      <c r="M279" s="141"/>
      <c r="N279" s="141"/>
      <c r="O279" s="141"/>
      <c r="P279" s="142"/>
      <c r="Q279" s="142"/>
      <c r="R279" s="142"/>
      <c r="S279" s="142"/>
      <c r="T279" s="142"/>
      <c r="U279" s="142"/>
      <c r="V279" s="142"/>
      <c r="Z279" s="143"/>
      <c r="AA279" s="143" t="str">
        <f>IF(AND(F281=G281,H281=I281,F281="A"),"2016 - kwh","")</f>
        <v/>
      </c>
      <c r="AB279" s="143" t="str">
        <f>IF(OR(B279="2017 - kwh",B279="2018 - kwh"),"2016 - kwh","")</f>
        <v/>
      </c>
      <c r="AC279" s="143"/>
      <c r="AD279" s="143"/>
      <c r="AE279" s="143"/>
    </row>
    <row r="280" spans="1:31" ht="14.65" hidden="1">
      <c r="A280" s="142" t="str">
        <f>IF(AND(F281=G281,H281=I281,J281=K281,F281="A"),"2016 - kw",IF(AND(F281=G281,H281=I281,J281&lt;&gt;K281,F281="A"),"2017 - kw",IF(AND(F281=G281,H281&lt;&gt;I281,F281="A"),"2018 - kw","N/A")))</f>
        <v>N/A</v>
      </c>
      <c r="B280" s="142" t="str">
        <f>IF(F281&lt;&gt;G281,"2018 - kw",IF(H281&lt;&gt;I281,"2017 - kw",IF(J281&lt;&gt;K281,"2016 - kw","N/A")))</f>
        <v>N/A</v>
      </c>
      <c r="C280" s="151"/>
      <c r="D280" s="152" t="str">
        <f>D279 &amp; "kW"</f>
        <v>kW</v>
      </c>
      <c r="E280" s="153" t="s">
        <v>384</v>
      </c>
      <c r="F280" s="141"/>
      <c r="G280" s="141"/>
      <c r="H280" s="141"/>
      <c r="I280" s="141"/>
      <c r="J280" s="141"/>
      <c r="K280" s="141"/>
      <c r="L280" s="141"/>
      <c r="M280" s="141"/>
      <c r="N280" s="141"/>
      <c r="O280" s="141"/>
      <c r="P280" s="142"/>
      <c r="Q280" s="142"/>
      <c r="R280" s="142"/>
      <c r="S280" s="142"/>
      <c r="T280" s="142"/>
      <c r="U280" s="142"/>
      <c r="V280" s="142"/>
      <c r="Z280" s="143"/>
      <c r="AA280" s="143" t="str">
        <f>IF(AND(F281=G281,H281=I281,F281="A"),"2016 - kw","")</f>
        <v/>
      </c>
      <c r="AB280" s="143" t="str">
        <f>IF(OR(B280="2017 - kw",B280="2018 - kw"),"2016 - kw","")</f>
        <v/>
      </c>
      <c r="AC280" s="143"/>
      <c r="AD280" s="143"/>
      <c r="AE280" s="143"/>
    </row>
    <row r="281" spans="1:31" ht="14.65" hidden="1">
      <c r="A281" s="142"/>
      <c r="B281" s="142"/>
      <c r="C281" s="154"/>
      <c r="D281" s="155"/>
      <c r="E281" s="156" t="s">
        <v>385</v>
      </c>
      <c r="F281" s="138"/>
      <c r="G281" s="138"/>
      <c r="H281" s="138"/>
      <c r="I281" s="138"/>
      <c r="J281" s="138"/>
      <c r="K281" s="138"/>
      <c r="L281" s="138"/>
      <c r="M281" s="138"/>
      <c r="N281" s="138"/>
      <c r="O281" s="138"/>
      <c r="P281" s="142"/>
      <c r="Q281" s="142"/>
      <c r="R281" s="142"/>
      <c r="S281" s="142"/>
      <c r="T281" s="142"/>
      <c r="U281" s="142"/>
      <c r="V281" s="142"/>
      <c r="Z281" s="143"/>
      <c r="AA281" s="143"/>
      <c r="AB281" s="143"/>
      <c r="AC281" s="143"/>
      <c r="AD281" s="143"/>
      <c r="AE281" s="143"/>
    </row>
    <row r="282" spans="1:31" ht="14.65" hidden="1">
      <c r="A282" s="142" t="str">
        <f>IF(AND(F284=G284,H284=I284,J284=K284,F284="A"),"2016 - kwh",IF(AND(F284=G284,H284=I284,J284&lt;&gt;K284,F284="A"),"2017 - kwh",IF(AND(F284=G284,H284&lt;&gt;I284,F284="A"),"2018 - kwh","N/A")))</f>
        <v>N/A</v>
      </c>
      <c r="B282" s="142" t="str">
        <f>IF(F284&lt;&gt;G284,"2018 - kwh",IF(H284&lt;&gt;I284,"2017 - kwh",IF(J284&lt;&gt;K284,"2016 - kwh","N/A")))</f>
        <v>N/A</v>
      </c>
      <c r="C282" s="148" t="s">
        <v>469</v>
      </c>
      <c r="D282" s="149"/>
      <c r="E282" s="150" t="s">
        <v>328</v>
      </c>
      <c r="F282" s="141"/>
      <c r="G282" s="141"/>
      <c r="H282" s="141"/>
      <c r="I282" s="141"/>
      <c r="J282" s="141"/>
      <c r="K282" s="141"/>
      <c r="L282" s="141"/>
      <c r="M282" s="141"/>
      <c r="N282" s="141"/>
      <c r="O282" s="141"/>
      <c r="P282" s="142"/>
      <c r="Q282" s="142"/>
      <c r="R282" s="142"/>
      <c r="S282" s="142"/>
      <c r="T282" s="142"/>
      <c r="U282" s="142"/>
      <c r="V282" s="142"/>
      <c r="Z282" s="143"/>
      <c r="AA282" s="143" t="str">
        <f>IF(AND(F284=G284,H284=I284,F284="A"),"2016 - kwh","")</f>
        <v/>
      </c>
      <c r="AB282" s="143" t="str">
        <f>IF(OR(B282="2017 - kwh",B282="2018 - kwh"),"2016 - kwh","")</f>
        <v/>
      </c>
      <c r="AC282" s="143"/>
      <c r="AD282" s="143"/>
      <c r="AE282" s="143"/>
    </row>
    <row r="283" spans="1:31" ht="14.65" hidden="1">
      <c r="A283" s="142" t="str">
        <f>IF(AND(F284=G284,H284=I284,J284=K284,F284="A"),"2016 - kw",IF(AND(F284=G284,H284=I284,J284&lt;&gt;K284,F284="A"),"2017 - kw",IF(AND(F284=G284,H284&lt;&gt;I284,F284="A"),"2018 - kw","N/A")))</f>
        <v>N/A</v>
      </c>
      <c r="B283" s="142" t="str">
        <f>IF(F284&lt;&gt;G284,"2018 - kw",IF(H284&lt;&gt;I284,"2017 - kw",IF(J284&lt;&gt;K284,"2016 - kw","N/A")))</f>
        <v>N/A</v>
      </c>
      <c r="C283" s="151"/>
      <c r="D283" s="152" t="str">
        <f>D282 &amp; "kW"</f>
        <v>kW</v>
      </c>
      <c r="E283" s="153" t="s">
        <v>384</v>
      </c>
      <c r="F283" s="141"/>
      <c r="G283" s="141"/>
      <c r="H283" s="141"/>
      <c r="I283" s="141"/>
      <c r="J283" s="141"/>
      <c r="K283" s="141"/>
      <c r="L283" s="141"/>
      <c r="M283" s="141"/>
      <c r="N283" s="141"/>
      <c r="O283" s="141"/>
      <c r="P283" s="142"/>
      <c r="Q283" s="142"/>
      <c r="R283" s="142"/>
      <c r="S283" s="142"/>
      <c r="T283" s="142"/>
      <c r="U283" s="142"/>
      <c r="V283" s="142"/>
      <c r="Z283" s="143"/>
      <c r="AA283" s="143" t="str">
        <f>IF(AND(F284=G284,H284=I284,F284="A"),"2016 - kw","")</f>
        <v/>
      </c>
      <c r="AB283" s="143" t="str">
        <f>IF(OR(B283="2017 - kw",B283="2018 - kw"),"2016 - kw","")</f>
        <v/>
      </c>
      <c r="AC283" s="143"/>
      <c r="AD283" s="143"/>
      <c r="AE283" s="143"/>
    </row>
    <row r="284" spans="1:31" ht="14.65" hidden="1">
      <c r="A284" s="142"/>
      <c r="B284" s="142"/>
      <c r="C284" s="154"/>
      <c r="D284" s="155"/>
      <c r="E284" s="156" t="s">
        <v>385</v>
      </c>
      <c r="F284" s="138"/>
      <c r="G284" s="138"/>
      <c r="H284" s="138"/>
      <c r="I284" s="138"/>
      <c r="J284" s="138"/>
      <c r="K284" s="138"/>
      <c r="L284" s="138"/>
      <c r="M284" s="138"/>
      <c r="N284" s="138"/>
      <c r="O284" s="138"/>
      <c r="P284" s="142"/>
      <c r="Q284" s="142"/>
      <c r="R284" s="142"/>
      <c r="S284" s="142"/>
      <c r="T284" s="142"/>
      <c r="U284" s="142"/>
      <c r="V284" s="142"/>
      <c r="Z284" s="143"/>
      <c r="AA284" s="143"/>
      <c r="AB284" s="143"/>
      <c r="AC284" s="143"/>
      <c r="AD284" s="143"/>
      <c r="AE284" s="143"/>
    </row>
    <row r="285" spans="1:31" ht="14.65" hidden="1">
      <c r="A285" s="142" t="str">
        <f>IF(AND(F287=G287,H287=I287,J287=K287,F287="A"),"2016 - kwh",IF(AND(F287=G287,H287=I287,J287&lt;&gt;K287,F287="A"),"2017 - kwh",IF(AND(F287=G287,H287&lt;&gt;I287,F287="A"),"2018 - kwh","N/A")))</f>
        <v>N/A</v>
      </c>
      <c r="B285" s="142" t="str">
        <f>IF(F287&lt;&gt;G287,"2018 - kwh",IF(H287&lt;&gt;I287,"2017 - kwh",IF(J287&lt;&gt;K287,"2016 - kwh","N/A")))</f>
        <v>N/A</v>
      </c>
      <c r="C285" s="148" t="s">
        <v>470</v>
      </c>
      <c r="D285" s="149"/>
      <c r="E285" s="150" t="s">
        <v>328</v>
      </c>
      <c r="F285" s="141"/>
      <c r="G285" s="141"/>
      <c r="H285" s="141"/>
      <c r="I285" s="141"/>
      <c r="J285" s="141"/>
      <c r="K285" s="141"/>
      <c r="L285" s="141"/>
      <c r="M285" s="141"/>
      <c r="N285" s="141"/>
      <c r="O285" s="141"/>
      <c r="P285" s="142"/>
      <c r="Q285" s="142"/>
      <c r="R285" s="142"/>
      <c r="S285" s="142"/>
      <c r="T285" s="142"/>
      <c r="U285" s="142"/>
      <c r="V285" s="142"/>
      <c r="Z285" s="143"/>
      <c r="AA285" s="143" t="str">
        <f>IF(AND(F287=G287,H287=I287,F287="A"),"2016 - kwh","")</f>
        <v/>
      </c>
      <c r="AB285" s="143" t="str">
        <f>IF(OR(B285="2017 - kwh",B285="2018 - kwh"),"2016 - kwh","")</f>
        <v/>
      </c>
      <c r="AC285" s="143"/>
      <c r="AD285" s="143"/>
      <c r="AE285" s="143"/>
    </row>
    <row r="286" spans="1:31" ht="14.65" hidden="1">
      <c r="A286" s="142" t="str">
        <f>IF(AND(F287=G287,H287=I287,J287=K287,F287="A"),"2016 - kw",IF(AND(F287=G287,H287=I287,J287&lt;&gt;K287,F287="A"),"2017 - kw",IF(AND(F287=G287,H287&lt;&gt;I287,F287="A"),"2018 - kw","N/A")))</f>
        <v>N/A</v>
      </c>
      <c r="B286" s="142" t="str">
        <f>IF(F287&lt;&gt;G287,"2018 - kw",IF(H287&lt;&gt;I287,"2017 - kw",IF(J287&lt;&gt;K287,"2016 - kw","N/A")))</f>
        <v>N/A</v>
      </c>
      <c r="C286" s="151"/>
      <c r="D286" s="152" t="str">
        <f>D285 &amp; "kW"</f>
        <v>kW</v>
      </c>
      <c r="E286" s="153" t="s">
        <v>384</v>
      </c>
      <c r="F286" s="141"/>
      <c r="G286" s="141"/>
      <c r="H286" s="141"/>
      <c r="I286" s="141"/>
      <c r="J286" s="141"/>
      <c r="K286" s="141"/>
      <c r="L286" s="141"/>
      <c r="M286" s="141"/>
      <c r="N286" s="141"/>
      <c r="O286" s="141"/>
      <c r="P286" s="142"/>
      <c r="Q286" s="142"/>
      <c r="R286" s="142"/>
      <c r="S286" s="142"/>
      <c r="T286" s="142"/>
      <c r="U286" s="142"/>
      <c r="V286" s="142"/>
      <c r="Z286" s="143"/>
      <c r="AA286" s="143" t="str">
        <f>IF(AND(F287=G287,H287=I287,F287="A"),"2016 - kw","")</f>
        <v/>
      </c>
      <c r="AB286" s="143" t="str">
        <f>IF(OR(B286="2017 - kw",B286="2018 - kw"),"2016 - kw","")</f>
        <v/>
      </c>
      <c r="AC286" s="143"/>
      <c r="AD286" s="143"/>
      <c r="AE286" s="143"/>
    </row>
    <row r="287" spans="1:31" ht="14.65" hidden="1">
      <c r="A287" s="142"/>
      <c r="B287" s="142"/>
      <c r="C287" s="154"/>
      <c r="D287" s="155"/>
      <c r="E287" s="156" t="s">
        <v>385</v>
      </c>
      <c r="F287" s="138"/>
      <c r="G287" s="138"/>
      <c r="H287" s="138"/>
      <c r="I287" s="138"/>
      <c r="J287" s="138"/>
      <c r="K287" s="138"/>
      <c r="L287" s="138"/>
      <c r="M287" s="138"/>
      <c r="N287" s="138"/>
      <c r="O287" s="138"/>
      <c r="P287" s="142"/>
      <c r="Q287" s="142"/>
      <c r="R287" s="142"/>
      <c r="S287" s="142"/>
      <c r="T287" s="142"/>
      <c r="U287" s="142"/>
      <c r="V287" s="142"/>
      <c r="Z287" s="143"/>
      <c r="AA287" s="143"/>
      <c r="AB287" s="143"/>
      <c r="AC287" s="143"/>
      <c r="AD287" s="143"/>
      <c r="AE287" s="143"/>
    </row>
    <row r="288" spans="1:31" ht="14.65" hidden="1">
      <c r="A288" s="142" t="str">
        <f>IF(AND(F290=G290,H290=I290,J290=K290,F290="A"),"2016 - kwh",IF(AND(F290=G290,H290=I290,J290&lt;&gt;K290,F290="A"),"2017 - kwh",IF(AND(F290=G290,H290&lt;&gt;I290,F290="A"),"2018 - kwh","N/A")))</f>
        <v>N/A</v>
      </c>
      <c r="B288" s="142" t="str">
        <f>IF(F290&lt;&gt;G290,"2018 - kwh",IF(H290&lt;&gt;I290,"2017 - kwh",IF(J290&lt;&gt;K290,"2016 - kwh","N/A")))</f>
        <v>N/A</v>
      </c>
      <c r="C288" s="148" t="s">
        <v>471</v>
      </c>
      <c r="D288" s="149"/>
      <c r="E288" s="150" t="s">
        <v>328</v>
      </c>
      <c r="F288" s="141"/>
      <c r="G288" s="141"/>
      <c r="H288" s="141"/>
      <c r="I288" s="141"/>
      <c r="J288" s="141"/>
      <c r="K288" s="141"/>
      <c r="L288" s="141"/>
      <c r="M288" s="141"/>
      <c r="N288" s="141"/>
      <c r="O288" s="141"/>
      <c r="P288" s="142"/>
      <c r="Q288" s="142"/>
      <c r="R288" s="142"/>
      <c r="S288" s="142"/>
      <c r="T288" s="142"/>
      <c r="U288" s="142"/>
      <c r="V288" s="142"/>
      <c r="Z288" s="143"/>
      <c r="AA288" s="143" t="str">
        <f>IF(AND(F290=G290,H290=I290,F290="A"),"2016 - kwh","")</f>
        <v/>
      </c>
      <c r="AB288" s="143" t="str">
        <f>IF(OR(B288="2017 - kwh",B288="2018 - kwh"),"2016 - kwh","")</f>
        <v/>
      </c>
      <c r="AC288" s="143"/>
      <c r="AD288" s="143"/>
      <c r="AE288" s="143"/>
    </row>
    <row r="289" spans="1:31" ht="14.65" hidden="1">
      <c r="A289" s="142" t="str">
        <f>IF(AND(F290=G290,H290=I290,J290=K290,F290="A"),"2016 - kw",IF(AND(F290=G290,H290=I290,J290&lt;&gt;K290,F290="A"),"2017 - kw",IF(AND(F290=G290,H290&lt;&gt;I290,F290="A"),"2018 - kw","N/A")))</f>
        <v>N/A</v>
      </c>
      <c r="B289" s="142" t="str">
        <f>IF(F290&lt;&gt;G290,"2018 - kw",IF(H290&lt;&gt;I290,"2017 - kw",IF(J290&lt;&gt;K290,"2016 - kw","N/A")))</f>
        <v>N/A</v>
      </c>
      <c r="C289" s="151"/>
      <c r="D289" s="152" t="str">
        <f>D288 &amp; "kW"</f>
        <v>kW</v>
      </c>
      <c r="E289" s="153" t="s">
        <v>384</v>
      </c>
      <c r="F289" s="141"/>
      <c r="G289" s="141"/>
      <c r="H289" s="141"/>
      <c r="I289" s="141"/>
      <c r="J289" s="141"/>
      <c r="K289" s="141"/>
      <c r="L289" s="141"/>
      <c r="M289" s="141"/>
      <c r="N289" s="141"/>
      <c r="O289" s="141"/>
      <c r="P289" s="142"/>
      <c r="Q289" s="142"/>
      <c r="R289" s="142"/>
      <c r="S289" s="142"/>
      <c r="T289" s="142"/>
      <c r="U289" s="142"/>
      <c r="V289" s="142"/>
      <c r="Z289" s="143"/>
      <c r="AA289" s="143" t="str">
        <f>IF(AND(F290=G290,H290=I290,F290="A"),"2016 - kw","")</f>
        <v/>
      </c>
      <c r="AB289" s="143" t="str">
        <f>IF(OR(B289="2017 - kw",B289="2018 - kw"),"2016 - kw","")</f>
        <v/>
      </c>
      <c r="AC289" s="143"/>
      <c r="AD289" s="143"/>
      <c r="AE289" s="143"/>
    </row>
    <row r="290" spans="1:31" ht="14.65" hidden="1">
      <c r="A290" s="142"/>
      <c r="B290" s="142"/>
      <c r="C290" s="154"/>
      <c r="D290" s="155"/>
      <c r="E290" s="156" t="s">
        <v>385</v>
      </c>
      <c r="F290" s="138"/>
      <c r="G290" s="138"/>
      <c r="H290" s="138"/>
      <c r="I290" s="138"/>
      <c r="J290" s="138"/>
      <c r="K290" s="138"/>
      <c r="L290" s="138"/>
      <c r="M290" s="138"/>
      <c r="N290" s="138"/>
      <c r="O290" s="138"/>
      <c r="P290" s="142"/>
      <c r="Q290" s="142"/>
      <c r="R290" s="142"/>
      <c r="S290" s="142"/>
      <c r="T290" s="142"/>
      <c r="U290" s="142"/>
      <c r="V290" s="142"/>
      <c r="Z290" s="143"/>
      <c r="AA290" s="143"/>
      <c r="AB290" s="143"/>
      <c r="AC290" s="143"/>
      <c r="AD290" s="143"/>
      <c r="AE290" s="143"/>
    </row>
    <row r="291" spans="1:31" ht="14.65" hidden="1">
      <c r="A291" s="142" t="str">
        <f>IF(AND(F293=G293,H293=I293,J293=K293,F293="A"),"2016 - kwh",IF(AND(F293=G293,H293=I293,J293&lt;&gt;K293,F293="A"),"2017 - kwh",IF(AND(F293=G293,H293&lt;&gt;I293,F293="A"),"2018 - kwh","N/A")))</f>
        <v>N/A</v>
      </c>
      <c r="B291" s="142" t="str">
        <f>IF(F293&lt;&gt;G293,"2018 - kwh",IF(H293&lt;&gt;I293,"2017 - kwh",IF(J293&lt;&gt;K293,"2016 - kwh","N/A")))</f>
        <v>N/A</v>
      </c>
      <c r="C291" s="148" t="s">
        <v>472</v>
      </c>
      <c r="D291" s="149"/>
      <c r="E291" s="150" t="s">
        <v>328</v>
      </c>
      <c r="F291" s="141"/>
      <c r="G291" s="141"/>
      <c r="H291" s="141"/>
      <c r="I291" s="141"/>
      <c r="J291" s="141"/>
      <c r="K291" s="141"/>
      <c r="L291" s="141"/>
      <c r="M291" s="141"/>
      <c r="N291" s="141"/>
      <c r="O291" s="141"/>
      <c r="P291" s="142"/>
      <c r="Q291" s="142"/>
      <c r="R291" s="142"/>
      <c r="S291" s="142"/>
      <c r="T291" s="142"/>
      <c r="U291" s="142"/>
      <c r="V291" s="142"/>
      <c r="Z291" s="143"/>
      <c r="AA291" s="143" t="str">
        <f>IF(AND(F293=G293,H293=I293,F293="A"),"2016 - kwh","")</f>
        <v/>
      </c>
      <c r="AB291" s="143" t="str">
        <f>IF(OR(B291="2017 - kwh",B291="2018 - kwh"),"2016 - kwh","")</f>
        <v/>
      </c>
      <c r="AC291" s="143"/>
      <c r="AD291" s="143"/>
      <c r="AE291" s="143"/>
    </row>
    <row r="292" spans="1:31" ht="14.65" hidden="1">
      <c r="A292" s="142" t="str">
        <f>IF(AND(F293=G293,H293=I293,J293=K293,F293="A"),"2016 - kw",IF(AND(F293=G293,H293=I293,J293&lt;&gt;K293,F293="A"),"2017 - kw",IF(AND(F293=G293,H293&lt;&gt;I293,F293="A"),"2018 - kw","N/A")))</f>
        <v>N/A</v>
      </c>
      <c r="B292" s="142" t="str">
        <f>IF(F293&lt;&gt;G293,"2018 - kw",IF(H293&lt;&gt;I293,"2017 - kw",IF(J293&lt;&gt;K293,"2016 - kw","N/A")))</f>
        <v>N/A</v>
      </c>
      <c r="C292" s="151"/>
      <c r="D292" s="152" t="str">
        <f>D291 &amp; "kW"</f>
        <v>kW</v>
      </c>
      <c r="E292" s="153" t="s">
        <v>384</v>
      </c>
      <c r="F292" s="141"/>
      <c r="G292" s="141"/>
      <c r="H292" s="141"/>
      <c r="I292" s="141"/>
      <c r="J292" s="141"/>
      <c r="K292" s="141"/>
      <c r="L292" s="141"/>
      <c r="M292" s="141"/>
      <c r="N292" s="141"/>
      <c r="O292" s="141"/>
      <c r="P292" s="142"/>
      <c r="Q292" s="142"/>
      <c r="R292" s="142"/>
      <c r="S292" s="142"/>
      <c r="T292" s="142"/>
      <c r="U292" s="142"/>
      <c r="V292" s="142"/>
      <c r="Z292" s="143"/>
      <c r="AA292" s="143" t="str">
        <f>IF(AND(F293=G293,H293=I293,F293="A"),"2016 - kw","")</f>
        <v/>
      </c>
      <c r="AB292" s="143" t="str">
        <f>IF(OR(B292="2017 - kw",B292="2018 - kw"),"2016 - kw","")</f>
        <v/>
      </c>
      <c r="AC292" s="143"/>
      <c r="AD292" s="143"/>
      <c r="AE292" s="143"/>
    </row>
    <row r="293" spans="1:31" ht="14.65" hidden="1">
      <c r="A293" s="142"/>
      <c r="B293" s="142"/>
      <c r="C293" s="154"/>
      <c r="D293" s="155"/>
      <c r="E293" s="156" t="s">
        <v>385</v>
      </c>
      <c r="F293" s="138"/>
      <c r="G293" s="138"/>
      <c r="H293" s="138"/>
      <c r="I293" s="138"/>
      <c r="J293" s="138"/>
      <c r="K293" s="138"/>
      <c r="L293" s="138"/>
      <c r="M293" s="138"/>
      <c r="N293" s="138"/>
      <c r="O293" s="138"/>
      <c r="P293" s="142"/>
      <c r="Q293" s="142"/>
      <c r="R293" s="142"/>
      <c r="S293" s="142"/>
      <c r="T293" s="142"/>
      <c r="U293" s="142"/>
      <c r="V293" s="142"/>
      <c r="Z293" s="143"/>
      <c r="AA293" s="143"/>
      <c r="AB293" s="143"/>
      <c r="AC293" s="143"/>
      <c r="AD293" s="143"/>
      <c r="AE293" s="143"/>
    </row>
    <row r="294" spans="1:31" ht="14.65" hidden="1">
      <c r="A294" s="142" t="str">
        <f>IF(AND(F296=G296,H296=I296,J296=K296,F296="A"),"2016 - kwh",IF(AND(F296=G296,H296=I296,J296&lt;&gt;K296,F296="A"),"2017 - kwh",IF(AND(F296=G296,H296&lt;&gt;I296,F296="A"),"2018 - kwh","N/A")))</f>
        <v>N/A</v>
      </c>
      <c r="B294" s="142" t="str">
        <f>IF(F296&lt;&gt;G296,"2018 - kwh",IF(H296&lt;&gt;I296,"2017 - kwh",IF(J296&lt;&gt;K296,"2016 - kwh","N/A")))</f>
        <v>N/A</v>
      </c>
      <c r="C294" s="148" t="s">
        <v>473</v>
      </c>
      <c r="D294" s="149"/>
      <c r="E294" s="150" t="s">
        <v>328</v>
      </c>
      <c r="F294" s="141"/>
      <c r="G294" s="141"/>
      <c r="H294" s="141"/>
      <c r="I294" s="141"/>
      <c r="J294" s="141"/>
      <c r="K294" s="141"/>
      <c r="L294" s="141"/>
      <c r="M294" s="141"/>
      <c r="N294" s="141"/>
      <c r="O294" s="141"/>
      <c r="P294" s="142"/>
      <c r="Q294" s="142"/>
      <c r="R294" s="142"/>
      <c r="S294" s="142"/>
      <c r="T294" s="142"/>
      <c r="U294" s="142"/>
      <c r="V294" s="142"/>
      <c r="Z294" s="143"/>
      <c r="AA294" s="143" t="str">
        <f>IF(AND(F296=G296,H296=I296,F296="A"),"2016 - kwh","")</f>
        <v/>
      </c>
      <c r="AB294" s="143" t="str">
        <f>IF(OR(B294="2017 - kwh",B294="2018 - kwh"),"2016 - kwh","")</f>
        <v/>
      </c>
      <c r="AC294" s="143"/>
      <c r="AD294" s="143"/>
      <c r="AE294" s="143"/>
    </row>
    <row r="295" spans="1:31" ht="14.65" hidden="1">
      <c r="A295" s="142" t="str">
        <f>IF(AND(F296=G296,H296=I296,J296=K296,F296="A"),"2016 - kw",IF(AND(F296=G296,H296=I296,J296&lt;&gt;K296,F296="A"),"2017 - kw",IF(AND(F296=G296,H296&lt;&gt;I296,F296="A"),"2018 - kw","N/A")))</f>
        <v>N/A</v>
      </c>
      <c r="B295" s="142" t="str">
        <f>IF(F296&lt;&gt;G296,"2018 - kw",IF(H296&lt;&gt;I296,"2017 - kw",IF(J296&lt;&gt;K296,"2016 - kw","N/A")))</f>
        <v>N/A</v>
      </c>
      <c r="C295" s="151"/>
      <c r="D295" s="152" t="str">
        <f>D294 &amp; "kW"</f>
        <v>kW</v>
      </c>
      <c r="E295" s="153" t="s">
        <v>384</v>
      </c>
      <c r="F295" s="141"/>
      <c r="G295" s="141"/>
      <c r="H295" s="141"/>
      <c r="I295" s="141"/>
      <c r="J295" s="141"/>
      <c r="K295" s="141"/>
      <c r="L295" s="141"/>
      <c r="M295" s="141"/>
      <c r="N295" s="141"/>
      <c r="O295" s="141"/>
      <c r="P295" s="142"/>
      <c r="Q295" s="142"/>
      <c r="R295" s="142"/>
      <c r="S295" s="142"/>
      <c r="T295" s="142"/>
      <c r="U295" s="142"/>
      <c r="V295" s="142"/>
      <c r="Z295" s="143"/>
      <c r="AA295" s="143" t="str">
        <f>IF(AND(F296=G296,H296=I296,F296="A"),"2016 - kw","")</f>
        <v/>
      </c>
      <c r="AB295" s="143" t="str">
        <f>IF(OR(B295="2017 - kw",B295="2018 - kw"),"2016 - kw","")</f>
        <v/>
      </c>
      <c r="AC295" s="143"/>
      <c r="AD295" s="143"/>
      <c r="AE295" s="143"/>
    </row>
    <row r="296" spans="1:31" ht="14.65" hidden="1">
      <c r="A296" s="142"/>
      <c r="B296" s="142"/>
      <c r="C296" s="154"/>
      <c r="D296" s="155"/>
      <c r="E296" s="156" t="s">
        <v>385</v>
      </c>
      <c r="F296" s="138"/>
      <c r="G296" s="138"/>
      <c r="H296" s="138"/>
      <c r="I296" s="138"/>
      <c r="J296" s="138"/>
      <c r="K296" s="138"/>
      <c r="L296" s="138"/>
      <c r="M296" s="138"/>
      <c r="N296" s="138"/>
      <c r="O296" s="138"/>
      <c r="P296" s="142"/>
      <c r="Q296" s="142"/>
      <c r="R296" s="142"/>
      <c r="S296" s="142"/>
      <c r="T296" s="142"/>
      <c r="U296" s="142"/>
      <c r="V296" s="142"/>
      <c r="Z296" s="143"/>
      <c r="AA296" s="143"/>
      <c r="AB296" s="143"/>
      <c r="AC296" s="143"/>
      <c r="AD296" s="143"/>
      <c r="AE296" s="143"/>
    </row>
    <row r="297" spans="1:31" ht="14.65" hidden="1">
      <c r="A297" s="142" t="str">
        <f>IF(AND(F299=G299,H299=I299,J299=K299,F299="A"),"2016 - kwh",IF(AND(F299=G299,H299=I299,J299&lt;&gt;K299,F299="A"),"2017 - kwh",IF(AND(F299=G299,H299&lt;&gt;I299,F299="A"),"2018 - kwh","N/A")))</f>
        <v>N/A</v>
      </c>
      <c r="B297" s="142" t="str">
        <f>IF(F299&lt;&gt;G299,"2018 - kwh",IF(H299&lt;&gt;I299,"2017 - kwh",IF(J299&lt;&gt;K299,"2016 - kwh","N/A")))</f>
        <v>N/A</v>
      </c>
      <c r="C297" s="148" t="s">
        <v>474</v>
      </c>
      <c r="D297" s="149"/>
      <c r="E297" s="150" t="s">
        <v>328</v>
      </c>
      <c r="F297" s="141"/>
      <c r="G297" s="141"/>
      <c r="H297" s="141"/>
      <c r="I297" s="141"/>
      <c r="J297" s="141"/>
      <c r="K297" s="141"/>
      <c r="L297" s="141"/>
      <c r="M297" s="141"/>
      <c r="N297" s="141"/>
      <c r="O297" s="141"/>
      <c r="P297" s="142"/>
      <c r="Q297" s="142"/>
      <c r="R297" s="142"/>
      <c r="S297" s="142"/>
      <c r="T297" s="142"/>
      <c r="U297" s="142"/>
      <c r="V297" s="142"/>
      <c r="Z297" s="143"/>
      <c r="AA297" s="143" t="str">
        <f>IF(AND(F299=G299,H299=I299,F299="A"),"2016 - kwh","")</f>
        <v/>
      </c>
      <c r="AB297" s="143" t="str">
        <f>IF(OR(B297="2017 - kwh",B297="2018 - kwh"),"2016 - kwh","")</f>
        <v/>
      </c>
      <c r="AC297" s="143"/>
      <c r="AD297" s="143"/>
      <c r="AE297" s="143"/>
    </row>
    <row r="298" spans="1:31" ht="14.65" hidden="1">
      <c r="A298" s="142" t="str">
        <f>IF(AND(F299=G299,H299=I299,J299=K299,F299="A"),"2016 - kw",IF(AND(F299=G299,H299=I299,J299&lt;&gt;K299,F299="A"),"2017 - kw",IF(AND(F299=G299,H299&lt;&gt;I299,F299="A"),"2018 - kw","N/A")))</f>
        <v>N/A</v>
      </c>
      <c r="B298" s="142" t="str">
        <f>IF(F299&lt;&gt;G299,"2018 - kw",IF(H299&lt;&gt;I299,"2017 - kw",IF(J299&lt;&gt;K299,"2016 - kw","N/A")))</f>
        <v>N/A</v>
      </c>
      <c r="C298" s="151"/>
      <c r="D298" s="152" t="str">
        <f>D297 &amp; "kW"</f>
        <v>kW</v>
      </c>
      <c r="E298" s="153" t="s">
        <v>384</v>
      </c>
      <c r="F298" s="141"/>
      <c r="G298" s="141"/>
      <c r="H298" s="141"/>
      <c r="I298" s="141"/>
      <c r="J298" s="141"/>
      <c r="K298" s="141"/>
      <c r="L298" s="141"/>
      <c r="M298" s="141"/>
      <c r="N298" s="141"/>
      <c r="O298" s="141"/>
      <c r="P298" s="142"/>
      <c r="Q298" s="142"/>
      <c r="R298" s="142"/>
      <c r="S298" s="142"/>
      <c r="T298" s="142"/>
      <c r="U298" s="142"/>
      <c r="V298" s="142"/>
      <c r="Z298" s="143"/>
      <c r="AA298" s="143" t="str">
        <f>IF(AND(F299=G299,H299=I299,F299="A"),"2016 - kw","")</f>
        <v/>
      </c>
      <c r="AB298" s="143" t="str">
        <f>IF(OR(B298="2017 - kw",B298="2018 - kw"),"2016 - kw","")</f>
        <v/>
      </c>
      <c r="AC298" s="143"/>
      <c r="AD298" s="143"/>
      <c r="AE298" s="143"/>
    </row>
    <row r="299" spans="1:31" ht="14.65" hidden="1">
      <c r="A299" s="142"/>
      <c r="B299" s="142"/>
      <c r="C299" s="154"/>
      <c r="D299" s="155"/>
      <c r="E299" s="156" t="s">
        <v>385</v>
      </c>
      <c r="F299" s="138"/>
      <c r="G299" s="138"/>
      <c r="H299" s="138"/>
      <c r="I299" s="138"/>
      <c r="J299" s="138"/>
      <c r="K299" s="138"/>
      <c r="L299" s="138"/>
      <c r="M299" s="138"/>
      <c r="N299" s="138"/>
      <c r="O299" s="138"/>
      <c r="P299" s="142"/>
      <c r="Q299" s="142"/>
      <c r="R299" s="142"/>
      <c r="S299" s="142"/>
      <c r="T299" s="142"/>
      <c r="U299" s="142"/>
      <c r="V299" s="142"/>
      <c r="Z299" s="143"/>
      <c r="AA299" s="143"/>
      <c r="AB299" s="143"/>
      <c r="AC299" s="143"/>
      <c r="AD299" s="143"/>
      <c r="AE299" s="143"/>
    </row>
    <row r="300" spans="1:31" ht="14.65" hidden="1">
      <c r="A300" s="142" t="str">
        <f>IF(AND(F302=G302,H302=I302,J302=K302,F302="A"),"2016 - kwh",IF(AND(F302=G302,H302=I302,J302&lt;&gt;K302,F302="A"),"2017 - kwh",IF(AND(F302=G302,H302&lt;&gt;I302,F302="A"),"2018 - kwh","N/A")))</f>
        <v>N/A</v>
      </c>
      <c r="B300" s="142" t="str">
        <f>IF(F302&lt;&gt;G302,"2018 - kwh",IF(H302&lt;&gt;I302,"2017 - kwh",IF(J302&lt;&gt;K302,"2016 - kwh","N/A")))</f>
        <v>N/A</v>
      </c>
      <c r="C300" s="148" t="s">
        <v>475</v>
      </c>
      <c r="D300" s="149"/>
      <c r="E300" s="150" t="s">
        <v>328</v>
      </c>
      <c r="F300" s="141"/>
      <c r="G300" s="141"/>
      <c r="H300" s="141"/>
      <c r="I300" s="141"/>
      <c r="J300" s="141"/>
      <c r="K300" s="141"/>
      <c r="L300" s="141"/>
      <c r="M300" s="141"/>
      <c r="N300" s="141"/>
      <c r="O300" s="141"/>
      <c r="P300" s="142"/>
      <c r="Q300" s="142"/>
      <c r="R300" s="142"/>
      <c r="S300" s="142"/>
      <c r="T300" s="142"/>
      <c r="U300" s="142"/>
      <c r="V300" s="142"/>
      <c r="Z300" s="143"/>
      <c r="AA300" s="143" t="str">
        <f>IF(AND(F302=G302,H302=I302,F302="A"),"2016 - kwh","")</f>
        <v/>
      </c>
      <c r="AB300" s="143" t="str">
        <f>IF(OR(B300="2017 - kwh",B300="2018 - kwh"),"2016 - kwh","")</f>
        <v/>
      </c>
      <c r="AC300" s="143"/>
      <c r="AD300" s="143"/>
      <c r="AE300" s="143"/>
    </row>
    <row r="301" spans="1:31" ht="14.65" hidden="1">
      <c r="A301" s="142" t="str">
        <f>IF(AND(F302=G302,H302=I302,J302=K302,F302="A"),"2016 - kw",IF(AND(F302=G302,H302=I302,J302&lt;&gt;K302,F302="A"),"2017 - kw",IF(AND(F302=G302,H302&lt;&gt;I302,F302="A"),"2018 - kw","N/A")))</f>
        <v>N/A</v>
      </c>
      <c r="B301" s="142" t="str">
        <f>IF(F302&lt;&gt;G302,"2018 - kw",IF(H302&lt;&gt;I302,"2017 - kw",IF(J302&lt;&gt;K302,"2016 - kw","N/A")))</f>
        <v>N/A</v>
      </c>
      <c r="C301" s="151"/>
      <c r="D301" s="152" t="str">
        <f>D300 &amp; "kW"</f>
        <v>kW</v>
      </c>
      <c r="E301" s="153" t="s">
        <v>384</v>
      </c>
      <c r="F301" s="141"/>
      <c r="G301" s="141"/>
      <c r="H301" s="141"/>
      <c r="I301" s="141"/>
      <c r="J301" s="141"/>
      <c r="K301" s="141"/>
      <c r="L301" s="141"/>
      <c r="M301" s="141"/>
      <c r="N301" s="141"/>
      <c r="O301" s="141"/>
      <c r="P301" s="142"/>
      <c r="Q301" s="142"/>
      <c r="R301" s="142"/>
      <c r="S301" s="142"/>
      <c r="T301" s="142"/>
      <c r="U301" s="142"/>
      <c r="V301" s="142"/>
      <c r="Z301" s="143"/>
      <c r="AA301" s="143" t="str">
        <f>IF(AND(F302=G302,H302=I302,F302="A"),"2016 - kw","")</f>
        <v/>
      </c>
      <c r="AB301" s="143" t="str">
        <f>IF(OR(B301="2017 - kw",B301="2018 - kw"),"2016 - kw","")</f>
        <v/>
      </c>
      <c r="AC301" s="143"/>
      <c r="AD301" s="143"/>
      <c r="AE301" s="143"/>
    </row>
    <row r="302" spans="1:31" ht="14.65" hidden="1">
      <c r="A302" s="142"/>
      <c r="B302" s="142"/>
      <c r="C302" s="154"/>
      <c r="D302" s="155"/>
      <c r="E302" s="156" t="s">
        <v>385</v>
      </c>
      <c r="F302" s="138"/>
      <c r="G302" s="138"/>
      <c r="H302" s="138"/>
      <c r="I302" s="138"/>
      <c r="J302" s="138"/>
      <c r="K302" s="138"/>
      <c r="L302" s="138"/>
      <c r="M302" s="138"/>
      <c r="N302" s="138"/>
      <c r="O302" s="138"/>
      <c r="P302" s="142"/>
      <c r="Q302" s="142"/>
      <c r="R302" s="142"/>
      <c r="S302" s="142"/>
      <c r="T302" s="142"/>
      <c r="U302" s="142"/>
      <c r="V302" s="142"/>
      <c r="Z302" s="143"/>
      <c r="AA302" s="143"/>
      <c r="AB302" s="143"/>
      <c r="AC302" s="143"/>
      <c r="AD302" s="143"/>
      <c r="AE302" s="143"/>
    </row>
    <row r="303" spans="1:31" ht="14.65" hidden="1">
      <c r="A303" s="142" t="str">
        <f>IF(AND(F305=G305,H305=I305,J305=K305,F305="A"),"2016 - kwh",IF(AND(F305=G305,H305=I305,J305&lt;&gt;K305,F305="A"),"2017 - kwh",IF(AND(F305=G305,H305&lt;&gt;I305,F305="A"),"2018 - kwh","N/A")))</f>
        <v>N/A</v>
      </c>
      <c r="B303" s="142" t="str">
        <f>IF(F305&lt;&gt;G305,"2018 - kwh",IF(H305&lt;&gt;I305,"2017 - kwh",IF(J305&lt;&gt;K305,"2016 - kwh","N/A")))</f>
        <v>N/A</v>
      </c>
      <c r="C303" s="148" t="s">
        <v>476</v>
      </c>
      <c r="D303" s="149"/>
      <c r="E303" s="150" t="s">
        <v>328</v>
      </c>
      <c r="F303" s="141"/>
      <c r="G303" s="141"/>
      <c r="H303" s="141"/>
      <c r="I303" s="141"/>
      <c r="J303" s="141"/>
      <c r="K303" s="141"/>
      <c r="L303" s="141"/>
      <c r="M303" s="141"/>
      <c r="N303" s="141"/>
      <c r="O303" s="141"/>
      <c r="P303" s="142"/>
      <c r="Q303" s="142"/>
      <c r="R303" s="142"/>
      <c r="S303" s="142"/>
      <c r="T303" s="142"/>
      <c r="U303" s="142"/>
      <c r="V303" s="142"/>
      <c r="Z303" s="143"/>
      <c r="AA303" s="143" t="str">
        <f>IF(AND(F305=G305,H305=I305,F305="A"),"2016 - kwh","")</f>
        <v/>
      </c>
      <c r="AB303" s="143" t="str">
        <f>IF(OR(B303="2017 - kwh",B303="2018 - kwh"),"2016 - kwh","")</f>
        <v/>
      </c>
      <c r="AC303" s="143"/>
      <c r="AD303" s="143"/>
      <c r="AE303" s="143"/>
    </row>
    <row r="304" spans="1:31" ht="14.65" hidden="1">
      <c r="A304" s="142" t="str">
        <f>IF(AND(F305=G305,H305=I305,J305=K305,F305="A"),"2016 - kw",IF(AND(F305=G305,H305=I305,J305&lt;&gt;K305,F305="A"),"2017 - kw",IF(AND(F305=G305,H305&lt;&gt;I305,F305="A"),"2018 - kw","N/A")))</f>
        <v>N/A</v>
      </c>
      <c r="B304" s="142" t="str">
        <f>IF(F305&lt;&gt;G305,"2018 - kw",IF(H305&lt;&gt;I305,"2017 - kw",IF(J305&lt;&gt;K305,"2016 - kw","N/A")))</f>
        <v>N/A</v>
      </c>
      <c r="C304" s="151"/>
      <c r="D304" s="152" t="str">
        <f>D303 &amp; "kW"</f>
        <v>kW</v>
      </c>
      <c r="E304" s="153" t="s">
        <v>384</v>
      </c>
      <c r="F304" s="141"/>
      <c r="G304" s="141"/>
      <c r="H304" s="141"/>
      <c r="I304" s="141"/>
      <c r="J304" s="141"/>
      <c r="K304" s="141"/>
      <c r="L304" s="141"/>
      <c r="M304" s="141"/>
      <c r="N304" s="141"/>
      <c r="O304" s="141"/>
      <c r="P304" s="142"/>
      <c r="Q304" s="142"/>
      <c r="R304" s="142"/>
      <c r="S304" s="142"/>
      <c r="T304" s="142"/>
      <c r="U304" s="142"/>
      <c r="V304" s="142"/>
      <c r="Z304" s="143"/>
      <c r="AA304" s="143" t="str">
        <f>IF(AND(F305=G305,H305=I305,F305="A"),"2016 - kw","")</f>
        <v/>
      </c>
      <c r="AB304" s="143" t="str">
        <f>IF(OR(B304="2017 - kw",B304="2018 - kw"),"2016 - kw","")</f>
        <v/>
      </c>
      <c r="AC304" s="143"/>
      <c r="AD304" s="143"/>
      <c r="AE304" s="143"/>
    </row>
    <row r="305" spans="1:31" ht="14.65" hidden="1">
      <c r="A305" s="142"/>
      <c r="B305" s="142"/>
      <c r="C305" s="154"/>
      <c r="D305" s="155"/>
      <c r="E305" s="156" t="s">
        <v>385</v>
      </c>
      <c r="F305" s="138"/>
      <c r="G305" s="138"/>
      <c r="H305" s="138"/>
      <c r="I305" s="138"/>
      <c r="J305" s="138"/>
      <c r="K305" s="138"/>
      <c r="L305" s="138"/>
      <c r="M305" s="138"/>
      <c r="N305" s="138"/>
      <c r="O305" s="138"/>
      <c r="P305" s="142"/>
      <c r="Q305" s="142"/>
      <c r="R305" s="142"/>
      <c r="S305" s="142"/>
      <c r="T305" s="142"/>
      <c r="U305" s="142"/>
      <c r="V305" s="142"/>
      <c r="Z305" s="143"/>
      <c r="AA305" s="143"/>
      <c r="AB305" s="143"/>
      <c r="AC305" s="143"/>
      <c r="AD305" s="143"/>
      <c r="AE305" s="143"/>
    </row>
    <row r="306" spans="1:31" ht="14.65" hidden="1">
      <c r="A306" s="142" t="str">
        <f>IF(AND(F308=G308,H308=I308,J308=K308,F308="A"),"2016 - kwh",IF(AND(F308=G308,H308=I308,J308&lt;&gt;K308,F308="A"),"2017 - kwh",IF(AND(F308=G308,H308&lt;&gt;I308,F308="A"),"2018 - kwh","N/A")))</f>
        <v>N/A</v>
      </c>
      <c r="B306" s="142" t="str">
        <f>IF(F308&lt;&gt;G308,"2018 - kwh",IF(H308&lt;&gt;I308,"2017 - kwh",IF(J308&lt;&gt;K308,"2016 - kwh","N/A")))</f>
        <v>N/A</v>
      </c>
      <c r="C306" s="148" t="s">
        <v>477</v>
      </c>
      <c r="D306" s="149"/>
      <c r="E306" s="150" t="s">
        <v>328</v>
      </c>
      <c r="F306" s="141"/>
      <c r="G306" s="141"/>
      <c r="H306" s="141"/>
      <c r="I306" s="141"/>
      <c r="J306" s="141"/>
      <c r="K306" s="141"/>
      <c r="L306" s="141"/>
      <c r="M306" s="141"/>
      <c r="N306" s="141"/>
      <c r="O306" s="141"/>
      <c r="P306" s="142"/>
      <c r="Q306" s="142"/>
      <c r="R306" s="142"/>
      <c r="S306" s="142"/>
      <c r="T306" s="142"/>
      <c r="U306" s="142"/>
      <c r="V306" s="142"/>
      <c r="Z306" s="143"/>
      <c r="AA306" s="143" t="str">
        <f>IF(AND(F308=G308,H308=I308,F308="A"),"2016 - kwh","")</f>
        <v/>
      </c>
      <c r="AB306" s="143" t="str">
        <f>IF(OR(B306="2017 - kwh",B306="2018 - kwh"),"2016 - kwh","")</f>
        <v/>
      </c>
      <c r="AC306" s="143"/>
      <c r="AD306" s="143"/>
      <c r="AE306" s="143"/>
    </row>
    <row r="307" spans="1:31" ht="14.65" hidden="1">
      <c r="A307" s="142" t="str">
        <f>IF(AND(F308=G308,H308=I308,J308=K308,F308="A"),"2016 - kw",IF(AND(F308=G308,H308=I308,J308&lt;&gt;K308,F308="A"),"2017 - kw",IF(AND(F308=G308,H308&lt;&gt;I308,F308="A"),"2018 - kw","N/A")))</f>
        <v>N/A</v>
      </c>
      <c r="B307" s="142" t="str">
        <f>IF(F308&lt;&gt;G308,"2018 - kw",IF(H308&lt;&gt;I308,"2017 - kw",IF(J308&lt;&gt;K308,"2016 - kw","N/A")))</f>
        <v>N/A</v>
      </c>
      <c r="C307" s="151"/>
      <c r="D307" s="152" t="str">
        <f>D306 &amp; "kW"</f>
        <v>kW</v>
      </c>
      <c r="E307" s="153" t="s">
        <v>384</v>
      </c>
      <c r="F307" s="141"/>
      <c r="G307" s="141"/>
      <c r="H307" s="141"/>
      <c r="I307" s="141"/>
      <c r="J307" s="141"/>
      <c r="K307" s="141"/>
      <c r="L307" s="141"/>
      <c r="M307" s="141"/>
      <c r="N307" s="141"/>
      <c r="O307" s="141"/>
      <c r="P307" s="142"/>
      <c r="Q307" s="142"/>
      <c r="R307" s="142"/>
      <c r="S307" s="142"/>
      <c r="T307" s="142"/>
      <c r="U307" s="142"/>
      <c r="V307" s="142"/>
      <c r="Z307" s="143"/>
      <c r="AA307" s="143" t="str">
        <f>IF(AND(F308=G308,H308=I308,F308="A"),"2016 - kw","")</f>
        <v/>
      </c>
      <c r="AB307" s="143" t="str">
        <f>IF(OR(B307="2017 - kw",B307="2018 - kw"),"2016 - kw","")</f>
        <v/>
      </c>
      <c r="AC307" s="143"/>
      <c r="AD307" s="143"/>
      <c r="AE307" s="143"/>
    </row>
    <row r="308" spans="1:31" ht="14.65" hidden="1">
      <c r="A308" s="142"/>
      <c r="B308" s="142"/>
      <c r="C308" s="154"/>
      <c r="D308" s="155"/>
      <c r="E308" s="156" t="s">
        <v>385</v>
      </c>
      <c r="F308" s="138"/>
      <c r="G308" s="138"/>
      <c r="H308" s="138"/>
      <c r="I308" s="138"/>
      <c r="J308" s="138"/>
      <c r="K308" s="138"/>
      <c r="L308" s="138"/>
      <c r="M308" s="138"/>
      <c r="N308" s="138"/>
      <c r="O308" s="138"/>
      <c r="P308" s="142"/>
      <c r="Q308" s="142"/>
      <c r="R308" s="142"/>
      <c r="S308" s="142"/>
      <c r="T308" s="142"/>
      <c r="U308" s="142"/>
      <c r="V308" s="142"/>
      <c r="Z308" s="143"/>
      <c r="AA308" s="143"/>
      <c r="AB308" s="143"/>
      <c r="AC308" s="143"/>
      <c r="AD308" s="143"/>
      <c r="AE308" s="143"/>
    </row>
    <row r="309" spans="1:31" ht="14.65" hidden="1">
      <c r="A309" s="142" t="str">
        <f>IF(AND(F311=G311,H311=I311,J311=K311,F311="A"),"2016 - kwh",IF(AND(F311=G311,H311=I311,J311&lt;&gt;K311,F311="A"),"2017 - kwh",IF(AND(F311=G311,H311&lt;&gt;I311,F311="A"),"2018 - kwh","N/A")))</f>
        <v>N/A</v>
      </c>
      <c r="B309" s="142" t="str">
        <f>IF(F311&lt;&gt;G311,"2018 - kwh",IF(H311&lt;&gt;I311,"2017 - kwh",IF(J311&lt;&gt;K311,"2016 - kwh","N/A")))</f>
        <v>N/A</v>
      </c>
      <c r="C309" s="148" t="s">
        <v>478</v>
      </c>
      <c r="D309" s="149"/>
      <c r="E309" s="150" t="s">
        <v>328</v>
      </c>
      <c r="F309" s="141"/>
      <c r="G309" s="141"/>
      <c r="H309" s="141"/>
      <c r="I309" s="141"/>
      <c r="J309" s="141"/>
      <c r="K309" s="141"/>
      <c r="L309" s="141"/>
      <c r="M309" s="141"/>
      <c r="N309" s="141"/>
      <c r="O309" s="141"/>
      <c r="P309" s="142"/>
      <c r="Q309" s="142"/>
      <c r="R309" s="142"/>
      <c r="S309" s="142"/>
      <c r="T309" s="142"/>
      <c r="U309" s="142"/>
      <c r="V309" s="142"/>
      <c r="Z309" s="143"/>
      <c r="AA309" s="143" t="str">
        <f>IF(AND(F311=G311,H311=I311,F311="A"),"2016 - kwh","")</f>
        <v/>
      </c>
      <c r="AB309" s="143" t="str">
        <f>IF(OR(B309="2017 - kwh",B309="2018 - kwh"),"2016 - kwh","")</f>
        <v/>
      </c>
      <c r="AC309" s="143"/>
      <c r="AD309" s="143"/>
      <c r="AE309" s="143"/>
    </row>
    <row r="310" spans="1:31" ht="14.65" hidden="1">
      <c r="A310" s="142" t="str">
        <f>IF(AND(F311=G311,H311=I311,J311=K311,F311="A"),"2016 - kw",IF(AND(F311=G311,H311=I311,J311&lt;&gt;K311,F311="A"),"2017 - kw",IF(AND(F311=G311,H311&lt;&gt;I311,F311="A"),"2018 - kw","N/A")))</f>
        <v>N/A</v>
      </c>
      <c r="B310" s="142" t="str">
        <f>IF(F311&lt;&gt;G311,"2018 - kw",IF(H311&lt;&gt;I311,"2017 - kw",IF(J311&lt;&gt;K311,"2016 - kw","N/A")))</f>
        <v>N/A</v>
      </c>
      <c r="C310" s="151"/>
      <c r="D310" s="152" t="str">
        <f>D309 &amp; "kW"</f>
        <v>kW</v>
      </c>
      <c r="E310" s="153" t="s">
        <v>384</v>
      </c>
      <c r="F310" s="141"/>
      <c r="G310" s="141"/>
      <c r="H310" s="141"/>
      <c r="I310" s="141"/>
      <c r="J310" s="141"/>
      <c r="K310" s="141"/>
      <c r="L310" s="141"/>
      <c r="M310" s="141"/>
      <c r="N310" s="141"/>
      <c r="O310" s="141"/>
      <c r="P310" s="142"/>
      <c r="Q310" s="142"/>
      <c r="R310" s="142"/>
      <c r="S310" s="142"/>
      <c r="T310" s="142"/>
      <c r="U310" s="142"/>
      <c r="V310" s="142"/>
      <c r="Z310" s="143"/>
      <c r="AA310" s="143" t="str">
        <f>IF(AND(F311=G311,H311=I311,F311="A"),"2016 - kw","")</f>
        <v/>
      </c>
      <c r="AB310" s="143" t="str">
        <f>IF(OR(B310="2017 - kw",B310="2018 - kw"),"2016 - kw","")</f>
        <v/>
      </c>
      <c r="AC310" s="143"/>
      <c r="AD310" s="143"/>
      <c r="AE310" s="143"/>
    </row>
    <row r="311" spans="1:31" ht="14.65" hidden="1">
      <c r="A311" s="142"/>
      <c r="B311" s="142"/>
      <c r="C311" s="154"/>
      <c r="D311" s="155"/>
      <c r="E311" s="156" t="s">
        <v>385</v>
      </c>
      <c r="F311" s="138"/>
      <c r="G311" s="138"/>
      <c r="H311" s="138"/>
      <c r="I311" s="138"/>
      <c r="J311" s="138"/>
      <c r="K311" s="138"/>
      <c r="L311" s="138"/>
      <c r="M311" s="138"/>
      <c r="N311" s="138"/>
      <c r="O311" s="138"/>
      <c r="P311" s="142"/>
      <c r="Q311" s="142"/>
      <c r="R311" s="142"/>
      <c r="S311" s="142"/>
      <c r="T311" s="142"/>
      <c r="U311" s="142"/>
      <c r="V311" s="142"/>
      <c r="Z311" s="143"/>
      <c r="AA311" s="143"/>
      <c r="AB311" s="143"/>
      <c r="AC311" s="143"/>
      <c r="AD311" s="143"/>
      <c r="AE311" s="143"/>
    </row>
    <row r="312" spans="1:31" ht="14.65" hidden="1">
      <c r="A312" s="142" t="str">
        <f>IF(AND(F314=G314,H314=I314,J314=K314,F314="A"),"2016 - kwh",IF(AND(F314=G314,H314=I314,J314&lt;&gt;K314,F314="A"),"2017 - kwh",IF(AND(F314=G314,H314&lt;&gt;I314,F314="A"),"2018 - kwh","N/A")))</f>
        <v>N/A</v>
      </c>
      <c r="B312" s="142" t="str">
        <f>IF(F314&lt;&gt;G314,"2018 - kwh",IF(H314&lt;&gt;I314,"2017 - kwh",IF(J314&lt;&gt;K314,"2016 - kwh","N/A")))</f>
        <v>N/A</v>
      </c>
      <c r="C312" s="148" t="s">
        <v>479</v>
      </c>
      <c r="D312" s="149"/>
      <c r="E312" s="150" t="s">
        <v>328</v>
      </c>
      <c r="F312" s="141"/>
      <c r="G312" s="141"/>
      <c r="H312" s="141"/>
      <c r="I312" s="141"/>
      <c r="J312" s="141"/>
      <c r="K312" s="141"/>
      <c r="L312" s="141"/>
      <c r="M312" s="141"/>
      <c r="N312" s="141"/>
      <c r="O312" s="141"/>
      <c r="P312" s="142"/>
      <c r="Q312" s="142"/>
      <c r="R312" s="142"/>
      <c r="S312" s="142"/>
      <c r="T312" s="142"/>
      <c r="U312" s="142"/>
      <c r="V312" s="142"/>
      <c r="Z312" s="143"/>
      <c r="AA312" s="143" t="str">
        <f>IF(AND(F314=G314,H314=I314,F314="A"),"2016 - kwh","")</f>
        <v/>
      </c>
      <c r="AB312" s="143" t="str">
        <f>IF(OR(B312="2017 - kwh",B312="2018 - kwh"),"2016 - kwh","")</f>
        <v/>
      </c>
      <c r="AC312" s="143"/>
      <c r="AD312" s="143"/>
      <c r="AE312" s="143"/>
    </row>
    <row r="313" spans="1:31" ht="14.65" hidden="1">
      <c r="A313" s="142" t="str">
        <f>IF(AND(F314=G314,H314=I314,J314=K314,F314="A"),"2016 - kw",IF(AND(F314=G314,H314=I314,J314&lt;&gt;K314,F314="A"),"2017 - kw",IF(AND(F314=G314,H314&lt;&gt;I314,F314="A"),"2018 - kw","N/A")))</f>
        <v>N/A</v>
      </c>
      <c r="B313" s="142" t="str">
        <f>IF(F314&lt;&gt;G314,"2018 - kw",IF(H314&lt;&gt;I314,"2017 - kw",IF(J314&lt;&gt;K314,"2016 - kw","N/A")))</f>
        <v>N/A</v>
      </c>
      <c r="C313" s="151"/>
      <c r="D313" s="152" t="str">
        <f>D312 &amp; "kW"</f>
        <v>kW</v>
      </c>
      <c r="E313" s="153" t="s">
        <v>384</v>
      </c>
      <c r="F313" s="141"/>
      <c r="G313" s="141"/>
      <c r="H313" s="141"/>
      <c r="I313" s="141"/>
      <c r="J313" s="141"/>
      <c r="K313" s="141"/>
      <c r="L313" s="141"/>
      <c r="M313" s="141"/>
      <c r="N313" s="141"/>
      <c r="O313" s="141"/>
      <c r="P313" s="142"/>
      <c r="Q313" s="142"/>
      <c r="R313" s="142"/>
      <c r="S313" s="142"/>
      <c r="T313" s="142"/>
      <c r="U313" s="142"/>
      <c r="V313" s="142"/>
      <c r="Z313" s="143"/>
      <c r="AA313" s="143" t="str">
        <f>IF(AND(F314=G314,H314=I314,F314="A"),"2016 - kw","")</f>
        <v/>
      </c>
      <c r="AB313" s="143" t="str">
        <f>IF(OR(B313="2017 - kw",B313="2018 - kw"),"2016 - kw","")</f>
        <v/>
      </c>
      <c r="AC313" s="143"/>
      <c r="AD313" s="143"/>
      <c r="AE313" s="143"/>
    </row>
    <row r="314" spans="1:31" ht="14.65" hidden="1">
      <c r="A314" s="142"/>
      <c r="B314" s="142"/>
      <c r="C314" s="154"/>
      <c r="D314" s="155"/>
      <c r="E314" s="156" t="s">
        <v>385</v>
      </c>
      <c r="F314" s="138"/>
      <c r="G314" s="138"/>
      <c r="H314" s="138"/>
      <c r="I314" s="138"/>
      <c r="J314" s="138"/>
      <c r="K314" s="138"/>
      <c r="L314" s="138"/>
      <c r="M314" s="138"/>
      <c r="N314" s="138"/>
      <c r="O314" s="138"/>
      <c r="P314" s="142"/>
      <c r="Q314" s="142"/>
      <c r="R314" s="142"/>
      <c r="S314" s="142"/>
      <c r="T314" s="142"/>
      <c r="U314" s="142"/>
      <c r="V314" s="142"/>
      <c r="Z314" s="143"/>
      <c r="AA314" s="143"/>
      <c r="AB314" s="143"/>
      <c r="AC314" s="143"/>
      <c r="AD314" s="143"/>
      <c r="AE314" s="143"/>
    </row>
    <row r="315" spans="1:31" ht="14.65" hidden="1">
      <c r="A315" s="142" t="str">
        <f>IF(AND(F317=G317,H317=I317,J317=K317,F317="A"),"2016 - kwh",IF(AND(F317=G317,H317=I317,J317&lt;&gt;K317,F317="A"),"2017 - kwh",IF(AND(F317=G317,H317&lt;&gt;I317,F317="A"),"2018 - kwh","N/A")))</f>
        <v>N/A</v>
      </c>
      <c r="B315" s="142" t="str">
        <f>IF(F317&lt;&gt;G317,"2018 - kwh",IF(H317&lt;&gt;I317,"2017 - kwh",IF(J317&lt;&gt;K317,"2016 - kwh","N/A")))</f>
        <v>N/A</v>
      </c>
      <c r="C315" s="148" t="s">
        <v>480</v>
      </c>
      <c r="D315" s="149"/>
      <c r="E315" s="150" t="s">
        <v>328</v>
      </c>
      <c r="F315" s="141"/>
      <c r="G315" s="141"/>
      <c r="H315" s="141"/>
      <c r="I315" s="141"/>
      <c r="J315" s="141"/>
      <c r="K315" s="141"/>
      <c r="L315" s="141"/>
      <c r="M315" s="141"/>
      <c r="N315" s="141"/>
      <c r="O315" s="141"/>
      <c r="P315" s="142"/>
      <c r="Q315" s="142"/>
      <c r="R315" s="142"/>
      <c r="S315" s="142"/>
      <c r="T315" s="142"/>
      <c r="U315" s="142"/>
      <c r="V315" s="142"/>
      <c r="Z315" s="143"/>
      <c r="AA315" s="143" t="str">
        <f>IF(AND(F317=G317,H317=I317,F317="A"),"2016 - kwh","")</f>
        <v/>
      </c>
      <c r="AB315" s="143" t="str">
        <f>IF(OR(B315="2017 - kwh",B315="2018 - kwh"),"2016 - kwh","")</f>
        <v/>
      </c>
      <c r="AC315" s="143"/>
      <c r="AD315" s="143"/>
      <c r="AE315" s="143"/>
    </row>
    <row r="316" spans="1:31" ht="14.65" hidden="1">
      <c r="A316" s="142" t="str">
        <f>IF(AND(F317=G317,H317=I317,J317=K317,F317="A"),"2016 - kw",IF(AND(F317=G317,H317=I317,J317&lt;&gt;K317,F317="A"),"2017 - kw",IF(AND(F317=G317,H317&lt;&gt;I317,F317="A"),"2018 - kw","N/A")))</f>
        <v>N/A</v>
      </c>
      <c r="B316" s="142" t="str">
        <f>IF(F317&lt;&gt;G317,"2018 - kw",IF(H317&lt;&gt;I317,"2017 - kw",IF(J317&lt;&gt;K317,"2016 - kw","N/A")))</f>
        <v>N/A</v>
      </c>
      <c r="C316" s="151"/>
      <c r="D316" s="152" t="str">
        <f>D315 &amp; "kW"</f>
        <v>kW</v>
      </c>
      <c r="E316" s="153" t="s">
        <v>384</v>
      </c>
      <c r="F316" s="141"/>
      <c r="G316" s="141"/>
      <c r="H316" s="141"/>
      <c r="I316" s="141"/>
      <c r="J316" s="141"/>
      <c r="K316" s="141"/>
      <c r="L316" s="141"/>
      <c r="M316" s="141"/>
      <c r="N316" s="141"/>
      <c r="O316" s="141"/>
      <c r="P316" s="142"/>
      <c r="Q316" s="142"/>
      <c r="R316" s="142"/>
      <c r="S316" s="142"/>
      <c r="T316" s="142"/>
      <c r="U316" s="142"/>
      <c r="V316" s="142"/>
      <c r="Z316" s="143"/>
      <c r="AA316" s="143" t="str">
        <f>IF(AND(F317=G317,H317=I317,F317="A"),"2016 - kw","")</f>
        <v/>
      </c>
      <c r="AB316" s="143" t="str">
        <f>IF(OR(B316="2017 - kw",B316="2018 - kw"),"2016 - kw","")</f>
        <v/>
      </c>
      <c r="AC316" s="143"/>
      <c r="AD316" s="143"/>
      <c r="AE316" s="143"/>
    </row>
    <row r="317" spans="1:31" ht="14.65" hidden="1">
      <c r="A317" s="142"/>
      <c r="B317" s="142"/>
      <c r="C317" s="154"/>
      <c r="D317" s="155"/>
      <c r="E317" s="156" t="s">
        <v>385</v>
      </c>
      <c r="F317" s="138"/>
      <c r="G317" s="138"/>
      <c r="H317" s="138"/>
      <c r="I317" s="138"/>
      <c r="J317" s="138"/>
      <c r="K317" s="138"/>
      <c r="L317" s="138"/>
      <c r="M317" s="138"/>
      <c r="N317" s="138"/>
      <c r="O317" s="138"/>
      <c r="P317" s="142"/>
      <c r="Q317" s="142"/>
      <c r="R317" s="142"/>
      <c r="S317" s="142"/>
      <c r="T317" s="142"/>
      <c r="U317" s="142"/>
      <c r="V317" s="142"/>
      <c r="Z317" s="143"/>
      <c r="AA317" s="143"/>
      <c r="AB317" s="143"/>
      <c r="AC317" s="143"/>
      <c r="AD317" s="143"/>
      <c r="AE317" s="143"/>
    </row>
    <row r="318" spans="1:31" ht="14.65" hidden="1">
      <c r="A318" s="142" t="str">
        <f>IF(AND(F320=G320,H320=I320,J320=K320,F320="A"),"2016 - kwh",IF(AND(F320=G320,H320=I320,J320&lt;&gt;K320,F320="A"),"2017 - kwh",IF(AND(F320=G320,H320&lt;&gt;I320,F320="A"),"2018 - kwh","N/A")))</f>
        <v>N/A</v>
      </c>
      <c r="B318" s="142" t="str">
        <f>IF(F320&lt;&gt;G320,"2018 - kwh",IF(H320&lt;&gt;I320,"2017 - kwh",IF(J320&lt;&gt;K320,"2016 - kwh","N/A")))</f>
        <v>N/A</v>
      </c>
      <c r="C318" s="148" t="s">
        <v>481</v>
      </c>
      <c r="D318" s="149"/>
      <c r="E318" s="150" t="s">
        <v>328</v>
      </c>
      <c r="F318" s="141"/>
      <c r="G318" s="141"/>
      <c r="H318" s="141"/>
      <c r="I318" s="141"/>
      <c r="J318" s="141"/>
      <c r="K318" s="141"/>
      <c r="L318" s="141"/>
      <c r="M318" s="141"/>
      <c r="N318" s="141"/>
      <c r="O318" s="141"/>
      <c r="P318" s="142"/>
      <c r="Q318" s="142"/>
      <c r="R318" s="142"/>
      <c r="S318" s="142"/>
      <c r="T318" s="142"/>
      <c r="U318" s="142"/>
      <c r="V318" s="142"/>
      <c r="Z318" s="143"/>
      <c r="AA318" s="143" t="str">
        <f>IF(AND(F320=G320,H320=I320,F320="A"),"2016 - kwh","")</f>
        <v/>
      </c>
      <c r="AB318" s="143" t="str">
        <f>IF(OR(B318="2017 - kwh",B318="2018 - kwh"),"2016 - kwh","")</f>
        <v/>
      </c>
      <c r="AC318" s="143"/>
      <c r="AD318" s="143"/>
      <c r="AE318" s="143"/>
    </row>
    <row r="319" spans="1:31" ht="14.65" hidden="1">
      <c r="A319" s="142" t="str">
        <f>IF(AND(F320=G320,H320=I320,J320=K320,F320="A"),"2016 - kw",IF(AND(F320=G320,H320=I320,J320&lt;&gt;K320,F320="A"),"2017 - kw",IF(AND(F320=G320,H320&lt;&gt;I320,F320="A"),"2018 - kw","N/A")))</f>
        <v>N/A</v>
      </c>
      <c r="B319" s="142" t="str">
        <f>IF(F320&lt;&gt;G320,"2018 - kw",IF(H320&lt;&gt;I320,"2017 - kw",IF(J320&lt;&gt;K320,"2016 - kw","N/A")))</f>
        <v>N/A</v>
      </c>
      <c r="C319" s="151"/>
      <c r="D319" s="152" t="str">
        <f>D318 &amp; "kW"</f>
        <v>kW</v>
      </c>
      <c r="E319" s="153" t="s">
        <v>384</v>
      </c>
      <c r="F319" s="141"/>
      <c r="G319" s="141"/>
      <c r="H319" s="141"/>
      <c r="I319" s="141"/>
      <c r="J319" s="141"/>
      <c r="K319" s="141"/>
      <c r="L319" s="141"/>
      <c r="M319" s="141"/>
      <c r="N319" s="141"/>
      <c r="O319" s="141"/>
      <c r="P319" s="142"/>
      <c r="Q319" s="142"/>
      <c r="R319" s="142"/>
      <c r="S319" s="142"/>
      <c r="T319" s="142"/>
      <c r="U319" s="142"/>
      <c r="V319" s="142"/>
      <c r="Z319" s="143"/>
      <c r="AA319" s="143" t="str">
        <f>IF(AND(F320=G320,H320=I320,F320="A"),"2016 - kw","")</f>
        <v/>
      </c>
      <c r="AB319" s="143" t="str">
        <f>IF(OR(B319="2017 - kw",B319="2018 - kw"),"2016 - kw","")</f>
        <v/>
      </c>
      <c r="AC319" s="143"/>
      <c r="AD319" s="143"/>
      <c r="AE319" s="143"/>
    </row>
    <row r="320" spans="1:31" ht="14.65" hidden="1">
      <c r="A320" s="142"/>
      <c r="B320" s="142"/>
      <c r="C320" s="154"/>
      <c r="D320" s="155"/>
      <c r="E320" s="156" t="s">
        <v>385</v>
      </c>
      <c r="F320" s="138"/>
      <c r="G320" s="138"/>
      <c r="H320" s="138"/>
      <c r="I320" s="138"/>
      <c r="J320" s="138"/>
      <c r="K320" s="138"/>
      <c r="L320" s="138"/>
      <c r="M320" s="138"/>
      <c r="N320" s="138"/>
      <c r="O320" s="138"/>
      <c r="P320" s="142"/>
      <c r="Q320" s="142"/>
      <c r="R320" s="142"/>
      <c r="S320" s="142"/>
      <c r="T320" s="142"/>
      <c r="U320" s="142"/>
      <c r="V320" s="142"/>
      <c r="Z320" s="143"/>
      <c r="AA320" s="143"/>
      <c r="AB320" s="143"/>
      <c r="AC320" s="143"/>
      <c r="AD320" s="143"/>
      <c r="AE320" s="143"/>
    </row>
    <row r="321" spans="1:31" ht="14.65" hidden="1">
      <c r="A321" s="142" t="str">
        <f>IF(AND(F323=G323,H323=I323,J323=K323,F323="A"),"2016 - kwh",IF(AND(F323=G323,H323=I323,J323&lt;&gt;K323,F323="A"),"2017 - kwh",IF(AND(F323=G323,H323&lt;&gt;I323,F323="A"),"2018 - kwh","N/A")))</f>
        <v>N/A</v>
      </c>
      <c r="B321" s="142" t="str">
        <f>IF(F323&lt;&gt;G323,"2018 - kwh",IF(H323&lt;&gt;I323,"2017 - kwh",IF(J323&lt;&gt;K323,"2016 - kwh","N/A")))</f>
        <v>N/A</v>
      </c>
      <c r="C321" s="148" t="s">
        <v>482</v>
      </c>
      <c r="D321" s="149"/>
      <c r="E321" s="150" t="s">
        <v>328</v>
      </c>
      <c r="F321" s="141"/>
      <c r="G321" s="141"/>
      <c r="H321" s="141"/>
      <c r="I321" s="141"/>
      <c r="J321" s="141"/>
      <c r="K321" s="141"/>
      <c r="L321" s="141"/>
      <c r="M321" s="141"/>
      <c r="N321" s="141"/>
      <c r="O321" s="141"/>
      <c r="P321" s="142"/>
      <c r="Q321" s="142"/>
      <c r="R321" s="142"/>
      <c r="S321" s="142"/>
      <c r="T321" s="142"/>
      <c r="U321" s="142"/>
      <c r="V321" s="142"/>
      <c r="Z321" s="143"/>
      <c r="AA321" s="143" t="str">
        <f>IF(AND(F323=G323,H323=I323,F323="A"),"2016 - kwh","")</f>
        <v/>
      </c>
      <c r="AB321" s="143" t="str">
        <f>IF(OR(B321="2017 - kwh",B321="2018 - kwh"),"2016 - kwh","")</f>
        <v/>
      </c>
      <c r="AC321" s="143"/>
      <c r="AD321" s="143"/>
      <c r="AE321" s="143"/>
    </row>
    <row r="322" spans="1:31" ht="14.65" hidden="1">
      <c r="A322" s="142" t="str">
        <f>IF(AND(F323=G323,H323=I323,J323=K323,F323="A"),"2016 - kw",IF(AND(F323=G323,H323=I323,J323&lt;&gt;K323,F323="A"),"2017 - kw",IF(AND(F323=G323,H323&lt;&gt;I323,F323="A"),"2018 - kw","N/A")))</f>
        <v>N/A</v>
      </c>
      <c r="B322" s="142" t="str">
        <f>IF(F323&lt;&gt;G323,"2018 - kw",IF(H323&lt;&gt;I323,"2017 - kw",IF(J323&lt;&gt;K323,"2016 - kw","N/A")))</f>
        <v>N/A</v>
      </c>
      <c r="C322" s="151"/>
      <c r="D322" s="152" t="str">
        <f>D321 &amp; "kW"</f>
        <v>kW</v>
      </c>
      <c r="E322" s="153" t="s">
        <v>384</v>
      </c>
      <c r="F322" s="141"/>
      <c r="G322" s="141"/>
      <c r="H322" s="141"/>
      <c r="I322" s="141"/>
      <c r="J322" s="141"/>
      <c r="K322" s="141"/>
      <c r="L322" s="141"/>
      <c r="M322" s="141"/>
      <c r="N322" s="141"/>
      <c r="O322" s="141"/>
      <c r="P322" s="142"/>
      <c r="Q322" s="142"/>
      <c r="R322" s="142"/>
      <c r="S322" s="142"/>
      <c r="T322" s="142"/>
      <c r="U322" s="142"/>
      <c r="V322" s="142"/>
      <c r="Z322" s="143"/>
      <c r="AA322" s="143" t="str">
        <f>IF(AND(F323=G323,H323=I323,F323="A"),"2016 - kw","")</f>
        <v/>
      </c>
      <c r="AB322" s="143" t="str">
        <f>IF(OR(B322="2017 - kw",B322="2018 - kw"),"2016 - kw","")</f>
        <v/>
      </c>
      <c r="AC322" s="143"/>
      <c r="AD322" s="143"/>
      <c r="AE322" s="143"/>
    </row>
    <row r="323" spans="1:31" ht="14.65" hidden="1">
      <c r="A323" s="142"/>
      <c r="B323" s="142"/>
      <c r="C323" s="154"/>
      <c r="D323" s="155"/>
      <c r="E323" s="156" t="s">
        <v>385</v>
      </c>
      <c r="F323" s="138"/>
      <c r="G323" s="138"/>
      <c r="H323" s="138"/>
      <c r="I323" s="138"/>
      <c r="J323" s="138"/>
      <c r="K323" s="138"/>
      <c r="L323" s="138"/>
      <c r="M323" s="138"/>
      <c r="N323" s="138"/>
      <c r="O323" s="138"/>
      <c r="P323" s="142"/>
      <c r="Q323" s="142"/>
      <c r="R323" s="142"/>
      <c r="S323" s="142"/>
      <c r="T323" s="142"/>
      <c r="U323" s="142"/>
      <c r="V323" s="142"/>
      <c r="Z323" s="143"/>
      <c r="AA323" s="143"/>
      <c r="AB323" s="143"/>
      <c r="AC323" s="143"/>
      <c r="AD323" s="143"/>
      <c r="AE323" s="143"/>
    </row>
    <row r="324" spans="1:31" ht="14.65" hidden="1">
      <c r="A324" s="142" t="str">
        <f>IF(AND(F326=G326,H326=I326,J326=K326,F326="A"),"2016 - kwh",IF(AND(F326=G326,H326=I326,J326&lt;&gt;K326,F326="A"),"2017 - kwh",IF(AND(F326=G326,H326&lt;&gt;I326,F326="A"),"2018 - kwh","N/A")))</f>
        <v>N/A</v>
      </c>
      <c r="B324" s="142" t="str">
        <f>IF(F326&lt;&gt;G326,"2018 - kwh",IF(H326&lt;&gt;I326,"2017 - kwh",IF(J326&lt;&gt;K326,"2016 - kwh","N/A")))</f>
        <v>N/A</v>
      </c>
      <c r="C324" s="148" t="s">
        <v>483</v>
      </c>
      <c r="D324" s="149"/>
      <c r="E324" s="150" t="s">
        <v>328</v>
      </c>
      <c r="F324" s="141"/>
      <c r="G324" s="141"/>
      <c r="H324" s="141"/>
      <c r="I324" s="141"/>
      <c r="J324" s="141"/>
      <c r="K324" s="141"/>
      <c r="L324" s="141"/>
      <c r="M324" s="141"/>
      <c r="N324" s="141"/>
      <c r="O324" s="141"/>
      <c r="P324" s="142"/>
      <c r="Q324" s="142"/>
      <c r="R324" s="142"/>
      <c r="S324" s="142"/>
      <c r="T324" s="142"/>
      <c r="U324" s="142"/>
      <c r="V324" s="142"/>
      <c r="Z324" s="143"/>
      <c r="AA324" s="143" t="str">
        <f>IF(AND(F326=G326,H326=I326,F326="A"),"2016 - kwh","")</f>
        <v/>
      </c>
      <c r="AB324" s="143" t="str">
        <f>IF(OR(B324="2017 - kwh",B324="2018 - kwh"),"2016 - kwh","")</f>
        <v/>
      </c>
      <c r="AC324" s="143"/>
      <c r="AD324" s="143"/>
      <c r="AE324" s="143"/>
    </row>
    <row r="325" spans="1:31" ht="14.65" hidden="1">
      <c r="A325" s="142" t="str">
        <f>IF(AND(F326=G326,H326=I326,J326=K326,F326="A"),"2016 - kw",IF(AND(F326=G326,H326=I326,J326&lt;&gt;K326,F326="A"),"2017 - kw",IF(AND(F326=G326,H326&lt;&gt;I326,F326="A"),"2018 - kw","N/A")))</f>
        <v>N/A</v>
      </c>
      <c r="B325" s="142" t="str">
        <f>IF(F326&lt;&gt;G326,"2018 - kw",IF(H326&lt;&gt;I326,"2017 - kw",IF(J326&lt;&gt;K326,"2016 - kw","N/A")))</f>
        <v>N/A</v>
      </c>
      <c r="C325" s="151"/>
      <c r="D325" s="152" t="str">
        <f>D324 &amp; "kW"</f>
        <v>kW</v>
      </c>
      <c r="E325" s="153" t="s">
        <v>384</v>
      </c>
      <c r="F325" s="141"/>
      <c r="G325" s="141"/>
      <c r="H325" s="141"/>
      <c r="I325" s="141"/>
      <c r="J325" s="141"/>
      <c r="K325" s="141"/>
      <c r="L325" s="141"/>
      <c r="M325" s="141"/>
      <c r="N325" s="141"/>
      <c r="O325" s="141"/>
      <c r="P325" s="142"/>
      <c r="Q325" s="142"/>
      <c r="R325" s="142"/>
      <c r="S325" s="142"/>
      <c r="T325" s="142"/>
      <c r="U325" s="142"/>
      <c r="V325" s="142"/>
      <c r="Z325" s="143"/>
      <c r="AA325" s="143" t="str">
        <f>IF(AND(F326=G326,H326=I326,F326="A"),"2016 - kw","")</f>
        <v/>
      </c>
      <c r="AB325" s="143" t="str">
        <f>IF(OR(B325="2017 - kw",B325="2018 - kw"),"2016 - kw","")</f>
        <v/>
      </c>
      <c r="AC325" s="143"/>
      <c r="AD325" s="143"/>
      <c r="AE325" s="143"/>
    </row>
    <row r="326" spans="1:31" ht="14.65" hidden="1">
      <c r="A326" s="142"/>
      <c r="B326" s="142"/>
      <c r="C326" s="154"/>
      <c r="D326" s="155"/>
      <c r="E326" s="156" t="s">
        <v>385</v>
      </c>
      <c r="F326" s="138"/>
      <c r="G326" s="138"/>
      <c r="H326" s="138"/>
      <c r="I326" s="138"/>
      <c r="J326" s="138"/>
      <c r="K326" s="138"/>
      <c r="L326" s="138"/>
      <c r="M326" s="138"/>
      <c r="N326" s="138"/>
      <c r="O326" s="138"/>
      <c r="P326" s="142"/>
      <c r="Q326" s="142"/>
      <c r="R326" s="142"/>
      <c r="S326" s="142"/>
      <c r="T326" s="142"/>
      <c r="U326" s="142"/>
      <c r="V326" s="142"/>
      <c r="Z326" s="143"/>
      <c r="AA326" s="143"/>
      <c r="AB326" s="143"/>
      <c r="AC326" s="143"/>
      <c r="AD326" s="143"/>
      <c r="AE326" s="143"/>
    </row>
    <row r="327" spans="1:31" ht="14.65" hidden="1">
      <c r="A327" s="142" t="str">
        <f>IF(AND(F329=G329,H329=I329,J329=K329,F329="A"),"2016 - kwh",IF(AND(F329=G329,H329=I329,J329&lt;&gt;K329,F329="A"),"2017 - kwh",IF(AND(F329=G329,H329&lt;&gt;I329,F329="A"),"2018 - kwh","N/A")))</f>
        <v>N/A</v>
      </c>
      <c r="B327" s="142" t="str">
        <f>IF(F329&lt;&gt;G329,"2018 - kwh",IF(H329&lt;&gt;I329,"2017 - kwh",IF(J329&lt;&gt;K329,"2016 - kwh","N/A")))</f>
        <v>N/A</v>
      </c>
      <c r="C327" s="148" t="s">
        <v>484</v>
      </c>
      <c r="D327" s="149"/>
      <c r="E327" s="150" t="s">
        <v>328</v>
      </c>
      <c r="F327" s="141"/>
      <c r="G327" s="141"/>
      <c r="H327" s="141"/>
      <c r="I327" s="141"/>
      <c r="J327" s="141"/>
      <c r="K327" s="141"/>
      <c r="L327" s="141"/>
      <c r="M327" s="141"/>
      <c r="N327" s="141"/>
      <c r="O327" s="141"/>
      <c r="P327" s="142"/>
      <c r="Q327" s="142"/>
      <c r="R327" s="142"/>
      <c r="S327" s="142"/>
      <c r="T327" s="142"/>
      <c r="U327" s="142"/>
      <c r="V327" s="142"/>
      <c r="Z327" s="143"/>
      <c r="AA327" s="143" t="str">
        <f>IF(AND(F329=G329,H329=I329,F329="A"),"2016 - kwh","")</f>
        <v/>
      </c>
      <c r="AB327" s="143" t="str">
        <f>IF(OR(B327="2017 - kwh",B327="2018 - kwh"),"2016 - kwh","")</f>
        <v/>
      </c>
      <c r="AC327" s="143"/>
      <c r="AD327" s="143"/>
      <c r="AE327" s="143"/>
    </row>
    <row r="328" spans="1:31" ht="14.65" hidden="1">
      <c r="A328" s="142" t="str">
        <f>IF(AND(F329=G329,H329=I329,J329=K329,F329="A"),"2016 - kw",IF(AND(F329=G329,H329=I329,J329&lt;&gt;K329,F329="A"),"2017 - kw",IF(AND(F329=G329,H329&lt;&gt;I329,F329="A"),"2018 - kw","N/A")))</f>
        <v>N/A</v>
      </c>
      <c r="B328" s="142" t="str">
        <f>IF(F329&lt;&gt;G329,"2018 - kw",IF(H329&lt;&gt;I329,"2017 - kw",IF(J329&lt;&gt;K329,"2016 - kw","N/A")))</f>
        <v>N/A</v>
      </c>
      <c r="C328" s="151"/>
      <c r="D328" s="152" t="str">
        <f>D327 &amp; "kW"</f>
        <v>kW</v>
      </c>
      <c r="E328" s="153" t="s">
        <v>384</v>
      </c>
      <c r="F328" s="141"/>
      <c r="G328" s="141"/>
      <c r="H328" s="141"/>
      <c r="I328" s="141"/>
      <c r="J328" s="141"/>
      <c r="K328" s="141"/>
      <c r="L328" s="141"/>
      <c r="M328" s="141"/>
      <c r="N328" s="141"/>
      <c r="O328" s="141"/>
      <c r="P328" s="142"/>
      <c r="Q328" s="142"/>
      <c r="R328" s="142"/>
      <c r="S328" s="142"/>
      <c r="T328" s="142"/>
      <c r="U328" s="142"/>
      <c r="V328" s="142"/>
      <c r="Z328" s="143"/>
      <c r="AA328" s="143" t="str">
        <f>IF(AND(F329=G329,H329=I329,F329="A"),"2016 - kw","")</f>
        <v/>
      </c>
      <c r="AB328" s="143" t="str">
        <f>IF(OR(B328="2017 - kw",B328="2018 - kw"),"2016 - kw","")</f>
        <v/>
      </c>
      <c r="AC328" s="143"/>
      <c r="AD328" s="143"/>
      <c r="AE328" s="143"/>
    </row>
    <row r="329" spans="1:31" ht="14.65" hidden="1">
      <c r="A329" s="142"/>
      <c r="B329" s="142"/>
      <c r="C329" s="154"/>
      <c r="D329" s="155"/>
      <c r="E329" s="156" t="s">
        <v>385</v>
      </c>
      <c r="F329" s="138"/>
      <c r="G329" s="138"/>
      <c r="H329" s="138"/>
      <c r="I329" s="138"/>
      <c r="J329" s="138"/>
      <c r="K329" s="138"/>
      <c r="L329" s="138"/>
      <c r="M329" s="138"/>
      <c r="N329" s="138"/>
      <c r="O329" s="138"/>
      <c r="P329" s="142"/>
      <c r="Q329" s="142"/>
      <c r="R329" s="142"/>
      <c r="S329" s="142"/>
      <c r="T329" s="142"/>
      <c r="U329" s="142"/>
      <c r="V329" s="142"/>
      <c r="Z329" s="143"/>
      <c r="AA329" s="143"/>
      <c r="AB329" s="143"/>
      <c r="AC329" s="143"/>
      <c r="AD329" s="143"/>
      <c r="AE329" s="143"/>
    </row>
    <row r="330" spans="1:31" ht="14.65" hidden="1">
      <c r="A330" s="142" t="str">
        <f>IF(AND(F332=G332,H332=I332,J332=K332,F332="A"),"2016 - kwh",IF(AND(F332=G332,H332=I332,J332&lt;&gt;K332,F332="A"),"2017 - kwh",IF(AND(F332=G332,H332&lt;&gt;I332,F332="A"),"2018 - kwh","N/A")))</f>
        <v>N/A</v>
      </c>
      <c r="B330" s="142" t="str">
        <f>IF(F332&lt;&gt;G332,"2018 - kwh",IF(H332&lt;&gt;I332,"2017 - kwh",IF(J332&lt;&gt;K332,"2016 - kwh","N/A")))</f>
        <v>N/A</v>
      </c>
      <c r="C330" s="148" t="s">
        <v>485</v>
      </c>
      <c r="D330" s="149"/>
      <c r="E330" s="150" t="s">
        <v>328</v>
      </c>
      <c r="F330" s="141"/>
      <c r="G330" s="141"/>
      <c r="H330" s="141"/>
      <c r="I330" s="141"/>
      <c r="J330" s="141"/>
      <c r="K330" s="141"/>
      <c r="L330" s="141"/>
      <c r="M330" s="141"/>
      <c r="N330" s="141"/>
      <c r="O330" s="141"/>
      <c r="P330" s="142"/>
      <c r="Q330" s="142"/>
      <c r="R330" s="142"/>
      <c r="S330" s="142"/>
      <c r="T330" s="142"/>
      <c r="U330" s="142"/>
      <c r="V330" s="142"/>
      <c r="Z330" s="143"/>
      <c r="AA330" s="143" t="str">
        <f>IF(AND(F332=G332,H332=I332,F332="A"),"2016 - kwh","")</f>
        <v/>
      </c>
      <c r="AB330" s="143" t="str">
        <f>IF(OR(B330="2017 - kwh",B330="2018 - kwh"),"2016 - kwh","")</f>
        <v/>
      </c>
      <c r="AC330" s="143"/>
      <c r="AD330" s="143"/>
      <c r="AE330" s="143"/>
    </row>
    <row r="331" spans="1:31" ht="14.65" hidden="1">
      <c r="A331" s="142" t="str">
        <f>IF(AND(F332=G332,H332=I332,J332=K332,F332="A"),"2016 - kw",IF(AND(F332=G332,H332=I332,J332&lt;&gt;K332,F332="A"),"2017 - kw",IF(AND(F332=G332,H332&lt;&gt;I332,F332="A"),"2018 - kw","N/A")))</f>
        <v>N/A</v>
      </c>
      <c r="B331" s="142" t="str">
        <f>IF(F332&lt;&gt;G332,"2018 - kw",IF(H332&lt;&gt;I332,"2017 - kw",IF(J332&lt;&gt;K332,"2016 - kw","N/A")))</f>
        <v>N/A</v>
      </c>
      <c r="C331" s="151"/>
      <c r="D331" s="152" t="str">
        <f>D330 &amp; "kW"</f>
        <v>kW</v>
      </c>
      <c r="E331" s="153" t="s">
        <v>384</v>
      </c>
      <c r="F331" s="141"/>
      <c r="G331" s="141"/>
      <c r="H331" s="141"/>
      <c r="I331" s="141"/>
      <c r="J331" s="141"/>
      <c r="K331" s="141"/>
      <c r="L331" s="141"/>
      <c r="M331" s="141"/>
      <c r="N331" s="141"/>
      <c r="O331" s="141"/>
      <c r="P331" s="142"/>
      <c r="Q331" s="142"/>
      <c r="R331" s="142"/>
      <c r="S331" s="142"/>
      <c r="T331" s="142"/>
      <c r="U331" s="142"/>
      <c r="V331" s="142"/>
      <c r="Z331" s="143"/>
      <c r="AA331" s="143" t="str">
        <f>IF(AND(F332=G332,H332=I332,F332="A"),"2016 - kw","")</f>
        <v/>
      </c>
      <c r="AB331" s="143" t="str">
        <f>IF(OR(B331="2017 - kw",B331="2018 - kw"),"2016 - kw","")</f>
        <v/>
      </c>
      <c r="AC331" s="143"/>
      <c r="AD331" s="143"/>
      <c r="AE331" s="143"/>
    </row>
    <row r="332" spans="1:31" ht="14.65" hidden="1">
      <c r="A332" s="142"/>
      <c r="B332" s="142"/>
      <c r="C332" s="154"/>
      <c r="D332" s="155"/>
      <c r="E332" s="156" t="s">
        <v>385</v>
      </c>
      <c r="F332" s="138"/>
      <c r="G332" s="138"/>
      <c r="H332" s="138"/>
      <c r="I332" s="138"/>
      <c r="J332" s="138"/>
      <c r="K332" s="138"/>
      <c r="L332" s="138"/>
      <c r="M332" s="138"/>
      <c r="N332" s="138"/>
      <c r="O332" s="138"/>
      <c r="P332" s="142"/>
      <c r="Q332" s="142"/>
      <c r="R332" s="142"/>
      <c r="S332" s="142"/>
      <c r="T332" s="142"/>
      <c r="U332" s="142"/>
      <c r="V332" s="142"/>
      <c r="Z332" s="143"/>
      <c r="AA332" s="143"/>
      <c r="AB332" s="143"/>
      <c r="AC332" s="143"/>
      <c r="AD332" s="143"/>
      <c r="AE332" s="143"/>
    </row>
    <row r="333" spans="1:31" ht="14.65" hidden="1">
      <c r="A333" s="142" t="str">
        <f>IF(AND(F335=G335,H335=I335,J335=K335,F335="A"),"2016 - kwh",IF(AND(F335=G335,H335=I335,J335&lt;&gt;K335,F335="A"),"2017 - kwh",IF(AND(F335=G335,H335&lt;&gt;I335,F335="A"),"2018 - kwh","N/A")))</f>
        <v>N/A</v>
      </c>
      <c r="B333" s="142" t="str">
        <f>IF(F335&lt;&gt;G335,"2018 - kwh",IF(H335&lt;&gt;I335,"2017 - kwh",IF(J335&lt;&gt;K335,"2016 - kwh","N/A")))</f>
        <v>N/A</v>
      </c>
      <c r="C333" s="148" t="s">
        <v>486</v>
      </c>
      <c r="D333" s="149"/>
      <c r="E333" s="150" t="s">
        <v>328</v>
      </c>
      <c r="F333" s="141"/>
      <c r="G333" s="141"/>
      <c r="H333" s="141"/>
      <c r="I333" s="141"/>
      <c r="J333" s="141"/>
      <c r="K333" s="141"/>
      <c r="L333" s="141"/>
      <c r="M333" s="141"/>
      <c r="N333" s="141"/>
      <c r="O333" s="141"/>
      <c r="P333" s="142"/>
      <c r="Q333" s="142"/>
      <c r="R333" s="142"/>
      <c r="S333" s="142"/>
      <c r="T333" s="142"/>
      <c r="U333" s="142"/>
      <c r="V333" s="142"/>
      <c r="Z333" s="143"/>
      <c r="AA333" s="143" t="str">
        <f>IF(AND(F335=G335,H335=I335,F335="A"),"2016 - kwh","")</f>
        <v/>
      </c>
      <c r="AB333" s="143" t="str">
        <f>IF(OR(B333="2017 - kwh",B333="2018 - kwh"),"2016 - kwh","")</f>
        <v/>
      </c>
      <c r="AC333" s="143"/>
      <c r="AD333" s="143"/>
      <c r="AE333" s="143"/>
    </row>
    <row r="334" spans="1:31" ht="14.65" hidden="1">
      <c r="A334" s="142" t="str">
        <f>IF(AND(F335=G335,H335=I335,J335=K335,F335="A"),"2016 - kw",IF(AND(F335=G335,H335=I335,J335&lt;&gt;K335,F335="A"),"2017 - kw",IF(AND(F335=G335,H335&lt;&gt;I335,F335="A"),"2018 - kw","N/A")))</f>
        <v>N/A</v>
      </c>
      <c r="B334" s="142" t="str">
        <f>IF(F335&lt;&gt;G335,"2018 - kw",IF(H335&lt;&gt;I335,"2017 - kw",IF(J335&lt;&gt;K335,"2016 - kw","N/A")))</f>
        <v>N/A</v>
      </c>
      <c r="C334" s="151"/>
      <c r="D334" s="152" t="str">
        <f>D333 &amp; "kW"</f>
        <v>kW</v>
      </c>
      <c r="E334" s="153" t="s">
        <v>384</v>
      </c>
      <c r="F334" s="141"/>
      <c r="G334" s="141"/>
      <c r="H334" s="141"/>
      <c r="I334" s="141"/>
      <c r="J334" s="141"/>
      <c r="K334" s="141"/>
      <c r="L334" s="141"/>
      <c r="M334" s="141"/>
      <c r="N334" s="141"/>
      <c r="O334" s="141"/>
      <c r="P334" s="142"/>
      <c r="Q334" s="142"/>
      <c r="R334" s="142"/>
      <c r="S334" s="142"/>
      <c r="T334" s="142"/>
      <c r="U334" s="142"/>
      <c r="V334" s="142"/>
      <c r="Z334" s="143"/>
      <c r="AA334" s="143" t="str">
        <f>IF(AND(F335=G335,H335=I335,F335="A"),"2016 - kw","")</f>
        <v/>
      </c>
      <c r="AB334" s="143" t="str">
        <f>IF(OR(B334="2017 - kw",B334="2018 - kw"),"2016 - kw","")</f>
        <v/>
      </c>
      <c r="AC334" s="143"/>
      <c r="AD334" s="143"/>
      <c r="AE334" s="143"/>
    </row>
    <row r="335" spans="1:31" ht="14.65" hidden="1">
      <c r="A335" s="142"/>
      <c r="B335" s="142"/>
      <c r="C335" s="154"/>
      <c r="D335" s="155"/>
      <c r="E335" s="156" t="s">
        <v>385</v>
      </c>
      <c r="F335" s="138"/>
      <c r="G335" s="138"/>
      <c r="H335" s="138"/>
      <c r="I335" s="138"/>
      <c r="J335" s="138"/>
      <c r="K335" s="138"/>
      <c r="L335" s="138"/>
      <c r="M335" s="138"/>
      <c r="N335" s="138"/>
      <c r="O335" s="138"/>
      <c r="P335" s="142"/>
      <c r="Q335" s="142"/>
      <c r="R335" s="142"/>
      <c r="S335" s="142"/>
      <c r="T335" s="142"/>
      <c r="U335" s="142"/>
      <c r="V335" s="142"/>
      <c r="Z335" s="143"/>
      <c r="AA335" s="143"/>
      <c r="AB335" s="143"/>
      <c r="AC335" s="143"/>
      <c r="AD335" s="143"/>
      <c r="AE335" s="143"/>
    </row>
    <row r="336" spans="1:31" ht="14.65" hidden="1">
      <c r="A336" s="142" t="str">
        <f>IF(AND(F338=G338,H338=I338,J338=K338,F338="A"),"2016 - kwh",IF(AND(F338=G338,H338=I338,J338&lt;&gt;K338,F338="A"),"2017 - kwh",IF(AND(F338=G338,H338&lt;&gt;I338,F338="A"),"2018 - kwh","N/A")))</f>
        <v>N/A</v>
      </c>
      <c r="B336" s="142" t="str">
        <f>IF(F338&lt;&gt;G338,"2018 - kwh",IF(H338&lt;&gt;I338,"2017 - kwh",IF(J338&lt;&gt;K338,"2016 - kwh","N/A")))</f>
        <v>N/A</v>
      </c>
      <c r="C336" s="148" t="s">
        <v>487</v>
      </c>
      <c r="D336" s="149"/>
      <c r="E336" s="150" t="s">
        <v>328</v>
      </c>
      <c r="F336" s="141"/>
      <c r="G336" s="141"/>
      <c r="H336" s="141"/>
      <c r="I336" s="141"/>
      <c r="J336" s="141"/>
      <c r="K336" s="141"/>
      <c r="L336" s="141"/>
      <c r="M336" s="141"/>
      <c r="N336" s="141"/>
      <c r="O336" s="141"/>
      <c r="P336" s="142"/>
      <c r="Q336" s="142"/>
      <c r="R336" s="142"/>
      <c r="S336" s="142"/>
      <c r="T336" s="142"/>
      <c r="U336" s="142"/>
      <c r="V336" s="142"/>
      <c r="Z336" s="143"/>
      <c r="AA336" s="143" t="str">
        <f>IF(AND(F338=G338,H338=I338,F338="A"),"2016 - kwh","")</f>
        <v/>
      </c>
      <c r="AB336" s="143" t="str">
        <f>IF(OR(B336="2017 - kwh",B336="2018 - kwh"),"2016 - kwh","")</f>
        <v/>
      </c>
      <c r="AC336" s="143"/>
      <c r="AD336" s="143"/>
      <c r="AE336" s="143"/>
    </row>
    <row r="337" spans="1:31" ht="14.65" hidden="1">
      <c r="A337" s="142" t="str">
        <f>IF(AND(F338=G338,H338=I338,J338=K338,F338="A"),"2016 - kw",IF(AND(F338=G338,H338=I338,J338&lt;&gt;K338,F338="A"),"2017 - kw",IF(AND(F338=G338,H338&lt;&gt;I338,F338="A"),"2018 - kw","N/A")))</f>
        <v>N/A</v>
      </c>
      <c r="B337" s="142" t="str">
        <f>IF(F338&lt;&gt;G338,"2018 - kw",IF(H338&lt;&gt;I338,"2017 - kw",IF(J338&lt;&gt;K338,"2016 - kw","N/A")))</f>
        <v>N/A</v>
      </c>
      <c r="C337" s="151"/>
      <c r="D337" s="152" t="str">
        <f>D336 &amp; "kW"</f>
        <v>kW</v>
      </c>
      <c r="E337" s="153" t="s">
        <v>384</v>
      </c>
      <c r="F337" s="141"/>
      <c r="G337" s="141"/>
      <c r="H337" s="141"/>
      <c r="I337" s="141"/>
      <c r="J337" s="141"/>
      <c r="K337" s="141"/>
      <c r="L337" s="141"/>
      <c r="M337" s="141"/>
      <c r="N337" s="141"/>
      <c r="O337" s="141"/>
      <c r="P337" s="142"/>
      <c r="Q337" s="142"/>
      <c r="R337" s="142"/>
      <c r="S337" s="142"/>
      <c r="T337" s="142"/>
      <c r="U337" s="142"/>
      <c r="V337" s="142"/>
      <c r="Z337" s="143"/>
      <c r="AA337" s="143" t="str">
        <f>IF(AND(F338=G338,H338=I338,F338="A"),"2016 - kw","")</f>
        <v/>
      </c>
      <c r="AB337" s="143" t="str">
        <f>IF(OR(B337="2017 - kw",B337="2018 - kw"),"2016 - kw","")</f>
        <v/>
      </c>
      <c r="AC337" s="143"/>
      <c r="AD337" s="143"/>
      <c r="AE337" s="143"/>
    </row>
    <row r="338" spans="1:31" ht="14.65" hidden="1">
      <c r="A338" s="142"/>
      <c r="B338" s="142"/>
      <c r="C338" s="154"/>
      <c r="D338" s="155"/>
      <c r="E338" s="156" t="s">
        <v>385</v>
      </c>
      <c r="F338" s="138"/>
      <c r="G338" s="138"/>
      <c r="H338" s="138"/>
      <c r="I338" s="138"/>
      <c r="J338" s="138"/>
      <c r="K338" s="138"/>
      <c r="L338" s="138"/>
      <c r="M338" s="138"/>
      <c r="N338" s="138"/>
      <c r="O338" s="138"/>
      <c r="P338" s="142"/>
      <c r="Q338" s="142"/>
      <c r="R338" s="142"/>
      <c r="S338" s="142"/>
      <c r="T338" s="142"/>
      <c r="U338" s="142"/>
      <c r="V338" s="142"/>
      <c r="Z338" s="143"/>
      <c r="AA338" s="143"/>
      <c r="AB338" s="143"/>
      <c r="AC338" s="143"/>
      <c r="AD338" s="143"/>
      <c r="AE338" s="143"/>
    </row>
    <row r="339" spans="1:31" ht="14.65" hidden="1">
      <c r="A339" s="142" t="str">
        <f>IF(AND(F341=G341,H341=I341,J341=K341,F341="A"),"2016 - kwh",IF(AND(F341=G341,H341=I341,J341&lt;&gt;K341,F341="A"),"2017 - kwh",IF(AND(F341=G341,H341&lt;&gt;I341,F341="A"),"2018 - kwh","N/A")))</f>
        <v>N/A</v>
      </c>
      <c r="B339" s="142" t="str">
        <f>IF(F341&lt;&gt;G341,"2018 - kwh",IF(H341&lt;&gt;I341,"2017 - kwh",IF(J341&lt;&gt;K341,"2016 - kwh","N/A")))</f>
        <v>N/A</v>
      </c>
      <c r="C339" s="148" t="s">
        <v>488</v>
      </c>
      <c r="D339" s="149"/>
      <c r="E339" s="150" t="s">
        <v>328</v>
      </c>
      <c r="F339" s="141"/>
      <c r="G339" s="141"/>
      <c r="H339" s="141"/>
      <c r="I339" s="141"/>
      <c r="J339" s="141"/>
      <c r="K339" s="141"/>
      <c r="L339" s="141"/>
      <c r="M339" s="141"/>
      <c r="N339" s="141"/>
      <c r="O339" s="141"/>
      <c r="P339" s="142"/>
      <c r="Q339" s="142"/>
      <c r="R339" s="142"/>
      <c r="S339" s="142"/>
      <c r="T339" s="142"/>
      <c r="U339" s="142"/>
      <c r="V339" s="142"/>
      <c r="Z339" s="143"/>
      <c r="AA339" s="143" t="str">
        <f>IF(AND(F341=G341,H341=I341,F341="A"),"2016 - kwh","")</f>
        <v/>
      </c>
      <c r="AB339" s="143" t="str">
        <f>IF(OR(B339="2017 - kwh",B339="2018 - kwh"),"2016 - kwh","")</f>
        <v/>
      </c>
      <c r="AC339" s="143"/>
      <c r="AD339" s="143"/>
      <c r="AE339" s="143"/>
    </row>
    <row r="340" spans="1:31" ht="14.65" hidden="1">
      <c r="A340" s="142" t="str">
        <f>IF(AND(F341=G341,H341=I341,J341=K341,F341="A"),"2016 - kw",IF(AND(F341=G341,H341=I341,J341&lt;&gt;K341,F341="A"),"2017 - kw",IF(AND(F341=G341,H341&lt;&gt;I341,F341="A"),"2018 - kw","N/A")))</f>
        <v>N/A</v>
      </c>
      <c r="B340" s="142" t="str">
        <f>IF(F341&lt;&gt;G341,"2018 - kw",IF(H341&lt;&gt;I341,"2017 - kw",IF(J341&lt;&gt;K341,"2016 - kw","N/A")))</f>
        <v>N/A</v>
      </c>
      <c r="C340" s="151"/>
      <c r="D340" s="152" t="str">
        <f>D339 &amp; "kW"</f>
        <v>kW</v>
      </c>
      <c r="E340" s="153" t="s">
        <v>384</v>
      </c>
      <c r="F340" s="141"/>
      <c r="G340" s="141"/>
      <c r="H340" s="141"/>
      <c r="I340" s="141"/>
      <c r="J340" s="141"/>
      <c r="K340" s="141"/>
      <c r="L340" s="141"/>
      <c r="M340" s="141"/>
      <c r="N340" s="141"/>
      <c r="O340" s="141"/>
      <c r="P340" s="142"/>
      <c r="Q340" s="142"/>
      <c r="R340" s="142"/>
      <c r="S340" s="142"/>
      <c r="T340" s="142"/>
      <c r="U340" s="142"/>
      <c r="V340" s="142"/>
      <c r="Z340" s="143"/>
      <c r="AA340" s="143" t="str">
        <f>IF(AND(F341=G341,H341=I341,F341="A"),"2016 - kw","")</f>
        <v/>
      </c>
      <c r="AB340" s="143" t="str">
        <f>IF(OR(B340="2017 - kw",B340="2018 - kw"),"2016 - kw","")</f>
        <v/>
      </c>
      <c r="AC340" s="143"/>
      <c r="AD340" s="143"/>
      <c r="AE340" s="143"/>
    </row>
    <row r="341" spans="1:31" ht="14.65" hidden="1">
      <c r="A341" s="142"/>
      <c r="B341" s="142"/>
      <c r="C341" s="154"/>
      <c r="D341" s="155"/>
      <c r="E341" s="156" t="s">
        <v>385</v>
      </c>
      <c r="F341" s="138"/>
      <c r="G341" s="138"/>
      <c r="H341" s="138"/>
      <c r="I341" s="138"/>
      <c r="J341" s="138"/>
      <c r="K341" s="138"/>
      <c r="L341" s="138"/>
      <c r="M341" s="138"/>
      <c r="N341" s="138"/>
      <c r="O341" s="138"/>
      <c r="P341" s="142"/>
      <c r="Q341" s="142"/>
      <c r="R341" s="142"/>
      <c r="S341" s="142"/>
      <c r="T341" s="142"/>
      <c r="U341" s="142"/>
      <c r="V341" s="142"/>
      <c r="Z341" s="143"/>
      <c r="AA341" s="143"/>
      <c r="AB341" s="143"/>
      <c r="AC341" s="143"/>
      <c r="AD341" s="143"/>
      <c r="AE341" s="143"/>
    </row>
    <row r="342" spans="1:31" ht="14.65" hidden="1">
      <c r="A342" s="142" t="str">
        <f>IF(AND(F344=G344,H344=I344,J344=K344,F344="A"),"2016 - kwh",IF(AND(F344=G344,H344=I344,J344&lt;&gt;K344,F344="A"),"2017 - kwh",IF(AND(F344=G344,H344&lt;&gt;I344,F344="A"),"2018 - kwh","N/A")))</f>
        <v>N/A</v>
      </c>
      <c r="B342" s="142" t="str">
        <f>IF(F344&lt;&gt;G344,"2018 - kwh",IF(H344&lt;&gt;I344,"2017 - kwh",IF(J344&lt;&gt;K344,"2016 - kwh","N/A")))</f>
        <v>N/A</v>
      </c>
      <c r="C342" s="148" t="s">
        <v>489</v>
      </c>
      <c r="D342" s="149"/>
      <c r="E342" s="150" t="s">
        <v>328</v>
      </c>
      <c r="F342" s="141"/>
      <c r="G342" s="141"/>
      <c r="H342" s="141"/>
      <c r="I342" s="141"/>
      <c r="J342" s="141"/>
      <c r="K342" s="141"/>
      <c r="L342" s="141"/>
      <c r="M342" s="141"/>
      <c r="N342" s="141"/>
      <c r="O342" s="141"/>
      <c r="P342" s="142"/>
      <c r="Q342" s="142"/>
      <c r="R342" s="142"/>
      <c r="S342" s="142"/>
      <c r="T342" s="142"/>
      <c r="U342" s="142"/>
      <c r="V342" s="142"/>
      <c r="Z342" s="143"/>
      <c r="AA342" s="143" t="str">
        <f>IF(AND(F344=G344,H344=I344,F344="A"),"2016 - kwh","")</f>
        <v/>
      </c>
      <c r="AB342" s="143" t="str">
        <f>IF(OR(B342="2017 - kwh",B342="2018 - kwh"),"2016 - kwh","")</f>
        <v/>
      </c>
      <c r="AC342" s="143"/>
      <c r="AD342" s="143"/>
      <c r="AE342" s="143"/>
    </row>
    <row r="343" spans="1:31" ht="14.65" hidden="1">
      <c r="A343" s="142" t="str">
        <f>IF(AND(F344=G344,H344=I344,J344=K344,F344="A"),"2016 - kw",IF(AND(F344=G344,H344=I344,J344&lt;&gt;K344,F344="A"),"2017 - kw",IF(AND(F344=G344,H344&lt;&gt;I344,F344="A"),"2018 - kw","N/A")))</f>
        <v>N/A</v>
      </c>
      <c r="B343" s="142" t="str">
        <f>IF(F344&lt;&gt;G344,"2018 - kw",IF(H344&lt;&gt;I344,"2017 - kw",IF(J344&lt;&gt;K344,"2016 - kw","N/A")))</f>
        <v>N/A</v>
      </c>
      <c r="C343" s="151"/>
      <c r="D343" s="152" t="str">
        <f>D342 &amp; "kW"</f>
        <v>kW</v>
      </c>
      <c r="E343" s="153" t="s">
        <v>384</v>
      </c>
      <c r="F343" s="141"/>
      <c r="G343" s="141"/>
      <c r="H343" s="141"/>
      <c r="I343" s="141"/>
      <c r="J343" s="141"/>
      <c r="K343" s="141"/>
      <c r="L343" s="141"/>
      <c r="M343" s="141"/>
      <c r="N343" s="141"/>
      <c r="O343" s="141"/>
      <c r="P343" s="142"/>
      <c r="Q343" s="142"/>
      <c r="R343" s="142"/>
      <c r="S343" s="142"/>
      <c r="T343" s="142"/>
      <c r="U343" s="142"/>
      <c r="V343" s="142"/>
      <c r="Z343" s="143"/>
      <c r="AA343" s="143" t="str">
        <f>IF(AND(F344=G344,H344=I344,F344="A"),"2016 - kw","")</f>
        <v/>
      </c>
      <c r="AB343" s="143" t="str">
        <f>IF(OR(B343="2017 - kw",B343="2018 - kw"),"2016 - kw","")</f>
        <v/>
      </c>
      <c r="AC343" s="143"/>
      <c r="AD343" s="143"/>
      <c r="AE343" s="143"/>
    </row>
    <row r="344" spans="1:31" ht="14.65" hidden="1">
      <c r="A344" s="142"/>
      <c r="B344" s="142"/>
      <c r="C344" s="154"/>
      <c r="D344" s="155"/>
      <c r="E344" s="156" t="s">
        <v>385</v>
      </c>
      <c r="F344" s="138"/>
      <c r="G344" s="138"/>
      <c r="H344" s="138"/>
      <c r="I344" s="138"/>
      <c r="J344" s="138"/>
      <c r="K344" s="138"/>
      <c r="L344" s="138"/>
      <c r="M344" s="138"/>
      <c r="N344" s="138"/>
      <c r="O344" s="138"/>
      <c r="P344" s="142"/>
      <c r="Q344" s="142"/>
      <c r="R344" s="142"/>
      <c r="S344" s="142"/>
      <c r="T344" s="142"/>
      <c r="U344" s="142"/>
      <c r="V344" s="142"/>
      <c r="Z344" s="143"/>
      <c r="AA344" s="143"/>
      <c r="AB344" s="143"/>
      <c r="AC344" s="143"/>
      <c r="AD344" s="143"/>
      <c r="AE344" s="143"/>
    </row>
    <row r="345" spans="1:31" ht="14.65" hidden="1">
      <c r="A345" s="142" t="str">
        <f>IF(AND(F347=G347,H347=I347,J347=K347,F347="A"),"2016 - kwh",IF(AND(F347=G347,H347=I347,J347&lt;&gt;K347,F347="A"),"2017 - kwh",IF(AND(F347=G347,H347&lt;&gt;I347,F347="A"),"2018 - kwh","N/A")))</f>
        <v>N/A</v>
      </c>
      <c r="B345" s="142" t="str">
        <f>IF(F347&lt;&gt;G347,"2018 - kwh",IF(H347&lt;&gt;I347,"2017 - kwh",IF(J347&lt;&gt;K347,"2016 - kwh","N/A")))</f>
        <v>N/A</v>
      </c>
      <c r="C345" s="148" t="s">
        <v>490</v>
      </c>
      <c r="D345" s="149"/>
      <c r="E345" s="150" t="s">
        <v>328</v>
      </c>
      <c r="F345" s="141"/>
      <c r="G345" s="141"/>
      <c r="H345" s="141"/>
      <c r="I345" s="141"/>
      <c r="J345" s="141"/>
      <c r="K345" s="141"/>
      <c r="L345" s="141"/>
      <c r="M345" s="141"/>
      <c r="N345" s="141"/>
      <c r="O345" s="141"/>
      <c r="P345" s="142"/>
      <c r="Q345" s="142"/>
      <c r="R345" s="142"/>
      <c r="S345" s="142"/>
      <c r="T345" s="142"/>
      <c r="U345" s="142"/>
      <c r="V345" s="142"/>
      <c r="Z345" s="143"/>
      <c r="AA345" s="143" t="str">
        <f>IF(AND(F347=G347,H347=I347,F347="A"),"2016 - kwh","")</f>
        <v/>
      </c>
      <c r="AB345" s="143" t="str">
        <f>IF(OR(B345="2017 - kwh",B345="2018 - kwh"),"2016 - kwh","")</f>
        <v/>
      </c>
      <c r="AC345" s="143"/>
      <c r="AD345" s="143"/>
      <c r="AE345" s="143"/>
    </row>
    <row r="346" spans="1:31" ht="14.65" hidden="1">
      <c r="A346" s="142" t="str">
        <f>IF(AND(F347=G347,H347=I347,J347=K347,F347="A"),"2016 - kw",IF(AND(F347=G347,H347=I347,J347&lt;&gt;K347,F347="A"),"2017 - kw",IF(AND(F347=G347,H347&lt;&gt;I347,F347="A"),"2018 - kw","N/A")))</f>
        <v>N/A</v>
      </c>
      <c r="B346" s="142" t="str">
        <f>IF(F347&lt;&gt;G347,"2018 - kw",IF(H347&lt;&gt;I347,"2017 - kw",IF(J347&lt;&gt;K347,"2016 - kw","N/A")))</f>
        <v>N/A</v>
      </c>
      <c r="C346" s="151"/>
      <c r="D346" s="152" t="str">
        <f>D345 &amp; "kW"</f>
        <v>kW</v>
      </c>
      <c r="E346" s="153" t="s">
        <v>384</v>
      </c>
      <c r="F346" s="141"/>
      <c r="G346" s="141"/>
      <c r="H346" s="141"/>
      <c r="I346" s="141"/>
      <c r="J346" s="141"/>
      <c r="K346" s="141"/>
      <c r="L346" s="141"/>
      <c r="M346" s="141"/>
      <c r="N346" s="141"/>
      <c r="O346" s="141"/>
      <c r="P346" s="142"/>
      <c r="Q346" s="142"/>
      <c r="R346" s="142"/>
      <c r="S346" s="142"/>
      <c r="T346" s="142"/>
      <c r="U346" s="142"/>
      <c r="V346" s="142"/>
      <c r="Z346" s="143"/>
      <c r="AA346" s="143" t="str">
        <f>IF(AND(F347=G347,H347=I347,F347="A"),"2016 - kw","")</f>
        <v/>
      </c>
      <c r="AB346" s="143" t="str">
        <f>IF(OR(B346="2017 - kw",B346="2018 - kw"),"2016 - kw","")</f>
        <v/>
      </c>
      <c r="AC346" s="143"/>
      <c r="AD346" s="143"/>
      <c r="AE346" s="143"/>
    </row>
    <row r="347" spans="1:31" ht="14.65" hidden="1">
      <c r="A347" s="142"/>
      <c r="B347" s="142"/>
      <c r="C347" s="154"/>
      <c r="D347" s="155"/>
      <c r="E347" s="156" t="s">
        <v>385</v>
      </c>
      <c r="F347" s="138"/>
      <c r="G347" s="138"/>
      <c r="H347" s="138"/>
      <c r="I347" s="138"/>
      <c r="J347" s="138"/>
      <c r="K347" s="138"/>
      <c r="L347" s="138"/>
      <c r="M347" s="138"/>
      <c r="N347" s="138"/>
      <c r="O347" s="138"/>
      <c r="P347" s="142"/>
      <c r="Q347" s="142"/>
      <c r="R347" s="142"/>
      <c r="S347" s="142"/>
      <c r="T347" s="142"/>
      <c r="U347" s="142"/>
      <c r="V347" s="142"/>
      <c r="Z347" s="143"/>
      <c r="AA347" s="143"/>
      <c r="AB347" s="143"/>
      <c r="AC347" s="143"/>
      <c r="AD347" s="143"/>
      <c r="AE347" s="143"/>
    </row>
    <row r="348" spans="1:31" ht="14.65" hidden="1">
      <c r="A348" s="142" t="str">
        <f>IF(AND(F350=G350,H350=I350,J350=K350,F350="A"),"2016 - kwh",IF(AND(F350=G350,H350=I350,J350&lt;&gt;K350,F350="A"),"2017 - kwh",IF(AND(F350=G350,H350&lt;&gt;I350,F350="A"),"2018 - kwh","N/A")))</f>
        <v>N/A</v>
      </c>
      <c r="B348" s="142" t="str">
        <f>IF(F350&lt;&gt;G350,"2018 - kwh",IF(H350&lt;&gt;I350,"2017 - kwh",IF(J350&lt;&gt;K350,"2016 - kwh","N/A")))</f>
        <v>N/A</v>
      </c>
      <c r="C348" s="148" t="s">
        <v>491</v>
      </c>
      <c r="D348" s="149"/>
      <c r="E348" s="150" t="s">
        <v>328</v>
      </c>
      <c r="F348" s="141"/>
      <c r="G348" s="141"/>
      <c r="H348" s="141"/>
      <c r="I348" s="141"/>
      <c r="J348" s="141"/>
      <c r="K348" s="141"/>
      <c r="L348" s="141"/>
      <c r="M348" s="141"/>
      <c r="N348" s="141"/>
      <c r="O348" s="141"/>
      <c r="P348" s="142"/>
      <c r="Q348" s="142"/>
      <c r="R348" s="142"/>
      <c r="S348" s="142"/>
      <c r="T348" s="142"/>
      <c r="U348" s="142"/>
      <c r="V348" s="142"/>
      <c r="Z348" s="143"/>
      <c r="AA348" s="143" t="str">
        <f>IF(AND(F350=G350,H350=I350,F350="A"),"2016 - kwh","")</f>
        <v/>
      </c>
      <c r="AB348" s="143" t="str">
        <f>IF(OR(B348="2017 - kwh",B348="2018 - kwh"),"2016 - kwh","")</f>
        <v/>
      </c>
      <c r="AC348" s="143"/>
      <c r="AD348" s="143"/>
      <c r="AE348" s="143"/>
    </row>
    <row r="349" spans="1:31" ht="14.65" hidden="1">
      <c r="A349" s="142" t="str">
        <f>IF(AND(F350=G350,H350=I350,J350=K350,F350="A"),"2016 - kw",IF(AND(F350=G350,H350=I350,J350&lt;&gt;K350,F350="A"),"2017 - kw",IF(AND(F350=G350,H350&lt;&gt;I350,F350="A"),"2018 - kw","N/A")))</f>
        <v>N/A</v>
      </c>
      <c r="B349" s="142" t="str">
        <f>IF(F350&lt;&gt;G350,"2018 - kw",IF(H350&lt;&gt;I350,"2017 - kw",IF(J350&lt;&gt;K350,"2016 - kw","N/A")))</f>
        <v>N/A</v>
      </c>
      <c r="C349" s="151"/>
      <c r="D349" s="152" t="str">
        <f>D348 &amp; "kW"</f>
        <v>kW</v>
      </c>
      <c r="E349" s="153" t="s">
        <v>384</v>
      </c>
      <c r="F349" s="141"/>
      <c r="G349" s="141"/>
      <c r="H349" s="141"/>
      <c r="I349" s="141"/>
      <c r="J349" s="141"/>
      <c r="K349" s="141"/>
      <c r="L349" s="141"/>
      <c r="M349" s="141"/>
      <c r="N349" s="141"/>
      <c r="O349" s="141"/>
      <c r="P349" s="142"/>
      <c r="Q349" s="142"/>
      <c r="R349" s="142"/>
      <c r="S349" s="142"/>
      <c r="T349" s="142"/>
      <c r="U349" s="142"/>
      <c r="V349" s="142"/>
      <c r="Z349" s="143"/>
      <c r="AA349" s="143" t="str">
        <f>IF(AND(F350=G350,H350=I350,F350="A"),"2016 - kw","")</f>
        <v/>
      </c>
      <c r="AB349" s="143" t="str">
        <f>IF(OR(B349="2017 - kw",B349="2018 - kw"),"2016 - kw","")</f>
        <v/>
      </c>
      <c r="AC349" s="143"/>
      <c r="AD349" s="143"/>
      <c r="AE349" s="143"/>
    </row>
    <row r="350" spans="1:31" ht="14.65" hidden="1">
      <c r="A350" s="142"/>
      <c r="B350" s="142"/>
      <c r="C350" s="154"/>
      <c r="D350" s="155"/>
      <c r="E350" s="156" t="s">
        <v>385</v>
      </c>
      <c r="F350" s="138"/>
      <c r="G350" s="138"/>
      <c r="H350" s="138"/>
      <c r="I350" s="138"/>
      <c r="J350" s="138"/>
      <c r="K350" s="138"/>
      <c r="L350" s="138"/>
      <c r="M350" s="138"/>
      <c r="N350" s="138"/>
      <c r="O350" s="138"/>
      <c r="P350" s="142"/>
      <c r="Q350" s="142"/>
      <c r="R350" s="142"/>
      <c r="S350" s="142"/>
      <c r="T350" s="142"/>
      <c r="U350" s="142"/>
      <c r="V350" s="142"/>
      <c r="Z350" s="143"/>
      <c r="AA350" s="143"/>
      <c r="AB350" s="143"/>
      <c r="AC350" s="143"/>
      <c r="AD350" s="143"/>
      <c r="AE350" s="143"/>
    </row>
    <row r="351" spans="1:31" ht="14.65" hidden="1">
      <c r="A351" s="142" t="str">
        <f>IF(AND(F353=G353,H353=I353,J353=K353,F353="A"),"2016 - kwh",IF(AND(F353=G353,H353=I353,J353&lt;&gt;K353,F353="A"),"2017 - kwh",IF(AND(F353=G353,H353&lt;&gt;I353,F353="A"),"2018 - kwh","N/A")))</f>
        <v>N/A</v>
      </c>
      <c r="B351" s="142" t="str">
        <f>IF(F353&lt;&gt;G353,"2018 - kwh",IF(H353&lt;&gt;I353,"2017 - kwh",IF(J353&lt;&gt;K353,"2016 - kwh","N/A")))</f>
        <v>N/A</v>
      </c>
      <c r="C351" s="148" t="s">
        <v>492</v>
      </c>
      <c r="D351" s="149"/>
      <c r="E351" s="150" t="s">
        <v>328</v>
      </c>
      <c r="F351" s="141"/>
      <c r="G351" s="141"/>
      <c r="H351" s="141"/>
      <c r="I351" s="141"/>
      <c r="J351" s="141"/>
      <c r="K351" s="141"/>
      <c r="L351" s="141"/>
      <c r="M351" s="141"/>
      <c r="N351" s="141"/>
      <c r="O351" s="141"/>
      <c r="P351" s="142"/>
      <c r="Q351" s="142"/>
      <c r="R351" s="142"/>
      <c r="S351" s="142"/>
      <c r="T351" s="142"/>
      <c r="U351" s="142"/>
      <c r="V351" s="142"/>
      <c r="Z351" s="143"/>
      <c r="AA351" s="143" t="str">
        <f>IF(AND(F353=G353,H353=I353,F353="A"),"2016 - kwh","")</f>
        <v/>
      </c>
      <c r="AB351" s="143" t="str">
        <f>IF(OR(B351="2017 - kwh",B351="2018 - kwh"),"2016 - kwh","")</f>
        <v/>
      </c>
      <c r="AC351" s="143"/>
      <c r="AD351" s="143"/>
      <c r="AE351" s="143"/>
    </row>
    <row r="352" spans="1:31" ht="14.65" hidden="1">
      <c r="A352" s="142" t="str">
        <f>IF(AND(F353=G353,H353=I353,J353=K353,F353="A"),"2016 - kw",IF(AND(F353=G353,H353=I353,J353&lt;&gt;K353,F353="A"),"2017 - kw",IF(AND(F353=G353,H353&lt;&gt;I353,F353="A"),"2018 - kw","N/A")))</f>
        <v>N/A</v>
      </c>
      <c r="B352" s="142" t="str">
        <f>IF(F353&lt;&gt;G353,"2018 - kw",IF(H353&lt;&gt;I353,"2017 - kw",IF(J353&lt;&gt;K353,"2016 - kw","N/A")))</f>
        <v>N/A</v>
      </c>
      <c r="C352" s="151"/>
      <c r="D352" s="152" t="str">
        <f>D351 &amp; "kW"</f>
        <v>kW</v>
      </c>
      <c r="E352" s="153" t="s">
        <v>384</v>
      </c>
      <c r="F352" s="141"/>
      <c r="G352" s="141"/>
      <c r="H352" s="141"/>
      <c r="I352" s="141"/>
      <c r="J352" s="141"/>
      <c r="K352" s="141"/>
      <c r="L352" s="141"/>
      <c r="M352" s="141"/>
      <c r="N352" s="141"/>
      <c r="O352" s="141"/>
      <c r="P352" s="142"/>
      <c r="Q352" s="142"/>
      <c r="R352" s="142"/>
      <c r="S352" s="142"/>
      <c r="T352" s="142"/>
      <c r="U352" s="142"/>
      <c r="V352" s="142"/>
      <c r="Z352" s="143"/>
      <c r="AA352" s="143" t="str">
        <f>IF(AND(F353=G353,H353=I353,F353="A"),"2016 - kw","")</f>
        <v/>
      </c>
      <c r="AB352" s="143" t="str">
        <f>IF(OR(B352="2017 - kw",B352="2018 - kw"),"2016 - kw","")</f>
        <v/>
      </c>
      <c r="AC352" s="143"/>
      <c r="AD352" s="143"/>
      <c r="AE352" s="143"/>
    </row>
    <row r="353" spans="1:31" ht="14.65" hidden="1">
      <c r="A353" s="142"/>
      <c r="B353" s="142"/>
      <c r="C353" s="154"/>
      <c r="D353" s="155"/>
      <c r="E353" s="156" t="s">
        <v>385</v>
      </c>
      <c r="F353" s="138"/>
      <c r="G353" s="138"/>
      <c r="H353" s="138"/>
      <c r="I353" s="138"/>
      <c r="J353" s="138"/>
      <c r="K353" s="138"/>
      <c r="L353" s="138"/>
      <c r="M353" s="138"/>
      <c r="N353" s="138"/>
      <c r="O353" s="138"/>
      <c r="P353" s="142"/>
      <c r="Q353" s="142"/>
      <c r="R353" s="142"/>
      <c r="S353" s="142"/>
      <c r="T353" s="142"/>
      <c r="U353" s="142"/>
      <c r="V353" s="142"/>
      <c r="Z353" s="143"/>
      <c r="AA353" s="143"/>
      <c r="AB353" s="143"/>
      <c r="AC353" s="143"/>
      <c r="AD353" s="143"/>
      <c r="AE353" s="143"/>
    </row>
    <row r="354" spans="1:31" ht="14.65" hidden="1">
      <c r="A354" s="142" t="str">
        <f>IF(AND(F356=G356,H356=I356,J356=K356,F356="A"),"2016 - kwh",IF(AND(F356=G356,H356=I356,J356&lt;&gt;K356,F356="A"),"2017 - kwh",IF(AND(F356=G356,H356&lt;&gt;I356,F356="A"),"2018 - kwh","N/A")))</f>
        <v>N/A</v>
      </c>
      <c r="B354" s="142" t="str">
        <f>IF(F356&lt;&gt;G356,"2018 - kwh",IF(H356&lt;&gt;I356,"2017 - kwh",IF(J356&lt;&gt;K356,"2016 - kwh","N/A")))</f>
        <v>N/A</v>
      </c>
      <c r="C354" s="148" t="s">
        <v>493</v>
      </c>
      <c r="D354" s="149"/>
      <c r="E354" s="150" t="s">
        <v>328</v>
      </c>
      <c r="F354" s="141"/>
      <c r="G354" s="141"/>
      <c r="H354" s="141"/>
      <c r="I354" s="141"/>
      <c r="J354" s="141"/>
      <c r="K354" s="141"/>
      <c r="L354" s="141"/>
      <c r="M354" s="141"/>
      <c r="N354" s="141"/>
      <c r="O354" s="141"/>
      <c r="P354" s="142"/>
      <c r="Q354" s="142"/>
      <c r="R354" s="142"/>
      <c r="S354" s="142"/>
      <c r="T354" s="142"/>
      <c r="U354" s="142"/>
      <c r="V354" s="142"/>
      <c r="Z354" s="143"/>
      <c r="AA354" s="143" t="str">
        <f>IF(AND(F356=G356,H356=I356,F356="A"),"2016 - kwh","")</f>
        <v/>
      </c>
      <c r="AB354" s="143" t="str">
        <f>IF(OR(B354="2017 - kwh",B354="2018 - kwh"),"2016 - kwh","")</f>
        <v/>
      </c>
      <c r="AC354" s="143"/>
      <c r="AD354" s="143"/>
      <c r="AE354" s="143"/>
    </row>
    <row r="355" spans="1:31" ht="14.65" hidden="1">
      <c r="A355" s="142" t="str">
        <f>IF(AND(F356=G356,H356=I356,J356=K356,F356="A"),"2016 - kw",IF(AND(F356=G356,H356=I356,J356&lt;&gt;K356,F356="A"),"2017 - kw",IF(AND(F356=G356,H356&lt;&gt;I356,F356="A"),"2018 - kw","N/A")))</f>
        <v>N/A</v>
      </c>
      <c r="B355" s="142" t="str">
        <f>IF(F356&lt;&gt;G356,"2018 - kw",IF(H356&lt;&gt;I356,"2017 - kw",IF(J356&lt;&gt;K356,"2016 - kw","N/A")))</f>
        <v>N/A</v>
      </c>
      <c r="C355" s="151"/>
      <c r="D355" s="152" t="str">
        <f>D354 &amp; "kW"</f>
        <v>kW</v>
      </c>
      <c r="E355" s="153" t="s">
        <v>384</v>
      </c>
      <c r="F355" s="141"/>
      <c r="G355" s="141"/>
      <c r="H355" s="141"/>
      <c r="I355" s="141"/>
      <c r="J355" s="141"/>
      <c r="K355" s="141"/>
      <c r="L355" s="141"/>
      <c r="M355" s="141"/>
      <c r="N355" s="141"/>
      <c r="O355" s="141"/>
      <c r="P355" s="142"/>
      <c r="Q355" s="142"/>
      <c r="R355" s="142"/>
      <c r="S355" s="142"/>
      <c r="T355" s="142"/>
      <c r="U355" s="142"/>
      <c r="V355" s="142"/>
      <c r="Z355" s="143"/>
      <c r="AA355" s="143" t="str">
        <f>IF(AND(F356=G356,H356=I356,F356="A"),"2016 - kw","")</f>
        <v/>
      </c>
      <c r="AB355" s="143" t="str">
        <f>IF(OR(B355="2017 - kw",B355="2018 - kw"),"2016 - kw","")</f>
        <v/>
      </c>
      <c r="AC355" s="143"/>
      <c r="AD355" s="143"/>
      <c r="AE355" s="143"/>
    </row>
    <row r="356" spans="1:31" ht="14.65" hidden="1">
      <c r="A356" s="142"/>
      <c r="B356" s="142"/>
      <c r="C356" s="154"/>
      <c r="D356" s="155"/>
      <c r="E356" s="156" t="s">
        <v>385</v>
      </c>
      <c r="F356" s="138"/>
      <c r="G356" s="138"/>
      <c r="H356" s="138"/>
      <c r="I356" s="138"/>
      <c r="J356" s="138"/>
      <c r="K356" s="138"/>
      <c r="L356" s="138"/>
      <c r="M356" s="138"/>
      <c r="N356" s="138"/>
      <c r="O356" s="138"/>
      <c r="P356" s="142"/>
      <c r="Q356" s="142"/>
      <c r="R356" s="142"/>
      <c r="S356" s="142"/>
      <c r="T356" s="142"/>
      <c r="U356" s="142"/>
      <c r="V356" s="142"/>
      <c r="Z356" s="143"/>
      <c r="AA356" s="143"/>
      <c r="AB356" s="143"/>
      <c r="AC356" s="143"/>
      <c r="AD356" s="143"/>
      <c r="AE356" s="143"/>
    </row>
    <row r="357" spans="1:31" ht="14.65" hidden="1">
      <c r="A357" s="142" t="str">
        <f>IF(AND(F359=G359,H359=I359,J359=K359,F359="A"),"2016 - kwh",IF(AND(F359=G359,H359=I359,J359&lt;&gt;K359,F359="A"),"2017 - kwh",IF(AND(F359=G359,H359&lt;&gt;I359,F359="A"),"2018 - kwh","N/A")))</f>
        <v>N/A</v>
      </c>
      <c r="B357" s="142" t="str">
        <f>IF(F359&lt;&gt;G359,"2018 - kwh",IF(H359&lt;&gt;I359,"2017 - kwh",IF(J359&lt;&gt;K359,"2016 - kwh","N/A")))</f>
        <v>N/A</v>
      </c>
      <c r="C357" s="148" t="s">
        <v>494</v>
      </c>
      <c r="D357" s="149"/>
      <c r="E357" s="150" t="s">
        <v>328</v>
      </c>
      <c r="F357" s="141"/>
      <c r="G357" s="141"/>
      <c r="H357" s="141"/>
      <c r="I357" s="141"/>
      <c r="J357" s="141"/>
      <c r="K357" s="141"/>
      <c r="L357" s="141"/>
      <c r="M357" s="141"/>
      <c r="N357" s="141"/>
      <c r="O357" s="141"/>
      <c r="P357" s="142"/>
      <c r="Q357" s="142"/>
      <c r="R357" s="142"/>
      <c r="S357" s="142"/>
      <c r="T357" s="142"/>
      <c r="U357" s="142"/>
      <c r="V357" s="142"/>
      <c r="Z357" s="143"/>
      <c r="AA357" s="143" t="str">
        <f>IF(AND(F359=G359,H359=I359,F359="A"),"2016 - kwh","")</f>
        <v/>
      </c>
      <c r="AB357" s="143" t="str">
        <f>IF(OR(B357="2017 - kwh",B357="2018 - kwh"),"2016 - kwh","")</f>
        <v/>
      </c>
      <c r="AC357" s="143"/>
      <c r="AD357" s="143"/>
      <c r="AE357" s="143"/>
    </row>
    <row r="358" spans="1:31" ht="14.65" hidden="1">
      <c r="A358" s="142" t="str">
        <f>IF(AND(F359=G359,H359=I359,J359=K359,F359="A"),"2016 - kw",IF(AND(F359=G359,H359=I359,J359&lt;&gt;K359,F359="A"),"2017 - kw",IF(AND(F359=G359,H359&lt;&gt;I359,F359="A"),"2018 - kw","N/A")))</f>
        <v>N/A</v>
      </c>
      <c r="B358" s="142" t="str">
        <f>IF(F359&lt;&gt;G359,"2018 - kw",IF(H359&lt;&gt;I359,"2017 - kw",IF(J359&lt;&gt;K359,"2016 - kw","N/A")))</f>
        <v>N/A</v>
      </c>
      <c r="C358" s="151"/>
      <c r="D358" s="152" t="str">
        <f>D357 &amp; "kW"</f>
        <v>kW</v>
      </c>
      <c r="E358" s="153" t="s">
        <v>384</v>
      </c>
      <c r="F358" s="141"/>
      <c r="G358" s="141"/>
      <c r="H358" s="141"/>
      <c r="I358" s="141"/>
      <c r="J358" s="141"/>
      <c r="K358" s="141"/>
      <c r="L358" s="141"/>
      <c r="M358" s="141"/>
      <c r="N358" s="141"/>
      <c r="O358" s="141"/>
      <c r="P358" s="142"/>
      <c r="Q358" s="142"/>
      <c r="R358" s="142"/>
      <c r="S358" s="142"/>
      <c r="T358" s="142"/>
      <c r="U358" s="142"/>
      <c r="V358" s="142"/>
      <c r="Z358" s="143"/>
      <c r="AA358" s="143" t="str">
        <f>IF(AND(F359=G359,H359=I359,F359="A"),"2016 - kw","")</f>
        <v/>
      </c>
      <c r="AB358" s="143" t="str">
        <f>IF(OR(B358="2017 - kw",B358="2018 - kw"),"2016 - kw","")</f>
        <v/>
      </c>
      <c r="AC358" s="143"/>
      <c r="AD358" s="143"/>
      <c r="AE358" s="143"/>
    </row>
    <row r="359" spans="1:31" ht="14.65" hidden="1">
      <c r="A359" s="142"/>
      <c r="B359" s="142"/>
      <c r="C359" s="154"/>
      <c r="D359" s="155"/>
      <c r="E359" s="156" t="s">
        <v>385</v>
      </c>
      <c r="F359" s="138"/>
      <c r="G359" s="138"/>
      <c r="H359" s="138"/>
      <c r="I359" s="138"/>
      <c r="J359" s="138"/>
      <c r="K359" s="138"/>
      <c r="L359" s="138"/>
      <c r="M359" s="138"/>
      <c r="N359" s="138"/>
      <c r="O359" s="138"/>
      <c r="P359" s="142"/>
      <c r="Q359" s="142"/>
      <c r="R359" s="142"/>
      <c r="S359" s="142"/>
      <c r="T359" s="142"/>
      <c r="U359" s="142"/>
      <c r="V359" s="142"/>
      <c r="Z359" s="143"/>
      <c r="AA359" s="143"/>
      <c r="AB359" s="143"/>
      <c r="AC359" s="143"/>
      <c r="AD359" s="143"/>
      <c r="AE359" s="143"/>
    </row>
    <row r="360" spans="1:31" ht="14.65" hidden="1">
      <c r="A360" s="142" t="str">
        <f>IF(AND(F362=G362,H362=I362,J362=K362,F362="A"),"2016 - kwh",IF(AND(F362=G362,H362=I362,J362&lt;&gt;K362,F362="A"),"2017 - kwh",IF(AND(F362=G362,H362&lt;&gt;I362,F362="A"),"2018 - kwh","N/A")))</f>
        <v>N/A</v>
      </c>
      <c r="B360" s="142" t="str">
        <f>IF(F362&lt;&gt;G362,"2018 - kwh",IF(H362&lt;&gt;I362,"2017 - kwh",IF(J362&lt;&gt;K362,"2016 - kwh","N/A")))</f>
        <v>N/A</v>
      </c>
      <c r="C360" s="148" t="s">
        <v>495</v>
      </c>
      <c r="D360" s="149"/>
      <c r="E360" s="150" t="s">
        <v>328</v>
      </c>
      <c r="F360" s="141"/>
      <c r="G360" s="141"/>
      <c r="H360" s="141"/>
      <c r="I360" s="141"/>
      <c r="J360" s="141"/>
      <c r="K360" s="141"/>
      <c r="L360" s="141"/>
      <c r="M360" s="141"/>
      <c r="N360" s="141"/>
      <c r="O360" s="141"/>
      <c r="P360" s="142"/>
      <c r="Q360" s="142"/>
      <c r="R360" s="142"/>
      <c r="S360" s="142"/>
      <c r="T360" s="142"/>
      <c r="U360" s="142"/>
      <c r="V360" s="142"/>
      <c r="Z360" s="143"/>
      <c r="AA360" s="143" t="str">
        <f>IF(AND(F362=G362,H362=I362,F362="A"),"2016 - kwh","")</f>
        <v/>
      </c>
      <c r="AB360" s="143" t="str">
        <f>IF(OR(B360="2017 - kwh",B360="2018 - kwh"),"2016 - kwh","")</f>
        <v/>
      </c>
      <c r="AC360" s="143"/>
      <c r="AD360" s="143"/>
      <c r="AE360" s="143"/>
    </row>
    <row r="361" spans="1:31" ht="14.65" hidden="1">
      <c r="A361" s="142" t="str">
        <f>IF(AND(F362=G362,H362=I362,J362=K362,F362="A"),"2016 - kw",IF(AND(F362=G362,H362=I362,J362&lt;&gt;K362,F362="A"),"2017 - kw",IF(AND(F362=G362,H362&lt;&gt;I362,F362="A"),"2018 - kw","N/A")))</f>
        <v>N/A</v>
      </c>
      <c r="B361" s="142" t="str">
        <f>IF(F362&lt;&gt;G362,"2018 - kw",IF(H362&lt;&gt;I362,"2017 - kw",IF(J362&lt;&gt;K362,"2016 - kw","N/A")))</f>
        <v>N/A</v>
      </c>
      <c r="C361" s="151"/>
      <c r="D361" s="152" t="str">
        <f>D360 &amp; "kW"</f>
        <v>kW</v>
      </c>
      <c r="E361" s="153" t="s">
        <v>384</v>
      </c>
      <c r="F361" s="141"/>
      <c r="G361" s="141"/>
      <c r="H361" s="141"/>
      <c r="I361" s="141"/>
      <c r="J361" s="141"/>
      <c r="K361" s="141"/>
      <c r="L361" s="141"/>
      <c r="M361" s="141"/>
      <c r="N361" s="141"/>
      <c r="O361" s="141"/>
      <c r="P361" s="142"/>
      <c r="Q361" s="142"/>
      <c r="R361" s="142"/>
      <c r="S361" s="142"/>
      <c r="T361" s="142"/>
      <c r="U361" s="142"/>
      <c r="V361" s="142"/>
      <c r="Z361" s="143"/>
      <c r="AA361" s="143" t="str">
        <f>IF(AND(F362=G362,H362=I362,F362="A"),"2016 - kw","")</f>
        <v/>
      </c>
      <c r="AB361" s="143" t="str">
        <f>IF(OR(B361="2017 - kw",B361="2018 - kw"),"2016 - kw","")</f>
        <v/>
      </c>
      <c r="AC361" s="143"/>
      <c r="AD361" s="143"/>
      <c r="AE361" s="143"/>
    </row>
    <row r="362" spans="1:31" ht="14.65" hidden="1">
      <c r="A362" s="142"/>
      <c r="B362" s="142"/>
      <c r="C362" s="154"/>
      <c r="D362" s="155"/>
      <c r="E362" s="156" t="s">
        <v>385</v>
      </c>
      <c r="F362" s="138"/>
      <c r="G362" s="138"/>
      <c r="H362" s="138"/>
      <c r="I362" s="138"/>
      <c r="J362" s="138"/>
      <c r="K362" s="138"/>
      <c r="L362" s="138"/>
      <c r="M362" s="138"/>
      <c r="N362" s="138"/>
      <c r="O362" s="138"/>
      <c r="P362" s="142"/>
      <c r="Q362" s="142"/>
      <c r="R362" s="142"/>
      <c r="S362" s="142"/>
      <c r="T362" s="142"/>
      <c r="U362" s="142"/>
      <c r="V362" s="142"/>
      <c r="Z362" s="143"/>
      <c r="AA362" s="143"/>
      <c r="AB362" s="143"/>
      <c r="AC362" s="143"/>
      <c r="AD362" s="143"/>
      <c r="AE362" s="143"/>
    </row>
    <row r="363" spans="1:31" ht="14.65" hidden="1">
      <c r="A363" s="142" t="str">
        <f>IF(AND(F365=G365,H365=I365,J365=K365,F365="A"),"2016 - kwh",IF(AND(F365=G365,H365=I365,J365&lt;&gt;K365,F365="A"),"2017 - kwh",IF(AND(F365=G365,H365&lt;&gt;I365,F365="A"),"2018 - kwh","N/A")))</f>
        <v>N/A</v>
      </c>
      <c r="B363" s="142" t="str">
        <f>IF(F365&lt;&gt;G365,"2018 - kwh",IF(H365&lt;&gt;I365,"2017 - kwh",IF(J365&lt;&gt;K365,"2016 - kwh","N/A")))</f>
        <v>N/A</v>
      </c>
      <c r="C363" s="148" t="s">
        <v>496</v>
      </c>
      <c r="D363" s="149"/>
      <c r="E363" s="150" t="s">
        <v>328</v>
      </c>
      <c r="F363" s="141"/>
      <c r="G363" s="141"/>
      <c r="H363" s="141"/>
      <c r="I363" s="141"/>
      <c r="J363" s="141"/>
      <c r="K363" s="141"/>
      <c r="L363" s="141"/>
      <c r="M363" s="141"/>
      <c r="N363" s="141"/>
      <c r="O363" s="141"/>
      <c r="P363" s="142"/>
      <c r="Q363" s="142"/>
      <c r="R363" s="142"/>
      <c r="S363" s="142"/>
      <c r="T363" s="142"/>
      <c r="U363" s="142"/>
      <c r="V363" s="142"/>
      <c r="Z363" s="143"/>
      <c r="AA363" s="143" t="str">
        <f>IF(AND(F365=G365,H365=I365,F365="A"),"2016 - kwh","")</f>
        <v/>
      </c>
      <c r="AB363" s="143" t="str">
        <f>IF(OR(B363="2017 - kwh",B363="2018 - kwh"),"2016 - kwh","")</f>
        <v/>
      </c>
      <c r="AC363" s="143"/>
      <c r="AD363" s="143"/>
      <c r="AE363" s="143"/>
    </row>
    <row r="364" spans="1:31" ht="14.65" hidden="1">
      <c r="A364" s="142" t="str">
        <f>IF(AND(F365=G365,H365=I365,J365=K365,F365="A"),"2016 - kw",IF(AND(F365=G365,H365=I365,J365&lt;&gt;K365,F365="A"),"2017 - kw",IF(AND(F365=G365,H365&lt;&gt;I365,F365="A"),"2018 - kw","N/A")))</f>
        <v>N/A</v>
      </c>
      <c r="B364" s="142" t="str">
        <f>IF(F365&lt;&gt;G365,"2018 - kw",IF(H365&lt;&gt;I365,"2017 - kw",IF(J365&lt;&gt;K365,"2016 - kw","N/A")))</f>
        <v>N/A</v>
      </c>
      <c r="C364" s="151"/>
      <c r="D364" s="152" t="str">
        <f>D363 &amp; "kW"</f>
        <v>kW</v>
      </c>
      <c r="E364" s="153" t="s">
        <v>384</v>
      </c>
      <c r="F364" s="141"/>
      <c r="G364" s="141"/>
      <c r="H364" s="141"/>
      <c r="I364" s="141"/>
      <c r="J364" s="141"/>
      <c r="K364" s="141"/>
      <c r="L364" s="141"/>
      <c r="M364" s="141"/>
      <c r="N364" s="141"/>
      <c r="O364" s="141"/>
      <c r="P364" s="142"/>
      <c r="Q364" s="142"/>
      <c r="R364" s="142"/>
      <c r="S364" s="142"/>
      <c r="T364" s="142"/>
      <c r="U364" s="142"/>
      <c r="V364" s="142"/>
      <c r="Z364" s="143"/>
      <c r="AA364" s="143" t="str">
        <f>IF(AND(F365=G365,H365=I365,F365="A"),"2016 - kw","")</f>
        <v/>
      </c>
      <c r="AB364" s="143" t="str">
        <f>IF(OR(B364="2017 - kw",B364="2018 - kw"),"2016 - kw","")</f>
        <v/>
      </c>
      <c r="AC364" s="143"/>
      <c r="AD364" s="143"/>
      <c r="AE364" s="143"/>
    </row>
    <row r="365" spans="1:31" ht="14.65" hidden="1">
      <c r="A365" s="142"/>
      <c r="B365" s="142"/>
      <c r="C365" s="154"/>
      <c r="D365" s="155"/>
      <c r="E365" s="156" t="s">
        <v>385</v>
      </c>
      <c r="F365" s="138"/>
      <c r="G365" s="138"/>
      <c r="H365" s="138"/>
      <c r="I365" s="138"/>
      <c r="J365" s="138"/>
      <c r="K365" s="138"/>
      <c r="L365" s="138"/>
      <c r="M365" s="138"/>
      <c r="N365" s="138"/>
      <c r="O365" s="138"/>
      <c r="P365" s="142"/>
      <c r="Q365" s="142"/>
      <c r="R365" s="142"/>
      <c r="S365" s="142"/>
      <c r="T365" s="142"/>
      <c r="U365" s="142"/>
      <c r="V365" s="142"/>
      <c r="Z365" s="143"/>
      <c r="AA365" s="143"/>
      <c r="AB365" s="143"/>
      <c r="AC365" s="143"/>
      <c r="AD365" s="143"/>
      <c r="AE365" s="143"/>
    </row>
    <row r="366" spans="1:31" ht="14.65" hidden="1">
      <c r="A366" s="142" t="str">
        <f>IF(AND(F368=G368,H368=I368,J368=K368,F368="A"),"2016 - kwh",IF(AND(F368=G368,H368=I368,J368&lt;&gt;K368,F368="A"),"2017 - kwh",IF(AND(F368=G368,H368&lt;&gt;I368,F368="A"),"2018 - kwh","N/A")))</f>
        <v>N/A</v>
      </c>
      <c r="B366" s="142" t="str">
        <f>IF(F368&lt;&gt;G368,"2018 - kwh",IF(H368&lt;&gt;I368,"2017 - kwh",IF(J368&lt;&gt;K368,"2016 - kwh","N/A")))</f>
        <v>N/A</v>
      </c>
      <c r="C366" s="148" t="s">
        <v>497</v>
      </c>
      <c r="D366" s="149"/>
      <c r="E366" s="150" t="s">
        <v>328</v>
      </c>
      <c r="F366" s="141"/>
      <c r="G366" s="141"/>
      <c r="H366" s="141"/>
      <c r="I366" s="141"/>
      <c r="J366" s="141"/>
      <c r="K366" s="141"/>
      <c r="L366" s="141"/>
      <c r="M366" s="141"/>
      <c r="N366" s="141"/>
      <c r="O366" s="141"/>
      <c r="P366" s="142"/>
      <c r="Q366" s="142"/>
      <c r="R366" s="142"/>
      <c r="S366" s="142"/>
      <c r="T366" s="142"/>
      <c r="U366" s="142"/>
      <c r="V366" s="142"/>
      <c r="Z366" s="143"/>
      <c r="AA366" s="143" t="str">
        <f>IF(AND(F368=G368,H368=I368,F368="A"),"2016 - kwh","")</f>
        <v/>
      </c>
      <c r="AB366" s="143" t="str">
        <f>IF(OR(B366="2017 - kwh",B366="2018 - kwh"),"2016 - kwh","")</f>
        <v/>
      </c>
      <c r="AC366" s="143"/>
      <c r="AD366" s="143"/>
      <c r="AE366" s="143"/>
    </row>
    <row r="367" spans="1:31" ht="14.65" hidden="1">
      <c r="A367" s="142" t="str">
        <f>IF(AND(F368=G368,H368=I368,J368=K368,F368="A"),"2016 - kw",IF(AND(F368=G368,H368=I368,J368&lt;&gt;K368,F368="A"),"2017 - kw",IF(AND(F368=G368,H368&lt;&gt;I368,F368="A"),"2018 - kw","N/A")))</f>
        <v>N/A</v>
      </c>
      <c r="B367" s="142" t="str">
        <f>IF(F368&lt;&gt;G368,"2018 - kw",IF(H368&lt;&gt;I368,"2017 - kw",IF(J368&lt;&gt;K368,"2016 - kw","N/A")))</f>
        <v>N/A</v>
      </c>
      <c r="C367" s="151"/>
      <c r="D367" s="152" t="str">
        <f>D366 &amp; "kW"</f>
        <v>kW</v>
      </c>
      <c r="E367" s="153" t="s">
        <v>384</v>
      </c>
      <c r="F367" s="141"/>
      <c r="G367" s="141"/>
      <c r="H367" s="141"/>
      <c r="I367" s="141"/>
      <c r="J367" s="141"/>
      <c r="K367" s="141"/>
      <c r="L367" s="141"/>
      <c r="M367" s="141"/>
      <c r="N367" s="141"/>
      <c r="O367" s="141"/>
      <c r="P367" s="142"/>
      <c r="Q367" s="142"/>
      <c r="R367" s="142"/>
      <c r="S367" s="142"/>
      <c r="T367" s="142"/>
      <c r="U367" s="142"/>
      <c r="V367" s="142"/>
      <c r="Z367" s="143"/>
      <c r="AA367" s="143" t="str">
        <f>IF(AND(F368=G368,H368=I368,F368="A"),"2016 - kw","")</f>
        <v/>
      </c>
      <c r="AB367" s="143" t="str">
        <f>IF(OR(B367="2017 - kw",B367="2018 - kw"),"2016 - kw","")</f>
        <v/>
      </c>
      <c r="AC367" s="143"/>
      <c r="AD367" s="143"/>
      <c r="AE367" s="143"/>
    </row>
    <row r="368" spans="1:31" ht="14.65" hidden="1">
      <c r="A368" s="142"/>
      <c r="B368" s="142"/>
      <c r="C368" s="154"/>
      <c r="D368" s="155"/>
      <c r="E368" s="156" t="s">
        <v>385</v>
      </c>
      <c r="F368" s="138"/>
      <c r="G368" s="138"/>
      <c r="H368" s="138"/>
      <c r="I368" s="138"/>
      <c r="J368" s="138"/>
      <c r="K368" s="138"/>
      <c r="L368" s="138"/>
      <c r="M368" s="138"/>
      <c r="N368" s="138"/>
      <c r="O368" s="138"/>
      <c r="P368" s="142"/>
      <c r="Q368" s="142"/>
      <c r="R368" s="142"/>
      <c r="S368" s="142"/>
      <c r="T368" s="142"/>
      <c r="U368" s="142"/>
      <c r="V368" s="142"/>
      <c r="Z368" s="143"/>
      <c r="AA368" s="143"/>
      <c r="AB368" s="143"/>
      <c r="AC368" s="143"/>
      <c r="AD368" s="143"/>
      <c r="AE368" s="143"/>
    </row>
    <row r="369" spans="1:31" ht="14.65" hidden="1">
      <c r="A369" s="142" t="str">
        <f>IF(AND(F371=G371,H371=I371,J371=K371,F371="A"),"2016 - kwh",IF(AND(F371=G371,H371=I371,J371&lt;&gt;K371,F371="A"),"2017 - kwh",IF(AND(F371=G371,H371&lt;&gt;I371,F371="A"),"2018 - kwh","N/A")))</f>
        <v>N/A</v>
      </c>
      <c r="B369" s="142" t="str">
        <f>IF(F371&lt;&gt;G371,"2018 - kwh",IF(H371&lt;&gt;I371,"2017 - kwh",IF(J371&lt;&gt;K371,"2016 - kwh","N/A")))</f>
        <v>N/A</v>
      </c>
      <c r="C369" s="148" t="s">
        <v>498</v>
      </c>
      <c r="D369" s="149"/>
      <c r="E369" s="150" t="s">
        <v>328</v>
      </c>
      <c r="F369" s="141"/>
      <c r="G369" s="141"/>
      <c r="H369" s="141"/>
      <c r="I369" s="141"/>
      <c r="J369" s="141"/>
      <c r="K369" s="141"/>
      <c r="L369" s="141"/>
      <c r="M369" s="141"/>
      <c r="N369" s="141"/>
      <c r="O369" s="141"/>
      <c r="P369" s="142"/>
      <c r="Q369" s="142"/>
      <c r="R369" s="142"/>
      <c r="S369" s="142"/>
      <c r="T369" s="142"/>
      <c r="U369" s="142"/>
      <c r="V369" s="142"/>
      <c r="Z369" s="143"/>
      <c r="AA369" s="143" t="str">
        <f>IF(AND(F371=G371,H371=I371,F371="A"),"2016 - kwh","")</f>
        <v/>
      </c>
      <c r="AB369" s="143" t="str">
        <f>IF(OR(B369="2017 - kwh",B369="2018 - kwh"),"2016 - kwh","")</f>
        <v/>
      </c>
      <c r="AC369" s="143"/>
      <c r="AD369" s="143"/>
      <c r="AE369" s="143"/>
    </row>
    <row r="370" spans="1:31" ht="14.65" hidden="1">
      <c r="A370" s="142" t="str">
        <f>IF(AND(F371=G371,H371=I371,J371=K371,F371="A"),"2016 - kw",IF(AND(F371=G371,H371=I371,J371&lt;&gt;K371,F371="A"),"2017 - kw",IF(AND(F371=G371,H371&lt;&gt;I371,F371="A"),"2018 - kw","N/A")))</f>
        <v>N/A</v>
      </c>
      <c r="B370" s="142" t="str">
        <f>IF(F371&lt;&gt;G371,"2018 - kw",IF(H371&lt;&gt;I371,"2017 - kw",IF(J371&lt;&gt;K371,"2016 - kw","N/A")))</f>
        <v>N/A</v>
      </c>
      <c r="C370" s="151"/>
      <c r="D370" s="152" t="str">
        <f>D369 &amp; "kW"</f>
        <v>kW</v>
      </c>
      <c r="E370" s="153" t="s">
        <v>384</v>
      </c>
      <c r="F370" s="141"/>
      <c r="G370" s="141"/>
      <c r="H370" s="141"/>
      <c r="I370" s="141"/>
      <c r="J370" s="141"/>
      <c r="K370" s="141"/>
      <c r="L370" s="141"/>
      <c r="M370" s="141"/>
      <c r="N370" s="141"/>
      <c r="O370" s="141"/>
      <c r="P370" s="142"/>
      <c r="Q370" s="142"/>
      <c r="R370" s="142"/>
      <c r="S370" s="142"/>
      <c r="T370" s="142"/>
      <c r="U370" s="142"/>
      <c r="V370" s="142"/>
      <c r="Z370" s="143"/>
      <c r="AA370" s="143" t="str">
        <f>IF(AND(F371=G371,H371=I371,F371="A"),"2016 - kw","")</f>
        <v/>
      </c>
      <c r="AB370" s="143" t="str">
        <f>IF(OR(B370="2017 - kw",B370="2018 - kw"),"2016 - kw","")</f>
        <v/>
      </c>
      <c r="AC370" s="143"/>
      <c r="AD370" s="143"/>
      <c r="AE370" s="143"/>
    </row>
    <row r="371" spans="1:31" ht="14.65" hidden="1">
      <c r="A371" s="142"/>
      <c r="B371" s="142"/>
      <c r="C371" s="154"/>
      <c r="D371" s="155"/>
      <c r="E371" s="156" t="s">
        <v>385</v>
      </c>
      <c r="F371" s="138"/>
      <c r="G371" s="138"/>
      <c r="H371" s="138"/>
      <c r="I371" s="138"/>
      <c r="J371" s="138"/>
      <c r="K371" s="138"/>
      <c r="L371" s="138"/>
      <c r="M371" s="138"/>
      <c r="N371" s="138"/>
      <c r="O371" s="138"/>
      <c r="P371" s="142"/>
      <c r="Q371" s="142"/>
      <c r="R371" s="142"/>
      <c r="S371" s="142"/>
      <c r="T371" s="142"/>
      <c r="U371" s="142"/>
      <c r="V371" s="142"/>
      <c r="Z371" s="143"/>
      <c r="AA371" s="143"/>
      <c r="AB371" s="143"/>
      <c r="AC371" s="143"/>
      <c r="AD371" s="143"/>
      <c r="AE371" s="143"/>
    </row>
    <row r="372" spans="1:31" ht="14.65" hidden="1">
      <c r="A372" s="142" t="str">
        <f>IF(AND(F374=G374,H374=I374,J374=K374,F374="A"),"2016 - kwh",IF(AND(F374=G374,H374=I374,J374&lt;&gt;K374,F374="A"),"2017 - kwh",IF(AND(F374=G374,H374&lt;&gt;I374,F374="A"),"2018 - kwh","N/A")))</f>
        <v>N/A</v>
      </c>
      <c r="B372" s="142" t="str">
        <f>IF(F374&lt;&gt;G374,"2018 - kwh",IF(H374&lt;&gt;I374,"2017 - kwh",IF(J374&lt;&gt;K374,"2016 - kwh","N/A")))</f>
        <v>N/A</v>
      </c>
      <c r="C372" s="148" t="s">
        <v>499</v>
      </c>
      <c r="D372" s="149"/>
      <c r="E372" s="150" t="s">
        <v>328</v>
      </c>
      <c r="F372" s="141"/>
      <c r="G372" s="141"/>
      <c r="H372" s="141"/>
      <c r="I372" s="141"/>
      <c r="J372" s="141"/>
      <c r="K372" s="141"/>
      <c r="L372" s="141"/>
      <c r="M372" s="141"/>
      <c r="N372" s="141"/>
      <c r="O372" s="141"/>
      <c r="P372" s="142"/>
      <c r="Q372" s="142"/>
      <c r="R372" s="142"/>
      <c r="S372" s="142"/>
      <c r="T372" s="142"/>
      <c r="U372" s="142"/>
      <c r="V372" s="142"/>
      <c r="Z372" s="143"/>
      <c r="AA372" s="143" t="str">
        <f>IF(AND(F374=G374,H374=I374,F374="A"),"2016 - kwh","")</f>
        <v/>
      </c>
      <c r="AB372" s="143" t="str">
        <f>IF(OR(B372="2017 - kwh",B372="2018 - kwh"),"2016 - kwh","")</f>
        <v/>
      </c>
      <c r="AC372" s="143"/>
      <c r="AD372" s="143"/>
      <c r="AE372" s="143"/>
    </row>
    <row r="373" spans="1:31" ht="14.65" hidden="1">
      <c r="A373" s="142" t="str">
        <f>IF(AND(F374=G374,H374=I374,J374=K374,F374="A"),"2016 - kw",IF(AND(F374=G374,H374=I374,J374&lt;&gt;K374,F374="A"),"2017 - kw",IF(AND(F374=G374,H374&lt;&gt;I374,F374="A"),"2018 - kw","N/A")))</f>
        <v>N/A</v>
      </c>
      <c r="B373" s="142" t="str">
        <f>IF(F374&lt;&gt;G374,"2018 - kw",IF(H374&lt;&gt;I374,"2017 - kw",IF(J374&lt;&gt;K374,"2016 - kw","N/A")))</f>
        <v>N/A</v>
      </c>
      <c r="C373" s="151"/>
      <c r="D373" s="152" t="str">
        <f>D372 &amp; "kW"</f>
        <v>kW</v>
      </c>
      <c r="E373" s="153" t="s">
        <v>384</v>
      </c>
      <c r="F373" s="141"/>
      <c r="G373" s="141"/>
      <c r="H373" s="141"/>
      <c r="I373" s="141"/>
      <c r="J373" s="141"/>
      <c r="K373" s="141"/>
      <c r="L373" s="141"/>
      <c r="M373" s="141"/>
      <c r="N373" s="141"/>
      <c r="O373" s="141"/>
      <c r="P373" s="142"/>
      <c r="Q373" s="142"/>
      <c r="R373" s="142"/>
      <c r="S373" s="142"/>
      <c r="T373" s="142"/>
      <c r="U373" s="142"/>
      <c r="V373" s="142"/>
      <c r="Z373" s="143"/>
      <c r="AA373" s="143" t="str">
        <f>IF(AND(F374=G374,H374=I374,F374="A"),"2016 - kw","")</f>
        <v/>
      </c>
      <c r="AB373" s="143" t="str">
        <f>IF(OR(B373="2017 - kw",B373="2018 - kw"),"2016 - kw","")</f>
        <v/>
      </c>
      <c r="AC373" s="143"/>
      <c r="AD373" s="143"/>
      <c r="AE373" s="143"/>
    </row>
    <row r="374" spans="1:31" ht="14.65" hidden="1">
      <c r="A374" s="142"/>
      <c r="B374" s="142"/>
      <c r="C374" s="154"/>
      <c r="D374" s="155"/>
      <c r="E374" s="156" t="s">
        <v>385</v>
      </c>
      <c r="F374" s="138"/>
      <c r="G374" s="138"/>
      <c r="H374" s="138"/>
      <c r="I374" s="138"/>
      <c r="J374" s="138"/>
      <c r="K374" s="138"/>
      <c r="L374" s="138"/>
      <c r="M374" s="138"/>
      <c r="N374" s="138"/>
      <c r="O374" s="138"/>
      <c r="P374" s="142"/>
      <c r="Q374" s="142"/>
      <c r="R374" s="142"/>
      <c r="S374" s="142"/>
      <c r="T374" s="142"/>
      <c r="U374" s="142"/>
      <c r="V374" s="142"/>
      <c r="Z374" s="143"/>
      <c r="AA374" s="143"/>
      <c r="AB374" s="143"/>
      <c r="AC374" s="143"/>
      <c r="AD374" s="143"/>
      <c r="AE374" s="143"/>
    </row>
    <row r="375" spans="1:31" ht="14.65" hidden="1">
      <c r="A375" s="142" t="str">
        <f>IF(AND(F377=G377,H377=I377,J377=K377,F377="A"),"2016 - kwh",IF(AND(F377=G377,H377=I377,J377&lt;&gt;K377,F377="A"),"2017 - kwh",IF(AND(F377=G377,H377&lt;&gt;I377,F377="A"),"2018 - kwh","N/A")))</f>
        <v>N/A</v>
      </c>
      <c r="B375" s="142" t="str">
        <f>IF(F377&lt;&gt;G377,"2018 - kwh",IF(H377&lt;&gt;I377,"2017 - kwh",IF(J377&lt;&gt;K377,"2016 - kwh","N/A")))</f>
        <v>N/A</v>
      </c>
      <c r="C375" s="148" t="s">
        <v>500</v>
      </c>
      <c r="D375" s="149"/>
      <c r="E375" s="150" t="s">
        <v>328</v>
      </c>
      <c r="F375" s="141"/>
      <c r="G375" s="141"/>
      <c r="H375" s="141"/>
      <c r="I375" s="141"/>
      <c r="J375" s="141"/>
      <c r="K375" s="141"/>
      <c r="L375" s="141"/>
      <c r="M375" s="141"/>
      <c r="N375" s="141"/>
      <c r="O375" s="141"/>
      <c r="P375" s="142"/>
      <c r="Q375" s="142"/>
      <c r="R375" s="142"/>
      <c r="S375" s="142"/>
      <c r="T375" s="142"/>
      <c r="U375" s="142"/>
      <c r="V375" s="142"/>
      <c r="Z375" s="143"/>
      <c r="AA375" s="143" t="str">
        <f>IF(AND(F377=G377,H377=I377,F377="A"),"2016 - kwh","")</f>
        <v/>
      </c>
      <c r="AB375" s="143" t="str">
        <f>IF(OR(B375="2017 - kwh",B375="2018 - kwh"),"2016 - kwh","")</f>
        <v/>
      </c>
      <c r="AC375" s="143"/>
      <c r="AD375" s="143"/>
      <c r="AE375" s="143"/>
    </row>
    <row r="376" spans="1:31" ht="14.65" hidden="1">
      <c r="A376" s="142" t="str">
        <f>IF(AND(F377=G377,H377=I377,J377=K377,F377="A"),"2016 - kw",IF(AND(F377=G377,H377=I377,J377&lt;&gt;K377,F377="A"),"2017 - kw",IF(AND(F377=G377,H377&lt;&gt;I377,F377="A"),"2018 - kw","N/A")))</f>
        <v>N/A</v>
      </c>
      <c r="B376" s="142" t="str">
        <f>IF(F377&lt;&gt;G377,"2018 - kw",IF(H377&lt;&gt;I377,"2017 - kw",IF(J377&lt;&gt;K377,"2016 - kw","N/A")))</f>
        <v>N/A</v>
      </c>
      <c r="C376" s="151"/>
      <c r="D376" s="152" t="str">
        <f>D375 &amp; "kW"</f>
        <v>kW</v>
      </c>
      <c r="E376" s="153" t="s">
        <v>384</v>
      </c>
      <c r="F376" s="141"/>
      <c r="G376" s="141"/>
      <c r="H376" s="141"/>
      <c r="I376" s="141"/>
      <c r="J376" s="141"/>
      <c r="K376" s="141"/>
      <c r="L376" s="141"/>
      <c r="M376" s="141"/>
      <c r="N376" s="141"/>
      <c r="O376" s="141"/>
      <c r="P376" s="142"/>
      <c r="Q376" s="142"/>
      <c r="R376" s="142"/>
      <c r="S376" s="142"/>
      <c r="T376" s="142"/>
      <c r="U376" s="142"/>
      <c r="V376" s="142"/>
      <c r="Z376" s="143"/>
      <c r="AA376" s="143" t="str">
        <f>IF(AND(F377=G377,H377=I377,F377="A"),"2016 - kw","")</f>
        <v/>
      </c>
      <c r="AB376" s="143" t="str">
        <f>IF(OR(B376="2017 - kw",B376="2018 - kw"),"2016 - kw","")</f>
        <v/>
      </c>
      <c r="AC376" s="143"/>
      <c r="AD376" s="143"/>
      <c r="AE376" s="143"/>
    </row>
    <row r="377" spans="1:31" ht="14.65" hidden="1">
      <c r="A377" s="142"/>
      <c r="B377" s="142"/>
      <c r="C377" s="154"/>
      <c r="D377" s="155"/>
      <c r="E377" s="156" t="s">
        <v>385</v>
      </c>
      <c r="F377" s="138"/>
      <c r="G377" s="138"/>
      <c r="H377" s="138"/>
      <c r="I377" s="138"/>
      <c r="J377" s="138"/>
      <c r="K377" s="138"/>
      <c r="L377" s="138"/>
      <c r="M377" s="138"/>
      <c r="N377" s="138"/>
      <c r="O377" s="138"/>
      <c r="P377" s="142"/>
      <c r="Q377" s="142"/>
      <c r="R377" s="142"/>
      <c r="S377" s="142"/>
      <c r="T377" s="142"/>
      <c r="U377" s="142"/>
      <c r="V377" s="142"/>
      <c r="Z377" s="143"/>
      <c r="AA377" s="143"/>
      <c r="AB377" s="143"/>
      <c r="AC377" s="143"/>
      <c r="AD377" s="143"/>
      <c r="AE377" s="143"/>
    </row>
    <row r="378" spans="1:31" ht="14.65" hidden="1">
      <c r="A378" s="142" t="str">
        <f>IF(AND(F380=G380,H380=I380,J380=K380,F380="A"),"2016 - kwh",IF(AND(F380=G380,H380=I380,J380&lt;&gt;K380,F380="A"),"2017 - kwh",IF(AND(F380=G380,H380&lt;&gt;I380,F380="A"),"2018 - kwh","N/A")))</f>
        <v>N/A</v>
      </c>
      <c r="B378" s="142" t="str">
        <f>IF(F380&lt;&gt;G380,"2018 - kwh",IF(H380&lt;&gt;I380,"2017 - kwh",IF(J380&lt;&gt;K380,"2016 - kwh","N/A")))</f>
        <v>N/A</v>
      </c>
      <c r="C378" s="148" t="s">
        <v>501</v>
      </c>
      <c r="D378" s="149"/>
      <c r="E378" s="150" t="s">
        <v>328</v>
      </c>
      <c r="F378" s="141"/>
      <c r="G378" s="141"/>
      <c r="H378" s="141"/>
      <c r="I378" s="141"/>
      <c r="J378" s="141"/>
      <c r="K378" s="141"/>
      <c r="L378" s="141"/>
      <c r="M378" s="141"/>
      <c r="N378" s="141"/>
      <c r="O378" s="141"/>
      <c r="P378" s="142"/>
      <c r="Q378" s="142"/>
      <c r="R378" s="142"/>
      <c r="S378" s="142"/>
      <c r="T378" s="142"/>
      <c r="U378" s="142"/>
      <c r="V378" s="142"/>
      <c r="Z378" s="143"/>
      <c r="AA378" s="143" t="str">
        <f>IF(AND(F380=G380,H380=I380,F380="A"),"2016 - kwh","")</f>
        <v/>
      </c>
      <c r="AB378" s="143" t="str">
        <f>IF(OR(B378="2017 - kwh",B378="2018 - kwh"),"2016 - kwh","")</f>
        <v/>
      </c>
      <c r="AC378" s="143"/>
      <c r="AD378" s="143"/>
      <c r="AE378" s="143"/>
    </row>
    <row r="379" spans="1:31" ht="14.65" hidden="1">
      <c r="A379" s="142" t="str">
        <f>IF(AND(F380=G380,H380=I380,J380=K380,F380="A"),"2016 - kw",IF(AND(F380=G380,H380=I380,J380&lt;&gt;K380,F380="A"),"2017 - kw",IF(AND(F380=G380,H380&lt;&gt;I380,F380="A"),"2018 - kw","N/A")))</f>
        <v>N/A</v>
      </c>
      <c r="B379" s="142" t="str">
        <f>IF(F380&lt;&gt;G380,"2018 - kw",IF(H380&lt;&gt;I380,"2017 - kw",IF(J380&lt;&gt;K380,"2016 - kw","N/A")))</f>
        <v>N/A</v>
      </c>
      <c r="C379" s="151"/>
      <c r="D379" s="152" t="str">
        <f>D378 &amp; "kW"</f>
        <v>kW</v>
      </c>
      <c r="E379" s="153" t="s">
        <v>384</v>
      </c>
      <c r="F379" s="141"/>
      <c r="G379" s="141"/>
      <c r="H379" s="141"/>
      <c r="I379" s="141"/>
      <c r="J379" s="141"/>
      <c r="K379" s="141"/>
      <c r="L379" s="141"/>
      <c r="M379" s="141"/>
      <c r="N379" s="141"/>
      <c r="O379" s="141"/>
      <c r="P379" s="142"/>
      <c r="Q379" s="142"/>
      <c r="R379" s="142"/>
      <c r="S379" s="142"/>
      <c r="T379" s="142"/>
      <c r="U379" s="142"/>
      <c r="V379" s="142"/>
      <c r="Z379" s="143"/>
      <c r="AA379" s="143" t="str">
        <f>IF(AND(F380=G380,H380=I380,F380="A"),"2016 - kw","")</f>
        <v/>
      </c>
      <c r="AB379" s="143" t="str">
        <f>IF(OR(B379="2017 - kw",B379="2018 - kw"),"2016 - kw","")</f>
        <v/>
      </c>
      <c r="AC379" s="143"/>
      <c r="AD379" s="143"/>
      <c r="AE379" s="143"/>
    </row>
    <row r="380" spans="1:31" ht="14.65" hidden="1">
      <c r="A380" s="142"/>
      <c r="B380" s="142"/>
      <c r="C380" s="154"/>
      <c r="D380" s="155"/>
      <c r="E380" s="156" t="s">
        <v>385</v>
      </c>
      <c r="F380" s="138"/>
      <c r="G380" s="138"/>
      <c r="H380" s="138"/>
      <c r="I380" s="138"/>
      <c r="J380" s="138"/>
      <c r="K380" s="138"/>
      <c r="L380" s="138"/>
      <c r="M380" s="138"/>
      <c r="N380" s="138"/>
      <c r="O380" s="138"/>
      <c r="P380" s="142"/>
      <c r="Q380" s="142"/>
      <c r="R380" s="142"/>
      <c r="S380" s="142"/>
      <c r="T380" s="142"/>
      <c r="U380" s="142"/>
      <c r="V380" s="142"/>
      <c r="Z380" s="143"/>
      <c r="AA380" s="143"/>
      <c r="AB380" s="143"/>
      <c r="AC380" s="143"/>
      <c r="AD380" s="143"/>
      <c r="AE380" s="143"/>
    </row>
    <row r="381" spans="1:31" ht="14.65" hidden="1">
      <c r="A381" s="142" t="str">
        <f>IF(AND(F383=G383,H383=I383,J383=K383,F383="A"),"2016 - kwh",IF(AND(F383=G383,H383=I383,J383&lt;&gt;K383,F383="A"),"2017 - kwh",IF(AND(F383=G383,H383&lt;&gt;I383,F383="A"),"2018 - kwh","N/A")))</f>
        <v>N/A</v>
      </c>
      <c r="B381" s="142" t="str">
        <f>IF(F383&lt;&gt;G383,"2018 - kwh",IF(H383&lt;&gt;I383,"2017 - kwh",IF(J383&lt;&gt;K383,"2016 - kwh","N/A")))</f>
        <v>N/A</v>
      </c>
      <c r="C381" s="148" t="s">
        <v>502</v>
      </c>
      <c r="D381" s="149"/>
      <c r="E381" s="150" t="s">
        <v>328</v>
      </c>
      <c r="F381" s="141"/>
      <c r="G381" s="141"/>
      <c r="H381" s="141"/>
      <c r="I381" s="141"/>
      <c r="J381" s="141"/>
      <c r="K381" s="141"/>
      <c r="L381" s="141"/>
      <c r="M381" s="141"/>
      <c r="N381" s="141"/>
      <c r="O381" s="141"/>
      <c r="P381" s="142"/>
      <c r="Q381" s="142"/>
      <c r="R381" s="142"/>
      <c r="S381" s="142"/>
      <c r="T381" s="142"/>
      <c r="U381" s="142"/>
      <c r="V381" s="142"/>
      <c r="Z381" s="143"/>
      <c r="AA381" s="143" t="str">
        <f>IF(AND(F383=G383,H383=I383,F383="A"),"2016 - kwh","")</f>
        <v/>
      </c>
      <c r="AB381" s="143" t="str">
        <f>IF(OR(B381="2017 - kwh",B381="2018 - kwh"),"2016 - kwh","")</f>
        <v/>
      </c>
      <c r="AC381" s="143"/>
      <c r="AD381" s="143"/>
      <c r="AE381" s="143"/>
    </row>
    <row r="382" spans="1:31" ht="14.65" hidden="1">
      <c r="A382" s="142" t="str">
        <f>IF(AND(F383=G383,H383=I383,J383=K383,F383="A"),"2016 - kw",IF(AND(F383=G383,H383=I383,J383&lt;&gt;K383,F383="A"),"2017 - kw",IF(AND(F383=G383,H383&lt;&gt;I383,F383="A"),"2018 - kw","N/A")))</f>
        <v>N/A</v>
      </c>
      <c r="B382" s="142" t="str">
        <f>IF(F383&lt;&gt;G383,"2018 - kw",IF(H383&lt;&gt;I383,"2017 - kw",IF(J383&lt;&gt;K383,"2016 - kw","N/A")))</f>
        <v>N/A</v>
      </c>
      <c r="C382" s="151"/>
      <c r="D382" s="152" t="str">
        <f>D381 &amp; "kW"</f>
        <v>kW</v>
      </c>
      <c r="E382" s="153" t="s">
        <v>384</v>
      </c>
      <c r="F382" s="141"/>
      <c r="G382" s="141"/>
      <c r="H382" s="141"/>
      <c r="I382" s="141"/>
      <c r="J382" s="141"/>
      <c r="K382" s="141"/>
      <c r="L382" s="141"/>
      <c r="M382" s="141"/>
      <c r="N382" s="141"/>
      <c r="O382" s="141"/>
      <c r="P382" s="142"/>
      <c r="Q382" s="142"/>
      <c r="R382" s="142"/>
      <c r="S382" s="142"/>
      <c r="T382" s="142"/>
      <c r="U382" s="142"/>
      <c r="V382" s="142"/>
      <c r="Z382" s="143"/>
      <c r="AA382" s="143" t="str">
        <f>IF(AND(F383=G383,H383=I383,F383="A"),"2016 - kw","")</f>
        <v/>
      </c>
      <c r="AB382" s="143" t="str">
        <f>IF(OR(B382="2017 - kw",B382="2018 - kw"),"2016 - kw","")</f>
        <v/>
      </c>
      <c r="AC382" s="143"/>
      <c r="AD382" s="143"/>
      <c r="AE382" s="143"/>
    </row>
    <row r="383" spans="1:31" ht="14.65" hidden="1">
      <c r="A383" s="142"/>
      <c r="B383" s="142"/>
      <c r="C383" s="154"/>
      <c r="D383" s="155"/>
      <c r="E383" s="156" t="s">
        <v>385</v>
      </c>
      <c r="F383" s="138"/>
      <c r="G383" s="138"/>
      <c r="H383" s="138"/>
      <c r="I383" s="138"/>
      <c r="J383" s="138"/>
      <c r="K383" s="138"/>
      <c r="L383" s="138"/>
      <c r="M383" s="138"/>
      <c r="N383" s="138"/>
      <c r="O383" s="138"/>
      <c r="P383" s="142"/>
      <c r="Q383" s="142"/>
      <c r="R383" s="142"/>
      <c r="S383" s="142"/>
      <c r="T383" s="142"/>
      <c r="U383" s="142"/>
      <c r="V383" s="142"/>
      <c r="Z383" s="143"/>
      <c r="AA383" s="143"/>
      <c r="AB383" s="143"/>
      <c r="AC383" s="143"/>
      <c r="AD383" s="143"/>
      <c r="AE383" s="143"/>
    </row>
    <row r="384" spans="1:31" ht="14.65" hidden="1">
      <c r="A384" s="142" t="str">
        <f>IF(AND(F386=G386,H386=I386,J386=K386,F386="A"),"2016 - kwh",IF(AND(F386=G386,H386=I386,J386&lt;&gt;K386,F386="A"),"2017 - kwh",IF(AND(F386=G386,H386&lt;&gt;I386,F386="A"),"2018 - kwh","N/A")))</f>
        <v>N/A</v>
      </c>
      <c r="B384" s="142" t="str">
        <f>IF(F386&lt;&gt;G386,"2018 - kwh",IF(H386&lt;&gt;I386,"2017 - kwh",IF(J386&lt;&gt;K386,"2016 - kwh","N/A")))</f>
        <v>N/A</v>
      </c>
      <c r="C384" s="148" t="s">
        <v>503</v>
      </c>
      <c r="D384" s="149"/>
      <c r="E384" s="150" t="s">
        <v>328</v>
      </c>
      <c r="F384" s="141"/>
      <c r="G384" s="141"/>
      <c r="H384" s="141"/>
      <c r="I384" s="141"/>
      <c r="J384" s="141"/>
      <c r="K384" s="141"/>
      <c r="L384" s="141"/>
      <c r="M384" s="141"/>
      <c r="N384" s="141"/>
      <c r="O384" s="141"/>
      <c r="P384" s="142"/>
      <c r="Q384" s="142"/>
      <c r="R384" s="142"/>
      <c r="S384" s="142"/>
      <c r="T384" s="142"/>
      <c r="U384" s="142"/>
      <c r="V384" s="142"/>
      <c r="Z384" s="143"/>
      <c r="AA384" s="143" t="str">
        <f>IF(AND(F386=G386,H386=I386,F386="A"),"2016 - kwh","")</f>
        <v/>
      </c>
      <c r="AB384" s="143" t="str">
        <f>IF(OR(B384="2017 - kwh",B384="2018 - kwh"),"2016 - kwh","")</f>
        <v/>
      </c>
      <c r="AC384" s="143"/>
      <c r="AD384" s="143"/>
      <c r="AE384" s="143"/>
    </row>
    <row r="385" spans="1:31" ht="14.65" hidden="1">
      <c r="A385" s="142" t="str">
        <f>IF(AND(F386=G386,H386=I386,J386=K386,F386="A"),"2016 - kw",IF(AND(F386=G386,H386=I386,J386&lt;&gt;K386,F386="A"),"2017 - kw",IF(AND(F386=G386,H386&lt;&gt;I386,F386="A"),"2018 - kw","N/A")))</f>
        <v>N/A</v>
      </c>
      <c r="B385" s="142" t="str">
        <f>IF(F386&lt;&gt;G386,"2018 - kw",IF(H386&lt;&gt;I386,"2017 - kw",IF(J386&lt;&gt;K386,"2016 - kw","N/A")))</f>
        <v>N/A</v>
      </c>
      <c r="C385" s="151"/>
      <c r="D385" s="152" t="str">
        <f>D384 &amp; "kW"</f>
        <v>kW</v>
      </c>
      <c r="E385" s="153" t="s">
        <v>384</v>
      </c>
      <c r="F385" s="141"/>
      <c r="G385" s="141"/>
      <c r="H385" s="141"/>
      <c r="I385" s="141"/>
      <c r="J385" s="141"/>
      <c r="K385" s="141"/>
      <c r="L385" s="141"/>
      <c r="M385" s="141"/>
      <c r="N385" s="141"/>
      <c r="O385" s="141"/>
      <c r="P385" s="142"/>
      <c r="Q385" s="142"/>
      <c r="R385" s="142"/>
      <c r="S385" s="142"/>
      <c r="T385" s="142"/>
      <c r="U385" s="142"/>
      <c r="V385" s="142"/>
      <c r="Z385" s="143"/>
      <c r="AA385" s="143" t="str">
        <f>IF(AND(F386=G386,H386=I386,F386="A"),"2016 - kw","")</f>
        <v/>
      </c>
      <c r="AB385" s="143" t="str">
        <f>IF(OR(B385="2017 - kw",B385="2018 - kw"),"2016 - kw","")</f>
        <v/>
      </c>
      <c r="AC385" s="143"/>
      <c r="AD385" s="143"/>
      <c r="AE385" s="143"/>
    </row>
    <row r="386" spans="1:31" ht="14.65" hidden="1">
      <c r="A386" s="142"/>
      <c r="B386" s="142"/>
      <c r="C386" s="154"/>
      <c r="D386" s="155"/>
      <c r="E386" s="156" t="s">
        <v>385</v>
      </c>
      <c r="F386" s="138"/>
      <c r="G386" s="138"/>
      <c r="H386" s="138"/>
      <c r="I386" s="138"/>
      <c r="J386" s="138"/>
      <c r="K386" s="138"/>
      <c r="L386" s="138"/>
      <c r="M386" s="138"/>
      <c r="N386" s="138"/>
      <c r="O386" s="138"/>
      <c r="P386" s="142"/>
      <c r="Q386" s="142"/>
      <c r="R386" s="142"/>
      <c r="S386" s="142"/>
      <c r="T386" s="142"/>
      <c r="U386" s="142"/>
      <c r="V386" s="142"/>
      <c r="Z386" s="143"/>
      <c r="AA386" s="143"/>
      <c r="AB386" s="143"/>
      <c r="AC386" s="143"/>
      <c r="AD386" s="143"/>
      <c r="AE386" s="143"/>
    </row>
    <row r="387" spans="1:31" ht="14.65" hidden="1">
      <c r="A387" s="142" t="str">
        <f>IF(AND(F389=G389,H389=I389,J389=K389,F389="A"),"2016 - kwh",IF(AND(F389=G389,H389=I389,J389&lt;&gt;K389,F389="A"),"2017 - kwh",IF(AND(F389=G389,H389&lt;&gt;I389,F389="A"),"2018 - kwh","N/A")))</f>
        <v>N/A</v>
      </c>
      <c r="B387" s="142" t="str">
        <f>IF(F389&lt;&gt;G389,"2018 - kwh",IF(H389&lt;&gt;I389,"2017 - kwh",IF(J389&lt;&gt;K389,"2016 - kwh","N/A")))</f>
        <v>N/A</v>
      </c>
      <c r="C387" s="148" t="s">
        <v>504</v>
      </c>
      <c r="D387" s="149"/>
      <c r="E387" s="150" t="s">
        <v>328</v>
      </c>
      <c r="F387" s="141"/>
      <c r="G387" s="141"/>
      <c r="H387" s="141"/>
      <c r="I387" s="141"/>
      <c r="J387" s="141"/>
      <c r="K387" s="141"/>
      <c r="L387" s="141"/>
      <c r="M387" s="141"/>
      <c r="N387" s="141"/>
      <c r="O387" s="141"/>
      <c r="P387" s="142"/>
      <c r="Q387" s="142"/>
      <c r="R387" s="142"/>
      <c r="S387" s="142"/>
      <c r="T387" s="142"/>
      <c r="U387" s="142"/>
      <c r="V387" s="142"/>
      <c r="Z387" s="143"/>
      <c r="AA387" s="143" t="str">
        <f>IF(AND(F389=G389,H389=I389,F389="A"),"2016 - kwh","")</f>
        <v/>
      </c>
      <c r="AB387" s="143" t="str">
        <f>IF(OR(B387="2017 - kwh",B387="2018 - kwh"),"2016 - kwh","")</f>
        <v/>
      </c>
      <c r="AC387" s="143"/>
      <c r="AD387" s="143"/>
      <c r="AE387" s="143"/>
    </row>
    <row r="388" spans="1:31" ht="14.65" hidden="1">
      <c r="A388" s="142" t="str">
        <f>IF(AND(F389=G389,H389=I389,J389=K389,F389="A"),"2016 - kw",IF(AND(F389=G389,H389=I389,J389&lt;&gt;K389,F389="A"),"2017 - kw",IF(AND(F389=G389,H389&lt;&gt;I389,F389="A"),"2018 - kw","N/A")))</f>
        <v>N/A</v>
      </c>
      <c r="B388" s="142" t="str">
        <f>IF(F389&lt;&gt;G389,"2018 - kw",IF(H389&lt;&gt;I389,"2017 - kw",IF(J389&lt;&gt;K389,"2016 - kw","N/A")))</f>
        <v>N/A</v>
      </c>
      <c r="C388" s="151"/>
      <c r="D388" s="152" t="str">
        <f>D387 &amp; "kW"</f>
        <v>kW</v>
      </c>
      <c r="E388" s="153" t="s">
        <v>384</v>
      </c>
      <c r="F388" s="141"/>
      <c r="G388" s="141"/>
      <c r="H388" s="141"/>
      <c r="I388" s="141"/>
      <c r="J388" s="141"/>
      <c r="K388" s="141"/>
      <c r="L388" s="141"/>
      <c r="M388" s="141"/>
      <c r="N388" s="141"/>
      <c r="O388" s="141"/>
      <c r="P388" s="142"/>
      <c r="Q388" s="142"/>
      <c r="R388" s="142"/>
      <c r="S388" s="142"/>
      <c r="T388" s="142"/>
      <c r="U388" s="142"/>
      <c r="V388" s="142"/>
      <c r="Z388" s="143"/>
      <c r="AA388" s="143" t="str">
        <f>IF(AND(F389=G389,H389=I389,F389="A"),"2016 - kw","")</f>
        <v/>
      </c>
      <c r="AB388" s="143" t="str">
        <f>IF(OR(B388="2017 - kw",B388="2018 - kw"),"2016 - kw","")</f>
        <v/>
      </c>
      <c r="AC388" s="143"/>
      <c r="AD388" s="143"/>
      <c r="AE388" s="143"/>
    </row>
    <row r="389" spans="1:31" ht="14.65" hidden="1">
      <c r="A389" s="142"/>
      <c r="B389" s="142"/>
      <c r="C389" s="154"/>
      <c r="D389" s="155"/>
      <c r="E389" s="156" t="s">
        <v>385</v>
      </c>
      <c r="F389" s="138"/>
      <c r="G389" s="138"/>
      <c r="H389" s="138"/>
      <c r="I389" s="138"/>
      <c r="J389" s="138"/>
      <c r="K389" s="138"/>
      <c r="L389" s="138"/>
      <c r="M389" s="138"/>
      <c r="N389" s="138"/>
      <c r="O389" s="138"/>
      <c r="P389" s="142"/>
      <c r="Q389" s="142"/>
      <c r="R389" s="142"/>
      <c r="S389" s="142"/>
      <c r="T389" s="142"/>
      <c r="U389" s="142"/>
      <c r="V389" s="142"/>
      <c r="Z389" s="143"/>
      <c r="AA389" s="143"/>
      <c r="AB389" s="143"/>
      <c r="AC389" s="143"/>
      <c r="AD389" s="143"/>
      <c r="AE389" s="143"/>
    </row>
    <row r="390" spans="1:31" ht="14.65" hidden="1">
      <c r="A390" s="142" t="str">
        <f>IF(AND(F392=G392,H392=I392,J392=K392,F392="A"),"2016 - kwh",IF(AND(F392=G392,H392=I392,J392&lt;&gt;K392,F392="A"),"2017 - kwh",IF(AND(F392=G392,H392&lt;&gt;I392,F392="A"),"2018 - kwh","N/A")))</f>
        <v>N/A</v>
      </c>
      <c r="B390" s="142" t="str">
        <f>IF(F392&lt;&gt;G392,"2018 - kwh",IF(H392&lt;&gt;I392,"2017 - kwh",IF(J392&lt;&gt;K392,"2016 - kwh","N/A")))</f>
        <v>N/A</v>
      </c>
      <c r="C390" s="148" t="s">
        <v>505</v>
      </c>
      <c r="D390" s="149"/>
      <c r="E390" s="150" t="s">
        <v>328</v>
      </c>
      <c r="F390" s="141"/>
      <c r="G390" s="141"/>
      <c r="H390" s="141"/>
      <c r="I390" s="141"/>
      <c r="J390" s="141"/>
      <c r="K390" s="141"/>
      <c r="L390" s="141"/>
      <c r="M390" s="141"/>
      <c r="N390" s="141"/>
      <c r="O390" s="141"/>
      <c r="P390" s="142"/>
      <c r="Q390" s="142"/>
      <c r="R390" s="142"/>
      <c r="S390" s="142"/>
      <c r="T390" s="142"/>
      <c r="U390" s="142"/>
      <c r="V390" s="142"/>
      <c r="Z390" s="143"/>
      <c r="AA390" s="143" t="str">
        <f>IF(AND(F392=G392,H392=I392,F392="A"),"2016 - kwh","")</f>
        <v/>
      </c>
      <c r="AB390" s="143" t="str">
        <f>IF(OR(B390="2017 - kwh",B390="2018 - kwh"),"2016 - kwh","")</f>
        <v/>
      </c>
      <c r="AC390" s="143"/>
      <c r="AD390" s="143"/>
      <c r="AE390" s="143"/>
    </row>
    <row r="391" spans="1:31" ht="14.65" hidden="1">
      <c r="A391" s="142" t="str">
        <f>IF(AND(F392=G392,H392=I392,J392=K392,F392="A"),"2016 - kw",IF(AND(F392=G392,H392=I392,J392&lt;&gt;K392,F392="A"),"2017 - kw",IF(AND(F392=G392,H392&lt;&gt;I392,F392="A"),"2018 - kw","N/A")))</f>
        <v>N/A</v>
      </c>
      <c r="B391" s="142" t="str">
        <f>IF(F392&lt;&gt;G392,"2018 - kw",IF(H392&lt;&gt;I392,"2017 - kw",IF(J392&lt;&gt;K392,"2016 - kw","N/A")))</f>
        <v>N/A</v>
      </c>
      <c r="C391" s="151"/>
      <c r="D391" s="152" t="str">
        <f>D390 &amp; "kW"</f>
        <v>kW</v>
      </c>
      <c r="E391" s="153" t="s">
        <v>384</v>
      </c>
      <c r="F391" s="141"/>
      <c r="G391" s="141"/>
      <c r="H391" s="141"/>
      <c r="I391" s="141"/>
      <c r="J391" s="141"/>
      <c r="K391" s="141"/>
      <c r="L391" s="141"/>
      <c r="M391" s="141"/>
      <c r="N391" s="141"/>
      <c r="O391" s="141"/>
      <c r="P391" s="142"/>
      <c r="Q391" s="142"/>
      <c r="R391" s="142"/>
      <c r="S391" s="142"/>
      <c r="T391" s="142"/>
      <c r="U391" s="142"/>
      <c r="V391" s="142"/>
      <c r="Z391" s="143"/>
      <c r="AA391" s="143" t="str">
        <f>IF(AND(F392=G392,H392=I392,F392="A"),"2016 - kw","")</f>
        <v/>
      </c>
      <c r="AB391" s="143" t="str">
        <f>IF(OR(B391="2017 - kw",B391="2018 - kw"),"2016 - kw","")</f>
        <v/>
      </c>
      <c r="AC391" s="143"/>
      <c r="AD391" s="143"/>
      <c r="AE391" s="143"/>
    </row>
    <row r="392" spans="1:31" ht="14.65" hidden="1">
      <c r="A392" s="142"/>
      <c r="B392" s="142"/>
      <c r="C392" s="154"/>
      <c r="D392" s="155"/>
      <c r="E392" s="156" t="s">
        <v>385</v>
      </c>
      <c r="F392" s="138"/>
      <c r="G392" s="138"/>
      <c r="H392" s="138"/>
      <c r="I392" s="138"/>
      <c r="J392" s="138"/>
      <c r="K392" s="138"/>
      <c r="L392" s="138"/>
      <c r="M392" s="138"/>
      <c r="N392" s="138"/>
      <c r="O392" s="138"/>
      <c r="P392" s="142"/>
      <c r="Q392" s="142"/>
      <c r="R392" s="142"/>
      <c r="S392" s="142"/>
      <c r="T392" s="142"/>
      <c r="U392" s="142"/>
      <c r="V392" s="142"/>
      <c r="Z392" s="143"/>
      <c r="AA392" s="143"/>
      <c r="AB392" s="143"/>
      <c r="AC392" s="143"/>
      <c r="AD392" s="143"/>
      <c r="AE392" s="143"/>
    </row>
    <row r="393" spans="1:31" ht="14.65" hidden="1">
      <c r="A393" s="142" t="str">
        <f>IF(AND(F395=G395,H395=I395,J395=K395,F395="A"),"2016 - kwh",IF(AND(F395=G395,H395=I395,J395&lt;&gt;K395,F395="A"),"2017 - kwh",IF(AND(F395=G395,H395&lt;&gt;I395,F395="A"),"2018 - kwh","N/A")))</f>
        <v>N/A</v>
      </c>
      <c r="B393" s="142" t="str">
        <f>IF(F395&lt;&gt;G395,"2018 - kwh",IF(H395&lt;&gt;I395,"2017 - kwh",IF(J395&lt;&gt;K395,"2016 - kwh","N/A")))</f>
        <v>N/A</v>
      </c>
      <c r="C393" s="148" t="s">
        <v>506</v>
      </c>
      <c r="D393" s="149"/>
      <c r="E393" s="150" t="s">
        <v>328</v>
      </c>
      <c r="F393" s="141"/>
      <c r="G393" s="141"/>
      <c r="H393" s="141"/>
      <c r="I393" s="141"/>
      <c r="J393" s="141"/>
      <c r="K393" s="141"/>
      <c r="L393" s="141"/>
      <c r="M393" s="141"/>
      <c r="N393" s="141"/>
      <c r="O393" s="141"/>
      <c r="P393" s="142"/>
      <c r="Q393" s="142"/>
      <c r="R393" s="142"/>
      <c r="S393" s="142"/>
      <c r="T393" s="142"/>
      <c r="U393" s="142"/>
      <c r="V393" s="142"/>
      <c r="Z393" s="143"/>
      <c r="AA393" s="143" t="str">
        <f>IF(AND(F395=G395,H395=I395,F395="A"),"2016 - kwh","")</f>
        <v/>
      </c>
      <c r="AB393" s="143" t="str">
        <f>IF(OR(B393="2017 - kwh",B393="2018 - kwh"),"2016 - kwh","")</f>
        <v/>
      </c>
      <c r="AC393" s="143"/>
      <c r="AD393" s="143"/>
      <c r="AE393" s="143"/>
    </row>
    <row r="394" spans="1:31" ht="14.65" hidden="1">
      <c r="A394" s="142" t="str">
        <f>IF(AND(F395=G395,H395=I395,J395=K395,F395="A"),"2016 - kw",IF(AND(F395=G395,H395=I395,J395&lt;&gt;K395,F395="A"),"2017 - kw",IF(AND(F395=G395,H395&lt;&gt;I395,F395="A"),"2018 - kw","N/A")))</f>
        <v>N/A</v>
      </c>
      <c r="B394" s="142" t="str">
        <f>IF(F395&lt;&gt;G395,"2018 - kw",IF(H395&lt;&gt;I395,"2017 - kw",IF(J395&lt;&gt;K395,"2016 - kw","N/A")))</f>
        <v>N/A</v>
      </c>
      <c r="C394" s="151"/>
      <c r="D394" s="152" t="str">
        <f>D393 &amp; "kW"</f>
        <v>kW</v>
      </c>
      <c r="E394" s="153" t="s">
        <v>384</v>
      </c>
      <c r="F394" s="141"/>
      <c r="G394" s="141"/>
      <c r="H394" s="141"/>
      <c r="I394" s="141"/>
      <c r="J394" s="141"/>
      <c r="K394" s="141"/>
      <c r="L394" s="141"/>
      <c r="M394" s="141"/>
      <c r="N394" s="141"/>
      <c r="O394" s="141"/>
      <c r="P394" s="142"/>
      <c r="Q394" s="142"/>
      <c r="R394" s="142"/>
      <c r="S394" s="142"/>
      <c r="T394" s="142"/>
      <c r="U394" s="142"/>
      <c r="V394" s="142"/>
      <c r="Z394" s="143"/>
      <c r="AA394" s="143" t="str">
        <f>IF(AND(F395=G395,H395=I395,F395="A"),"2016 - kw","")</f>
        <v/>
      </c>
      <c r="AB394" s="143" t="str">
        <f>IF(OR(B394="2017 - kw",B394="2018 - kw"),"2016 - kw","")</f>
        <v/>
      </c>
      <c r="AC394" s="143"/>
      <c r="AD394" s="143"/>
      <c r="AE394" s="143"/>
    </row>
    <row r="395" spans="1:31" ht="14.65" hidden="1">
      <c r="A395" s="142"/>
      <c r="B395" s="142"/>
      <c r="C395" s="154"/>
      <c r="D395" s="155"/>
      <c r="E395" s="156" t="s">
        <v>385</v>
      </c>
      <c r="F395" s="138"/>
      <c r="G395" s="138"/>
      <c r="H395" s="138"/>
      <c r="I395" s="138"/>
      <c r="J395" s="138"/>
      <c r="K395" s="138"/>
      <c r="L395" s="138"/>
      <c r="M395" s="138"/>
      <c r="N395" s="138"/>
      <c r="O395" s="138"/>
      <c r="P395" s="142"/>
      <c r="Q395" s="142"/>
      <c r="R395" s="142"/>
      <c r="S395" s="142"/>
      <c r="T395" s="142"/>
      <c r="U395" s="142"/>
      <c r="V395" s="142"/>
      <c r="Z395" s="143"/>
      <c r="AA395" s="143"/>
      <c r="AB395" s="143"/>
      <c r="AC395" s="143"/>
      <c r="AD395" s="143"/>
      <c r="AE395" s="143"/>
    </row>
    <row r="396" spans="1:31" ht="14.65" hidden="1">
      <c r="A396" s="142" t="str">
        <f>IF(AND(F398=G398,H398=I398,J398=K398,F398="A"),"2016 - kwh",IF(AND(F398=G398,H398=I398,J398&lt;&gt;K398,F398="A"),"2017 - kwh",IF(AND(F398=G398,H398&lt;&gt;I398,F398="A"),"2018 - kwh","N/A")))</f>
        <v>N/A</v>
      </c>
      <c r="B396" s="142" t="str">
        <f>IF(F398&lt;&gt;G398,"2018 - kwh",IF(H398&lt;&gt;I398,"2017 - kwh",IF(J398&lt;&gt;K398,"2016 - kwh","N/A")))</f>
        <v>N/A</v>
      </c>
      <c r="C396" s="148" t="s">
        <v>507</v>
      </c>
      <c r="D396" s="149"/>
      <c r="E396" s="150" t="s">
        <v>328</v>
      </c>
      <c r="F396" s="141"/>
      <c r="G396" s="141"/>
      <c r="H396" s="141"/>
      <c r="I396" s="141"/>
      <c r="J396" s="141"/>
      <c r="K396" s="141"/>
      <c r="L396" s="141"/>
      <c r="M396" s="141"/>
      <c r="N396" s="141"/>
      <c r="O396" s="141"/>
      <c r="P396" s="142"/>
      <c r="Q396" s="142"/>
      <c r="R396" s="142"/>
      <c r="S396" s="142"/>
      <c r="T396" s="142"/>
      <c r="U396" s="142"/>
      <c r="V396" s="142"/>
      <c r="Z396" s="143"/>
      <c r="AA396" s="143" t="str">
        <f>IF(AND(F398=G398,H398=I398,F398="A"),"2016 - kwh","")</f>
        <v/>
      </c>
      <c r="AB396" s="143" t="str">
        <f>IF(OR(B396="2017 - kwh",B396="2018 - kwh"),"2016 - kwh","")</f>
        <v/>
      </c>
      <c r="AC396" s="143"/>
      <c r="AD396" s="143"/>
      <c r="AE396" s="143"/>
    </row>
    <row r="397" spans="1:31" ht="14.65" hidden="1">
      <c r="A397" s="142" t="str">
        <f>IF(AND(F398=G398,H398=I398,J398=K398,F398="A"),"2016 - kw",IF(AND(F398=G398,H398=I398,J398&lt;&gt;K398,F398="A"),"2017 - kw",IF(AND(F398=G398,H398&lt;&gt;I398,F398="A"),"2018 - kw","N/A")))</f>
        <v>N/A</v>
      </c>
      <c r="B397" s="142" t="str">
        <f>IF(F398&lt;&gt;G398,"2018 - kw",IF(H398&lt;&gt;I398,"2017 - kw",IF(J398&lt;&gt;K398,"2016 - kw","N/A")))</f>
        <v>N/A</v>
      </c>
      <c r="C397" s="151"/>
      <c r="D397" s="152" t="str">
        <f>D396 &amp; "kW"</f>
        <v>kW</v>
      </c>
      <c r="E397" s="153" t="s">
        <v>384</v>
      </c>
      <c r="F397" s="141"/>
      <c r="G397" s="141"/>
      <c r="H397" s="141"/>
      <c r="I397" s="141"/>
      <c r="J397" s="141"/>
      <c r="K397" s="141"/>
      <c r="L397" s="141"/>
      <c r="M397" s="141"/>
      <c r="N397" s="141"/>
      <c r="O397" s="141"/>
      <c r="P397" s="142"/>
      <c r="Q397" s="142"/>
      <c r="R397" s="142"/>
      <c r="S397" s="142"/>
      <c r="T397" s="142"/>
      <c r="U397" s="142"/>
      <c r="V397" s="142"/>
      <c r="Z397" s="143"/>
      <c r="AA397" s="143" t="str">
        <f>IF(AND(F398=G398,H398=I398,F398="A"),"2016 - kw","")</f>
        <v/>
      </c>
      <c r="AB397" s="143" t="str">
        <f>IF(OR(B397="2017 - kw",B397="2018 - kw"),"2016 - kw","")</f>
        <v/>
      </c>
      <c r="AC397" s="143"/>
      <c r="AD397" s="143"/>
      <c r="AE397" s="143"/>
    </row>
    <row r="398" spans="1:31" ht="14.65" hidden="1">
      <c r="A398" s="142"/>
      <c r="B398" s="142"/>
      <c r="C398" s="154"/>
      <c r="D398" s="155"/>
      <c r="E398" s="156" t="s">
        <v>385</v>
      </c>
      <c r="F398" s="138"/>
      <c r="G398" s="138"/>
      <c r="H398" s="138"/>
      <c r="I398" s="138"/>
      <c r="J398" s="138"/>
      <c r="K398" s="138"/>
      <c r="L398" s="138"/>
      <c r="M398" s="138"/>
      <c r="N398" s="138"/>
      <c r="O398" s="138"/>
      <c r="P398" s="142"/>
      <c r="Q398" s="142"/>
      <c r="R398" s="142"/>
      <c r="S398" s="142"/>
      <c r="T398" s="142"/>
      <c r="U398" s="142"/>
      <c r="V398" s="142"/>
      <c r="Z398" s="143"/>
      <c r="AA398" s="143"/>
      <c r="AB398" s="143"/>
      <c r="AC398" s="143"/>
      <c r="AD398" s="143"/>
      <c r="AE398" s="143"/>
    </row>
    <row r="399" spans="1:31" ht="14.65" hidden="1">
      <c r="A399" s="142" t="str">
        <f>IF(AND(F401=G401,H401=I401,J401=K401,F401="A"),"2016 - kwh",IF(AND(F401=G401,H401=I401,J401&lt;&gt;K401,F401="A"),"2017 - kwh",IF(AND(F401=G401,H401&lt;&gt;I401,F401="A"),"2018 - kwh","N/A")))</f>
        <v>N/A</v>
      </c>
      <c r="B399" s="142" t="str">
        <f>IF(F401&lt;&gt;G401,"2018 - kwh",IF(H401&lt;&gt;I401,"2017 - kwh",IF(J401&lt;&gt;K401,"2016 - kwh","N/A")))</f>
        <v>N/A</v>
      </c>
      <c r="C399" s="148" t="s">
        <v>508</v>
      </c>
      <c r="D399" s="149"/>
      <c r="E399" s="150" t="s">
        <v>328</v>
      </c>
      <c r="F399" s="141"/>
      <c r="G399" s="141"/>
      <c r="H399" s="141"/>
      <c r="I399" s="141"/>
      <c r="J399" s="141"/>
      <c r="K399" s="141"/>
      <c r="L399" s="141"/>
      <c r="M399" s="141"/>
      <c r="N399" s="141"/>
      <c r="O399" s="141"/>
      <c r="P399" s="142"/>
      <c r="Q399" s="142"/>
      <c r="R399" s="142"/>
      <c r="S399" s="142"/>
      <c r="T399" s="142"/>
      <c r="U399" s="142"/>
      <c r="V399" s="142"/>
      <c r="Z399" s="143"/>
      <c r="AA399" s="143" t="str">
        <f>IF(AND(F401=G401,H401=I401,F401="A"),"2016 - kwh","")</f>
        <v/>
      </c>
      <c r="AB399" s="143" t="str">
        <f>IF(OR(B399="2017 - kwh",B399="2018 - kwh"),"2016 - kwh","")</f>
        <v/>
      </c>
      <c r="AC399" s="143"/>
      <c r="AD399" s="143"/>
      <c r="AE399" s="143"/>
    </row>
    <row r="400" spans="1:31" ht="14.65" hidden="1">
      <c r="A400" s="142" t="str">
        <f>IF(AND(F401=G401,H401=I401,J401=K401,F401="A"),"2016 - kw",IF(AND(F401=G401,H401=I401,J401&lt;&gt;K401,F401="A"),"2017 - kw",IF(AND(F401=G401,H401&lt;&gt;I401,F401="A"),"2018 - kw","N/A")))</f>
        <v>N/A</v>
      </c>
      <c r="B400" s="142" t="str">
        <f>IF(F401&lt;&gt;G401,"2018 - kw",IF(H401&lt;&gt;I401,"2017 - kw",IF(J401&lt;&gt;K401,"2016 - kw","N/A")))</f>
        <v>N/A</v>
      </c>
      <c r="C400" s="151"/>
      <c r="D400" s="152" t="str">
        <f>D399 &amp; "kW"</f>
        <v>kW</v>
      </c>
      <c r="E400" s="153" t="s">
        <v>384</v>
      </c>
      <c r="F400" s="141"/>
      <c r="G400" s="141"/>
      <c r="H400" s="141"/>
      <c r="I400" s="141"/>
      <c r="J400" s="141"/>
      <c r="K400" s="141"/>
      <c r="L400" s="141"/>
      <c r="M400" s="141"/>
      <c r="N400" s="141"/>
      <c r="O400" s="141"/>
      <c r="P400" s="142"/>
      <c r="Q400" s="142"/>
      <c r="R400" s="142"/>
      <c r="S400" s="142"/>
      <c r="T400" s="142"/>
      <c r="U400" s="142"/>
      <c r="V400" s="142"/>
      <c r="Z400" s="143"/>
      <c r="AA400" s="143" t="str">
        <f>IF(AND(F401=G401,H401=I401,F401="A"),"2016 - kw","")</f>
        <v/>
      </c>
      <c r="AB400" s="143" t="str">
        <f>IF(OR(B400="2017 - kw",B400="2018 - kw"),"2016 - kw","")</f>
        <v/>
      </c>
      <c r="AC400" s="143"/>
      <c r="AD400" s="143"/>
      <c r="AE400" s="143"/>
    </row>
    <row r="401" spans="1:31" ht="14.65" hidden="1">
      <c r="A401" s="142"/>
      <c r="B401" s="142"/>
      <c r="C401" s="154"/>
      <c r="D401" s="155"/>
      <c r="E401" s="156" t="s">
        <v>385</v>
      </c>
      <c r="F401" s="138"/>
      <c r="G401" s="138"/>
      <c r="H401" s="138"/>
      <c r="I401" s="138"/>
      <c r="J401" s="138"/>
      <c r="K401" s="138"/>
      <c r="L401" s="138"/>
      <c r="M401" s="138"/>
      <c r="N401" s="138"/>
      <c r="O401" s="138"/>
      <c r="P401" s="142"/>
      <c r="Q401" s="142"/>
      <c r="R401" s="142"/>
      <c r="S401" s="142"/>
      <c r="T401" s="142"/>
      <c r="U401" s="142"/>
      <c r="V401" s="142"/>
      <c r="Z401" s="143"/>
      <c r="AA401" s="143"/>
      <c r="AB401" s="143"/>
      <c r="AC401" s="143"/>
      <c r="AD401" s="143"/>
      <c r="AE401" s="143"/>
    </row>
    <row r="402" spans="1:31" ht="14.65" hidden="1">
      <c r="A402" s="142" t="str">
        <f>IF(AND(F404=G404,H404=I404,J404=K404,F404="A"),"2016 - kwh",IF(AND(F404=G404,H404=I404,J404&lt;&gt;K404,F404="A"),"2017 - kwh",IF(AND(F404=G404,H404&lt;&gt;I404,F404="A"),"2018 - kwh","N/A")))</f>
        <v>N/A</v>
      </c>
      <c r="B402" s="142" t="str">
        <f>IF(F404&lt;&gt;G404,"2018 - kwh",IF(H404&lt;&gt;I404,"2017 - kwh",IF(J404&lt;&gt;K404,"2016 - kwh","N/A")))</f>
        <v>N/A</v>
      </c>
      <c r="C402" s="148" t="s">
        <v>509</v>
      </c>
      <c r="D402" s="149"/>
      <c r="E402" s="150" t="s">
        <v>328</v>
      </c>
      <c r="F402" s="141"/>
      <c r="G402" s="141"/>
      <c r="H402" s="141"/>
      <c r="I402" s="141"/>
      <c r="J402" s="141"/>
      <c r="K402" s="141"/>
      <c r="L402" s="141"/>
      <c r="M402" s="141"/>
      <c r="N402" s="141"/>
      <c r="O402" s="141"/>
      <c r="P402" s="142"/>
      <c r="Q402" s="142"/>
      <c r="R402" s="142"/>
      <c r="S402" s="142"/>
      <c r="T402" s="142"/>
      <c r="U402" s="142"/>
      <c r="V402" s="142"/>
      <c r="Z402" s="143"/>
      <c r="AA402" s="143" t="str">
        <f>IF(AND(F404=G404,H404=I404,F404="A"),"2016 - kwh","")</f>
        <v/>
      </c>
      <c r="AB402" s="143" t="str">
        <f>IF(OR(B402="2017 - kwh",B402="2018 - kwh"),"2016 - kwh","")</f>
        <v/>
      </c>
      <c r="AC402" s="143"/>
      <c r="AD402" s="143"/>
      <c r="AE402" s="143"/>
    </row>
    <row r="403" spans="1:31" ht="14.65" hidden="1">
      <c r="A403" s="142" t="str">
        <f>IF(AND(F404=G404,H404=I404,J404=K404,F404="A"),"2016 - kw",IF(AND(F404=G404,H404=I404,J404&lt;&gt;K404,F404="A"),"2017 - kw",IF(AND(F404=G404,H404&lt;&gt;I404,F404="A"),"2018 - kw","N/A")))</f>
        <v>N/A</v>
      </c>
      <c r="B403" s="142" t="str">
        <f>IF(F404&lt;&gt;G404,"2018 - kw",IF(H404&lt;&gt;I404,"2017 - kw",IF(J404&lt;&gt;K404,"2016 - kw","N/A")))</f>
        <v>N/A</v>
      </c>
      <c r="C403" s="151"/>
      <c r="D403" s="152" t="str">
        <f>D402 &amp; "kW"</f>
        <v>kW</v>
      </c>
      <c r="E403" s="153" t="s">
        <v>384</v>
      </c>
      <c r="F403" s="141"/>
      <c r="G403" s="141"/>
      <c r="H403" s="141"/>
      <c r="I403" s="141"/>
      <c r="J403" s="141"/>
      <c r="K403" s="141"/>
      <c r="L403" s="141"/>
      <c r="M403" s="141"/>
      <c r="N403" s="141"/>
      <c r="O403" s="141"/>
      <c r="P403" s="142"/>
      <c r="Q403" s="142"/>
      <c r="R403" s="142"/>
      <c r="S403" s="142"/>
      <c r="T403" s="142"/>
      <c r="U403" s="142"/>
      <c r="V403" s="142"/>
      <c r="Z403" s="143"/>
      <c r="AA403" s="143" t="str">
        <f>IF(AND(F404=G404,H404=I404,F404="A"),"2016 - kw","")</f>
        <v/>
      </c>
      <c r="AB403" s="143" t="str">
        <f>IF(OR(B403="2017 - kw",B403="2018 - kw"),"2016 - kw","")</f>
        <v/>
      </c>
      <c r="AC403" s="143"/>
      <c r="AD403" s="143"/>
      <c r="AE403" s="143"/>
    </row>
    <row r="404" spans="1:31" ht="14.65" hidden="1">
      <c r="A404" s="142"/>
      <c r="B404" s="142"/>
      <c r="C404" s="154"/>
      <c r="D404" s="155"/>
      <c r="E404" s="156" t="s">
        <v>385</v>
      </c>
      <c r="F404" s="138"/>
      <c r="G404" s="138"/>
      <c r="H404" s="138"/>
      <c r="I404" s="138"/>
      <c r="J404" s="138"/>
      <c r="K404" s="138"/>
      <c r="L404" s="138"/>
      <c r="M404" s="138"/>
      <c r="N404" s="138"/>
      <c r="O404" s="138"/>
      <c r="P404" s="142"/>
      <c r="Q404" s="142"/>
      <c r="R404" s="142"/>
      <c r="S404" s="142"/>
      <c r="T404" s="142"/>
      <c r="U404" s="142"/>
      <c r="V404" s="142"/>
      <c r="Z404" s="143"/>
      <c r="AA404" s="143"/>
      <c r="AB404" s="143"/>
      <c r="AC404" s="143"/>
      <c r="AD404" s="143"/>
      <c r="AE404" s="143"/>
    </row>
    <row r="405" spans="1:31" ht="14.65" hidden="1">
      <c r="A405" s="142" t="str">
        <f>IF(AND(F407=G407,H407=I407,J407=K407,F407="A"),"2016 - kwh",IF(AND(F407=G407,H407=I407,J407&lt;&gt;K407,F407="A"),"2017 - kwh",IF(AND(F407=G407,H407&lt;&gt;I407,F407="A"),"2018 - kwh","N/A")))</f>
        <v>N/A</v>
      </c>
      <c r="B405" s="142" t="str">
        <f>IF(F407&lt;&gt;G407,"2018 - kwh",IF(H407&lt;&gt;I407,"2017 - kwh",IF(J407&lt;&gt;K407,"2016 - kwh","N/A")))</f>
        <v>N/A</v>
      </c>
      <c r="C405" s="148" t="s">
        <v>510</v>
      </c>
      <c r="D405" s="149"/>
      <c r="E405" s="150" t="s">
        <v>328</v>
      </c>
      <c r="F405" s="141"/>
      <c r="G405" s="141"/>
      <c r="H405" s="141"/>
      <c r="I405" s="141"/>
      <c r="J405" s="141"/>
      <c r="K405" s="141"/>
      <c r="L405" s="141"/>
      <c r="M405" s="141"/>
      <c r="N405" s="141"/>
      <c r="O405" s="141"/>
      <c r="P405" s="142"/>
      <c r="Q405" s="142"/>
      <c r="R405" s="142"/>
      <c r="S405" s="142"/>
      <c r="T405" s="142"/>
      <c r="U405" s="142"/>
      <c r="V405" s="142"/>
      <c r="Z405" s="143"/>
      <c r="AA405" s="143" t="str">
        <f>IF(AND(F407=G407,H407=I407,F407="A"),"2016 - kwh","")</f>
        <v/>
      </c>
      <c r="AB405" s="143" t="str">
        <f>IF(OR(B405="2017 - kwh",B405="2018 - kwh"),"2016 - kwh","")</f>
        <v/>
      </c>
      <c r="AC405" s="143"/>
      <c r="AD405" s="143"/>
      <c r="AE405" s="143"/>
    </row>
    <row r="406" spans="1:31" ht="14.65" hidden="1">
      <c r="A406" s="142" t="str">
        <f>IF(AND(F407=G407,H407=I407,J407=K407,F407="A"),"2016 - kw",IF(AND(F407=G407,H407=I407,J407&lt;&gt;K407,F407="A"),"2017 - kw",IF(AND(F407=G407,H407&lt;&gt;I407,F407="A"),"2018 - kw","N/A")))</f>
        <v>N/A</v>
      </c>
      <c r="B406" s="142" t="str">
        <f>IF(F407&lt;&gt;G407,"2018 - kw",IF(H407&lt;&gt;I407,"2017 - kw",IF(J407&lt;&gt;K407,"2016 - kw","N/A")))</f>
        <v>N/A</v>
      </c>
      <c r="C406" s="151"/>
      <c r="D406" s="152" t="str">
        <f>D405 &amp; "kW"</f>
        <v>kW</v>
      </c>
      <c r="E406" s="153" t="s">
        <v>384</v>
      </c>
      <c r="F406" s="141"/>
      <c r="G406" s="141"/>
      <c r="H406" s="141"/>
      <c r="I406" s="141"/>
      <c r="J406" s="141"/>
      <c r="K406" s="141"/>
      <c r="L406" s="141"/>
      <c r="M406" s="141"/>
      <c r="N406" s="141"/>
      <c r="O406" s="141"/>
      <c r="P406" s="142"/>
      <c r="Q406" s="142"/>
      <c r="R406" s="142"/>
      <c r="S406" s="142"/>
      <c r="T406" s="142"/>
      <c r="U406" s="142"/>
      <c r="V406" s="142"/>
      <c r="Z406" s="143"/>
      <c r="AA406" s="143" t="str">
        <f>IF(AND(F407=G407,H407=I407,F407="A"),"2016 - kw","")</f>
        <v/>
      </c>
      <c r="AB406" s="143" t="str">
        <f>IF(OR(B406="2017 - kw",B406="2018 - kw"),"2016 - kw","")</f>
        <v/>
      </c>
      <c r="AC406" s="143"/>
      <c r="AD406" s="143"/>
      <c r="AE406" s="143"/>
    </row>
    <row r="407" spans="1:31" ht="14.65" hidden="1">
      <c r="A407" s="142"/>
      <c r="B407" s="142"/>
      <c r="C407" s="154"/>
      <c r="D407" s="155"/>
      <c r="E407" s="156" t="s">
        <v>385</v>
      </c>
      <c r="F407" s="138"/>
      <c r="G407" s="138"/>
      <c r="H407" s="138"/>
      <c r="I407" s="138"/>
      <c r="J407" s="138"/>
      <c r="K407" s="138"/>
      <c r="L407" s="138"/>
      <c r="M407" s="138"/>
      <c r="N407" s="138"/>
      <c r="O407" s="138"/>
      <c r="P407" s="142"/>
      <c r="Q407" s="142"/>
      <c r="R407" s="142"/>
      <c r="S407" s="142"/>
      <c r="T407" s="142"/>
      <c r="U407" s="142"/>
      <c r="V407" s="142"/>
      <c r="Z407" s="143"/>
      <c r="AA407" s="143"/>
      <c r="AB407" s="143"/>
      <c r="AC407" s="143"/>
      <c r="AD407" s="143"/>
      <c r="AE407" s="143"/>
    </row>
    <row r="408" spans="1:31" ht="14.65" hidden="1">
      <c r="A408" s="142" t="str">
        <f>IF(AND(F410=G410,H410=I410,J410=K410,F410="A"),"2016 - kwh",IF(AND(F410=G410,H410=I410,J410&lt;&gt;K410,F410="A"),"2017 - kwh",IF(AND(F410=G410,H410&lt;&gt;I410,F410="A"),"2018 - kwh","N/A")))</f>
        <v>N/A</v>
      </c>
      <c r="B408" s="142" t="str">
        <f>IF(F410&lt;&gt;G410,"2018 - kwh",IF(H410&lt;&gt;I410,"2017 - kwh",IF(J410&lt;&gt;K410,"2016 - kwh","N/A")))</f>
        <v>N/A</v>
      </c>
      <c r="C408" s="148" t="s">
        <v>511</v>
      </c>
      <c r="D408" s="149"/>
      <c r="E408" s="150" t="s">
        <v>328</v>
      </c>
      <c r="F408" s="141"/>
      <c r="G408" s="141"/>
      <c r="H408" s="141"/>
      <c r="I408" s="141"/>
      <c r="J408" s="141"/>
      <c r="K408" s="141"/>
      <c r="L408" s="141"/>
      <c r="M408" s="141"/>
      <c r="N408" s="141"/>
      <c r="O408" s="141"/>
      <c r="P408" s="142"/>
      <c r="Q408" s="142"/>
      <c r="R408" s="142"/>
      <c r="S408" s="142"/>
      <c r="T408" s="142"/>
      <c r="U408" s="142"/>
      <c r="V408" s="142"/>
      <c r="Z408" s="143"/>
      <c r="AA408" s="143" t="str">
        <f>IF(AND(F410=G410,H410=I410,F410="A"),"2016 - kwh","")</f>
        <v/>
      </c>
      <c r="AB408" s="143" t="str">
        <f>IF(OR(B408="2017 - kwh",B408="2018 - kwh"),"2016 - kwh","")</f>
        <v/>
      </c>
      <c r="AC408" s="143"/>
      <c r="AD408" s="143"/>
      <c r="AE408" s="143"/>
    </row>
    <row r="409" spans="1:31" ht="14.65" hidden="1">
      <c r="A409" s="142" t="str">
        <f>IF(AND(F410=G410,H410=I410,J410=K410,F410="A"),"2016 - kw",IF(AND(F410=G410,H410=I410,J410&lt;&gt;K410,F410="A"),"2017 - kw",IF(AND(F410=G410,H410&lt;&gt;I410,F410="A"),"2018 - kw","N/A")))</f>
        <v>N/A</v>
      </c>
      <c r="B409" s="142" t="str">
        <f>IF(F410&lt;&gt;G410,"2018 - kw",IF(H410&lt;&gt;I410,"2017 - kw",IF(J410&lt;&gt;K410,"2016 - kw","N/A")))</f>
        <v>N/A</v>
      </c>
      <c r="C409" s="151"/>
      <c r="D409" s="152" t="str">
        <f>D408 &amp; "kW"</f>
        <v>kW</v>
      </c>
      <c r="E409" s="153" t="s">
        <v>384</v>
      </c>
      <c r="F409" s="141"/>
      <c r="G409" s="141"/>
      <c r="H409" s="141"/>
      <c r="I409" s="141"/>
      <c r="J409" s="141"/>
      <c r="K409" s="141"/>
      <c r="L409" s="141"/>
      <c r="M409" s="141"/>
      <c r="N409" s="141"/>
      <c r="O409" s="141"/>
      <c r="P409" s="142"/>
      <c r="Q409" s="142"/>
      <c r="R409" s="142"/>
      <c r="S409" s="142"/>
      <c r="T409" s="142"/>
      <c r="U409" s="142"/>
      <c r="V409" s="142"/>
      <c r="Z409" s="143"/>
      <c r="AA409" s="143" t="str">
        <f>IF(AND(F410=G410,H410=I410,F410="A"),"2016 - kw","")</f>
        <v/>
      </c>
      <c r="AB409" s="143" t="str">
        <f>IF(OR(B409="2017 - kw",B409="2018 - kw"),"2016 - kw","")</f>
        <v/>
      </c>
      <c r="AC409" s="143"/>
      <c r="AD409" s="143"/>
      <c r="AE409" s="143"/>
    </row>
    <row r="410" spans="1:31" ht="14.65" hidden="1">
      <c r="A410" s="142"/>
      <c r="B410" s="142"/>
      <c r="C410" s="154"/>
      <c r="D410" s="155"/>
      <c r="E410" s="156" t="s">
        <v>385</v>
      </c>
      <c r="F410" s="138"/>
      <c r="G410" s="138"/>
      <c r="H410" s="138"/>
      <c r="I410" s="138"/>
      <c r="J410" s="138"/>
      <c r="K410" s="138"/>
      <c r="L410" s="138"/>
      <c r="M410" s="138"/>
      <c r="N410" s="138"/>
      <c r="O410" s="138"/>
      <c r="P410" s="142"/>
      <c r="Q410" s="142"/>
      <c r="R410" s="142"/>
      <c r="S410" s="142"/>
      <c r="T410" s="142"/>
      <c r="U410" s="142"/>
      <c r="V410" s="142"/>
      <c r="Z410" s="143"/>
      <c r="AA410" s="143"/>
      <c r="AB410" s="143"/>
      <c r="AC410" s="143"/>
      <c r="AD410" s="143"/>
      <c r="AE410" s="143"/>
    </row>
    <row r="411" spans="1:31" ht="14.65" hidden="1">
      <c r="A411" s="142" t="str">
        <f>IF(AND(F413=G413,H413=I413,J413=K413,F413="A"),"2016 - kwh",IF(AND(F413=G413,H413=I413,J413&lt;&gt;K413,F413="A"),"2017 - kwh",IF(AND(F413=G413,H413&lt;&gt;I413,F413="A"),"2018 - kwh","N/A")))</f>
        <v>N/A</v>
      </c>
      <c r="B411" s="142" t="str">
        <f>IF(F413&lt;&gt;G413,"2018 - kwh",IF(H413&lt;&gt;I413,"2017 - kwh",IF(J413&lt;&gt;K413,"2016 - kwh","N/A")))</f>
        <v>N/A</v>
      </c>
      <c r="C411" s="148" t="s">
        <v>512</v>
      </c>
      <c r="D411" s="149"/>
      <c r="E411" s="150" t="s">
        <v>328</v>
      </c>
      <c r="F411" s="141"/>
      <c r="G411" s="141"/>
      <c r="H411" s="141"/>
      <c r="I411" s="141"/>
      <c r="J411" s="141"/>
      <c r="K411" s="141"/>
      <c r="L411" s="141"/>
      <c r="M411" s="141"/>
      <c r="N411" s="141"/>
      <c r="O411" s="141"/>
      <c r="P411" s="142"/>
      <c r="Q411" s="142"/>
      <c r="R411" s="142"/>
      <c r="S411" s="142"/>
      <c r="T411" s="142"/>
      <c r="U411" s="142"/>
      <c r="V411" s="142"/>
      <c r="Z411" s="143"/>
      <c r="AA411" s="143" t="str">
        <f>IF(AND(F413=G413,H413=I413,F413="A"),"2016 - kwh","")</f>
        <v/>
      </c>
      <c r="AB411" s="143" t="str">
        <f>IF(OR(B411="2017 - kwh",B411="2018 - kwh"),"2016 - kwh","")</f>
        <v/>
      </c>
      <c r="AC411" s="143"/>
      <c r="AD411" s="143"/>
      <c r="AE411" s="143"/>
    </row>
    <row r="412" spans="1:31" ht="14.65" hidden="1">
      <c r="A412" s="142" t="str">
        <f>IF(AND(F413=G413,H413=I413,J413=K413,F413="A"),"2016 - kw",IF(AND(F413=G413,H413=I413,J413&lt;&gt;K413,F413="A"),"2017 - kw",IF(AND(F413=G413,H413&lt;&gt;I413,F413="A"),"2018 - kw","N/A")))</f>
        <v>N/A</v>
      </c>
      <c r="B412" s="142" t="str">
        <f>IF(F413&lt;&gt;G413,"2018 - kw",IF(H413&lt;&gt;I413,"2017 - kw",IF(J413&lt;&gt;K413,"2016 - kw","N/A")))</f>
        <v>N/A</v>
      </c>
      <c r="C412" s="151"/>
      <c r="D412" s="152" t="str">
        <f>D411 &amp; "kW"</f>
        <v>kW</v>
      </c>
      <c r="E412" s="153" t="s">
        <v>384</v>
      </c>
      <c r="F412" s="141"/>
      <c r="G412" s="141"/>
      <c r="H412" s="141"/>
      <c r="I412" s="141"/>
      <c r="J412" s="141"/>
      <c r="K412" s="141"/>
      <c r="L412" s="141"/>
      <c r="M412" s="141"/>
      <c r="N412" s="141"/>
      <c r="O412" s="141"/>
      <c r="P412" s="142"/>
      <c r="Q412" s="142"/>
      <c r="R412" s="142"/>
      <c r="S412" s="142"/>
      <c r="T412" s="142"/>
      <c r="U412" s="142"/>
      <c r="V412" s="142"/>
      <c r="Z412" s="143"/>
      <c r="AA412" s="143" t="str">
        <f>IF(AND(F413=G413,H413=I413,F413="A"),"2016 - kw","")</f>
        <v/>
      </c>
      <c r="AB412" s="143" t="str">
        <f>IF(OR(B412="2017 - kw",B412="2018 - kw"),"2016 - kw","")</f>
        <v/>
      </c>
      <c r="AC412" s="143"/>
      <c r="AD412" s="143"/>
      <c r="AE412" s="143"/>
    </row>
    <row r="413" spans="1:31" ht="14.65" hidden="1">
      <c r="A413" s="142"/>
      <c r="B413" s="142"/>
      <c r="C413" s="154"/>
      <c r="D413" s="155"/>
      <c r="E413" s="156" t="s">
        <v>385</v>
      </c>
      <c r="F413" s="138"/>
      <c r="G413" s="138"/>
      <c r="H413" s="138"/>
      <c r="I413" s="138"/>
      <c r="J413" s="138"/>
      <c r="K413" s="138"/>
      <c r="L413" s="138"/>
      <c r="M413" s="138"/>
      <c r="N413" s="138"/>
      <c r="O413" s="138"/>
      <c r="P413" s="142"/>
      <c r="Q413" s="142"/>
      <c r="R413" s="142"/>
      <c r="S413" s="142"/>
      <c r="T413" s="142"/>
      <c r="U413" s="142"/>
      <c r="V413" s="142"/>
      <c r="Z413" s="143"/>
      <c r="AA413" s="143"/>
      <c r="AB413" s="143"/>
      <c r="AC413" s="143"/>
      <c r="AD413" s="143"/>
      <c r="AE413" s="143"/>
    </row>
    <row r="414" spans="1:31" ht="14.65" hidden="1">
      <c r="A414" s="142" t="str">
        <f>IF(AND(F416=G416,H416=I416,J416=K416,F416="A"),"2016 - kwh",IF(AND(F416=G416,H416=I416,J416&lt;&gt;K416,F416="A"),"2017 - kwh",IF(AND(F416=G416,H416&lt;&gt;I416,F416="A"),"2018 - kwh","N/A")))</f>
        <v>N/A</v>
      </c>
      <c r="B414" s="142" t="str">
        <f>IF(F416&lt;&gt;G416,"2018 - kwh",IF(H416&lt;&gt;I416,"2017 - kwh",IF(J416&lt;&gt;K416,"2016 - kwh","N/A")))</f>
        <v>N/A</v>
      </c>
      <c r="C414" s="148" t="s">
        <v>513</v>
      </c>
      <c r="D414" s="149"/>
      <c r="E414" s="150" t="s">
        <v>328</v>
      </c>
      <c r="F414" s="141"/>
      <c r="G414" s="141"/>
      <c r="H414" s="141"/>
      <c r="I414" s="141"/>
      <c r="J414" s="141"/>
      <c r="K414" s="141"/>
      <c r="L414" s="141"/>
      <c r="M414" s="141"/>
      <c r="N414" s="141"/>
      <c r="O414" s="141"/>
      <c r="P414" s="142"/>
      <c r="Q414" s="142"/>
      <c r="R414" s="142"/>
      <c r="S414" s="142"/>
      <c r="T414" s="142"/>
      <c r="U414" s="142"/>
      <c r="V414" s="142"/>
      <c r="Z414" s="143"/>
      <c r="AA414" s="143" t="str">
        <f>IF(AND(F416=G416,H416=I416,F416="A"),"2016 - kwh","")</f>
        <v/>
      </c>
      <c r="AB414" s="143" t="str">
        <f>IF(OR(B414="2017 - kwh",B414="2018 - kwh"),"2016 - kwh","")</f>
        <v/>
      </c>
      <c r="AC414" s="143"/>
      <c r="AD414" s="143"/>
      <c r="AE414" s="143"/>
    </row>
    <row r="415" spans="1:31" ht="14.65" hidden="1">
      <c r="A415" s="142" t="str">
        <f>IF(AND(F416=G416,H416=I416,J416=K416,F416="A"),"2016 - kw",IF(AND(F416=G416,H416=I416,J416&lt;&gt;K416,F416="A"),"2017 - kw",IF(AND(F416=G416,H416&lt;&gt;I416,F416="A"),"2018 - kw","N/A")))</f>
        <v>N/A</v>
      </c>
      <c r="B415" s="142" t="str">
        <f>IF(F416&lt;&gt;G416,"2018 - kw",IF(H416&lt;&gt;I416,"2017 - kw",IF(J416&lt;&gt;K416,"2016 - kw","N/A")))</f>
        <v>N/A</v>
      </c>
      <c r="C415" s="151"/>
      <c r="D415" s="152" t="str">
        <f>D414 &amp; "kW"</f>
        <v>kW</v>
      </c>
      <c r="E415" s="153" t="s">
        <v>384</v>
      </c>
      <c r="F415" s="141"/>
      <c r="G415" s="141"/>
      <c r="H415" s="141"/>
      <c r="I415" s="141"/>
      <c r="J415" s="141"/>
      <c r="K415" s="141"/>
      <c r="L415" s="141"/>
      <c r="M415" s="141"/>
      <c r="N415" s="141"/>
      <c r="O415" s="141"/>
      <c r="P415" s="142"/>
      <c r="Q415" s="142"/>
      <c r="R415" s="142"/>
      <c r="S415" s="142"/>
      <c r="T415" s="142"/>
      <c r="U415" s="142"/>
      <c r="V415" s="142"/>
      <c r="Z415" s="143"/>
      <c r="AA415" s="143" t="str">
        <f>IF(AND(F416=G416,H416=I416,F416="A"),"2016 - kw","")</f>
        <v/>
      </c>
      <c r="AB415" s="143" t="str">
        <f>IF(OR(B415="2017 - kw",B415="2018 - kw"),"2016 - kw","")</f>
        <v/>
      </c>
      <c r="AC415" s="143"/>
      <c r="AD415" s="143"/>
      <c r="AE415" s="143"/>
    </row>
    <row r="416" spans="1:31" ht="14.65" hidden="1">
      <c r="A416" s="142"/>
      <c r="B416" s="142"/>
      <c r="C416" s="154"/>
      <c r="D416" s="155"/>
      <c r="E416" s="156" t="s">
        <v>385</v>
      </c>
      <c r="F416" s="138"/>
      <c r="G416" s="138"/>
      <c r="H416" s="138"/>
      <c r="I416" s="138"/>
      <c r="J416" s="138"/>
      <c r="K416" s="138"/>
      <c r="L416" s="138"/>
      <c r="M416" s="138"/>
      <c r="N416" s="138"/>
      <c r="O416" s="138"/>
      <c r="P416" s="142"/>
      <c r="Q416" s="142"/>
      <c r="R416" s="142"/>
      <c r="S416" s="142"/>
      <c r="T416" s="142"/>
      <c r="U416" s="142"/>
      <c r="V416" s="142"/>
      <c r="Z416" s="143"/>
      <c r="AA416" s="143"/>
      <c r="AB416" s="143"/>
      <c r="AC416" s="143"/>
      <c r="AD416" s="143"/>
      <c r="AE416" s="143"/>
    </row>
    <row r="417" spans="1:31" ht="14.65" hidden="1">
      <c r="A417" s="142" t="str">
        <f>IF(AND(F419=G419,H419=I419,J419=K419,F419="A"),"2016 - kwh",IF(AND(F419=G419,H419=I419,J419&lt;&gt;K419,F419="A"),"2017 - kwh",IF(AND(F419=G419,H419&lt;&gt;I419,F419="A"),"2018 - kwh","N/A")))</f>
        <v>N/A</v>
      </c>
      <c r="B417" s="142" t="str">
        <f>IF(F419&lt;&gt;G419,"2018 - kwh",IF(H419&lt;&gt;I419,"2017 - kwh",IF(J419&lt;&gt;K419,"2016 - kwh","N/A")))</f>
        <v>N/A</v>
      </c>
      <c r="C417" s="148" t="s">
        <v>514</v>
      </c>
      <c r="D417" s="149"/>
      <c r="E417" s="150" t="s">
        <v>328</v>
      </c>
      <c r="F417" s="141"/>
      <c r="G417" s="141"/>
      <c r="H417" s="141"/>
      <c r="I417" s="141"/>
      <c r="J417" s="141"/>
      <c r="K417" s="141"/>
      <c r="L417" s="141"/>
      <c r="M417" s="141"/>
      <c r="N417" s="141"/>
      <c r="O417" s="141"/>
      <c r="P417" s="142"/>
      <c r="Q417" s="142"/>
      <c r="R417" s="142"/>
      <c r="S417" s="142"/>
      <c r="T417" s="142"/>
      <c r="U417" s="142"/>
      <c r="V417" s="142"/>
      <c r="Z417" s="143"/>
      <c r="AA417" s="143" t="str">
        <f>IF(AND(F419=G419,H419=I419,F419="A"),"2016 - kwh","")</f>
        <v/>
      </c>
      <c r="AB417" s="143" t="str">
        <f>IF(OR(B417="2017 - kwh",B417="2018 - kwh"),"2016 - kwh","")</f>
        <v/>
      </c>
      <c r="AC417" s="143"/>
      <c r="AD417" s="143"/>
      <c r="AE417" s="143"/>
    </row>
    <row r="418" spans="1:31" ht="14.65" hidden="1">
      <c r="A418" s="142" t="str">
        <f>IF(AND(F419=G419,H419=I419,J419=K419,F419="A"),"2016 - kw",IF(AND(F419=G419,H419=I419,J419&lt;&gt;K419,F419="A"),"2017 - kw",IF(AND(F419=G419,H419&lt;&gt;I419,F419="A"),"2018 - kw","N/A")))</f>
        <v>N/A</v>
      </c>
      <c r="B418" s="142" t="str">
        <f>IF(F419&lt;&gt;G419,"2018 - kw",IF(H419&lt;&gt;I419,"2017 - kw",IF(J419&lt;&gt;K419,"2016 - kw","N/A")))</f>
        <v>N/A</v>
      </c>
      <c r="C418" s="151"/>
      <c r="D418" s="152" t="str">
        <f>D417 &amp; "kW"</f>
        <v>kW</v>
      </c>
      <c r="E418" s="153" t="s">
        <v>384</v>
      </c>
      <c r="F418" s="141"/>
      <c r="G418" s="141"/>
      <c r="H418" s="141"/>
      <c r="I418" s="141"/>
      <c r="J418" s="141"/>
      <c r="K418" s="141"/>
      <c r="L418" s="141"/>
      <c r="M418" s="141"/>
      <c r="N418" s="141"/>
      <c r="O418" s="141"/>
      <c r="P418" s="142"/>
      <c r="Q418" s="142"/>
      <c r="R418" s="142"/>
      <c r="S418" s="142"/>
      <c r="T418" s="142"/>
      <c r="U418" s="142"/>
      <c r="V418" s="142"/>
      <c r="Z418" s="143"/>
      <c r="AA418" s="143" t="str">
        <f>IF(AND(F419=G419,H419=I419,F419="A"),"2016 - kw","")</f>
        <v/>
      </c>
      <c r="AB418" s="143" t="str">
        <f>IF(OR(B418="2017 - kw",B418="2018 - kw"),"2016 - kw","")</f>
        <v/>
      </c>
      <c r="AC418" s="143"/>
      <c r="AD418" s="143"/>
      <c r="AE418" s="143"/>
    </row>
    <row r="419" spans="1:31" ht="14.65" hidden="1">
      <c r="A419" s="142"/>
      <c r="B419" s="142"/>
      <c r="C419" s="154"/>
      <c r="D419" s="155"/>
      <c r="E419" s="156" t="s">
        <v>385</v>
      </c>
      <c r="F419" s="138"/>
      <c r="G419" s="138"/>
      <c r="H419" s="138"/>
      <c r="I419" s="138"/>
      <c r="J419" s="138"/>
      <c r="K419" s="138"/>
      <c r="L419" s="138"/>
      <c r="M419" s="138"/>
      <c r="N419" s="138"/>
      <c r="O419" s="138"/>
      <c r="P419" s="142"/>
      <c r="Q419" s="142"/>
      <c r="R419" s="142"/>
      <c r="S419" s="142"/>
      <c r="T419" s="142"/>
      <c r="U419" s="142"/>
      <c r="V419" s="142"/>
      <c r="Z419" s="143"/>
      <c r="AA419" s="143"/>
      <c r="AB419" s="143"/>
      <c r="AC419" s="143"/>
      <c r="AD419" s="143"/>
      <c r="AE419" s="143"/>
    </row>
    <row r="420" spans="1:31" ht="14.65" hidden="1">
      <c r="A420" s="142" t="str">
        <f>IF(AND(F422=G422,H422=I422,J422=K422,F422="A"),"2016 - kwh",IF(AND(F422=G422,H422=I422,J422&lt;&gt;K422,F422="A"),"2017 - kwh",IF(AND(F422=G422,H422&lt;&gt;I422,F422="A"),"2018 - kwh","N/A")))</f>
        <v>N/A</v>
      </c>
      <c r="B420" s="142" t="str">
        <f>IF(F422&lt;&gt;G422,"2018 - kwh",IF(H422&lt;&gt;I422,"2017 - kwh",IF(J422&lt;&gt;K422,"2016 - kwh","N/A")))</f>
        <v>N/A</v>
      </c>
      <c r="C420" s="148" t="s">
        <v>515</v>
      </c>
      <c r="D420" s="149"/>
      <c r="E420" s="150" t="s">
        <v>328</v>
      </c>
      <c r="F420" s="141"/>
      <c r="G420" s="141"/>
      <c r="H420" s="141"/>
      <c r="I420" s="141"/>
      <c r="J420" s="141"/>
      <c r="K420" s="141"/>
      <c r="L420" s="141"/>
      <c r="M420" s="141"/>
      <c r="N420" s="141"/>
      <c r="O420" s="141"/>
      <c r="P420" s="142"/>
      <c r="Q420" s="142"/>
      <c r="R420" s="142"/>
      <c r="S420" s="142"/>
      <c r="T420" s="142"/>
      <c r="U420" s="142"/>
      <c r="V420" s="142"/>
      <c r="Z420" s="143"/>
      <c r="AA420" s="143" t="str">
        <f>IF(AND(F422=G422,H422=I422,F422="A"),"2016 - kwh","")</f>
        <v/>
      </c>
      <c r="AB420" s="143" t="str">
        <f>IF(OR(B420="2017 - kwh",B420="2018 - kwh"),"2016 - kwh","")</f>
        <v/>
      </c>
      <c r="AC420" s="143"/>
      <c r="AD420" s="143"/>
      <c r="AE420" s="143"/>
    </row>
    <row r="421" spans="1:31" ht="14.65" hidden="1">
      <c r="A421" s="142" t="str">
        <f>IF(AND(F422=G422,H422=I422,J422=K422,F422="A"),"2016 - kw",IF(AND(F422=G422,H422=I422,J422&lt;&gt;K422,F422="A"),"2017 - kw",IF(AND(F422=G422,H422&lt;&gt;I422,F422="A"),"2018 - kw","N/A")))</f>
        <v>N/A</v>
      </c>
      <c r="B421" s="142" t="str">
        <f>IF(F422&lt;&gt;G422,"2018 - kw",IF(H422&lt;&gt;I422,"2017 - kw",IF(J422&lt;&gt;K422,"2016 - kw","N/A")))</f>
        <v>N/A</v>
      </c>
      <c r="C421" s="151"/>
      <c r="D421" s="152" t="str">
        <f>D420 &amp; "kW"</f>
        <v>kW</v>
      </c>
      <c r="E421" s="153" t="s">
        <v>384</v>
      </c>
      <c r="F421" s="141"/>
      <c r="G421" s="141"/>
      <c r="H421" s="141"/>
      <c r="I421" s="141"/>
      <c r="J421" s="141"/>
      <c r="K421" s="141"/>
      <c r="L421" s="141"/>
      <c r="M421" s="141"/>
      <c r="N421" s="141"/>
      <c r="O421" s="141"/>
      <c r="P421" s="142"/>
      <c r="Q421" s="142"/>
      <c r="R421" s="142"/>
      <c r="S421" s="142"/>
      <c r="T421" s="142"/>
      <c r="U421" s="142"/>
      <c r="V421" s="142"/>
      <c r="Z421" s="143"/>
      <c r="AA421" s="143" t="str">
        <f>IF(AND(F422=G422,H422=I422,F422="A"),"2016 - kw","")</f>
        <v/>
      </c>
      <c r="AB421" s="143" t="str">
        <f>IF(OR(B421="2017 - kw",B421="2018 - kw"),"2016 - kw","")</f>
        <v/>
      </c>
      <c r="AC421" s="143"/>
      <c r="AD421" s="143"/>
      <c r="AE421" s="143"/>
    </row>
    <row r="422" spans="1:31" ht="14.65" hidden="1">
      <c r="A422" s="142"/>
      <c r="B422" s="142"/>
      <c r="C422" s="154"/>
      <c r="D422" s="155"/>
      <c r="E422" s="156" t="s">
        <v>385</v>
      </c>
      <c r="F422" s="138"/>
      <c r="G422" s="138"/>
      <c r="H422" s="138"/>
      <c r="I422" s="138"/>
      <c r="J422" s="138"/>
      <c r="K422" s="138"/>
      <c r="L422" s="138"/>
      <c r="M422" s="138"/>
      <c r="N422" s="138"/>
      <c r="O422" s="138"/>
      <c r="P422" s="142"/>
      <c r="Q422" s="142"/>
      <c r="R422" s="142"/>
      <c r="S422" s="142"/>
      <c r="T422" s="142"/>
      <c r="U422" s="142"/>
      <c r="V422" s="142"/>
      <c r="Z422" s="143"/>
      <c r="AA422" s="143"/>
      <c r="AB422" s="143"/>
      <c r="AC422" s="143"/>
      <c r="AD422" s="143"/>
      <c r="AE422" s="143"/>
    </row>
    <row r="423" spans="1:31" ht="14.65" hidden="1">
      <c r="A423" s="142" t="str">
        <f>IF(AND(F425=G425,H425=I425,J425=K425,F425="A"),"2016 - kwh",IF(AND(F425=G425,H425=I425,J425&lt;&gt;K425,F425="A"),"2017 - kwh",IF(AND(F425=G425,H425&lt;&gt;I425,F425="A"),"2018 - kwh","N/A")))</f>
        <v>N/A</v>
      </c>
      <c r="B423" s="142" t="str">
        <f>IF(F425&lt;&gt;G425,"2018 - kwh",IF(H425&lt;&gt;I425,"2017 - kwh",IF(J425&lt;&gt;K425,"2016 - kwh","N/A")))</f>
        <v>N/A</v>
      </c>
      <c r="C423" s="148" t="s">
        <v>516</v>
      </c>
      <c r="D423" s="149"/>
      <c r="E423" s="150" t="s">
        <v>328</v>
      </c>
      <c r="F423" s="141"/>
      <c r="G423" s="141"/>
      <c r="H423" s="141"/>
      <c r="I423" s="141"/>
      <c r="J423" s="141"/>
      <c r="K423" s="141"/>
      <c r="L423" s="141"/>
      <c r="M423" s="141"/>
      <c r="N423" s="141"/>
      <c r="O423" s="141"/>
      <c r="P423" s="142"/>
      <c r="Q423" s="142"/>
      <c r="R423" s="142"/>
      <c r="S423" s="142"/>
      <c r="T423" s="142"/>
      <c r="U423" s="142"/>
      <c r="V423" s="142"/>
      <c r="Z423" s="143"/>
      <c r="AA423" s="143" t="str">
        <f>IF(AND(F425=G425,H425=I425,F425="A"),"2016 - kwh","")</f>
        <v/>
      </c>
      <c r="AB423" s="143" t="str">
        <f>IF(OR(B423="2017 - kwh",B423="2018 - kwh"),"2016 - kwh","")</f>
        <v/>
      </c>
      <c r="AC423" s="143"/>
      <c r="AD423" s="143"/>
      <c r="AE423" s="143"/>
    </row>
    <row r="424" spans="1:31" ht="14.65" hidden="1">
      <c r="A424" s="142" t="str">
        <f>IF(AND(F425=G425,H425=I425,J425=K425,F425="A"),"2016 - kw",IF(AND(F425=G425,H425=I425,J425&lt;&gt;K425,F425="A"),"2017 - kw",IF(AND(F425=G425,H425&lt;&gt;I425,F425="A"),"2018 - kw","N/A")))</f>
        <v>N/A</v>
      </c>
      <c r="B424" s="142" t="str">
        <f>IF(F425&lt;&gt;G425,"2018 - kw",IF(H425&lt;&gt;I425,"2017 - kw",IF(J425&lt;&gt;K425,"2016 - kw","N/A")))</f>
        <v>N/A</v>
      </c>
      <c r="C424" s="151"/>
      <c r="D424" s="152" t="str">
        <f>D423 &amp; "kW"</f>
        <v>kW</v>
      </c>
      <c r="E424" s="153" t="s">
        <v>384</v>
      </c>
      <c r="F424" s="141"/>
      <c r="G424" s="141"/>
      <c r="H424" s="141"/>
      <c r="I424" s="141"/>
      <c r="J424" s="141"/>
      <c r="K424" s="141"/>
      <c r="L424" s="141"/>
      <c r="M424" s="141"/>
      <c r="N424" s="141"/>
      <c r="O424" s="141"/>
      <c r="P424" s="142"/>
      <c r="Q424" s="142"/>
      <c r="R424" s="142"/>
      <c r="S424" s="142"/>
      <c r="T424" s="142"/>
      <c r="U424" s="142"/>
      <c r="V424" s="142"/>
      <c r="Z424" s="143"/>
      <c r="AA424" s="143" t="str">
        <f>IF(AND(F425=G425,H425=I425,F425="A"),"2016 - kw","")</f>
        <v/>
      </c>
      <c r="AB424" s="143" t="str">
        <f>IF(OR(B424="2017 - kw",B424="2018 - kw"),"2016 - kw","")</f>
        <v/>
      </c>
      <c r="AC424" s="143"/>
      <c r="AD424" s="143"/>
      <c r="AE424" s="143"/>
    </row>
    <row r="425" spans="1:31" ht="14.65" hidden="1">
      <c r="A425" s="142"/>
      <c r="B425" s="142"/>
      <c r="C425" s="154"/>
      <c r="D425" s="155"/>
      <c r="E425" s="156" t="s">
        <v>385</v>
      </c>
      <c r="F425" s="138"/>
      <c r="G425" s="138"/>
      <c r="H425" s="138"/>
      <c r="I425" s="138"/>
      <c r="J425" s="138"/>
      <c r="K425" s="138"/>
      <c r="L425" s="138"/>
      <c r="M425" s="138"/>
      <c r="N425" s="138"/>
      <c r="O425" s="138"/>
      <c r="P425" s="142"/>
      <c r="Q425" s="142"/>
      <c r="R425" s="142"/>
      <c r="S425" s="142"/>
      <c r="T425" s="142"/>
      <c r="U425" s="142"/>
      <c r="V425" s="142"/>
      <c r="Z425" s="143"/>
      <c r="AA425" s="143"/>
      <c r="AB425" s="143"/>
      <c r="AC425" s="143"/>
      <c r="AD425" s="143"/>
      <c r="AE425" s="143"/>
    </row>
    <row r="426" spans="1:31" ht="14.65" hidden="1">
      <c r="A426" s="142" t="str">
        <f>IF(AND(F428=G428,H428=I428,J428=K428,F428="A"),"2016 - kwh",IF(AND(F428=G428,H428=I428,J428&lt;&gt;K428,F428="A"),"2017 - kwh",IF(AND(F428=G428,H428&lt;&gt;I428,F428="A"),"2018 - kwh","N/A")))</f>
        <v>N/A</v>
      </c>
      <c r="B426" s="142" t="str">
        <f>IF(F428&lt;&gt;G428,"2018 - kwh",IF(H428&lt;&gt;I428,"2017 - kwh",IF(J428&lt;&gt;K428,"2016 - kwh","N/A")))</f>
        <v>N/A</v>
      </c>
      <c r="C426" s="148" t="s">
        <v>517</v>
      </c>
      <c r="D426" s="149"/>
      <c r="E426" s="150" t="s">
        <v>328</v>
      </c>
      <c r="F426" s="141"/>
      <c r="G426" s="141"/>
      <c r="H426" s="141"/>
      <c r="I426" s="141"/>
      <c r="J426" s="141"/>
      <c r="K426" s="141"/>
      <c r="L426" s="141"/>
      <c r="M426" s="141"/>
      <c r="N426" s="141"/>
      <c r="O426" s="141"/>
      <c r="P426" s="142"/>
      <c r="Q426" s="142"/>
      <c r="R426" s="142"/>
      <c r="S426" s="142"/>
      <c r="T426" s="142"/>
      <c r="U426" s="142"/>
      <c r="V426" s="142"/>
      <c r="Z426" s="143"/>
      <c r="AA426" s="143" t="str">
        <f>IF(AND(F428=G428,H428=I428,F428="A"),"2016 - kwh","")</f>
        <v/>
      </c>
      <c r="AB426" s="143" t="str">
        <f>IF(OR(B426="2017 - kwh",B426="2018 - kwh"),"2016 - kwh","")</f>
        <v/>
      </c>
      <c r="AC426" s="143"/>
      <c r="AD426" s="143"/>
      <c r="AE426" s="143"/>
    </row>
    <row r="427" spans="1:31" ht="14.65" hidden="1">
      <c r="A427" s="142" t="str">
        <f>IF(AND(F428=G428,H428=I428,J428=K428,F428="A"),"2016 - kw",IF(AND(F428=G428,H428=I428,J428&lt;&gt;K428,F428="A"),"2017 - kw",IF(AND(F428=G428,H428&lt;&gt;I428,F428="A"),"2018 - kw","N/A")))</f>
        <v>N/A</v>
      </c>
      <c r="B427" s="142" t="str">
        <f>IF(F428&lt;&gt;G428,"2018 - kw",IF(H428&lt;&gt;I428,"2017 - kw",IF(J428&lt;&gt;K428,"2016 - kw","N/A")))</f>
        <v>N/A</v>
      </c>
      <c r="C427" s="151"/>
      <c r="D427" s="152" t="str">
        <f>D426 &amp; "kW"</f>
        <v>kW</v>
      </c>
      <c r="E427" s="153" t="s">
        <v>384</v>
      </c>
      <c r="F427" s="141"/>
      <c r="G427" s="141"/>
      <c r="H427" s="141"/>
      <c r="I427" s="141"/>
      <c r="J427" s="141"/>
      <c r="K427" s="141"/>
      <c r="L427" s="141"/>
      <c r="M427" s="141"/>
      <c r="N427" s="141"/>
      <c r="O427" s="141"/>
      <c r="P427" s="142"/>
      <c r="Q427" s="142"/>
      <c r="R427" s="142"/>
      <c r="S427" s="142"/>
      <c r="T427" s="142"/>
      <c r="U427" s="142"/>
      <c r="V427" s="142"/>
      <c r="Z427" s="143"/>
      <c r="AA427" s="143" t="str">
        <f>IF(AND(F428=G428,H428=I428,F428="A"),"2016 - kw","")</f>
        <v/>
      </c>
      <c r="AB427" s="143" t="str">
        <f>IF(OR(B427="2017 - kw",B427="2018 - kw"),"2016 - kw","")</f>
        <v/>
      </c>
      <c r="AC427" s="143"/>
      <c r="AD427" s="143"/>
      <c r="AE427" s="143"/>
    </row>
    <row r="428" spans="1:31" ht="14.65" hidden="1">
      <c r="A428" s="142"/>
      <c r="B428" s="142"/>
      <c r="C428" s="154"/>
      <c r="D428" s="155"/>
      <c r="E428" s="156" t="s">
        <v>385</v>
      </c>
      <c r="F428" s="138"/>
      <c r="G428" s="138"/>
      <c r="H428" s="138"/>
      <c r="I428" s="138"/>
      <c r="J428" s="138"/>
      <c r="K428" s="138"/>
      <c r="L428" s="138"/>
      <c r="M428" s="138"/>
      <c r="N428" s="138"/>
      <c r="O428" s="138"/>
      <c r="P428" s="142"/>
      <c r="Q428" s="142"/>
      <c r="R428" s="142"/>
      <c r="S428" s="142"/>
      <c r="T428" s="142"/>
      <c r="U428" s="142"/>
      <c r="V428" s="142"/>
      <c r="Z428" s="143"/>
      <c r="AA428" s="143"/>
      <c r="AB428" s="143"/>
      <c r="AC428" s="143"/>
      <c r="AD428" s="143"/>
      <c r="AE428" s="143"/>
    </row>
    <row r="429" spans="1:31" ht="14.65" hidden="1">
      <c r="A429" s="142" t="str">
        <f>IF(AND(F431=G431,H431=I431,J431=K431,F431="A"),"2016 - kwh",IF(AND(F431=G431,H431=I431,J431&lt;&gt;K431,F431="A"),"2017 - kwh",IF(AND(F431=G431,H431&lt;&gt;I431,F431="A"),"2018 - kwh","N/A")))</f>
        <v>N/A</v>
      </c>
      <c r="B429" s="142" t="str">
        <f>IF(F431&lt;&gt;G431,"2018 - kwh",IF(H431&lt;&gt;I431,"2017 - kwh",IF(J431&lt;&gt;K431,"2016 - kwh","N/A")))</f>
        <v>N/A</v>
      </c>
      <c r="C429" s="148" t="s">
        <v>518</v>
      </c>
      <c r="D429" s="149"/>
      <c r="E429" s="150" t="s">
        <v>328</v>
      </c>
      <c r="F429" s="141"/>
      <c r="G429" s="141"/>
      <c r="H429" s="141"/>
      <c r="I429" s="141"/>
      <c r="J429" s="141"/>
      <c r="K429" s="141"/>
      <c r="L429" s="141"/>
      <c r="M429" s="141"/>
      <c r="N429" s="141"/>
      <c r="O429" s="141"/>
      <c r="P429" s="142"/>
      <c r="Q429" s="142"/>
      <c r="R429" s="142"/>
      <c r="S429" s="142"/>
      <c r="T429" s="142"/>
      <c r="U429" s="142"/>
      <c r="V429" s="142"/>
      <c r="Z429" s="143"/>
      <c r="AA429" s="143" t="str">
        <f>IF(AND(F431=G431,H431=I431,F431="A"),"2016 - kwh","")</f>
        <v/>
      </c>
      <c r="AB429" s="143" t="str">
        <f>IF(OR(B429="2017 - kwh",B429="2018 - kwh"),"2016 - kwh","")</f>
        <v/>
      </c>
      <c r="AC429" s="143"/>
      <c r="AD429" s="143"/>
      <c r="AE429" s="143"/>
    </row>
    <row r="430" spans="1:31" ht="14.65" hidden="1">
      <c r="A430" s="142" t="str">
        <f>IF(AND(F431=G431,H431=I431,J431=K431,F431="A"),"2016 - kw",IF(AND(F431=G431,H431=I431,J431&lt;&gt;K431,F431="A"),"2017 - kw",IF(AND(F431=G431,H431&lt;&gt;I431,F431="A"),"2018 - kw","N/A")))</f>
        <v>N/A</v>
      </c>
      <c r="B430" s="142" t="str">
        <f>IF(F431&lt;&gt;G431,"2018 - kw",IF(H431&lt;&gt;I431,"2017 - kw",IF(J431&lt;&gt;K431,"2016 - kw","N/A")))</f>
        <v>N/A</v>
      </c>
      <c r="C430" s="151"/>
      <c r="D430" s="152" t="str">
        <f>D429 &amp; "kW"</f>
        <v>kW</v>
      </c>
      <c r="E430" s="153" t="s">
        <v>384</v>
      </c>
      <c r="F430" s="141"/>
      <c r="G430" s="141"/>
      <c r="H430" s="141"/>
      <c r="I430" s="141"/>
      <c r="J430" s="141"/>
      <c r="K430" s="141"/>
      <c r="L430" s="141"/>
      <c r="M430" s="141"/>
      <c r="N430" s="141"/>
      <c r="O430" s="141"/>
      <c r="P430" s="142"/>
      <c r="Q430" s="142"/>
      <c r="R430" s="142"/>
      <c r="S430" s="142"/>
      <c r="T430" s="142"/>
      <c r="U430" s="142"/>
      <c r="V430" s="142"/>
      <c r="Z430" s="143"/>
      <c r="AA430" s="143" t="str">
        <f>IF(AND(F431=G431,H431=I431,F431="A"),"2016 - kw","")</f>
        <v/>
      </c>
      <c r="AB430" s="143" t="str">
        <f>IF(OR(B430="2017 - kw",B430="2018 - kw"),"2016 - kw","")</f>
        <v/>
      </c>
      <c r="AC430" s="143"/>
      <c r="AD430" s="143"/>
      <c r="AE430" s="143"/>
    </row>
    <row r="431" spans="1:31" ht="14.65" hidden="1">
      <c r="A431" s="142"/>
      <c r="B431" s="142"/>
      <c r="C431" s="154"/>
      <c r="D431" s="157"/>
      <c r="E431" s="156" t="s">
        <v>385</v>
      </c>
      <c r="F431" s="138"/>
      <c r="G431" s="138"/>
      <c r="H431" s="138"/>
      <c r="I431" s="138"/>
      <c r="J431" s="138"/>
      <c r="K431" s="138"/>
      <c r="L431" s="138"/>
      <c r="M431" s="138"/>
      <c r="N431" s="138"/>
      <c r="O431" s="138"/>
      <c r="P431" s="142"/>
      <c r="Q431" s="142"/>
      <c r="R431" s="142"/>
      <c r="S431" s="142"/>
      <c r="T431" s="142"/>
      <c r="U431" s="142"/>
      <c r="V431" s="142"/>
      <c r="Z431" s="143"/>
      <c r="AA431" s="143"/>
      <c r="AB431" s="143"/>
      <c r="AC431" s="143"/>
      <c r="AD431" s="143"/>
      <c r="AE431" s="143"/>
    </row>
    <row r="432" spans="1:31" ht="14.65" hidden="1">
      <c r="A432" s="142" t="str">
        <f>IF(AND(F434=G434,H434=I434,J434=K434,F434="A"),"2016 - kwh",IF(AND(F434=G434,H434=I434,J434&lt;&gt;K434,F434="A"),"2017 - kwh",IF(AND(F434=G434,H434&lt;&gt;I434,F434="A"),"2018 - kwh","N/A")))</f>
        <v>N/A</v>
      </c>
      <c r="B432" s="142" t="str">
        <f>IF(F434&lt;&gt;G434,"2018 - kwh",IF(H434&lt;&gt;I434,"2017 - kwh",IF(J434&lt;&gt;K434,"2016 - kwh","N/A")))</f>
        <v>N/A</v>
      </c>
      <c r="C432" s="148" t="s">
        <v>519</v>
      </c>
      <c r="D432" s="149"/>
      <c r="E432" s="150" t="s">
        <v>328</v>
      </c>
      <c r="F432" s="141"/>
      <c r="G432" s="141"/>
      <c r="H432" s="141"/>
      <c r="I432" s="141"/>
      <c r="J432" s="141"/>
      <c r="K432" s="141"/>
      <c r="L432" s="141"/>
      <c r="M432" s="141"/>
      <c r="N432" s="141"/>
      <c r="O432" s="141"/>
      <c r="P432" s="142"/>
      <c r="Q432" s="142"/>
      <c r="R432" s="142"/>
      <c r="S432" s="142"/>
      <c r="T432" s="142"/>
      <c r="U432" s="142"/>
      <c r="V432" s="142"/>
      <c r="Z432" s="143"/>
      <c r="AA432" s="143" t="str">
        <f>IF(AND(F434=G434,H434=I434,F434="A"),"2016 - kwh","")</f>
        <v/>
      </c>
      <c r="AB432" s="143" t="str">
        <f>IF(OR(B432="2017 - kwh",B432="2018 - kwh"),"2016 - kwh","")</f>
        <v/>
      </c>
      <c r="AC432" s="143"/>
      <c r="AD432" s="143"/>
      <c r="AE432" s="143"/>
    </row>
    <row r="433" spans="1:31" ht="14.65" hidden="1">
      <c r="A433" s="142" t="str">
        <f>IF(AND(F434=G434,H434=I434,J434=K434,F434="A"),"2016 - kw",IF(AND(F434=G434,H434=I434,J434&lt;&gt;K434,F434="A"),"2017 - kw",IF(AND(F434=G434,H434&lt;&gt;I434,F434="A"),"2018 - kw","N/A")))</f>
        <v>N/A</v>
      </c>
      <c r="B433" s="142" t="str">
        <f>IF(F434&lt;&gt;G434,"2018 - kw",IF(H434&lt;&gt;I434,"2017 - kw",IF(J434&lt;&gt;K434,"2016 - kw","N/A")))</f>
        <v>N/A</v>
      </c>
      <c r="C433" s="151"/>
      <c r="D433" s="152" t="str">
        <f>D432 &amp; "kW"</f>
        <v>kW</v>
      </c>
      <c r="E433" s="153" t="s">
        <v>384</v>
      </c>
      <c r="F433" s="141"/>
      <c r="G433" s="141"/>
      <c r="H433" s="141"/>
      <c r="I433" s="141"/>
      <c r="J433" s="141"/>
      <c r="K433" s="141"/>
      <c r="L433" s="141"/>
      <c r="M433" s="141"/>
      <c r="N433" s="141"/>
      <c r="O433" s="141"/>
      <c r="P433" s="142"/>
      <c r="Q433" s="142"/>
      <c r="R433" s="142"/>
      <c r="S433" s="142"/>
      <c r="T433" s="142"/>
      <c r="U433" s="142"/>
      <c r="V433" s="142"/>
      <c r="Z433" s="143"/>
      <c r="AA433" s="143" t="str">
        <f>IF(AND(F434=G434,H434=I434,F434="A"),"2016 - kw","")</f>
        <v/>
      </c>
      <c r="AB433" s="143" t="str">
        <f>IF(OR(B433="2017 - kw",B433="2018 - kw"),"2016 - kw","")</f>
        <v/>
      </c>
      <c r="AC433" s="143"/>
      <c r="AD433" s="143"/>
      <c r="AE433" s="143"/>
    </row>
    <row r="434" spans="1:31" ht="14.65" hidden="1">
      <c r="A434" s="142"/>
      <c r="B434" s="142"/>
      <c r="C434" s="154"/>
      <c r="D434" s="155"/>
      <c r="E434" s="156" t="s">
        <v>385</v>
      </c>
      <c r="F434" s="138"/>
      <c r="G434" s="138"/>
      <c r="H434" s="138"/>
      <c r="I434" s="138"/>
      <c r="J434" s="138"/>
      <c r="K434" s="138"/>
      <c r="L434" s="138"/>
      <c r="M434" s="138"/>
      <c r="N434" s="138"/>
      <c r="O434" s="138"/>
      <c r="P434" s="142"/>
      <c r="Q434" s="142"/>
      <c r="R434" s="142"/>
      <c r="S434" s="142"/>
      <c r="T434" s="142"/>
      <c r="U434" s="142"/>
      <c r="V434" s="142"/>
      <c r="Z434" s="143"/>
      <c r="AA434" s="143"/>
      <c r="AB434" s="143"/>
      <c r="AC434" s="143"/>
      <c r="AD434" s="143"/>
      <c r="AE434" s="143"/>
    </row>
    <row r="435" spans="1:31" ht="14.65" hidden="1">
      <c r="A435" s="142" t="str">
        <f>IF(AND(F437=G437,H437=I437,J437=K437,F437="A"),"2016 - kwh",IF(AND(F437=G437,H437=I437,J437&lt;&gt;K437,F437="A"),"2017 - kwh",IF(AND(F437=G437,H437&lt;&gt;I437,F437="A"),"2018 - kwh","N/A")))</f>
        <v>N/A</v>
      </c>
      <c r="B435" s="142" t="str">
        <f>IF(F437&lt;&gt;G437,"2018 - kwh",IF(H437&lt;&gt;I437,"2017 - kwh",IF(J437&lt;&gt;K437,"2016 - kwh","N/A")))</f>
        <v>N/A</v>
      </c>
      <c r="C435" s="148" t="s">
        <v>520</v>
      </c>
      <c r="D435" s="149"/>
      <c r="E435" s="150" t="s">
        <v>328</v>
      </c>
      <c r="F435" s="141"/>
      <c r="G435" s="141"/>
      <c r="H435" s="141"/>
      <c r="I435" s="141"/>
      <c r="J435" s="141"/>
      <c r="K435" s="141"/>
      <c r="L435" s="141"/>
      <c r="M435" s="141"/>
      <c r="N435" s="141"/>
      <c r="O435" s="141"/>
      <c r="P435" s="142"/>
      <c r="Q435" s="142"/>
      <c r="R435" s="142"/>
      <c r="S435" s="142"/>
      <c r="T435" s="142"/>
      <c r="U435" s="142"/>
      <c r="V435" s="142"/>
      <c r="Z435" s="143"/>
      <c r="AA435" s="143" t="str">
        <f>IF(AND(F437=G437,H437=I437,F437="A"),"2016 - kwh","")</f>
        <v/>
      </c>
      <c r="AB435" s="143" t="str">
        <f>IF(OR(B435="2017 - kwh",B435="2018 - kwh"),"2016 - kwh","")</f>
        <v/>
      </c>
      <c r="AC435" s="143"/>
      <c r="AD435" s="143"/>
      <c r="AE435" s="143"/>
    </row>
    <row r="436" spans="1:31" ht="14.65" hidden="1">
      <c r="A436" s="142" t="str">
        <f>IF(AND(F437=G437,H437=I437,J437=K437,F437="A"),"2016 - kw",IF(AND(F437=G437,H437=I437,J437&lt;&gt;K437,F437="A"),"2017 - kw",IF(AND(F437=G437,H437&lt;&gt;I437,F437="A"),"2018 - kw","N/A")))</f>
        <v>N/A</v>
      </c>
      <c r="B436" s="142" t="str">
        <f>IF(F437&lt;&gt;G437,"2018 - kw",IF(H437&lt;&gt;I437,"2017 - kw",IF(J437&lt;&gt;K437,"2016 - kw","N/A")))</f>
        <v>N/A</v>
      </c>
      <c r="C436" s="151"/>
      <c r="D436" s="152" t="str">
        <f>D435 &amp; "kW"</f>
        <v>kW</v>
      </c>
      <c r="E436" s="153" t="s">
        <v>384</v>
      </c>
      <c r="F436" s="141"/>
      <c r="G436" s="141"/>
      <c r="H436" s="141"/>
      <c r="I436" s="141"/>
      <c r="J436" s="141"/>
      <c r="K436" s="141"/>
      <c r="L436" s="141"/>
      <c r="M436" s="141"/>
      <c r="N436" s="141"/>
      <c r="O436" s="141"/>
      <c r="P436" s="142"/>
      <c r="Q436" s="142"/>
      <c r="R436" s="142"/>
      <c r="S436" s="142"/>
      <c r="T436" s="142"/>
      <c r="U436" s="142"/>
      <c r="V436" s="142"/>
      <c r="Z436" s="143"/>
      <c r="AA436" s="143" t="str">
        <f>IF(AND(F437=G437,H437=I437,F437="A"),"2016 - kw","")</f>
        <v/>
      </c>
      <c r="AB436" s="143" t="str">
        <f>IF(OR(B436="2017 - kw",B436="2018 - kw"),"2016 - kw","")</f>
        <v/>
      </c>
      <c r="AC436" s="143"/>
      <c r="AD436" s="143"/>
      <c r="AE436" s="143"/>
    </row>
    <row r="437" spans="1:31" ht="14.65" hidden="1">
      <c r="A437" s="142"/>
      <c r="B437" s="142"/>
      <c r="C437" s="154"/>
      <c r="D437" s="155"/>
      <c r="E437" s="156" t="s">
        <v>385</v>
      </c>
      <c r="F437" s="138"/>
      <c r="G437" s="138"/>
      <c r="H437" s="138"/>
      <c r="I437" s="138"/>
      <c r="J437" s="138"/>
      <c r="K437" s="138"/>
      <c r="L437" s="138"/>
      <c r="M437" s="138"/>
      <c r="N437" s="138"/>
      <c r="O437" s="138"/>
      <c r="P437" s="142"/>
      <c r="Q437" s="142"/>
      <c r="R437" s="142"/>
      <c r="S437" s="142"/>
      <c r="T437" s="142"/>
      <c r="U437" s="142"/>
      <c r="V437" s="142"/>
      <c r="Z437" s="143"/>
      <c r="AA437" s="143"/>
      <c r="AB437" s="143"/>
      <c r="AC437" s="143"/>
      <c r="AD437" s="143"/>
      <c r="AE437" s="143"/>
    </row>
    <row r="438" spans="1:31" ht="14.65" hidden="1">
      <c r="A438" s="142" t="str">
        <f>IF(AND(F440=G440,H440=I440,J440=K440,F440="A"),"2016 - kwh",IF(AND(F440=G440,H440=I440,J440&lt;&gt;K440,F440="A"),"2017 - kwh",IF(AND(F440=G440,H440&lt;&gt;I440,F440="A"),"2018 - kwh","N/A")))</f>
        <v>N/A</v>
      </c>
      <c r="B438" s="142" t="str">
        <f>IF(F440&lt;&gt;G440,"2018 - kwh",IF(H440&lt;&gt;I440,"2017 - kwh",IF(J440&lt;&gt;K440,"2016 - kwh","N/A")))</f>
        <v>N/A</v>
      </c>
      <c r="C438" s="148" t="s">
        <v>521</v>
      </c>
      <c r="D438" s="149"/>
      <c r="E438" s="150" t="s">
        <v>328</v>
      </c>
      <c r="F438" s="141"/>
      <c r="G438" s="141"/>
      <c r="H438" s="141"/>
      <c r="I438" s="141"/>
      <c r="J438" s="141"/>
      <c r="K438" s="141"/>
      <c r="L438" s="141"/>
      <c r="M438" s="141"/>
      <c r="N438" s="141"/>
      <c r="O438" s="141"/>
      <c r="P438" s="142"/>
      <c r="Q438" s="142"/>
      <c r="R438" s="142"/>
      <c r="S438" s="142"/>
      <c r="T438" s="142"/>
      <c r="U438" s="142"/>
      <c r="V438" s="142"/>
      <c r="Z438" s="143"/>
      <c r="AA438" s="143" t="str">
        <f>IF(AND(F440=G440,H440=I440,F440="A"),"2016 - kwh","")</f>
        <v/>
      </c>
      <c r="AB438" s="143" t="str">
        <f>IF(OR(B438="2017 - kwh",B438="2018 - kwh"),"2016 - kwh","")</f>
        <v/>
      </c>
      <c r="AC438" s="143"/>
      <c r="AD438" s="143"/>
      <c r="AE438" s="143"/>
    </row>
    <row r="439" spans="1:31" ht="14.65" hidden="1">
      <c r="A439" s="142" t="str">
        <f>IF(AND(F440=G440,H440=I440,J440=K440,F440="A"),"2016 - kw",IF(AND(F440=G440,H440=I440,J440&lt;&gt;K440,F440="A"),"2017 - kw",IF(AND(F440=G440,H440&lt;&gt;I440,F440="A"),"2018 - kw","N/A")))</f>
        <v>N/A</v>
      </c>
      <c r="B439" s="142" t="str">
        <f>IF(F440&lt;&gt;G440,"2018 - kw",IF(H440&lt;&gt;I440,"2017 - kw",IF(J440&lt;&gt;K440,"2016 - kw","N/A")))</f>
        <v>N/A</v>
      </c>
      <c r="C439" s="151"/>
      <c r="D439" s="152" t="str">
        <f>D438 &amp; "kW"</f>
        <v>kW</v>
      </c>
      <c r="E439" s="153" t="s">
        <v>384</v>
      </c>
      <c r="F439" s="141"/>
      <c r="G439" s="141"/>
      <c r="H439" s="141"/>
      <c r="I439" s="141"/>
      <c r="J439" s="141"/>
      <c r="K439" s="141"/>
      <c r="L439" s="141"/>
      <c r="M439" s="141"/>
      <c r="N439" s="141"/>
      <c r="O439" s="141"/>
      <c r="P439" s="142"/>
      <c r="Q439" s="142"/>
      <c r="R439" s="142"/>
      <c r="S439" s="142"/>
      <c r="T439" s="142"/>
      <c r="U439" s="142"/>
      <c r="V439" s="142"/>
      <c r="Z439" s="143"/>
      <c r="AA439" s="143" t="str">
        <f>IF(AND(F440=G440,H440=I440,F440="A"),"2016 - kw","")</f>
        <v/>
      </c>
      <c r="AB439" s="143" t="str">
        <f>IF(OR(B439="2017 - kw",B439="2018 - kw"),"2016 - kw","")</f>
        <v/>
      </c>
      <c r="AC439" s="143"/>
      <c r="AD439" s="143"/>
      <c r="AE439" s="143"/>
    </row>
    <row r="440" spans="1:31" ht="14.65" hidden="1">
      <c r="A440" s="142"/>
      <c r="B440" s="142"/>
      <c r="C440" s="154"/>
      <c r="D440" s="155"/>
      <c r="E440" s="156" t="s">
        <v>385</v>
      </c>
      <c r="F440" s="138"/>
      <c r="G440" s="138"/>
      <c r="H440" s="138"/>
      <c r="I440" s="138"/>
      <c r="J440" s="138"/>
      <c r="K440" s="138"/>
      <c r="L440" s="138"/>
      <c r="M440" s="138"/>
      <c r="N440" s="138"/>
      <c r="O440" s="138"/>
      <c r="P440" s="142"/>
      <c r="Q440" s="142"/>
      <c r="R440" s="142"/>
      <c r="S440" s="142"/>
      <c r="T440" s="142"/>
      <c r="U440" s="142"/>
      <c r="V440" s="142"/>
      <c r="Z440" s="143"/>
      <c r="AA440" s="143"/>
      <c r="AB440" s="143"/>
      <c r="AC440" s="143"/>
      <c r="AD440" s="143"/>
      <c r="AE440" s="143"/>
    </row>
    <row r="441" spans="1:31" ht="14.65" hidden="1">
      <c r="A441" s="142" t="str">
        <f>IF(AND(F443=G443,H443=I443,J443=K443,F443="A"),"2016 - kwh",IF(AND(F443=G443,H443=I443,J443&lt;&gt;K443,F443="A"),"2017 - kwh",IF(AND(F443=G443,H443&lt;&gt;I443,F443="A"),"2018 - kwh","N/A")))</f>
        <v>N/A</v>
      </c>
      <c r="B441" s="142" t="str">
        <f>IF(F443&lt;&gt;G443,"2018 - kwh",IF(H443&lt;&gt;I443,"2017 - kwh",IF(J443&lt;&gt;K443,"2016 - kwh","N/A")))</f>
        <v>N/A</v>
      </c>
      <c r="C441" s="148" t="s">
        <v>522</v>
      </c>
      <c r="D441" s="149"/>
      <c r="E441" s="150" t="s">
        <v>328</v>
      </c>
      <c r="F441" s="141"/>
      <c r="G441" s="141"/>
      <c r="H441" s="141"/>
      <c r="I441" s="141"/>
      <c r="J441" s="141"/>
      <c r="K441" s="141"/>
      <c r="L441" s="141"/>
      <c r="M441" s="141"/>
      <c r="N441" s="141"/>
      <c r="O441" s="141"/>
      <c r="P441" s="142"/>
      <c r="Q441" s="142"/>
      <c r="R441" s="142"/>
      <c r="S441" s="142"/>
      <c r="T441" s="142"/>
      <c r="U441" s="142"/>
      <c r="V441" s="142"/>
      <c r="Z441" s="143"/>
      <c r="AA441" s="143" t="str">
        <f>IF(AND(F443=G443,H443=I443,F443="A"),"2016 - kwh","")</f>
        <v/>
      </c>
      <c r="AB441" s="143" t="str">
        <f>IF(OR(B441="2017 - kwh",B441="2018 - kwh"),"2016 - kwh","")</f>
        <v/>
      </c>
      <c r="AC441" s="143"/>
      <c r="AD441" s="143"/>
      <c r="AE441" s="143"/>
    </row>
    <row r="442" spans="1:31" ht="14.65" hidden="1">
      <c r="A442" s="142" t="str">
        <f>IF(AND(F443=G443,H443=I443,J443=K443,F443="A"),"2016 - kw",IF(AND(F443=G443,H443=I443,J443&lt;&gt;K443,F443="A"),"2017 - kw",IF(AND(F443=G443,H443&lt;&gt;I443,F443="A"),"2018 - kw","N/A")))</f>
        <v>N/A</v>
      </c>
      <c r="B442" s="142" t="str">
        <f>IF(F443&lt;&gt;G443,"2018 - kw",IF(H443&lt;&gt;I443,"2017 - kw",IF(J443&lt;&gt;K443,"2016 - kw","N/A")))</f>
        <v>N/A</v>
      </c>
      <c r="C442" s="151"/>
      <c r="D442" s="152" t="str">
        <f>D441 &amp; "kW"</f>
        <v>kW</v>
      </c>
      <c r="E442" s="153" t="s">
        <v>384</v>
      </c>
      <c r="F442" s="141"/>
      <c r="G442" s="141"/>
      <c r="H442" s="141"/>
      <c r="I442" s="141"/>
      <c r="J442" s="141"/>
      <c r="K442" s="141"/>
      <c r="L442" s="141"/>
      <c r="M442" s="141"/>
      <c r="N442" s="141"/>
      <c r="O442" s="141"/>
      <c r="P442" s="142"/>
      <c r="Q442" s="142"/>
      <c r="R442" s="142"/>
      <c r="S442" s="142"/>
      <c r="T442" s="142"/>
      <c r="U442" s="142"/>
      <c r="V442" s="142"/>
      <c r="Z442" s="143"/>
      <c r="AA442" s="143" t="str">
        <f>IF(AND(F443=G443,H443=I443,F443="A"),"2016 - kw","")</f>
        <v/>
      </c>
      <c r="AB442" s="143" t="str">
        <f>IF(OR(B442="2017 - kw",B442="2018 - kw"),"2016 - kw","")</f>
        <v/>
      </c>
      <c r="AC442" s="143"/>
      <c r="AD442" s="143"/>
      <c r="AE442" s="143"/>
    </row>
    <row r="443" spans="1:31" ht="14.65" hidden="1">
      <c r="A443" s="142"/>
      <c r="B443" s="142"/>
      <c r="C443" s="154"/>
      <c r="D443" s="155"/>
      <c r="E443" s="156" t="s">
        <v>385</v>
      </c>
      <c r="F443" s="138"/>
      <c r="G443" s="138"/>
      <c r="H443" s="138"/>
      <c r="I443" s="138"/>
      <c r="J443" s="138"/>
      <c r="K443" s="138"/>
      <c r="L443" s="138"/>
      <c r="M443" s="138"/>
      <c r="N443" s="138"/>
      <c r="O443" s="138"/>
      <c r="P443" s="142"/>
      <c r="Q443" s="142"/>
      <c r="R443" s="142"/>
      <c r="S443" s="142"/>
      <c r="T443" s="142"/>
      <c r="U443" s="142"/>
      <c r="V443" s="142"/>
      <c r="Z443" s="143"/>
      <c r="AA443" s="143"/>
      <c r="AB443" s="143"/>
      <c r="AC443" s="143"/>
      <c r="AD443" s="143"/>
      <c r="AE443" s="143"/>
    </row>
    <row r="444" spans="1:31" ht="14.65" hidden="1">
      <c r="A444" s="142" t="str">
        <f>IF(AND(F446=G446,H446=I446,J446=K446,F446="A"),"2016 - kwh",IF(AND(F446=G446,H446=I446,J446&lt;&gt;K446,F446="A"),"2017 - kwh",IF(AND(F446=G446,H446&lt;&gt;I446,F446="A"),"2018 - kwh","N/A")))</f>
        <v>N/A</v>
      </c>
      <c r="B444" s="142" t="str">
        <f>IF(F446&lt;&gt;G446,"2018 - kwh",IF(H446&lt;&gt;I446,"2017 - kwh",IF(J446&lt;&gt;K446,"2016 - kwh","N/A")))</f>
        <v>N/A</v>
      </c>
      <c r="C444" s="148" t="s">
        <v>523</v>
      </c>
      <c r="D444" s="149"/>
      <c r="E444" s="150" t="s">
        <v>328</v>
      </c>
      <c r="F444" s="141"/>
      <c r="G444" s="141"/>
      <c r="H444" s="141"/>
      <c r="I444" s="141"/>
      <c r="J444" s="141"/>
      <c r="K444" s="141"/>
      <c r="L444" s="141"/>
      <c r="M444" s="141"/>
      <c r="N444" s="141"/>
      <c r="O444" s="141"/>
      <c r="P444" s="142"/>
      <c r="Q444" s="142"/>
      <c r="R444" s="142"/>
      <c r="S444" s="142"/>
      <c r="T444" s="142"/>
      <c r="U444" s="142"/>
      <c r="V444" s="142"/>
      <c r="Z444" s="143"/>
      <c r="AA444" s="143" t="str">
        <f>IF(AND(F446=G446,H446=I446,F446="A"),"2016 - kwh","")</f>
        <v/>
      </c>
      <c r="AB444" s="143" t="str">
        <f>IF(OR(B444="2017 - kwh",B444="2018 - kwh"),"2016 - kwh","")</f>
        <v/>
      </c>
      <c r="AC444" s="143"/>
      <c r="AD444" s="143"/>
      <c r="AE444" s="143"/>
    </row>
    <row r="445" spans="1:31" ht="14.65" hidden="1">
      <c r="A445" s="142" t="str">
        <f>IF(AND(F446=G446,H446=I446,J446=K446,F446="A"),"2016 - kw",IF(AND(F446=G446,H446=I446,J446&lt;&gt;K446,F446="A"),"2017 - kw",IF(AND(F446=G446,H446&lt;&gt;I446,F446="A"),"2018 - kw","N/A")))</f>
        <v>N/A</v>
      </c>
      <c r="B445" s="142" t="str">
        <f>IF(F446&lt;&gt;G446,"2018 - kw",IF(H446&lt;&gt;I446,"2017 - kw",IF(J446&lt;&gt;K446,"2016 - kw","N/A")))</f>
        <v>N/A</v>
      </c>
      <c r="C445" s="151"/>
      <c r="D445" s="152" t="str">
        <f>D444 &amp; "kW"</f>
        <v>kW</v>
      </c>
      <c r="E445" s="153" t="s">
        <v>384</v>
      </c>
      <c r="F445" s="141"/>
      <c r="G445" s="141"/>
      <c r="H445" s="141"/>
      <c r="I445" s="141"/>
      <c r="J445" s="141"/>
      <c r="K445" s="141"/>
      <c r="L445" s="141"/>
      <c r="M445" s="141"/>
      <c r="N445" s="141"/>
      <c r="O445" s="141"/>
      <c r="P445" s="142"/>
      <c r="Q445" s="142"/>
      <c r="R445" s="142"/>
      <c r="S445" s="142"/>
      <c r="T445" s="142"/>
      <c r="U445" s="142"/>
      <c r="V445" s="142"/>
      <c r="Z445" s="143"/>
      <c r="AA445" s="143" t="str">
        <f>IF(AND(F446=G446,H446=I446,F446="A"),"2016 - kw","")</f>
        <v/>
      </c>
      <c r="AB445" s="143" t="str">
        <f>IF(OR(B445="2017 - kw",B445="2018 - kw"),"2016 - kw","")</f>
        <v/>
      </c>
      <c r="AC445" s="143"/>
      <c r="AD445" s="143"/>
      <c r="AE445" s="143"/>
    </row>
    <row r="446" spans="1:31" ht="14.65" hidden="1">
      <c r="A446" s="142"/>
      <c r="B446" s="142"/>
      <c r="C446" s="154"/>
      <c r="D446" s="155"/>
      <c r="E446" s="156" t="s">
        <v>385</v>
      </c>
      <c r="F446" s="138"/>
      <c r="G446" s="138"/>
      <c r="H446" s="138"/>
      <c r="I446" s="138"/>
      <c r="J446" s="138"/>
      <c r="K446" s="138"/>
      <c r="L446" s="138"/>
      <c r="M446" s="138"/>
      <c r="N446" s="138"/>
      <c r="O446" s="138"/>
      <c r="P446" s="142"/>
      <c r="Q446" s="142"/>
      <c r="R446" s="142"/>
      <c r="S446" s="142"/>
      <c r="T446" s="142"/>
      <c r="U446" s="142"/>
      <c r="V446" s="142"/>
      <c r="Z446" s="143"/>
      <c r="AA446" s="143"/>
      <c r="AB446" s="143"/>
      <c r="AC446" s="143"/>
      <c r="AD446" s="143"/>
      <c r="AE446" s="143"/>
    </row>
    <row r="447" spans="1:31" ht="14.65" hidden="1">
      <c r="A447" s="142" t="str">
        <f>IF(AND(F449=G449,H449=I449,J449=K449,F449="A"),"2016 - kwh",IF(AND(F449=G449,H449=I449,J449&lt;&gt;K449,F449="A"),"2017 - kwh",IF(AND(F449=G449,H449&lt;&gt;I449,F449="A"),"2018 - kwh","N/A")))</f>
        <v>N/A</v>
      </c>
      <c r="B447" s="142" t="str">
        <f>IF(F449&lt;&gt;G449,"2018 - kwh",IF(H449&lt;&gt;I449,"2017 - kwh",IF(J449&lt;&gt;K449,"2016 - kwh","N/A")))</f>
        <v>N/A</v>
      </c>
      <c r="C447" s="148" t="s">
        <v>524</v>
      </c>
      <c r="D447" s="149"/>
      <c r="E447" s="150" t="s">
        <v>328</v>
      </c>
      <c r="F447" s="141"/>
      <c r="G447" s="141"/>
      <c r="H447" s="141"/>
      <c r="I447" s="141"/>
      <c r="J447" s="141"/>
      <c r="K447" s="141"/>
      <c r="L447" s="141"/>
      <c r="M447" s="141"/>
      <c r="N447" s="141"/>
      <c r="O447" s="141"/>
      <c r="P447" s="142"/>
      <c r="Q447" s="142"/>
      <c r="R447" s="142"/>
      <c r="S447" s="142"/>
      <c r="T447" s="142"/>
      <c r="U447" s="142"/>
      <c r="V447" s="142"/>
      <c r="Z447" s="143"/>
      <c r="AA447" s="143" t="str">
        <f>IF(AND(F449=G449,H449=I449,F449="A"),"2016 - kwh","")</f>
        <v/>
      </c>
      <c r="AB447" s="143" t="str">
        <f>IF(OR(B447="2017 - kwh",B447="2018 - kwh"),"2016 - kwh","")</f>
        <v/>
      </c>
      <c r="AC447" s="143"/>
      <c r="AD447" s="143"/>
      <c r="AE447" s="143"/>
    </row>
    <row r="448" spans="1:31" ht="14.65" hidden="1">
      <c r="A448" s="142" t="str">
        <f>IF(AND(F449=G449,H449=I449,J449=K449,F449="A"),"2016 - kw",IF(AND(F449=G449,H449=I449,J449&lt;&gt;K449,F449="A"),"2017 - kw",IF(AND(F449=G449,H449&lt;&gt;I449,F449="A"),"2018 - kw","N/A")))</f>
        <v>N/A</v>
      </c>
      <c r="B448" s="142" t="str">
        <f>IF(F449&lt;&gt;G449,"2018 - kw",IF(H449&lt;&gt;I449,"2017 - kw",IF(J449&lt;&gt;K449,"2016 - kw","N/A")))</f>
        <v>N/A</v>
      </c>
      <c r="C448" s="151"/>
      <c r="D448" s="152" t="str">
        <f>D447 &amp; "kW"</f>
        <v>kW</v>
      </c>
      <c r="E448" s="153" t="s">
        <v>384</v>
      </c>
      <c r="F448" s="141"/>
      <c r="G448" s="141"/>
      <c r="H448" s="141"/>
      <c r="I448" s="141"/>
      <c r="J448" s="141"/>
      <c r="K448" s="141"/>
      <c r="L448" s="141"/>
      <c r="M448" s="141"/>
      <c r="N448" s="141"/>
      <c r="O448" s="141"/>
      <c r="P448" s="142"/>
      <c r="Q448" s="142"/>
      <c r="R448" s="142"/>
      <c r="S448" s="142"/>
      <c r="T448" s="142"/>
      <c r="U448" s="142"/>
      <c r="V448" s="142"/>
      <c r="Z448" s="143"/>
      <c r="AA448" s="143" t="str">
        <f>IF(AND(F449=G449,H449=I449,F449="A"),"2016 - kw","")</f>
        <v/>
      </c>
      <c r="AB448" s="143" t="str">
        <f>IF(OR(B448="2017 - kw",B448="2018 - kw"),"2016 - kw","")</f>
        <v/>
      </c>
      <c r="AC448" s="143"/>
      <c r="AD448" s="143"/>
      <c r="AE448" s="143"/>
    </row>
    <row r="449" spans="1:31" ht="14.65" hidden="1">
      <c r="A449" s="142"/>
      <c r="B449" s="142"/>
      <c r="C449" s="154"/>
      <c r="D449" s="155"/>
      <c r="E449" s="156" t="s">
        <v>385</v>
      </c>
      <c r="F449" s="138"/>
      <c r="G449" s="138"/>
      <c r="H449" s="138"/>
      <c r="I449" s="138"/>
      <c r="J449" s="138"/>
      <c r="K449" s="138"/>
      <c r="L449" s="138"/>
      <c r="M449" s="138"/>
      <c r="N449" s="138"/>
      <c r="O449" s="138"/>
      <c r="P449" s="142"/>
      <c r="Q449" s="142"/>
      <c r="R449" s="142"/>
      <c r="S449" s="142"/>
      <c r="T449" s="142"/>
      <c r="U449" s="142"/>
      <c r="V449" s="142"/>
      <c r="Z449" s="143"/>
      <c r="AA449" s="143"/>
      <c r="AB449" s="143"/>
      <c r="AC449" s="143"/>
      <c r="AD449" s="143"/>
      <c r="AE449" s="143"/>
    </row>
    <row r="450" spans="1:31" ht="14.65" hidden="1">
      <c r="A450" s="142" t="str">
        <f>IF(AND(F452=G452,H452=I452,J452=K452,F452="A"),"2016 - kwh",IF(AND(F452=G452,H452=I452,J452&lt;&gt;K452,F452="A"),"2017 - kwh",IF(AND(F452=G452,H452&lt;&gt;I452,F452="A"),"2018 - kwh","N/A")))</f>
        <v>N/A</v>
      </c>
      <c r="B450" s="142" t="str">
        <f>IF(F452&lt;&gt;G452,"2018 - kwh",IF(H452&lt;&gt;I452,"2017 - kwh",IF(J452&lt;&gt;K452,"2016 - kwh","N/A")))</f>
        <v>N/A</v>
      </c>
      <c r="C450" s="148" t="s">
        <v>525</v>
      </c>
      <c r="D450" s="149"/>
      <c r="E450" s="150" t="s">
        <v>328</v>
      </c>
      <c r="F450" s="141"/>
      <c r="G450" s="141"/>
      <c r="H450" s="141"/>
      <c r="I450" s="141"/>
      <c r="J450" s="141"/>
      <c r="K450" s="141"/>
      <c r="L450" s="141"/>
      <c r="M450" s="141"/>
      <c r="N450" s="141"/>
      <c r="O450" s="141"/>
      <c r="P450" s="142"/>
      <c r="Q450" s="142"/>
      <c r="R450" s="142"/>
      <c r="S450" s="142"/>
      <c r="T450" s="142"/>
      <c r="U450" s="142"/>
      <c r="V450" s="142"/>
      <c r="Z450" s="143"/>
      <c r="AA450" s="143" t="str">
        <f>IF(AND(F452=G452,H452=I452,F452="A"),"2016 - kwh","")</f>
        <v/>
      </c>
      <c r="AB450" s="143" t="str">
        <f>IF(OR(B450="2017 - kwh",B450="2018 - kwh"),"2016 - kwh","")</f>
        <v/>
      </c>
      <c r="AC450" s="143"/>
      <c r="AD450" s="143"/>
      <c r="AE450" s="143"/>
    </row>
    <row r="451" spans="1:31" ht="14.65" hidden="1">
      <c r="A451" s="142" t="str">
        <f>IF(AND(F452=G452,H452=I452,J452=K452,F452="A"),"2016 - kw",IF(AND(F452=G452,H452=I452,J452&lt;&gt;K452,F452="A"),"2017 - kw",IF(AND(F452=G452,H452&lt;&gt;I452,F452="A"),"2018 - kw","N/A")))</f>
        <v>N/A</v>
      </c>
      <c r="B451" s="142" t="str">
        <f>IF(F452&lt;&gt;G452,"2018 - kw",IF(H452&lt;&gt;I452,"2017 - kw",IF(J452&lt;&gt;K452,"2016 - kw","N/A")))</f>
        <v>N/A</v>
      </c>
      <c r="C451" s="151"/>
      <c r="D451" s="152" t="str">
        <f>D450 &amp; "kW"</f>
        <v>kW</v>
      </c>
      <c r="E451" s="153" t="s">
        <v>384</v>
      </c>
      <c r="F451" s="141"/>
      <c r="G451" s="141"/>
      <c r="H451" s="141"/>
      <c r="I451" s="141"/>
      <c r="J451" s="141"/>
      <c r="K451" s="141"/>
      <c r="L451" s="141"/>
      <c r="M451" s="141"/>
      <c r="N451" s="141"/>
      <c r="O451" s="141"/>
      <c r="P451" s="142"/>
      <c r="Q451" s="142"/>
      <c r="R451" s="142"/>
      <c r="S451" s="142"/>
      <c r="T451" s="142"/>
      <c r="U451" s="142"/>
      <c r="V451" s="142"/>
      <c r="Z451" s="143"/>
      <c r="AA451" s="143" t="str">
        <f>IF(AND(F452=G452,H452=I452,F452="A"),"2016 - kw","")</f>
        <v/>
      </c>
      <c r="AB451" s="143" t="str">
        <f>IF(OR(B451="2017 - kw",B451="2018 - kw"),"2016 - kw","")</f>
        <v/>
      </c>
      <c r="AC451" s="143"/>
      <c r="AD451" s="143"/>
      <c r="AE451" s="143"/>
    </row>
    <row r="452" spans="1:31" ht="14.65" hidden="1">
      <c r="A452" s="142"/>
      <c r="B452" s="142"/>
      <c r="C452" s="154"/>
      <c r="D452" s="155"/>
      <c r="E452" s="156" t="s">
        <v>385</v>
      </c>
      <c r="F452" s="138"/>
      <c r="G452" s="138"/>
      <c r="H452" s="138"/>
      <c r="I452" s="138"/>
      <c r="J452" s="138"/>
      <c r="K452" s="138"/>
      <c r="L452" s="138"/>
      <c r="M452" s="138"/>
      <c r="N452" s="138"/>
      <c r="O452" s="138"/>
      <c r="P452" s="142"/>
      <c r="Q452" s="142"/>
      <c r="R452" s="142"/>
      <c r="S452" s="142"/>
      <c r="T452" s="142"/>
      <c r="U452" s="142"/>
      <c r="V452" s="142"/>
      <c r="Z452" s="143"/>
      <c r="AA452" s="143"/>
      <c r="AB452" s="143"/>
      <c r="AC452" s="143"/>
      <c r="AD452" s="143"/>
      <c r="AE452" s="143"/>
    </row>
    <row r="453" spans="1:31" ht="14.65" hidden="1">
      <c r="A453" s="142" t="str">
        <f>IF(AND(F455=G455,H455=I455,J455=K455,F455="A"),"2016 - kwh",IF(AND(F455=G455,H455=I455,J455&lt;&gt;K455,F455="A"),"2017 - kwh",IF(AND(F455=G455,H455&lt;&gt;I455,F455="A"),"2018 - kwh","N/A")))</f>
        <v>N/A</v>
      </c>
      <c r="B453" s="142" t="str">
        <f>IF(F455&lt;&gt;G455,"2018 - kwh",IF(H455&lt;&gt;I455,"2017 - kwh",IF(J455&lt;&gt;K455,"2016 - kwh","N/A")))</f>
        <v>N/A</v>
      </c>
      <c r="C453" s="148" t="s">
        <v>526</v>
      </c>
      <c r="D453" s="149"/>
      <c r="E453" s="150" t="s">
        <v>328</v>
      </c>
      <c r="F453" s="141"/>
      <c r="G453" s="141"/>
      <c r="H453" s="141"/>
      <c r="I453" s="141"/>
      <c r="J453" s="141"/>
      <c r="K453" s="141"/>
      <c r="L453" s="141"/>
      <c r="M453" s="141"/>
      <c r="N453" s="141"/>
      <c r="O453" s="141"/>
      <c r="P453" s="142"/>
      <c r="Q453" s="142"/>
      <c r="R453" s="142"/>
      <c r="S453" s="142"/>
      <c r="T453" s="142"/>
      <c r="U453" s="142"/>
      <c r="V453" s="142"/>
      <c r="Z453" s="143"/>
      <c r="AA453" s="143" t="str">
        <f>IF(AND(F455=G455,H455=I455,F455="A"),"2016 - kwh","")</f>
        <v/>
      </c>
      <c r="AB453" s="143" t="str">
        <f>IF(OR(B453="2017 - kwh",B453="2018 - kwh"),"2016 - kwh","")</f>
        <v/>
      </c>
      <c r="AC453" s="143"/>
      <c r="AD453" s="143"/>
      <c r="AE453" s="143"/>
    </row>
    <row r="454" spans="1:31" ht="14.65" hidden="1">
      <c r="A454" s="142" t="str">
        <f>IF(AND(F455=G455,H455=I455,J455=K455,F455="A"),"2016 - kw",IF(AND(F455=G455,H455=I455,J455&lt;&gt;K455,F455="A"),"2017 - kw",IF(AND(F455=G455,H455&lt;&gt;I455,F455="A"),"2018 - kw","N/A")))</f>
        <v>N/A</v>
      </c>
      <c r="B454" s="142" t="str">
        <f>IF(F455&lt;&gt;G455,"2018 - kw",IF(H455&lt;&gt;I455,"2017 - kw",IF(J455&lt;&gt;K455,"2016 - kw","N/A")))</f>
        <v>N/A</v>
      </c>
      <c r="C454" s="151"/>
      <c r="D454" s="152" t="str">
        <f>D453 &amp; "kW"</f>
        <v>kW</v>
      </c>
      <c r="E454" s="153" t="s">
        <v>384</v>
      </c>
      <c r="F454" s="141"/>
      <c r="G454" s="141"/>
      <c r="H454" s="141"/>
      <c r="I454" s="141"/>
      <c r="J454" s="141"/>
      <c r="K454" s="141"/>
      <c r="L454" s="141"/>
      <c r="M454" s="141"/>
      <c r="N454" s="141"/>
      <c r="O454" s="141"/>
      <c r="P454" s="142"/>
      <c r="Q454" s="142"/>
      <c r="R454" s="142"/>
      <c r="S454" s="142"/>
      <c r="T454" s="142"/>
      <c r="U454" s="142"/>
      <c r="V454" s="142"/>
      <c r="Z454" s="143"/>
      <c r="AA454" s="143" t="str">
        <f>IF(AND(F455=G455,H455=I455,F455="A"),"2016 - kw","")</f>
        <v/>
      </c>
      <c r="AB454" s="143" t="str">
        <f>IF(OR(B454="2017 - kw",B454="2018 - kw"),"2016 - kw","")</f>
        <v/>
      </c>
      <c r="AC454" s="143"/>
      <c r="AD454" s="143"/>
      <c r="AE454" s="143"/>
    </row>
    <row r="455" spans="1:31" ht="14.65" hidden="1">
      <c r="A455" s="142"/>
      <c r="B455" s="142"/>
      <c r="C455" s="154"/>
      <c r="D455" s="155"/>
      <c r="E455" s="156" t="s">
        <v>385</v>
      </c>
      <c r="F455" s="138"/>
      <c r="G455" s="138"/>
      <c r="H455" s="138"/>
      <c r="I455" s="138"/>
      <c r="J455" s="138"/>
      <c r="K455" s="138"/>
      <c r="L455" s="138"/>
      <c r="M455" s="138"/>
      <c r="N455" s="138"/>
      <c r="O455" s="138"/>
      <c r="P455" s="142"/>
      <c r="Q455" s="142"/>
      <c r="R455" s="142"/>
      <c r="S455" s="142"/>
      <c r="T455" s="142"/>
      <c r="U455" s="142"/>
      <c r="V455" s="142"/>
      <c r="Z455" s="143"/>
      <c r="AA455" s="143"/>
      <c r="AB455" s="143"/>
      <c r="AC455" s="143"/>
      <c r="AD455" s="143"/>
      <c r="AE455" s="143"/>
    </row>
    <row r="456" spans="1:31" ht="14.65" hidden="1">
      <c r="A456" s="142" t="str">
        <f>IF(AND(F458=G458,H458=I458,J458=K458,F458="A"),"2016 - kwh",IF(AND(F458=G458,H458=I458,J458&lt;&gt;K458,F458="A"),"2017 - kwh",IF(AND(F458=G458,H458&lt;&gt;I458,F458="A"),"2018 - kwh","N/A")))</f>
        <v>N/A</v>
      </c>
      <c r="B456" s="142" t="str">
        <f>IF(F458&lt;&gt;G458,"2018 - kwh",IF(H458&lt;&gt;I458,"2017 - kwh",IF(J458&lt;&gt;K458,"2016 - kwh","N/A")))</f>
        <v>N/A</v>
      </c>
      <c r="C456" s="148" t="s">
        <v>527</v>
      </c>
      <c r="D456" s="149"/>
      <c r="E456" s="150" t="s">
        <v>328</v>
      </c>
      <c r="F456" s="141"/>
      <c r="G456" s="141"/>
      <c r="H456" s="141"/>
      <c r="I456" s="141"/>
      <c r="J456" s="141"/>
      <c r="K456" s="141"/>
      <c r="L456" s="141"/>
      <c r="M456" s="141"/>
      <c r="N456" s="141"/>
      <c r="O456" s="141"/>
      <c r="P456" s="142"/>
      <c r="Q456" s="142"/>
      <c r="R456" s="142"/>
      <c r="S456" s="142"/>
      <c r="T456" s="142"/>
      <c r="U456" s="142"/>
      <c r="V456" s="142"/>
      <c r="Z456" s="143"/>
      <c r="AA456" s="143" t="str">
        <f>IF(AND(F458=G458,H458=I458,F458="A"),"2016 - kwh","")</f>
        <v/>
      </c>
      <c r="AB456" s="143" t="str">
        <f>IF(OR(B456="2017 - kwh",B456="2018 - kwh"),"2016 - kwh","")</f>
        <v/>
      </c>
      <c r="AC456" s="143"/>
      <c r="AD456" s="143"/>
      <c r="AE456" s="143"/>
    </row>
    <row r="457" spans="1:31" ht="14.65" hidden="1">
      <c r="A457" s="142" t="str">
        <f>IF(AND(F458=G458,H458=I458,J458=K458,F458="A"),"2016 - kw",IF(AND(F458=G458,H458=I458,J458&lt;&gt;K458,F458="A"),"2017 - kw",IF(AND(F458=G458,H458&lt;&gt;I458,F458="A"),"2018 - kw","N/A")))</f>
        <v>N/A</v>
      </c>
      <c r="B457" s="142" t="str">
        <f>IF(F458&lt;&gt;G458,"2018 - kw",IF(H458&lt;&gt;I458,"2017 - kw",IF(J458&lt;&gt;K458,"2016 - kw","N/A")))</f>
        <v>N/A</v>
      </c>
      <c r="C457" s="151"/>
      <c r="D457" s="152" t="str">
        <f>D456 &amp; "kW"</f>
        <v>kW</v>
      </c>
      <c r="E457" s="153" t="s">
        <v>384</v>
      </c>
      <c r="F457" s="141"/>
      <c r="G457" s="141"/>
      <c r="H457" s="141"/>
      <c r="I457" s="141"/>
      <c r="J457" s="141"/>
      <c r="K457" s="141"/>
      <c r="L457" s="141"/>
      <c r="M457" s="141"/>
      <c r="N457" s="141"/>
      <c r="O457" s="141"/>
      <c r="P457" s="142"/>
      <c r="Q457" s="142"/>
      <c r="R457" s="142"/>
      <c r="S457" s="142"/>
      <c r="T457" s="142"/>
      <c r="U457" s="142"/>
      <c r="V457" s="142"/>
      <c r="Z457" s="143"/>
      <c r="AA457" s="143" t="str">
        <f>IF(AND(F458=G458,H458=I458,F458="A"),"2016 - kw","")</f>
        <v/>
      </c>
      <c r="AB457" s="143" t="str">
        <f>IF(OR(B457="2017 - kw",B457="2018 - kw"),"2016 - kw","")</f>
        <v/>
      </c>
      <c r="AC457" s="143"/>
      <c r="AD457" s="143"/>
      <c r="AE457" s="143"/>
    </row>
    <row r="458" spans="1:31" ht="14.65" hidden="1">
      <c r="A458" s="142"/>
      <c r="B458" s="142"/>
      <c r="C458" s="154"/>
      <c r="D458" s="155"/>
      <c r="E458" s="156" t="s">
        <v>385</v>
      </c>
      <c r="F458" s="138"/>
      <c r="G458" s="138"/>
      <c r="H458" s="138"/>
      <c r="I458" s="138"/>
      <c r="J458" s="138"/>
      <c r="K458" s="138"/>
      <c r="L458" s="138"/>
      <c r="M458" s="138"/>
      <c r="N458" s="138"/>
      <c r="O458" s="138"/>
      <c r="P458" s="142"/>
      <c r="Q458" s="142"/>
      <c r="R458" s="142"/>
      <c r="S458" s="142"/>
      <c r="T458" s="142"/>
      <c r="U458" s="142"/>
      <c r="V458" s="142"/>
      <c r="Z458" s="143"/>
      <c r="AA458" s="143"/>
      <c r="AB458" s="143"/>
      <c r="AC458" s="143"/>
      <c r="AD458" s="143"/>
      <c r="AE458" s="143"/>
    </row>
    <row r="459" spans="1:31" ht="14.65" hidden="1">
      <c r="A459" s="142" t="str">
        <f>IF(AND(F461=G461,H461=I461,J461=K461,F461="A"),"2016 - kwh",IF(AND(F461=G461,H461=I461,J461&lt;&gt;K461,F461="A"),"2017 - kwh",IF(AND(F461=G461,H461&lt;&gt;I461,F461="A"),"2018 - kwh","N/A")))</f>
        <v>N/A</v>
      </c>
      <c r="B459" s="142" t="str">
        <f>IF(F461&lt;&gt;G461,"2018 - kwh",IF(H461&lt;&gt;I461,"2017 - kwh",IF(J461&lt;&gt;K461,"2016 - kwh","N/A")))</f>
        <v>N/A</v>
      </c>
      <c r="C459" s="148" t="s">
        <v>528</v>
      </c>
      <c r="D459" s="149"/>
      <c r="E459" s="150" t="s">
        <v>328</v>
      </c>
      <c r="F459" s="141"/>
      <c r="G459" s="141"/>
      <c r="H459" s="141"/>
      <c r="I459" s="141"/>
      <c r="J459" s="141"/>
      <c r="K459" s="141"/>
      <c r="L459" s="141"/>
      <c r="M459" s="141"/>
      <c r="N459" s="141"/>
      <c r="O459" s="141"/>
      <c r="P459" s="142"/>
      <c r="Q459" s="142"/>
      <c r="R459" s="142"/>
      <c r="S459" s="142"/>
      <c r="T459" s="142"/>
      <c r="U459" s="142"/>
      <c r="V459" s="142"/>
      <c r="Z459" s="143"/>
      <c r="AA459" s="143" t="str">
        <f>IF(AND(F461=G461,H461=I461,F461="A"),"2016 - kwh","")</f>
        <v/>
      </c>
      <c r="AB459" s="143" t="str">
        <f>IF(OR(B459="2017 - kwh",B459="2018 - kwh"),"2016 - kwh","")</f>
        <v/>
      </c>
      <c r="AC459" s="143"/>
      <c r="AD459" s="143"/>
      <c r="AE459" s="143"/>
    </row>
    <row r="460" spans="1:31" ht="14.65" hidden="1">
      <c r="A460" s="142" t="str">
        <f>IF(AND(F461=G461,H461=I461,J461=K461,F461="A"),"2016 - kw",IF(AND(F461=G461,H461=I461,J461&lt;&gt;K461,F461="A"),"2017 - kw",IF(AND(F461=G461,H461&lt;&gt;I461,F461="A"),"2018 - kw","N/A")))</f>
        <v>N/A</v>
      </c>
      <c r="B460" s="142" t="str">
        <f>IF(F461&lt;&gt;G461,"2018 - kw",IF(H461&lt;&gt;I461,"2017 - kw",IF(J461&lt;&gt;K461,"2016 - kw","N/A")))</f>
        <v>N/A</v>
      </c>
      <c r="C460" s="151"/>
      <c r="D460" s="152" t="str">
        <f>D459 &amp; "kW"</f>
        <v>kW</v>
      </c>
      <c r="E460" s="153" t="s">
        <v>384</v>
      </c>
      <c r="F460" s="141"/>
      <c r="G460" s="141"/>
      <c r="H460" s="141"/>
      <c r="I460" s="141"/>
      <c r="J460" s="141"/>
      <c r="K460" s="141"/>
      <c r="L460" s="141"/>
      <c r="M460" s="141"/>
      <c r="N460" s="141"/>
      <c r="O460" s="141"/>
      <c r="P460" s="142"/>
      <c r="Q460" s="142"/>
      <c r="R460" s="142"/>
      <c r="S460" s="142"/>
      <c r="T460" s="142"/>
      <c r="U460" s="142"/>
      <c r="V460" s="142"/>
      <c r="Z460" s="143"/>
      <c r="AA460" s="143" t="str">
        <f>IF(AND(F461=G461,H461=I461,F461="A"),"2016 - kw","")</f>
        <v/>
      </c>
      <c r="AB460" s="143" t="str">
        <f>IF(OR(B460="2017 - kw",B460="2018 - kw"),"2016 - kw","")</f>
        <v/>
      </c>
      <c r="AC460" s="143"/>
      <c r="AD460" s="143"/>
      <c r="AE460" s="143"/>
    </row>
    <row r="461" spans="1:31" ht="14.65" hidden="1">
      <c r="A461" s="142"/>
      <c r="B461" s="142"/>
      <c r="C461" s="154"/>
      <c r="D461" s="155"/>
      <c r="E461" s="156" t="s">
        <v>385</v>
      </c>
      <c r="F461" s="138"/>
      <c r="G461" s="138"/>
      <c r="H461" s="138"/>
      <c r="I461" s="138"/>
      <c r="J461" s="138"/>
      <c r="K461" s="138"/>
      <c r="L461" s="138"/>
      <c r="M461" s="138"/>
      <c r="N461" s="138"/>
      <c r="O461" s="138"/>
      <c r="P461" s="142"/>
      <c r="Q461" s="142"/>
      <c r="R461" s="142"/>
      <c r="S461" s="142"/>
      <c r="T461" s="142"/>
      <c r="U461" s="142"/>
      <c r="V461" s="142"/>
      <c r="Z461" s="143"/>
      <c r="AA461" s="143"/>
      <c r="AB461" s="143"/>
      <c r="AC461" s="143"/>
      <c r="AD461" s="143"/>
      <c r="AE461" s="143"/>
    </row>
    <row r="462" spans="1:31" ht="14.65" hidden="1">
      <c r="A462" s="142" t="str">
        <f>IF(AND(F464=G464,H464=I464,J464=K464,F464="A"),"2016 - kwh",IF(AND(F464=G464,H464=I464,J464&lt;&gt;K464,F464="A"),"2017 - kwh",IF(AND(F464=G464,H464&lt;&gt;I464,F464="A"),"2018 - kwh","N/A")))</f>
        <v>N/A</v>
      </c>
      <c r="B462" s="142" t="str">
        <f>IF(F464&lt;&gt;G464,"2018 - kwh",IF(H464&lt;&gt;I464,"2017 - kwh",IF(J464&lt;&gt;K464,"2016 - kwh","N/A")))</f>
        <v>N/A</v>
      </c>
      <c r="C462" s="148" t="s">
        <v>529</v>
      </c>
      <c r="D462" s="149"/>
      <c r="E462" s="150" t="s">
        <v>328</v>
      </c>
      <c r="F462" s="141"/>
      <c r="G462" s="141"/>
      <c r="H462" s="141"/>
      <c r="I462" s="141"/>
      <c r="J462" s="141"/>
      <c r="K462" s="141"/>
      <c r="L462" s="141"/>
      <c r="M462" s="141"/>
      <c r="N462" s="141"/>
      <c r="O462" s="141"/>
      <c r="P462" s="142"/>
      <c r="Q462" s="142"/>
      <c r="R462" s="142"/>
      <c r="S462" s="142"/>
      <c r="T462" s="142"/>
      <c r="U462" s="142"/>
      <c r="V462" s="142"/>
      <c r="Z462" s="143"/>
      <c r="AA462" s="143" t="str">
        <f>IF(AND(F464=G464,H464=I464,F464="A"),"2016 - kwh","")</f>
        <v/>
      </c>
      <c r="AB462" s="143" t="str">
        <f>IF(OR(B462="2017 - kwh",B462="2018 - kwh"),"2016 - kwh","")</f>
        <v/>
      </c>
      <c r="AC462" s="143"/>
      <c r="AD462" s="143"/>
      <c r="AE462" s="143"/>
    </row>
    <row r="463" spans="1:31" ht="14.65" hidden="1">
      <c r="A463" s="142" t="str">
        <f>IF(AND(F464=G464,H464=I464,J464=K464,F464="A"),"2016 - kw",IF(AND(F464=G464,H464=I464,J464&lt;&gt;K464,F464="A"),"2017 - kw",IF(AND(F464=G464,H464&lt;&gt;I464,F464="A"),"2018 - kw","N/A")))</f>
        <v>N/A</v>
      </c>
      <c r="B463" s="142" t="str">
        <f>IF(F464&lt;&gt;G464,"2018 - kw",IF(H464&lt;&gt;I464,"2017 - kw",IF(J464&lt;&gt;K464,"2016 - kw","N/A")))</f>
        <v>N/A</v>
      </c>
      <c r="C463" s="151"/>
      <c r="D463" s="152" t="str">
        <f>D462 &amp; "kW"</f>
        <v>kW</v>
      </c>
      <c r="E463" s="153" t="s">
        <v>384</v>
      </c>
      <c r="F463" s="141"/>
      <c r="G463" s="141"/>
      <c r="H463" s="141"/>
      <c r="I463" s="141"/>
      <c r="J463" s="141"/>
      <c r="K463" s="141"/>
      <c r="L463" s="141"/>
      <c r="M463" s="141"/>
      <c r="N463" s="141"/>
      <c r="O463" s="141"/>
      <c r="P463" s="142"/>
      <c r="Q463" s="142"/>
      <c r="R463" s="142"/>
      <c r="S463" s="142"/>
      <c r="T463" s="142"/>
      <c r="U463" s="142"/>
      <c r="V463" s="142"/>
      <c r="Z463" s="143"/>
      <c r="AA463" s="143" t="str">
        <f>IF(AND(F464=G464,H464=I464,F464="A"),"2016 - kw","")</f>
        <v/>
      </c>
      <c r="AB463" s="143" t="str">
        <f>IF(OR(B463="2017 - kw",B463="2018 - kw"),"2016 - kw","")</f>
        <v/>
      </c>
      <c r="AC463" s="143"/>
      <c r="AD463" s="143"/>
      <c r="AE463" s="143"/>
    </row>
    <row r="464" spans="1:31" ht="14.65" hidden="1">
      <c r="A464" s="142"/>
      <c r="B464" s="142"/>
      <c r="C464" s="154"/>
      <c r="D464" s="155"/>
      <c r="E464" s="156" t="s">
        <v>385</v>
      </c>
      <c r="F464" s="138"/>
      <c r="G464" s="138"/>
      <c r="H464" s="138"/>
      <c r="I464" s="138"/>
      <c r="J464" s="138"/>
      <c r="K464" s="138"/>
      <c r="L464" s="138"/>
      <c r="M464" s="138"/>
      <c r="N464" s="138"/>
      <c r="O464" s="138"/>
      <c r="P464" s="142"/>
      <c r="Q464" s="142"/>
      <c r="R464" s="142"/>
      <c r="S464" s="142"/>
      <c r="T464" s="142"/>
      <c r="U464" s="142"/>
      <c r="V464" s="142"/>
      <c r="Z464" s="143"/>
      <c r="AA464" s="143"/>
      <c r="AB464" s="143"/>
      <c r="AC464" s="143"/>
      <c r="AD464" s="143"/>
      <c r="AE464" s="143"/>
    </row>
    <row r="465" spans="1:31" ht="14.65" hidden="1">
      <c r="A465" s="142" t="str">
        <f>IF(AND(F467=G467,H467=I467,J467=K467,F467="A"),"2016 - kwh",IF(AND(F467=G467,H467=I467,J467&lt;&gt;K467,F467="A"),"2017 - kwh",IF(AND(F467=G467,H467&lt;&gt;I467,F467="A"),"2018 - kwh","N/A")))</f>
        <v>N/A</v>
      </c>
      <c r="B465" s="142" t="str">
        <f>IF(F467&lt;&gt;G467,"2018 - kwh",IF(H467&lt;&gt;I467,"2017 - kwh",IF(J467&lt;&gt;K467,"2016 - kwh","N/A")))</f>
        <v>N/A</v>
      </c>
      <c r="C465" s="148" t="s">
        <v>530</v>
      </c>
      <c r="D465" s="149"/>
      <c r="E465" s="150" t="s">
        <v>328</v>
      </c>
      <c r="F465" s="141"/>
      <c r="G465" s="141"/>
      <c r="H465" s="141"/>
      <c r="I465" s="141"/>
      <c r="J465" s="141"/>
      <c r="K465" s="141"/>
      <c r="L465" s="141"/>
      <c r="M465" s="141"/>
      <c r="N465" s="141"/>
      <c r="O465" s="141"/>
      <c r="P465" s="142"/>
      <c r="Q465" s="142"/>
      <c r="R465" s="142"/>
      <c r="S465" s="142"/>
      <c r="T465" s="142"/>
      <c r="U465" s="142"/>
      <c r="V465" s="142"/>
      <c r="Z465" s="143"/>
      <c r="AA465" s="143" t="str">
        <f>IF(AND(F467=G467,H467=I467,F467="A"),"2016 - kwh","")</f>
        <v/>
      </c>
      <c r="AB465" s="143" t="str">
        <f>IF(OR(B465="2017 - kwh",B465="2018 - kwh"),"2016 - kwh","")</f>
        <v/>
      </c>
      <c r="AC465" s="143"/>
      <c r="AD465" s="143"/>
      <c r="AE465" s="143"/>
    </row>
    <row r="466" spans="1:31" ht="14.65" hidden="1">
      <c r="A466" s="142" t="str">
        <f>IF(AND(F467=G467,H467=I467,J467=K467,F467="A"),"2016 - kw",IF(AND(F467=G467,H467=I467,J467&lt;&gt;K467,F467="A"),"2017 - kw",IF(AND(F467=G467,H467&lt;&gt;I467,F467="A"),"2018 - kw","N/A")))</f>
        <v>N/A</v>
      </c>
      <c r="B466" s="142" t="str">
        <f>IF(F467&lt;&gt;G467,"2018 - kw",IF(H467&lt;&gt;I467,"2017 - kw",IF(J467&lt;&gt;K467,"2016 - kw","N/A")))</f>
        <v>N/A</v>
      </c>
      <c r="C466" s="151"/>
      <c r="D466" s="152" t="str">
        <f>D465 &amp; "kW"</f>
        <v>kW</v>
      </c>
      <c r="E466" s="153" t="s">
        <v>384</v>
      </c>
      <c r="F466" s="141"/>
      <c r="G466" s="141"/>
      <c r="H466" s="141"/>
      <c r="I466" s="141"/>
      <c r="J466" s="141"/>
      <c r="K466" s="141"/>
      <c r="L466" s="141"/>
      <c r="M466" s="141"/>
      <c r="N466" s="141"/>
      <c r="O466" s="141"/>
      <c r="P466" s="142"/>
      <c r="Q466" s="142"/>
      <c r="R466" s="142"/>
      <c r="S466" s="142"/>
      <c r="T466" s="142"/>
      <c r="U466" s="142"/>
      <c r="V466" s="142"/>
      <c r="Z466" s="143"/>
      <c r="AA466" s="143" t="str">
        <f>IF(AND(F467=G467,H467=I467,F467="A"),"2016 - kw","")</f>
        <v/>
      </c>
      <c r="AB466" s="143" t="str">
        <f>IF(OR(B466="2017 - kw",B466="2018 - kw"),"2016 - kw","")</f>
        <v/>
      </c>
      <c r="AC466" s="143"/>
      <c r="AD466" s="143"/>
      <c r="AE466" s="143"/>
    </row>
    <row r="467" spans="1:31" ht="14.65" hidden="1">
      <c r="A467" s="142"/>
      <c r="B467" s="142"/>
      <c r="C467" s="154"/>
      <c r="D467" s="155"/>
      <c r="E467" s="156" t="s">
        <v>385</v>
      </c>
      <c r="F467" s="138"/>
      <c r="G467" s="138"/>
      <c r="H467" s="138"/>
      <c r="I467" s="138"/>
      <c r="J467" s="138"/>
      <c r="K467" s="138"/>
      <c r="L467" s="138"/>
      <c r="M467" s="138"/>
      <c r="N467" s="138"/>
      <c r="O467" s="138"/>
      <c r="P467" s="142"/>
      <c r="Q467" s="142"/>
      <c r="R467" s="142"/>
      <c r="S467" s="142"/>
      <c r="T467" s="142"/>
      <c r="U467" s="142"/>
      <c r="V467" s="142"/>
      <c r="Z467" s="143"/>
      <c r="AA467" s="143"/>
      <c r="AB467" s="143"/>
      <c r="AC467" s="143"/>
      <c r="AD467" s="143"/>
      <c r="AE467" s="143"/>
    </row>
    <row r="468" spans="1:31" ht="14.65" hidden="1">
      <c r="A468" s="142" t="str">
        <f>IF(AND(F470=G470,H470=I470,J470=K470,F470="A"),"2016 - kwh",IF(AND(F470=G470,H470=I470,J470&lt;&gt;K470,F470="A"),"2017 - kwh",IF(AND(F470=G470,H470&lt;&gt;I470,F470="A"),"2018 - kwh","N/A")))</f>
        <v>N/A</v>
      </c>
      <c r="B468" s="142" t="str">
        <f>IF(F470&lt;&gt;G470,"2018 - kwh",IF(H470&lt;&gt;I470,"2017 - kwh",IF(J470&lt;&gt;K470,"2016 - kwh","N/A")))</f>
        <v>N/A</v>
      </c>
      <c r="C468" s="148" t="s">
        <v>531</v>
      </c>
      <c r="D468" s="149"/>
      <c r="E468" s="150" t="s">
        <v>328</v>
      </c>
      <c r="F468" s="141"/>
      <c r="G468" s="141"/>
      <c r="H468" s="141"/>
      <c r="I468" s="141"/>
      <c r="J468" s="141"/>
      <c r="K468" s="141"/>
      <c r="L468" s="141"/>
      <c r="M468" s="141"/>
      <c r="N468" s="141"/>
      <c r="O468" s="141"/>
      <c r="P468" s="142"/>
      <c r="Q468" s="142"/>
      <c r="R468" s="142"/>
      <c r="S468" s="142"/>
      <c r="T468" s="142"/>
      <c r="U468" s="142"/>
      <c r="V468" s="142"/>
      <c r="Z468" s="143"/>
      <c r="AA468" s="143" t="str">
        <f>IF(AND(F470=G470,H470=I470,F470="A"),"2016 - kwh","")</f>
        <v/>
      </c>
      <c r="AB468" s="143" t="str">
        <f>IF(OR(B468="2017 - kwh",B468="2018 - kwh"),"2016 - kwh","")</f>
        <v/>
      </c>
      <c r="AC468" s="143"/>
      <c r="AD468" s="143"/>
      <c r="AE468" s="143"/>
    </row>
    <row r="469" spans="1:31" ht="14.65" hidden="1">
      <c r="A469" s="142" t="str">
        <f>IF(AND(F470=G470,H470=I470,J470=K470,F470="A"),"2016 - kw",IF(AND(F470=G470,H470=I470,J470&lt;&gt;K470,F470="A"),"2017 - kw",IF(AND(F470=G470,H470&lt;&gt;I470,F470="A"),"2018 - kw","N/A")))</f>
        <v>N/A</v>
      </c>
      <c r="B469" s="142" t="str">
        <f>IF(F470&lt;&gt;G470,"2018 - kw",IF(H470&lt;&gt;I470,"2017 - kw",IF(J470&lt;&gt;K470,"2016 - kw","N/A")))</f>
        <v>N/A</v>
      </c>
      <c r="C469" s="151"/>
      <c r="D469" s="152" t="str">
        <f>D468 &amp; "kW"</f>
        <v>kW</v>
      </c>
      <c r="E469" s="153" t="s">
        <v>384</v>
      </c>
      <c r="F469" s="141"/>
      <c r="G469" s="141"/>
      <c r="H469" s="141"/>
      <c r="I469" s="141"/>
      <c r="J469" s="141"/>
      <c r="K469" s="141"/>
      <c r="L469" s="141"/>
      <c r="M469" s="141"/>
      <c r="N469" s="141"/>
      <c r="O469" s="141"/>
      <c r="P469" s="142"/>
      <c r="Q469" s="142"/>
      <c r="R469" s="142"/>
      <c r="S469" s="142"/>
      <c r="T469" s="142"/>
      <c r="U469" s="142"/>
      <c r="V469" s="142"/>
      <c r="Z469" s="143"/>
      <c r="AA469" s="143" t="str">
        <f>IF(AND(F470=G470,H470=I470,F470="A"),"2016 - kw","")</f>
        <v/>
      </c>
      <c r="AB469" s="143" t="str">
        <f>IF(OR(B469="2017 - kw",B469="2018 - kw"),"2016 - kw","")</f>
        <v/>
      </c>
      <c r="AC469" s="143"/>
      <c r="AD469" s="143"/>
      <c r="AE469" s="143"/>
    </row>
    <row r="470" spans="1:31" ht="14.65" hidden="1">
      <c r="A470" s="142"/>
      <c r="B470" s="142"/>
      <c r="C470" s="154"/>
      <c r="D470" s="155"/>
      <c r="E470" s="156" t="s">
        <v>385</v>
      </c>
      <c r="F470" s="138"/>
      <c r="G470" s="138"/>
      <c r="H470" s="138"/>
      <c r="I470" s="138"/>
      <c r="J470" s="138"/>
      <c r="K470" s="138"/>
      <c r="L470" s="138"/>
      <c r="M470" s="138"/>
      <c r="N470" s="138"/>
      <c r="O470" s="138"/>
      <c r="P470" s="142"/>
      <c r="Q470" s="142"/>
      <c r="R470" s="142"/>
      <c r="S470" s="142"/>
      <c r="T470" s="142"/>
      <c r="U470" s="142"/>
      <c r="V470" s="142"/>
      <c r="Z470" s="143"/>
      <c r="AA470" s="143"/>
      <c r="AB470" s="143"/>
      <c r="AC470" s="143"/>
      <c r="AD470" s="143"/>
      <c r="AE470" s="143"/>
    </row>
    <row r="471" spans="1:31" ht="14.65" hidden="1">
      <c r="A471" s="142" t="str">
        <f>IF(AND(F473=G473,H473=I473,J473=K473,F473="A"),"2016 - kwh",IF(AND(F473=G473,H473=I473,J473&lt;&gt;K473,F473="A"),"2017 - kwh",IF(AND(F473=G473,H473&lt;&gt;I473,F473="A"),"2018 - kwh","N/A")))</f>
        <v>N/A</v>
      </c>
      <c r="B471" s="142" t="str">
        <f>IF(F473&lt;&gt;G473,"2018 - kwh",IF(H473&lt;&gt;I473,"2017 - kwh",IF(J473&lt;&gt;K473,"2016 - kwh","N/A")))</f>
        <v>N/A</v>
      </c>
      <c r="C471" s="148" t="s">
        <v>532</v>
      </c>
      <c r="D471" s="149"/>
      <c r="E471" s="150" t="s">
        <v>328</v>
      </c>
      <c r="F471" s="141"/>
      <c r="G471" s="141"/>
      <c r="H471" s="141"/>
      <c r="I471" s="141"/>
      <c r="J471" s="141"/>
      <c r="K471" s="141"/>
      <c r="L471" s="141"/>
      <c r="M471" s="141"/>
      <c r="N471" s="141"/>
      <c r="O471" s="141"/>
      <c r="P471" s="142"/>
      <c r="Q471" s="142"/>
      <c r="R471" s="142"/>
      <c r="S471" s="142"/>
      <c r="T471" s="142"/>
      <c r="U471" s="142"/>
      <c r="V471" s="142"/>
      <c r="Z471" s="143"/>
      <c r="AA471" s="143" t="str">
        <f>IF(AND(F473=G473,H473=I473,F473="A"),"2016 - kwh","")</f>
        <v/>
      </c>
      <c r="AB471" s="143" t="str">
        <f>IF(OR(B471="2017 - kwh",B471="2018 - kwh"),"2016 - kwh","")</f>
        <v/>
      </c>
      <c r="AC471" s="143"/>
      <c r="AD471" s="143"/>
      <c r="AE471" s="143"/>
    </row>
    <row r="472" spans="1:31" ht="14.65" hidden="1">
      <c r="A472" s="142" t="str">
        <f>IF(AND(F473=G473,H473=I473,J473=K473,F473="A"),"2016 - kw",IF(AND(F473=G473,H473=I473,J473&lt;&gt;K473,F473="A"),"2017 - kw",IF(AND(F473=G473,H473&lt;&gt;I473,F473="A"),"2018 - kw","N/A")))</f>
        <v>N/A</v>
      </c>
      <c r="B472" s="142" t="str">
        <f>IF(F473&lt;&gt;G473,"2018 - kw",IF(H473&lt;&gt;I473,"2017 - kw",IF(J473&lt;&gt;K473,"2016 - kw","N/A")))</f>
        <v>N/A</v>
      </c>
      <c r="C472" s="151"/>
      <c r="D472" s="152" t="str">
        <f>D471 &amp; "kW"</f>
        <v>kW</v>
      </c>
      <c r="E472" s="153" t="s">
        <v>384</v>
      </c>
      <c r="F472" s="141"/>
      <c r="G472" s="141"/>
      <c r="H472" s="141"/>
      <c r="I472" s="141"/>
      <c r="J472" s="141"/>
      <c r="K472" s="141"/>
      <c r="L472" s="141"/>
      <c r="M472" s="141"/>
      <c r="N472" s="141"/>
      <c r="O472" s="141"/>
      <c r="P472" s="142"/>
      <c r="Q472" s="142"/>
      <c r="R472" s="142"/>
      <c r="S472" s="142"/>
      <c r="T472" s="142"/>
      <c r="U472" s="142"/>
      <c r="V472" s="142"/>
      <c r="Z472" s="143"/>
      <c r="AA472" s="143" t="str">
        <f>IF(AND(F473=G473,H473=I473,F473="A"),"2016 - kw","")</f>
        <v/>
      </c>
      <c r="AB472" s="143" t="str">
        <f>IF(OR(B472="2017 - kw",B472="2018 - kw"),"2016 - kw","")</f>
        <v/>
      </c>
      <c r="AC472" s="143"/>
      <c r="AD472" s="143"/>
      <c r="AE472" s="143"/>
    </row>
    <row r="473" spans="1:31" ht="14.65" hidden="1">
      <c r="A473" s="142"/>
      <c r="B473" s="142"/>
      <c r="C473" s="154"/>
      <c r="D473" s="155"/>
      <c r="E473" s="156" t="s">
        <v>385</v>
      </c>
      <c r="F473" s="138"/>
      <c r="G473" s="138"/>
      <c r="H473" s="138"/>
      <c r="I473" s="138"/>
      <c r="J473" s="138"/>
      <c r="K473" s="138"/>
      <c r="L473" s="138"/>
      <c r="M473" s="138"/>
      <c r="N473" s="138"/>
      <c r="O473" s="138"/>
      <c r="P473" s="142"/>
      <c r="Q473" s="142"/>
      <c r="R473" s="142"/>
      <c r="S473" s="142"/>
      <c r="T473" s="142"/>
      <c r="U473" s="142"/>
      <c r="V473" s="142"/>
      <c r="Z473" s="143"/>
      <c r="AA473" s="143"/>
      <c r="AB473" s="143"/>
      <c r="AC473" s="143"/>
      <c r="AD473" s="143"/>
      <c r="AE473" s="143"/>
    </row>
    <row r="474" spans="1:31" ht="14.65" hidden="1">
      <c r="A474" s="142" t="str">
        <f>IF(AND(F476=G476,H476=I476,J476=K476,F476="A"),"2016 - kwh",IF(AND(F476=G476,H476=I476,J476&lt;&gt;K476,F476="A"),"2017 - kwh",IF(AND(F476=G476,H476&lt;&gt;I476,F476="A"),"2018 - kwh","N/A")))</f>
        <v>N/A</v>
      </c>
      <c r="B474" s="142" t="str">
        <f>IF(F476&lt;&gt;G476,"2018 - kwh",IF(H476&lt;&gt;I476,"2017 - kwh",IF(J476&lt;&gt;K476,"2016 - kwh","N/A")))</f>
        <v>N/A</v>
      </c>
      <c r="C474" s="148" t="s">
        <v>533</v>
      </c>
      <c r="D474" s="149"/>
      <c r="E474" s="150" t="s">
        <v>328</v>
      </c>
      <c r="F474" s="141"/>
      <c r="G474" s="141"/>
      <c r="H474" s="141"/>
      <c r="I474" s="141"/>
      <c r="J474" s="141"/>
      <c r="K474" s="141"/>
      <c r="L474" s="141"/>
      <c r="M474" s="141"/>
      <c r="N474" s="141"/>
      <c r="O474" s="141"/>
      <c r="P474" s="142"/>
      <c r="Q474" s="142"/>
      <c r="R474" s="142"/>
      <c r="S474" s="142"/>
      <c r="T474" s="142"/>
      <c r="U474" s="142"/>
      <c r="V474" s="142"/>
      <c r="Z474" s="143"/>
      <c r="AA474" s="143" t="str">
        <f>IF(AND(F476=G476,H476=I476,F476="A"),"2016 - kwh","")</f>
        <v/>
      </c>
      <c r="AB474" s="143" t="str">
        <f>IF(OR(B474="2017 - kwh",B474="2018 - kwh"),"2016 - kwh","")</f>
        <v/>
      </c>
      <c r="AC474" s="143"/>
      <c r="AD474" s="143"/>
      <c r="AE474" s="143"/>
    </row>
    <row r="475" spans="1:31" ht="14.65" hidden="1">
      <c r="A475" s="142" t="str">
        <f>IF(AND(F476=G476,H476=I476,J476=K476,F476="A"),"2016 - kw",IF(AND(F476=G476,H476=I476,J476&lt;&gt;K476,F476="A"),"2017 - kw",IF(AND(F476=G476,H476&lt;&gt;I476,F476="A"),"2018 - kw","N/A")))</f>
        <v>N/A</v>
      </c>
      <c r="B475" s="142" t="str">
        <f>IF(F476&lt;&gt;G476,"2018 - kw",IF(H476&lt;&gt;I476,"2017 - kw",IF(J476&lt;&gt;K476,"2016 - kw","N/A")))</f>
        <v>N/A</v>
      </c>
      <c r="C475" s="151"/>
      <c r="D475" s="152" t="str">
        <f>D474 &amp; "kW"</f>
        <v>kW</v>
      </c>
      <c r="E475" s="153" t="s">
        <v>384</v>
      </c>
      <c r="F475" s="141"/>
      <c r="G475" s="141"/>
      <c r="H475" s="141"/>
      <c r="I475" s="141"/>
      <c r="J475" s="141"/>
      <c r="K475" s="141"/>
      <c r="L475" s="141"/>
      <c r="M475" s="141"/>
      <c r="N475" s="141"/>
      <c r="O475" s="141"/>
      <c r="P475" s="142"/>
      <c r="Q475" s="142"/>
      <c r="R475" s="142"/>
      <c r="S475" s="142"/>
      <c r="T475" s="142"/>
      <c r="U475" s="142"/>
      <c r="V475" s="142"/>
      <c r="Z475" s="143"/>
      <c r="AA475" s="143" t="str">
        <f>IF(AND(F476=G476,H476=I476,F476="A"),"2016 - kw","")</f>
        <v/>
      </c>
      <c r="AB475" s="143" t="str">
        <f>IF(OR(B475="2017 - kw",B475="2018 - kw"),"2016 - kw","")</f>
        <v/>
      </c>
      <c r="AC475" s="143"/>
      <c r="AD475" s="143"/>
      <c r="AE475" s="143"/>
    </row>
    <row r="476" spans="1:31" ht="14.65" hidden="1">
      <c r="A476" s="142"/>
      <c r="B476" s="142"/>
      <c r="C476" s="154"/>
      <c r="D476" s="155"/>
      <c r="E476" s="156" t="s">
        <v>385</v>
      </c>
      <c r="F476" s="138"/>
      <c r="G476" s="138"/>
      <c r="H476" s="138"/>
      <c r="I476" s="138"/>
      <c r="J476" s="138"/>
      <c r="K476" s="138"/>
      <c r="L476" s="138"/>
      <c r="M476" s="138"/>
      <c r="N476" s="138"/>
      <c r="O476" s="138"/>
      <c r="P476" s="142"/>
      <c r="Q476" s="142"/>
      <c r="R476" s="142"/>
      <c r="S476" s="142"/>
      <c r="T476" s="142"/>
      <c r="U476" s="142"/>
      <c r="V476" s="142"/>
      <c r="Z476" s="143"/>
      <c r="AA476" s="143"/>
      <c r="AB476" s="143"/>
      <c r="AC476" s="143"/>
      <c r="AD476" s="143"/>
      <c r="AE476" s="143"/>
    </row>
    <row r="477" spans="1:31" ht="14.65" hidden="1">
      <c r="A477" s="142" t="str">
        <f>IF(AND(F479=G479,H479=I479,J479=K479,F479="A"),"2016 - kwh",IF(AND(F479=G479,H479=I479,J479&lt;&gt;K479,F479="A"),"2017 - kwh",IF(AND(F479=G479,H479&lt;&gt;I479,F479="A"),"2018 - kwh","N/A")))</f>
        <v>N/A</v>
      </c>
      <c r="B477" s="142" t="str">
        <f>IF(F479&lt;&gt;G479,"2018 - kwh",IF(H479&lt;&gt;I479,"2017 - kwh",IF(J479&lt;&gt;K479,"2016 - kwh","N/A")))</f>
        <v>N/A</v>
      </c>
      <c r="C477" s="158" t="s">
        <v>534</v>
      </c>
      <c r="D477" s="149"/>
      <c r="E477" s="150" t="s">
        <v>328</v>
      </c>
      <c r="F477" s="141"/>
      <c r="G477" s="141"/>
      <c r="H477" s="141"/>
      <c r="I477" s="141"/>
      <c r="J477" s="141"/>
      <c r="K477" s="141"/>
      <c r="L477" s="141"/>
      <c r="M477" s="141"/>
      <c r="N477" s="141"/>
      <c r="O477" s="141"/>
      <c r="P477" s="142"/>
      <c r="Q477" s="142"/>
      <c r="R477" s="142"/>
      <c r="S477" s="142"/>
      <c r="T477" s="142"/>
      <c r="U477" s="142"/>
      <c r="V477" s="142"/>
      <c r="Z477" s="143"/>
      <c r="AA477" s="143" t="str">
        <f>IF(AND(F479=G479,H479=I479,F479="A"),"2016 - kwh","")</f>
        <v/>
      </c>
      <c r="AB477" s="143" t="str">
        <f>IF(OR(B477="2017 - kwh",B477="2018 - kwh"),"2016 - kwh","")</f>
        <v/>
      </c>
      <c r="AC477" s="143"/>
      <c r="AD477" s="143"/>
      <c r="AE477" s="143"/>
    </row>
    <row r="478" spans="1:31" ht="14.65" hidden="1">
      <c r="A478" s="142" t="str">
        <f>IF(AND(F479=G479,H479=I479,J479=K479,F479="A"),"2016 - kw",IF(AND(F479=G479,H479=I479,J479&lt;&gt;K479,F479="A"),"2017 - kw",IF(AND(F479=G479,H479&lt;&gt;I479,F479="A"),"2018 - kw","N/A")))</f>
        <v>N/A</v>
      </c>
      <c r="B478" s="142" t="str">
        <f>IF(F479&lt;&gt;G479,"2018 - kw",IF(H479&lt;&gt;I479,"2017 - kw",IF(J479&lt;&gt;K479,"2016 - kw","N/A")))</f>
        <v>N/A</v>
      </c>
      <c r="C478" s="159"/>
      <c r="D478" s="152" t="str">
        <f>D477 &amp; "kW"</f>
        <v>kW</v>
      </c>
      <c r="E478" s="153" t="s">
        <v>384</v>
      </c>
      <c r="F478" s="141"/>
      <c r="G478" s="141"/>
      <c r="H478" s="141"/>
      <c r="I478" s="141"/>
      <c r="J478" s="141"/>
      <c r="K478" s="141"/>
      <c r="L478" s="141"/>
      <c r="M478" s="141"/>
      <c r="N478" s="141"/>
      <c r="O478" s="141"/>
      <c r="P478" s="142"/>
      <c r="Q478" s="142"/>
      <c r="R478" s="142"/>
      <c r="S478" s="142"/>
      <c r="T478" s="142"/>
      <c r="U478" s="142"/>
      <c r="V478" s="142"/>
      <c r="Z478" s="143"/>
      <c r="AA478" s="143" t="str">
        <f>IF(AND(F479=G479,H479=I479,F479="A"),"2016 - kw","")</f>
        <v/>
      </c>
      <c r="AB478" s="143" t="str">
        <f>IF(OR(B478="2017 - kw",B478="2018 - kw"),"2016 - kw","")</f>
        <v/>
      </c>
      <c r="AC478" s="143"/>
      <c r="AD478" s="143"/>
      <c r="AE478" s="143"/>
    </row>
    <row r="479" spans="1:31" ht="14.65" hidden="1">
      <c r="A479" s="142"/>
      <c r="B479" s="142"/>
      <c r="C479" s="154"/>
      <c r="D479" s="155"/>
      <c r="E479" s="156" t="s">
        <v>385</v>
      </c>
      <c r="F479" s="138"/>
      <c r="G479" s="138"/>
      <c r="H479" s="138"/>
      <c r="I479" s="138"/>
      <c r="J479" s="138"/>
      <c r="K479" s="138"/>
      <c r="L479" s="138"/>
      <c r="M479" s="138"/>
      <c r="N479" s="138"/>
      <c r="O479" s="138"/>
      <c r="P479" s="142"/>
      <c r="Q479" s="142"/>
      <c r="R479" s="142"/>
      <c r="S479" s="142"/>
      <c r="T479" s="142"/>
      <c r="U479" s="142"/>
      <c r="V479" s="142"/>
      <c r="Z479" s="143"/>
      <c r="AA479" s="143"/>
      <c r="AB479" s="143"/>
      <c r="AC479" s="143"/>
      <c r="AD479" s="143"/>
      <c r="AE479" s="143"/>
    </row>
    <row r="480" spans="1:31" ht="14.25" customHeight="1">
      <c r="A480" s="142"/>
      <c r="B480" s="142"/>
      <c r="P480" s="142"/>
      <c r="Q480" s="142"/>
      <c r="R480" s="142"/>
      <c r="S480" s="142"/>
      <c r="T480" s="142"/>
      <c r="U480" s="142"/>
      <c r="V480" s="142"/>
      <c r="Z480" s="143"/>
      <c r="AA480" s="143"/>
      <c r="AB480" s="143"/>
      <c r="AC480" s="143"/>
      <c r="AD480" s="143"/>
      <c r="AE480" s="143"/>
    </row>
    <row r="481" spans="1:29">
      <c r="A481" s="142"/>
      <c r="B481" s="142"/>
      <c r="F481" s="133"/>
      <c r="P481" s="142"/>
      <c r="Q481" s="142"/>
      <c r="R481" s="142"/>
      <c r="S481" s="142"/>
      <c r="T481" s="142"/>
      <c r="U481" s="142"/>
      <c r="V481" s="142"/>
      <c r="Z481" s="142"/>
      <c r="AA481" s="142"/>
      <c r="AB481" s="142"/>
      <c r="AC481" s="142"/>
    </row>
    <row r="482" spans="1:29">
      <c r="A482" s="142"/>
      <c r="B482" s="142"/>
      <c r="E482" s="160"/>
      <c r="P482" s="142"/>
      <c r="Q482" s="142"/>
      <c r="R482" s="142"/>
      <c r="S482" s="142"/>
      <c r="T482" s="142"/>
      <c r="U482" s="142"/>
      <c r="V482" s="142"/>
    </row>
    <row r="483" spans="1:29">
      <c r="A483" s="142"/>
      <c r="B483" s="142"/>
      <c r="F483" s="133"/>
      <c r="P483" s="142"/>
      <c r="Q483" s="142"/>
      <c r="R483" s="142"/>
      <c r="S483" s="142"/>
      <c r="T483" s="142"/>
      <c r="U483" s="142"/>
      <c r="V483" s="142"/>
    </row>
    <row r="484" spans="1:29">
      <c r="C484" s="161"/>
      <c r="F484" s="133"/>
      <c r="P484" s="142"/>
      <c r="Q484" s="142"/>
      <c r="R484" s="142"/>
      <c r="S484" s="142"/>
      <c r="T484" s="142"/>
      <c r="U484" s="142"/>
      <c r="V484" s="142"/>
    </row>
    <row r="485" spans="1:29">
      <c r="P485" s="142"/>
      <c r="Q485" s="142"/>
      <c r="R485" s="142"/>
      <c r="S485" s="142"/>
      <c r="T485" s="142"/>
      <c r="U485" s="142"/>
      <c r="V485" s="142"/>
    </row>
    <row r="487" spans="1:29" ht="77.099999999999994" customHeight="1">
      <c r="A487" s="137" t="s">
        <v>535</v>
      </c>
      <c r="B487" s="130" t="s">
        <v>536</v>
      </c>
      <c r="C487" s="141"/>
    </row>
    <row r="488" spans="1:29" ht="83.25" customHeight="1">
      <c r="B488" s="162" t="s">
        <v>537</v>
      </c>
    </row>
    <row r="490" spans="1:29" ht="50.25" customHeight="1">
      <c r="B490" s="144" t="s">
        <v>538</v>
      </c>
      <c r="D490" s="163" t="s">
        <v>539</v>
      </c>
      <c r="E490" s="594" t="s">
        <v>540</v>
      </c>
      <c r="F490" s="594"/>
      <c r="G490" s="594"/>
      <c r="H490" s="594"/>
      <c r="I490" s="594"/>
      <c r="J490" s="594"/>
      <c r="K490" s="594"/>
      <c r="L490" s="594"/>
      <c r="M490" s="594"/>
      <c r="N490" s="594"/>
      <c r="O490" s="594"/>
      <c r="P490" s="164"/>
    </row>
    <row r="491" spans="1:29" ht="33" customHeight="1">
      <c r="A491" s="165"/>
      <c r="B491" s="166" t="s">
        <v>380</v>
      </c>
      <c r="C491" s="147"/>
      <c r="D491" s="147" t="s">
        <v>541</v>
      </c>
      <c r="E491" s="147" t="s">
        <v>541</v>
      </c>
      <c r="F491" s="595">
        <f>H491+1</f>
        <v>2019</v>
      </c>
      <c r="G491" s="596"/>
      <c r="H491" s="595">
        <f>J491+1</f>
        <v>2018</v>
      </c>
      <c r="I491" s="596"/>
      <c r="J491" s="595">
        <f>L491+1</f>
        <v>2017</v>
      </c>
      <c r="K491" s="596"/>
      <c r="L491" s="595">
        <f>N491+1</f>
        <v>2016</v>
      </c>
      <c r="M491" s="596"/>
      <c r="N491" s="595">
        <v>2015</v>
      </c>
      <c r="O491" s="596"/>
      <c r="P491" s="142"/>
      <c r="Q491" s="142"/>
      <c r="R491" s="142"/>
      <c r="S491" s="142"/>
      <c r="T491" s="142"/>
      <c r="U491" s="142"/>
      <c r="V491" s="142"/>
      <c r="W491" s="142"/>
    </row>
    <row r="492" spans="1:29" ht="14.65" hidden="1">
      <c r="A492" s="167" t="s">
        <v>542</v>
      </c>
      <c r="B492" s="168"/>
      <c r="C492" s="169" t="s">
        <v>328</v>
      </c>
      <c r="D492" s="170"/>
      <c r="E492" s="171"/>
      <c r="F492" s="593"/>
      <c r="G492" s="631"/>
      <c r="H492" s="593"/>
      <c r="I492" s="631"/>
      <c r="J492" s="593"/>
      <c r="K492" s="631"/>
      <c r="L492" s="593"/>
      <c r="M492" s="631"/>
      <c r="N492" s="593"/>
      <c r="O492" s="631"/>
      <c r="P492" s="142"/>
      <c r="Q492" s="142"/>
      <c r="R492" s="142"/>
      <c r="S492" s="142"/>
      <c r="T492" s="142"/>
      <c r="U492" s="142"/>
      <c r="V492" s="142"/>
      <c r="W492" s="142"/>
    </row>
    <row r="493" spans="1:29" ht="14.65" hidden="1">
      <c r="A493" s="167"/>
      <c r="B493" s="172" t="str">
        <f>B492&amp;"KW"</f>
        <v>KW</v>
      </c>
      <c r="C493" s="169" t="s">
        <v>384</v>
      </c>
      <c r="D493" s="170"/>
      <c r="E493" s="171"/>
      <c r="F493" s="593"/>
      <c r="G493" s="631"/>
      <c r="H493" s="593"/>
      <c r="I493" s="631"/>
      <c r="J493" s="593"/>
      <c r="K493" s="631"/>
      <c r="L493" s="593"/>
      <c r="M493" s="631"/>
      <c r="N493" s="593"/>
      <c r="O493" s="631"/>
      <c r="P493" s="142"/>
      <c r="Q493" s="142"/>
      <c r="R493" s="142"/>
      <c r="S493" s="142"/>
      <c r="T493" s="142"/>
      <c r="U493" s="142"/>
      <c r="V493" s="142"/>
      <c r="W493" s="142"/>
    </row>
    <row r="494" spans="1:29" ht="14.65" hidden="1">
      <c r="A494" s="173" t="s">
        <v>543</v>
      </c>
      <c r="B494" s="168"/>
      <c r="C494" s="169" t="s">
        <v>328</v>
      </c>
      <c r="D494" s="170"/>
      <c r="E494" s="171"/>
      <c r="F494" s="593"/>
      <c r="G494" s="631"/>
      <c r="H494" s="593"/>
      <c r="I494" s="631"/>
      <c r="J494" s="593"/>
      <c r="K494" s="631"/>
      <c r="L494" s="593"/>
      <c r="M494" s="631"/>
      <c r="N494" s="593"/>
      <c r="O494" s="631"/>
      <c r="P494" s="142"/>
      <c r="Q494" s="142"/>
      <c r="R494" s="142"/>
      <c r="S494" s="142"/>
      <c r="T494" s="142"/>
      <c r="U494" s="142"/>
      <c r="V494" s="142"/>
      <c r="W494" s="142"/>
    </row>
    <row r="495" spans="1:29" ht="14.65" hidden="1">
      <c r="A495" s="173"/>
      <c r="B495" s="172" t="str">
        <f>B494&amp;"KW"</f>
        <v>KW</v>
      </c>
      <c r="C495" s="169" t="s">
        <v>384</v>
      </c>
      <c r="D495" s="170"/>
      <c r="E495" s="171"/>
      <c r="F495" s="593"/>
      <c r="G495" s="631"/>
      <c r="H495" s="593"/>
      <c r="I495" s="631"/>
      <c r="J495" s="593"/>
      <c r="K495" s="631"/>
      <c r="L495" s="593"/>
      <c r="M495" s="631"/>
      <c r="N495" s="593"/>
      <c r="O495" s="631"/>
      <c r="P495" s="142"/>
      <c r="Q495" s="142"/>
      <c r="R495" s="142"/>
      <c r="S495" s="142"/>
      <c r="T495" s="142"/>
      <c r="U495" s="142"/>
      <c r="V495" s="142"/>
      <c r="W495" s="142"/>
    </row>
    <row r="496" spans="1:29" ht="14.65" hidden="1">
      <c r="A496" s="173" t="s">
        <v>544</v>
      </c>
      <c r="B496" s="168"/>
      <c r="C496" s="169" t="s">
        <v>328</v>
      </c>
      <c r="D496" s="170"/>
      <c r="E496" s="171"/>
      <c r="F496" s="593"/>
      <c r="G496" s="631"/>
      <c r="H496" s="593"/>
      <c r="I496" s="631"/>
      <c r="J496" s="593"/>
      <c r="K496" s="631"/>
      <c r="L496" s="593"/>
      <c r="M496" s="631"/>
      <c r="N496" s="593"/>
      <c r="O496" s="631"/>
      <c r="P496" s="142"/>
      <c r="Q496" s="142"/>
      <c r="R496" s="142"/>
      <c r="S496" s="142"/>
      <c r="T496" s="142"/>
      <c r="U496" s="142"/>
      <c r="V496" s="142"/>
      <c r="W496" s="142"/>
    </row>
    <row r="497" spans="1:23" ht="14.65" hidden="1">
      <c r="A497" s="173"/>
      <c r="B497" s="172" t="str">
        <f>B496&amp;"KW"</f>
        <v>KW</v>
      </c>
      <c r="C497" s="169" t="s">
        <v>384</v>
      </c>
      <c r="D497" s="170"/>
      <c r="E497" s="171"/>
      <c r="F497" s="593"/>
      <c r="G497" s="631"/>
      <c r="H497" s="593"/>
      <c r="I497" s="631"/>
      <c r="J497" s="593"/>
      <c r="K497" s="631"/>
      <c r="L497" s="593"/>
      <c r="M497" s="631"/>
      <c r="N497" s="593"/>
      <c r="O497" s="631"/>
      <c r="P497" s="142"/>
      <c r="Q497" s="142"/>
      <c r="R497" s="142"/>
      <c r="S497" s="142"/>
      <c r="T497" s="142"/>
      <c r="U497" s="142"/>
      <c r="V497" s="142"/>
      <c r="W497" s="142"/>
    </row>
    <row r="498" spans="1:23" ht="14.65" hidden="1">
      <c r="A498" s="173" t="s">
        <v>545</v>
      </c>
      <c r="B498" s="168"/>
      <c r="C498" s="169" t="s">
        <v>328</v>
      </c>
      <c r="D498" s="170"/>
      <c r="E498" s="170"/>
      <c r="F498" s="592"/>
      <c r="G498" s="632"/>
      <c r="H498" s="592"/>
      <c r="I498" s="632"/>
      <c r="J498" s="592"/>
      <c r="K498" s="632"/>
      <c r="L498" s="592"/>
      <c r="M498" s="632"/>
      <c r="N498" s="592"/>
      <c r="O498" s="632"/>
      <c r="P498" s="142"/>
      <c r="Q498" s="142"/>
      <c r="R498" s="142"/>
      <c r="S498" s="142"/>
      <c r="T498" s="142"/>
      <c r="U498" s="142"/>
      <c r="V498" s="142"/>
      <c r="W498" s="142"/>
    </row>
    <row r="499" spans="1:23" ht="14.65" hidden="1">
      <c r="A499" s="173"/>
      <c r="B499" s="172" t="str">
        <f>B498&amp;"KW"</f>
        <v>KW</v>
      </c>
      <c r="C499" s="169" t="s">
        <v>384</v>
      </c>
      <c r="D499" s="170"/>
      <c r="E499" s="170"/>
      <c r="F499" s="592"/>
      <c r="G499" s="632"/>
      <c r="H499" s="592"/>
      <c r="I499" s="632"/>
      <c r="J499" s="592"/>
      <c r="K499" s="632"/>
      <c r="L499" s="592"/>
      <c r="M499" s="632"/>
      <c r="N499" s="592"/>
      <c r="O499" s="632"/>
      <c r="P499" s="142"/>
      <c r="Q499" s="142"/>
      <c r="R499" s="142"/>
      <c r="S499" s="142"/>
      <c r="T499" s="142"/>
      <c r="U499" s="142"/>
      <c r="V499" s="142"/>
      <c r="W499" s="142"/>
    </row>
    <row r="500" spans="1:23" ht="14.65" hidden="1">
      <c r="A500" s="173" t="s">
        <v>546</v>
      </c>
      <c r="B500" s="168"/>
      <c r="C500" s="169" t="s">
        <v>328</v>
      </c>
      <c r="D500" s="170"/>
      <c r="E500" s="170"/>
      <c r="F500" s="592"/>
      <c r="G500" s="632"/>
      <c r="H500" s="592"/>
      <c r="I500" s="632"/>
      <c r="J500" s="592"/>
      <c r="K500" s="632"/>
      <c r="L500" s="592"/>
      <c r="M500" s="632"/>
      <c r="N500" s="592"/>
      <c r="O500" s="632"/>
      <c r="P500" s="142"/>
      <c r="Q500" s="142"/>
      <c r="R500" s="142"/>
      <c r="S500" s="142"/>
      <c r="T500" s="142"/>
      <c r="U500" s="142"/>
      <c r="V500" s="142"/>
      <c r="W500" s="142"/>
    </row>
    <row r="501" spans="1:23" ht="14.65" hidden="1">
      <c r="A501" s="173"/>
      <c r="B501" s="172" t="str">
        <f>B500&amp;"KW"</f>
        <v>KW</v>
      </c>
      <c r="C501" s="169" t="s">
        <v>384</v>
      </c>
      <c r="D501" s="170"/>
      <c r="E501" s="170"/>
      <c r="F501" s="592"/>
      <c r="G501" s="632"/>
      <c r="H501" s="592"/>
      <c r="I501" s="632"/>
      <c r="J501" s="592"/>
      <c r="K501" s="632"/>
      <c r="L501" s="592"/>
      <c r="M501" s="632"/>
      <c r="N501" s="592"/>
      <c r="O501" s="632"/>
      <c r="P501" s="142"/>
      <c r="Q501" s="142"/>
      <c r="R501" s="142"/>
      <c r="S501" s="142"/>
      <c r="T501" s="142"/>
      <c r="U501" s="142"/>
      <c r="V501" s="142"/>
      <c r="W501" s="142"/>
    </row>
    <row r="502" spans="1:23" ht="14.65" hidden="1">
      <c r="A502" s="173" t="s">
        <v>547</v>
      </c>
      <c r="B502" s="168"/>
      <c r="C502" s="169" t="s">
        <v>328</v>
      </c>
      <c r="D502" s="170"/>
      <c r="E502" s="170"/>
      <c r="F502" s="592"/>
      <c r="G502" s="632"/>
      <c r="H502" s="592"/>
      <c r="I502" s="632"/>
      <c r="J502" s="592"/>
      <c r="K502" s="632"/>
      <c r="L502" s="592"/>
      <c r="M502" s="632"/>
      <c r="N502" s="592"/>
      <c r="O502" s="632"/>
      <c r="P502" s="142"/>
      <c r="Q502" s="142"/>
      <c r="R502" s="142"/>
      <c r="S502" s="142"/>
      <c r="T502" s="142"/>
      <c r="U502" s="142"/>
      <c r="V502" s="142"/>
      <c r="W502" s="142"/>
    </row>
    <row r="503" spans="1:23" ht="14.65" hidden="1">
      <c r="A503" s="173"/>
      <c r="B503" s="172" t="str">
        <f>B502&amp;"KW"</f>
        <v>KW</v>
      </c>
      <c r="C503" s="169" t="s">
        <v>384</v>
      </c>
      <c r="D503" s="170"/>
      <c r="E503" s="170"/>
      <c r="F503" s="592"/>
      <c r="G503" s="632"/>
      <c r="H503" s="592"/>
      <c r="I503" s="632"/>
      <c r="J503" s="592"/>
      <c r="K503" s="632"/>
      <c r="L503" s="592"/>
      <c r="M503" s="632"/>
      <c r="N503" s="592"/>
      <c r="O503" s="632"/>
      <c r="P503" s="142"/>
      <c r="Q503" s="142"/>
      <c r="R503" s="142"/>
      <c r="S503" s="142"/>
      <c r="T503" s="142"/>
      <c r="U503" s="142"/>
      <c r="V503" s="142"/>
      <c r="W503" s="142"/>
    </row>
    <row r="504" spans="1:23" ht="14.65" hidden="1">
      <c r="A504" s="173" t="s">
        <v>548</v>
      </c>
      <c r="B504" s="168"/>
      <c r="C504" s="169" t="s">
        <v>328</v>
      </c>
      <c r="D504" s="170"/>
      <c r="E504" s="170"/>
      <c r="F504" s="592"/>
      <c r="G504" s="632"/>
      <c r="H504" s="592"/>
      <c r="I504" s="632"/>
      <c r="J504" s="592"/>
      <c r="K504" s="632"/>
      <c r="L504" s="592"/>
      <c r="M504" s="632"/>
      <c r="N504" s="592"/>
      <c r="O504" s="632"/>
      <c r="P504" s="142"/>
      <c r="Q504" s="142"/>
      <c r="R504" s="142"/>
      <c r="S504" s="142"/>
      <c r="T504" s="142"/>
      <c r="U504" s="142"/>
      <c r="V504" s="142"/>
      <c r="W504" s="142"/>
    </row>
    <row r="505" spans="1:23" ht="14.65" hidden="1">
      <c r="A505" s="173"/>
      <c r="B505" s="172" t="str">
        <f>B504&amp;"KW"</f>
        <v>KW</v>
      </c>
      <c r="C505" s="169" t="s">
        <v>384</v>
      </c>
      <c r="D505" s="170"/>
      <c r="E505" s="170"/>
      <c r="F505" s="592"/>
      <c r="G505" s="632"/>
      <c r="H505" s="592"/>
      <c r="I505" s="632"/>
      <c r="J505" s="592"/>
      <c r="K505" s="632"/>
      <c r="L505" s="592"/>
      <c r="M505" s="632"/>
      <c r="N505" s="592"/>
      <c r="O505" s="632"/>
      <c r="P505" s="142"/>
      <c r="Q505" s="142"/>
      <c r="R505" s="142"/>
      <c r="S505" s="142"/>
      <c r="T505" s="142"/>
      <c r="U505" s="142"/>
      <c r="V505" s="142"/>
      <c r="W505" s="142"/>
    </row>
    <row r="506" spans="1:23" ht="14.65" hidden="1">
      <c r="A506" s="173" t="s">
        <v>549</v>
      </c>
      <c r="B506" s="168"/>
      <c r="C506" s="169" t="s">
        <v>328</v>
      </c>
      <c r="D506" s="170"/>
      <c r="E506" s="170"/>
      <c r="F506" s="592"/>
      <c r="G506" s="632"/>
      <c r="H506" s="592"/>
      <c r="I506" s="632"/>
      <c r="J506" s="592"/>
      <c r="K506" s="632"/>
      <c r="L506" s="592"/>
      <c r="M506" s="632"/>
      <c r="N506" s="592"/>
      <c r="O506" s="632"/>
      <c r="P506" s="142"/>
      <c r="Q506" s="142"/>
      <c r="R506" s="142"/>
      <c r="S506" s="142"/>
      <c r="T506" s="142"/>
      <c r="U506" s="142"/>
      <c r="V506" s="142"/>
      <c r="W506" s="142"/>
    </row>
    <row r="507" spans="1:23" ht="14.65" hidden="1">
      <c r="A507" s="173"/>
      <c r="B507" s="172" t="str">
        <f>B506&amp;"KW"</f>
        <v>KW</v>
      </c>
      <c r="C507" s="169" t="s">
        <v>384</v>
      </c>
      <c r="D507" s="170"/>
      <c r="E507" s="170"/>
      <c r="F507" s="592"/>
      <c r="G507" s="632"/>
      <c r="H507" s="592"/>
      <c r="I507" s="632"/>
      <c r="J507" s="592"/>
      <c r="K507" s="632"/>
      <c r="L507" s="592"/>
      <c r="M507" s="632"/>
      <c r="N507" s="592"/>
      <c r="O507" s="632"/>
      <c r="P507" s="142"/>
      <c r="Q507" s="142"/>
      <c r="R507" s="142"/>
      <c r="S507" s="142"/>
      <c r="T507" s="142"/>
      <c r="U507" s="142"/>
      <c r="V507" s="142"/>
      <c r="W507" s="142"/>
    </row>
    <row r="508" spans="1:23" ht="14.65" hidden="1">
      <c r="A508" s="173" t="s">
        <v>550</v>
      </c>
      <c r="B508" s="168"/>
      <c r="C508" s="169" t="s">
        <v>328</v>
      </c>
      <c r="D508" s="170"/>
      <c r="E508" s="170"/>
      <c r="F508" s="592"/>
      <c r="G508" s="632"/>
      <c r="H508" s="592"/>
      <c r="I508" s="632"/>
      <c r="J508" s="592"/>
      <c r="K508" s="632"/>
      <c r="L508" s="592"/>
      <c r="M508" s="632"/>
      <c r="N508" s="592"/>
      <c r="O508" s="632"/>
      <c r="P508" s="142"/>
      <c r="Q508" s="142"/>
      <c r="R508" s="142"/>
      <c r="S508" s="142"/>
      <c r="T508" s="142"/>
      <c r="U508" s="142"/>
      <c r="V508" s="142"/>
      <c r="W508" s="142"/>
    </row>
    <row r="509" spans="1:23" ht="14.65" hidden="1">
      <c r="A509" s="173"/>
      <c r="B509" s="172" t="str">
        <f>B508&amp;"KW"</f>
        <v>KW</v>
      </c>
      <c r="C509" s="169" t="s">
        <v>384</v>
      </c>
      <c r="D509" s="170"/>
      <c r="E509" s="170"/>
      <c r="F509" s="592"/>
      <c r="G509" s="632"/>
      <c r="H509" s="592"/>
      <c r="I509" s="632"/>
      <c r="J509" s="592"/>
      <c r="K509" s="632"/>
      <c r="L509" s="592"/>
      <c r="M509" s="632"/>
      <c r="N509" s="592"/>
      <c r="O509" s="632"/>
      <c r="P509" s="142"/>
      <c r="Q509" s="142"/>
      <c r="R509" s="142"/>
      <c r="S509" s="142"/>
      <c r="T509" s="142"/>
      <c r="U509" s="142"/>
      <c r="V509" s="142"/>
      <c r="W509" s="142"/>
    </row>
    <row r="510" spans="1:23" ht="14.65" hidden="1">
      <c r="A510" s="173" t="s">
        <v>551</v>
      </c>
      <c r="B510" s="168"/>
      <c r="C510" s="169" t="s">
        <v>328</v>
      </c>
      <c r="D510" s="170"/>
      <c r="E510" s="170"/>
      <c r="F510" s="592"/>
      <c r="G510" s="632"/>
      <c r="H510" s="592"/>
      <c r="I510" s="632"/>
      <c r="J510" s="592"/>
      <c r="K510" s="632"/>
      <c r="L510" s="592"/>
      <c r="M510" s="632"/>
      <c r="N510" s="592"/>
      <c r="O510" s="632"/>
      <c r="P510" s="142"/>
      <c r="Q510" s="142"/>
      <c r="R510" s="142"/>
      <c r="S510" s="142"/>
      <c r="T510" s="142"/>
      <c r="U510" s="142"/>
      <c r="V510" s="142"/>
      <c r="W510" s="142"/>
    </row>
    <row r="511" spans="1:23" ht="14.65" hidden="1">
      <c r="A511" s="173"/>
      <c r="B511" s="172" t="str">
        <f>B510&amp;"KW"</f>
        <v>KW</v>
      </c>
      <c r="C511" s="169" t="s">
        <v>384</v>
      </c>
      <c r="D511" s="170"/>
      <c r="E511" s="170"/>
      <c r="F511" s="592"/>
      <c r="G511" s="632"/>
      <c r="H511" s="592"/>
      <c r="I511" s="632"/>
      <c r="J511" s="592"/>
      <c r="K511" s="632"/>
      <c r="L511" s="592"/>
      <c r="M511" s="632"/>
      <c r="N511" s="592"/>
      <c r="O511" s="632"/>
      <c r="P511" s="142"/>
      <c r="Q511" s="142"/>
      <c r="R511" s="142"/>
      <c r="S511" s="142"/>
      <c r="T511" s="142"/>
      <c r="U511" s="142"/>
      <c r="V511" s="142"/>
      <c r="W511" s="142"/>
    </row>
    <row r="512" spans="1:23" ht="14.65" hidden="1">
      <c r="A512" s="173" t="s">
        <v>552</v>
      </c>
      <c r="B512" s="168"/>
      <c r="C512" s="169" t="s">
        <v>328</v>
      </c>
      <c r="D512" s="170"/>
      <c r="E512" s="170"/>
      <c r="F512" s="592"/>
      <c r="G512" s="632"/>
      <c r="H512" s="592"/>
      <c r="I512" s="632"/>
      <c r="J512" s="592"/>
      <c r="K512" s="632"/>
      <c r="L512" s="592"/>
      <c r="M512" s="632"/>
      <c r="N512" s="592"/>
      <c r="O512" s="632"/>
      <c r="P512" s="142"/>
      <c r="Q512" s="142"/>
      <c r="R512" s="142"/>
      <c r="S512" s="142"/>
      <c r="T512" s="142"/>
      <c r="U512" s="142"/>
      <c r="V512" s="142"/>
      <c r="W512" s="142"/>
    </row>
    <row r="513" spans="1:23" ht="14.65" hidden="1">
      <c r="A513" s="173"/>
      <c r="B513" s="172" t="str">
        <f>B512&amp;"KW"</f>
        <v>KW</v>
      </c>
      <c r="C513" s="169" t="s">
        <v>384</v>
      </c>
      <c r="D513" s="170"/>
      <c r="E513" s="170"/>
      <c r="F513" s="592"/>
      <c r="G513" s="632"/>
      <c r="H513" s="592"/>
      <c r="I513" s="632"/>
      <c r="J513" s="592"/>
      <c r="K513" s="632"/>
      <c r="L513" s="592"/>
      <c r="M513" s="632"/>
      <c r="N513" s="592"/>
      <c r="O513" s="632"/>
      <c r="P513" s="142"/>
      <c r="Q513" s="142"/>
      <c r="R513" s="142"/>
      <c r="S513" s="142"/>
      <c r="T513" s="142"/>
      <c r="U513" s="142"/>
      <c r="V513" s="142"/>
      <c r="W513" s="142"/>
    </row>
    <row r="514" spans="1:23" ht="14.65" hidden="1">
      <c r="A514" s="173" t="s">
        <v>553</v>
      </c>
      <c r="B514" s="168"/>
      <c r="C514" s="169" t="s">
        <v>328</v>
      </c>
      <c r="D514" s="170"/>
      <c r="E514" s="170"/>
      <c r="F514" s="592"/>
      <c r="G514" s="632"/>
      <c r="H514" s="592"/>
      <c r="I514" s="632"/>
      <c r="J514" s="592"/>
      <c r="K514" s="632"/>
      <c r="L514" s="592"/>
      <c r="M514" s="632"/>
      <c r="N514" s="592"/>
      <c r="O514" s="632"/>
      <c r="P514" s="142"/>
      <c r="Q514" s="142"/>
      <c r="R514" s="142"/>
      <c r="S514" s="142"/>
      <c r="T514" s="142"/>
      <c r="U514" s="142"/>
      <c r="V514" s="142"/>
      <c r="W514" s="142"/>
    </row>
    <row r="515" spans="1:23" ht="14.65" hidden="1">
      <c r="A515" s="173"/>
      <c r="B515" s="172" t="str">
        <f>B514&amp;"KW"</f>
        <v>KW</v>
      </c>
      <c r="C515" s="169" t="s">
        <v>384</v>
      </c>
      <c r="D515" s="170"/>
      <c r="E515" s="170"/>
      <c r="F515" s="592"/>
      <c r="G515" s="632"/>
      <c r="H515" s="592"/>
      <c r="I515" s="632"/>
      <c r="J515" s="592"/>
      <c r="K515" s="632"/>
      <c r="L515" s="592"/>
      <c r="M515" s="632"/>
      <c r="N515" s="592"/>
      <c r="O515" s="632"/>
      <c r="P515" s="142"/>
      <c r="Q515" s="142"/>
      <c r="R515" s="142"/>
      <c r="S515" s="142"/>
      <c r="T515" s="142"/>
      <c r="U515" s="142"/>
      <c r="V515" s="142"/>
      <c r="W515" s="142"/>
    </row>
    <row r="516" spans="1:23" ht="14.65" hidden="1">
      <c r="A516" s="173" t="s">
        <v>554</v>
      </c>
      <c r="B516" s="168"/>
      <c r="C516" s="169" t="s">
        <v>328</v>
      </c>
      <c r="D516" s="170"/>
      <c r="E516" s="170"/>
      <c r="F516" s="592"/>
      <c r="G516" s="632"/>
      <c r="H516" s="592"/>
      <c r="I516" s="632"/>
      <c r="J516" s="592"/>
      <c r="K516" s="632"/>
      <c r="L516" s="592"/>
      <c r="M516" s="632"/>
      <c r="N516" s="592"/>
      <c r="O516" s="632"/>
      <c r="P516" s="142"/>
      <c r="Q516" s="142"/>
      <c r="R516" s="142"/>
      <c r="S516" s="142"/>
      <c r="T516" s="142"/>
      <c r="U516" s="142"/>
      <c r="V516" s="142"/>
      <c r="W516" s="142"/>
    </row>
    <row r="517" spans="1:23" ht="14.65" hidden="1">
      <c r="A517" s="173"/>
      <c r="B517" s="172" t="str">
        <f>B516&amp;"KW"</f>
        <v>KW</v>
      </c>
      <c r="C517" s="169" t="s">
        <v>384</v>
      </c>
      <c r="D517" s="170"/>
      <c r="E517" s="170"/>
      <c r="F517" s="592"/>
      <c r="G517" s="632"/>
      <c r="H517" s="592"/>
      <c r="I517" s="632"/>
      <c r="J517" s="592"/>
      <c r="K517" s="632"/>
      <c r="L517" s="592"/>
      <c r="M517" s="632"/>
      <c r="N517" s="592"/>
      <c r="O517" s="632"/>
      <c r="P517" s="142"/>
      <c r="Q517" s="142"/>
      <c r="R517" s="142"/>
      <c r="S517" s="142"/>
      <c r="T517" s="142"/>
      <c r="U517" s="142"/>
      <c r="V517" s="142"/>
      <c r="W517" s="142"/>
    </row>
    <row r="518" spans="1:23" ht="14.65" hidden="1">
      <c r="A518" s="173" t="s">
        <v>555</v>
      </c>
      <c r="B518" s="168"/>
      <c r="C518" s="169" t="s">
        <v>328</v>
      </c>
      <c r="D518" s="170"/>
      <c r="E518" s="170"/>
      <c r="F518" s="592"/>
      <c r="G518" s="632"/>
      <c r="H518" s="592"/>
      <c r="I518" s="632"/>
      <c r="J518" s="592"/>
      <c r="K518" s="632"/>
      <c r="L518" s="592"/>
      <c r="M518" s="632"/>
      <c r="N518" s="592"/>
      <c r="O518" s="632"/>
      <c r="P518" s="142"/>
      <c r="Q518" s="142"/>
      <c r="R518" s="142"/>
      <c r="S518" s="142"/>
      <c r="T518" s="142"/>
      <c r="U518" s="142"/>
      <c r="V518" s="142"/>
      <c r="W518" s="142"/>
    </row>
    <row r="519" spans="1:23" ht="14.65" hidden="1">
      <c r="A519" s="173"/>
      <c r="B519" s="172" t="str">
        <f>B518&amp;"KW"</f>
        <v>KW</v>
      </c>
      <c r="C519" s="169" t="s">
        <v>384</v>
      </c>
      <c r="D519" s="170"/>
      <c r="E519" s="170"/>
      <c r="F519" s="592"/>
      <c r="G519" s="632"/>
      <c r="H519" s="592"/>
      <c r="I519" s="632"/>
      <c r="J519" s="592"/>
      <c r="K519" s="632"/>
      <c r="L519" s="592"/>
      <c r="M519" s="632"/>
      <c r="N519" s="592"/>
      <c r="O519" s="632"/>
      <c r="P519" s="142"/>
      <c r="Q519" s="142"/>
      <c r="R519" s="142"/>
      <c r="S519" s="142"/>
      <c r="T519" s="142"/>
      <c r="U519" s="142"/>
      <c r="V519" s="142"/>
      <c r="W519" s="142"/>
    </row>
    <row r="520" spans="1:23" ht="14.65" hidden="1">
      <c r="A520" s="173" t="s">
        <v>556</v>
      </c>
      <c r="B520" s="168"/>
      <c r="C520" s="169" t="s">
        <v>328</v>
      </c>
      <c r="D520" s="170"/>
      <c r="E520" s="170"/>
      <c r="F520" s="592"/>
      <c r="G520" s="632"/>
      <c r="H520" s="592"/>
      <c r="I520" s="632"/>
      <c r="J520" s="592"/>
      <c r="K520" s="632"/>
      <c r="L520" s="592"/>
      <c r="M520" s="632"/>
      <c r="N520" s="592"/>
      <c r="O520" s="632"/>
      <c r="P520" s="142"/>
      <c r="Q520" s="142"/>
      <c r="R520" s="142"/>
      <c r="S520" s="142"/>
      <c r="T520" s="142"/>
      <c r="U520" s="142"/>
      <c r="V520" s="142"/>
      <c r="W520" s="142"/>
    </row>
    <row r="521" spans="1:23" ht="14.65" hidden="1">
      <c r="A521" s="173"/>
      <c r="B521" s="172" t="str">
        <f>B520&amp;"KW"</f>
        <v>KW</v>
      </c>
      <c r="C521" s="169" t="s">
        <v>384</v>
      </c>
      <c r="D521" s="170"/>
      <c r="E521" s="170"/>
      <c r="F521" s="592"/>
      <c r="G521" s="632"/>
      <c r="H521" s="592"/>
      <c r="I521" s="632"/>
      <c r="J521" s="592"/>
      <c r="K521" s="632"/>
      <c r="L521" s="592"/>
      <c r="M521" s="632"/>
      <c r="N521" s="592"/>
      <c r="O521" s="632"/>
      <c r="P521" s="142"/>
      <c r="Q521" s="142"/>
      <c r="R521" s="142"/>
      <c r="S521" s="142"/>
      <c r="T521" s="142"/>
      <c r="U521" s="142"/>
      <c r="V521" s="142"/>
      <c r="W521" s="142"/>
    </row>
    <row r="522" spans="1:23" ht="14.65" hidden="1">
      <c r="A522" s="173" t="s">
        <v>557</v>
      </c>
      <c r="B522" s="168"/>
      <c r="C522" s="169" t="s">
        <v>328</v>
      </c>
      <c r="D522" s="170"/>
      <c r="E522" s="170"/>
      <c r="F522" s="592"/>
      <c r="G522" s="632"/>
      <c r="H522" s="592"/>
      <c r="I522" s="632"/>
      <c r="J522" s="592"/>
      <c r="K522" s="632"/>
      <c r="L522" s="592"/>
      <c r="M522" s="632"/>
      <c r="N522" s="592"/>
      <c r="O522" s="632"/>
      <c r="P522" s="142"/>
      <c r="Q522" s="142"/>
      <c r="R522" s="142"/>
      <c r="S522" s="142"/>
      <c r="T522" s="142"/>
      <c r="U522" s="142"/>
      <c r="V522" s="142"/>
      <c r="W522" s="142"/>
    </row>
    <row r="523" spans="1:23" ht="14.65" hidden="1">
      <c r="A523" s="173"/>
      <c r="B523" s="172" t="str">
        <f>B522&amp;"KW"</f>
        <v>KW</v>
      </c>
      <c r="C523" s="169" t="s">
        <v>384</v>
      </c>
      <c r="D523" s="170"/>
      <c r="E523" s="170"/>
      <c r="F523" s="592"/>
      <c r="G523" s="632"/>
      <c r="H523" s="592"/>
      <c r="I523" s="632"/>
      <c r="J523" s="592"/>
      <c r="K523" s="632"/>
      <c r="L523" s="592"/>
      <c r="M523" s="632"/>
      <c r="N523" s="592"/>
      <c r="O523" s="632"/>
      <c r="P523" s="142"/>
      <c r="Q523" s="142"/>
      <c r="R523" s="142"/>
      <c r="S523" s="142"/>
      <c r="T523" s="142"/>
      <c r="U523" s="142"/>
      <c r="V523" s="142"/>
      <c r="W523" s="142"/>
    </row>
    <row r="524" spans="1:23" ht="14.65" hidden="1">
      <c r="A524" s="173" t="s">
        <v>558</v>
      </c>
      <c r="B524" s="168"/>
      <c r="C524" s="169" t="s">
        <v>328</v>
      </c>
      <c r="D524" s="170"/>
      <c r="E524" s="170"/>
      <c r="F524" s="592"/>
      <c r="G524" s="632"/>
      <c r="H524" s="592"/>
      <c r="I524" s="632"/>
      <c r="J524" s="592"/>
      <c r="K524" s="632"/>
      <c r="L524" s="592"/>
      <c r="M524" s="632"/>
      <c r="N524" s="592"/>
      <c r="O524" s="632"/>
      <c r="P524" s="142"/>
      <c r="Q524" s="142"/>
      <c r="R524" s="142"/>
      <c r="S524" s="142"/>
      <c r="T524" s="142"/>
      <c r="U524" s="142"/>
      <c r="V524" s="142"/>
      <c r="W524" s="142"/>
    </row>
    <row r="525" spans="1:23" ht="14.65" hidden="1">
      <c r="A525" s="173"/>
      <c r="B525" s="172" t="str">
        <f>B524&amp;"KW"</f>
        <v>KW</v>
      </c>
      <c r="C525" s="169" t="s">
        <v>384</v>
      </c>
      <c r="D525" s="170"/>
      <c r="E525" s="170"/>
      <c r="F525" s="592"/>
      <c r="G525" s="632"/>
      <c r="H525" s="592"/>
      <c r="I525" s="632"/>
      <c r="J525" s="592"/>
      <c r="K525" s="632"/>
      <c r="L525" s="592"/>
      <c r="M525" s="632"/>
      <c r="N525" s="592"/>
      <c r="O525" s="632"/>
      <c r="P525" s="142"/>
      <c r="Q525" s="142"/>
      <c r="R525" s="142"/>
      <c r="S525" s="142"/>
      <c r="T525" s="142"/>
      <c r="U525" s="142"/>
      <c r="V525" s="142"/>
      <c r="W525" s="142"/>
    </row>
    <row r="526" spans="1:23" ht="14.65" hidden="1">
      <c r="A526" s="173" t="s">
        <v>559</v>
      </c>
      <c r="B526" s="168"/>
      <c r="C526" s="169" t="s">
        <v>328</v>
      </c>
      <c r="D526" s="170"/>
      <c r="E526" s="170"/>
      <c r="F526" s="592"/>
      <c r="G526" s="632"/>
      <c r="H526" s="592"/>
      <c r="I526" s="632"/>
      <c r="J526" s="592"/>
      <c r="K526" s="632"/>
      <c r="L526" s="592"/>
      <c r="M526" s="632"/>
      <c r="N526" s="592"/>
      <c r="O526" s="632"/>
      <c r="P526" s="142"/>
      <c r="Q526" s="142"/>
      <c r="R526" s="142"/>
      <c r="S526" s="142"/>
      <c r="T526" s="142"/>
      <c r="U526" s="142"/>
      <c r="V526" s="142"/>
      <c r="W526" s="142"/>
    </row>
    <row r="527" spans="1:23" ht="14.65" hidden="1">
      <c r="A527" s="173"/>
      <c r="B527" s="172" t="str">
        <f>B526&amp;"KW"</f>
        <v>KW</v>
      </c>
      <c r="C527" s="169" t="s">
        <v>384</v>
      </c>
      <c r="D527" s="170"/>
      <c r="E527" s="170"/>
      <c r="F527" s="592"/>
      <c r="G527" s="632"/>
      <c r="H527" s="592"/>
      <c r="I527" s="632"/>
      <c r="J527" s="592"/>
      <c r="K527" s="632"/>
      <c r="L527" s="592"/>
      <c r="M527" s="632"/>
      <c r="N527" s="592"/>
      <c r="O527" s="632"/>
      <c r="P527" s="142"/>
      <c r="Q527" s="142"/>
      <c r="R527" s="142"/>
      <c r="S527" s="142"/>
      <c r="T527" s="142"/>
      <c r="U527" s="142"/>
      <c r="V527" s="142"/>
      <c r="W527" s="142"/>
    </row>
    <row r="528" spans="1:23" ht="14.65" hidden="1">
      <c r="A528" s="173" t="s">
        <v>560</v>
      </c>
      <c r="B528" s="168"/>
      <c r="C528" s="169" t="s">
        <v>328</v>
      </c>
      <c r="D528" s="170"/>
      <c r="E528" s="170"/>
      <c r="F528" s="592"/>
      <c r="G528" s="632"/>
      <c r="H528" s="592"/>
      <c r="I528" s="632"/>
      <c r="J528" s="592"/>
      <c r="K528" s="632"/>
      <c r="L528" s="592"/>
      <c r="M528" s="632"/>
      <c r="N528" s="592"/>
      <c r="O528" s="632"/>
      <c r="P528" s="142"/>
      <c r="Q528" s="142"/>
      <c r="R528" s="142"/>
      <c r="S528" s="142"/>
      <c r="T528" s="142"/>
      <c r="U528" s="142"/>
      <c r="V528" s="142"/>
      <c r="W528" s="142"/>
    </row>
    <row r="529" spans="1:23" ht="14.65" hidden="1">
      <c r="A529" s="173"/>
      <c r="B529" s="172" t="str">
        <f>B528&amp;"KW"</f>
        <v>KW</v>
      </c>
      <c r="C529" s="169" t="s">
        <v>384</v>
      </c>
      <c r="D529" s="170"/>
      <c r="E529" s="170"/>
      <c r="F529" s="592"/>
      <c r="G529" s="632"/>
      <c r="H529" s="592"/>
      <c r="I529" s="632"/>
      <c r="J529" s="592"/>
      <c r="K529" s="632"/>
      <c r="L529" s="592"/>
      <c r="M529" s="632"/>
      <c r="N529" s="592"/>
      <c r="O529" s="632"/>
      <c r="P529" s="142"/>
      <c r="Q529" s="142"/>
      <c r="R529" s="142"/>
      <c r="S529" s="142"/>
      <c r="T529" s="142"/>
      <c r="U529" s="142"/>
      <c r="V529" s="142"/>
      <c r="W529" s="142"/>
    </row>
    <row r="530" spans="1:23" ht="14.65" hidden="1">
      <c r="A530" s="173" t="s">
        <v>561</v>
      </c>
      <c r="B530" s="168"/>
      <c r="C530" s="169" t="s">
        <v>328</v>
      </c>
      <c r="D530" s="170"/>
      <c r="E530" s="170"/>
      <c r="F530" s="592"/>
      <c r="G530" s="632"/>
      <c r="H530" s="592"/>
      <c r="I530" s="632"/>
      <c r="J530" s="592"/>
      <c r="K530" s="632"/>
      <c r="L530" s="592"/>
      <c r="M530" s="632"/>
      <c r="N530" s="592"/>
      <c r="O530" s="632"/>
      <c r="P530" s="142"/>
      <c r="Q530" s="142"/>
      <c r="R530" s="142"/>
      <c r="S530" s="142"/>
      <c r="T530" s="142"/>
      <c r="U530" s="142"/>
      <c r="V530" s="142"/>
      <c r="W530" s="142"/>
    </row>
    <row r="531" spans="1:23" ht="14.65" hidden="1">
      <c r="A531" s="173"/>
      <c r="B531" s="172" t="str">
        <f>B530&amp;"KW"</f>
        <v>KW</v>
      </c>
      <c r="C531" s="169" t="s">
        <v>384</v>
      </c>
      <c r="D531" s="170"/>
      <c r="E531" s="170"/>
      <c r="F531" s="592"/>
      <c r="G531" s="632"/>
      <c r="H531" s="592"/>
      <c r="I531" s="632"/>
      <c r="J531" s="592"/>
      <c r="K531" s="632"/>
      <c r="L531" s="592"/>
      <c r="M531" s="632"/>
      <c r="N531" s="592"/>
      <c r="O531" s="632"/>
      <c r="P531" s="142"/>
      <c r="Q531" s="142"/>
      <c r="R531" s="142"/>
      <c r="S531" s="142"/>
      <c r="T531" s="142"/>
      <c r="U531" s="142"/>
      <c r="V531" s="142"/>
      <c r="W531" s="142"/>
    </row>
    <row r="532" spans="1:23" ht="14.65" hidden="1">
      <c r="A532" s="173" t="s">
        <v>562</v>
      </c>
      <c r="B532" s="168"/>
      <c r="C532" s="169" t="s">
        <v>328</v>
      </c>
      <c r="D532" s="170"/>
      <c r="E532" s="170"/>
      <c r="F532" s="592"/>
      <c r="G532" s="632"/>
      <c r="H532" s="592"/>
      <c r="I532" s="632"/>
      <c r="J532" s="592"/>
      <c r="K532" s="632"/>
      <c r="L532" s="592"/>
      <c r="M532" s="632"/>
      <c r="N532" s="592"/>
      <c r="O532" s="632"/>
      <c r="P532" s="142"/>
      <c r="Q532" s="142"/>
      <c r="R532" s="142"/>
      <c r="S532" s="142"/>
      <c r="T532" s="142"/>
      <c r="U532" s="142"/>
      <c r="V532" s="142"/>
      <c r="W532" s="142"/>
    </row>
    <row r="533" spans="1:23" ht="14.65" hidden="1">
      <c r="A533" s="173"/>
      <c r="B533" s="172" t="str">
        <f>B532&amp;"KW"</f>
        <v>KW</v>
      </c>
      <c r="C533" s="169" t="s">
        <v>384</v>
      </c>
      <c r="D533" s="170"/>
      <c r="E533" s="170"/>
      <c r="F533" s="592"/>
      <c r="G533" s="632"/>
      <c r="H533" s="592"/>
      <c r="I533" s="632"/>
      <c r="J533" s="592"/>
      <c r="K533" s="632"/>
      <c r="L533" s="592"/>
      <c r="M533" s="632"/>
      <c r="N533" s="592"/>
      <c r="O533" s="632"/>
      <c r="P533" s="142"/>
      <c r="Q533" s="142"/>
      <c r="R533" s="142"/>
      <c r="S533" s="142"/>
      <c r="T533" s="142"/>
      <c r="U533" s="142"/>
      <c r="V533" s="142"/>
      <c r="W533" s="142"/>
    </row>
    <row r="534" spans="1:23" ht="14.65" hidden="1">
      <c r="A534" s="173" t="s">
        <v>563</v>
      </c>
      <c r="B534" s="168"/>
      <c r="C534" s="169" t="s">
        <v>328</v>
      </c>
      <c r="D534" s="170"/>
      <c r="E534" s="170"/>
      <c r="F534" s="592"/>
      <c r="G534" s="632"/>
      <c r="H534" s="592"/>
      <c r="I534" s="632"/>
      <c r="J534" s="592"/>
      <c r="K534" s="632"/>
      <c r="L534" s="592"/>
      <c r="M534" s="632"/>
      <c r="N534" s="592"/>
      <c r="O534" s="632"/>
      <c r="P534" s="142"/>
      <c r="Q534" s="142"/>
      <c r="R534" s="142"/>
      <c r="S534" s="142"/>
      <c r="T534" s="142"/>
      <c r="U534" s="142"/>
      <c r="V534" s="142"/>
      <c r="W534" s="142"/>
    </row>
    <row r="535" spans="1:23" ht="14.65" hidden="1">
      <c r="A535" s="173"/>
      <c r="B535" s="172" t="str">
        <f>B534&amp;"KW"</f>
        <v>KW</v>
      </c>
      <c r="C535" s="169" t="s">
        <v>384</v>
      </c>
      <c r="D535" s="170"/>
      <c r="E535" s="170"/>
      <c r="F535" s="592"/>
      <c r="G535" s="632"/>
      <c r="H535" s="592"/>
      <c r="I535" s="632"/>
      <c r="J535" s="592"/>
      <c r="K535" s="632"/>
      <c r="L535" s="592"/>
      <c r="M535" s="632"/>
      <c r="N535" s="592"/>
      <c r="O535" s="632"/>
      <c r="P535" s="142"/>
      <c r="Q535" s="142"/>
      <c r="R535" s="142"/>
      <c r="S535" s="142"/>
      <c r="T535" s="142"/>
      <c r="U535" s="142"/>
      <c r="V535" s="142"/>
      <c r="W535" s="142"/>
    </row>
    <row r="536" spans="1:23" ht="14.65" hidden="1">
      <c r="A536" s="173" t="s">
        <v>564</v>
      </c>
      <c r="B536" s="168"/>
      <c r="C536" s="169" t="s">
        <v>328</v>
      </c>
      <c r="D536" s="170"/>
      <c r="E536" s="170"/>
      <c r="F536" s="592"/>
      <c r="G536" s="632"/>
      <c r="H536" s="592"/>
      <c r="I536" s="632"/>
      <c r="J536" s="592"/>
      <c r="K536" s="632"/>
      <c r="L536" s="592"/>
      <c r="M536" s="632"/>
      <c r="N536" s="592"/>
      <c r="O536" s="632"/>
      <c r="P536" s="142"/>
      <c r="Q536" s="142"/>
      <c r="R536" s="142"/>
      <c r="S536" s="142"/>
      <c r="T536" s="142"/>
      <c r="U536" s="142"/>
      <c r="V536" s="142"/>
      <c r="W536" s="142"/>
    </row>
    <row r="537" spans="1:23" ht="14.65" hidden="1">
      <c r="A537" s="173"/>
      <c r="B537" s="172" t="str">
        <f>B536&amp;"KW"</f>
        <v>KW</v>
      </c>
      <c r="C537" s="169" t="s">
        <v>384</v>
      </c>
      <c r="D537" s="170"/>
      <c r="E537" s="170"/>
      <c r="F537" s="592"/>
      <c r="G537" s="632"/>
      <c r="H537" s="592"/>
      <c r="I537" s="632"/>
      <c r="J537" s="592"/>
      <c r="K537" s="632"/>
      <c r="L537" s="592"/>
      <c r="M537" s="632"/>
      <c r="N537" s="592"/>
      <c r="O537" s="632"/>
      <c r="P537" s="142"/>
      <c r="Q537" s="142"/>
      <c r="R537" s="142"/>
      <c r="S537" s="142"/>
      <c r="T537" s="142"/>
      <c r="U537" s="142"/>
      <c r="V537" s="142"/>
      <c r="W537" s="142"/>
    </row>
    <row r="538" spans="1:23" ht="14.65" hidden="1">
      <c r="A538" s="173" t="s">
        <v>565</v>
      </c>
      <c r="B538" s="168"/>
      <c r="C538" s="169" t="s">
        <v>328</v>
      </c>
      <c r="D538" s="170"/>
      <c r="E538" s="170"/>
      <c r="F538" s="592"/>
      <c r="G538" s="632"/>
      <c r="H538" s="592"/>
      <c r="I538" s="632"/>
      <c r="J538" s="592"/>
      <c r="K538" s="632"/>
      <c r="L538" s="592"/>
      <c r="M538" s="632"/>
      <c r="N538" s="592"/>
      <c r="O538" s="632"/>
      <c r="P538" s="142"/>
      <c r="Q538" s="142"/>
      <c r="R538" s="142"/>
      <c r="S538" s="142"/>
      <c r="T538" s="142"/>
      <c r="U538" s="142"/>
      <c r="V538" s="142"/>
      <c r="W538" s="142"/>
    </row>
    <row r="539" spans="1:23" ht="14.65" hidden="1">
      <c r="A539" s="173"/>
      <c r="B539" s="172" t="str">
        <f>B538&amp;"KW"</f>
        <v>KW</v>
      </c>
      <c r="C539" s="169" t="s">
        <v>384</v>
      </c>
      <c r="D539" s="170"/>
      <c r="E539" s="170"/>
      <c r="F539" s="592"/>
      <c r="G539" s="632"/>
      <c r="H539" s="592"/>
      <c r="I539" s="632"/>
      <c r="J539" s="592"/>
      <c r="K539" s="632"/>
      <c r="L539" s="592"/>
      <c r="M539" s="632"/>
      <c r="N539" s="592"/>
      <c r="O539" s="632"/>
      <c r="P539" s="142"/>
      <c r="Q539" s="142"/>
      <c r="R539" s="142"/>
      <c r="S539" s="142"/>
      <c r="T539" s="142"/>
      <c r="U539" s="142"/>
      <c r="V539" s="142"/>
      <c r="W539" s="142"/>
    </row>
    <row r="540" spans="1:23" ht="14.65" hidden="1">
      <c r="A540" s="173" t="s">
        <v>566</v>
      </c>
      <c r="B540" s="168"/>
      <c r="C540" s="169" t="s">
        <v>328</v>
      </c>
      <c r="D540" s="170"/>
      <c r="E540" s="170"/>
      <c r="F540" s="592"/>
      <c r="G540" s="632"/>
      <c r="H540" s="592"/>
      <c r="I540" s="632"/>
      <c r="J540" s="592"/>
      <c r="K540" s="632"/>
      <c r="L540" s="592"/>
      <c r="M540" s="632"/>
      <c r="N540" s="592"/>
      <c r="O540" s="632"/>
      <c r="P540" s="142"/>
      <c r="Q540" s="142"/>
      <c r="R540" s="142"/>
      <c r="S540" s="142"/>
      <c r="T540" s="142"/>
      <c r="U540" s="142"/>
      <c r="V540" s="142"/>
      <c r="W540" s="142"/>
    </row>
    <row r="541" spans="1:23" ht="14.65" hidden="1">
      <c r="A541" s="173"/>
      <c r="B541" s="172" t="str">
        <f>B540&amp;"KW"</f>
        <v>KW</v>
      </c>
      <c r="C541" s="169" t="s">
        <v>384</v>
      </c>
      <c r="D541" s="170"/>
      <c r="E541" s="170"/>
      <c r="F541" s="592"/>
      <c r="G541" s="632"/>
      <c r="H541" s="592"/>
      <c r="I541" s="632"/>
      <c r="J541" s="592"/>
      <c r="K541" s="632"/>
      <c r="L541" s="592"/>
      <c r="M541" s="632"/>
      <c r="N541" s="592"/>
      <c r="O541" s="632"/>
      <c r="P541" s="142"/>
      <c r="Q541" s="142"/>
      <c r="R541" s="142"/>
      <c r="S541" s="142"/>
      <c r="T541" s="142"/>
      <c r="U541" s="142"/>
      <c r="V541" s="142"/>
      <c r="W541" s="142"/>
    </row>
    <row r="542" spans="1:23" ht="14.65" hidden="1">
      <c r="A542" s="173" t="s">
        <v>567</v>
      </c>
      <c r="B542" s="168"/>
      <c r="C542" s="169" t="s">
        <v>328</v>
      </c>
      <c r="D542" s="170"/>
      <c r="E542" s="170"/>
      <c r="F542" s="592"/>
      <c r="G542" s="632"/>
      <c r="H542" s="592"/>
      <c r="I542" s="632"/>
      <c r="J542" s="592"/>
      <c r="K542" s="632"/>
      <c r="L542" s="592"/>
      <c r="M542" s="632"/>
      <c r="N542" s="592"/>
      <c r="O542" s="632"/>
      <c r="P542" s="142"/>
      <c r="Q542" s="142"/>
      <c r="R542" s="142"/>
      <c r="S542" s="142"/>
      <c r="T542" s="142"/>
      <c r="U542" s="142"/>
      <c r="V542" s="142"/>
      <c r="W542" s="142"/>
    </row>
    <row r="543" spans="1:23" ht="14.65" hidden="1">
      <c r="A543" s="173"/>
      <c r="B543" s="172" t="str">
        <f>B542&amp;"KW"</f>
        <v>KW</v>
      </c>
      <c r="C543" s="169" t="s">
        <v>384</v>
      </c>
      <c r="D543" s="170"/>
      <c r="E543" s="170"/>
      <c r="F543" s="592"/>
      <c r="G543" s="632"/>
      <c r="H543" s="592"/>
      <c r="I543" s="632"/>
      <c r="J543" s="592"/>
      <c r="K543" s="632"/>
      <c r="L543" s="592"/>
      <c r="M543" s="632"/>
      <c r="N543" s="592"/>
      <c r="O543" s="632"/>
      <c r="P543" s="142"/>
      <c r="Q543" s="142"/>
      <c r="R543" s="142"/>
      <c r="S543" s="142"/>
      <c r="T543" s="142"/>
      <c r="U543" s="142"/>
      <c r="V543" s="142"/>
      <c r="W543" s="142"/>
    </row>
    <row r="544" spans="1:23" ht="14.65" hidden="1">
      <c r="A544" s="173" t="s">
        <v>568</v>
      </c>
      <c r="B544" s="168"/>
      <c r="C544" s="169" t="s">
        <v>328</v>
      </c>
      <c r="D544" s="170"/>
      <c r="E544" s="170"/>
      <c r="F544" s="592"/>
      <c r="G544" s="632"/>
      <c r="H544" s="592"/>
      <c r="I544" s="632"/>
      <c r="J544" s="592"/>
      <c r="K544" s="632"/>
      <c r="L544" s="592"/>
      <c r="M544" s="632"/>
      <c r="N544" s="592"/>
      <c r="O544" s="632"/>
      <c r="P544" s="142"/>
      <c r="Q544" s="142"/>
      <c r="R544" s="142"/>
      <c r="S544" s="142"/>
      <c r="T544" s="142"/>
      <c r="U544" s="142"/>
      <c r="V544" s="142"/>
      <c r="W544" s="142"/>
    </row>
    <row r="545" spans="1:23" ht="14.65" hidden="1">
      <c r="A545" s="173"/>
      <c r="B545" s="172" t="str">
        <f>B544&amp;"KW"</f>
        <v>KW</v>
      </c>
      <c r="C545" s="169" t="s">
        <v>384</v>
      </c>
      <c r="D545" s="170"/>
      <c r="E545" s="170"/>
      <c r="F545" s="592"/>
      <c r="G545" s="632"/>
      <c r="H545" s="592"/>
      <c r="I545" s="632"/>
      <c r="J545" s="592"/>
      <c r="K545" s="632"/>
      <c r="L545" s="592"/>
      <c r="M545" s="632"/>
      <c r="N545" s="592"/>
      <c r="O545" s="632"/>
      <c r="P545" s="142"/>
      <c r="Q545" s="142"/>
      <c r="R545" s="142"/>
      <c r="S545" s="142"/>
      <c r="T545" s="142"/>
      <c r="U545" s="142"/>
      <c r="V545" s="142"/>
      <c r="W545" s="142"/>
    </row>
    <row r="546" spans="1:23" ht="14.65" hidden="1">
      <c r="A546" s="173" t="s">
        <v>569</v>
      </c>
      <c r="B546" s="168"/>
      <c r="C546" s="169" t="s">
        <v>328</v>
      </c>
      <c r="D546" s="170"/>
      <c r="E546" s="170"/>
      <c r="F546" s="592"/>
      <c r="G546" s="632"/>
      <c r="H546" s="592"/>
      <c r="I546" s="632"/>
      <c r="J546" s="592"/>
      <c r="K546" s="632"/>
      <c r="L546" s="592"/>
      <c r="M546" s="632"/>
      <c r="N546" s="592"/>
      <c r="O546" s="632"/>
      <c r="P546" s="142"/>
      <c r="Q546" s="142"/>
      <c r="R546" s="142"/>
      <c r="S546" s="142"/>
      <c r="T546" s="142"/>
      <c r="U546" s="142"/>
      <c r="V546" s="142"/>
      <c r="W546" s="142"/>
    </row>
    <row r="547" spans="1:23" ht="14.65" hidden="1">
      <c r="A547" s="173"/>
      <c r="B547" s="172" t="str">
        <f>B546&amp;"KW"</f>
        <v>KW</v>
      </c>
      <c r="C547" s="169" t="s">
        <v>384</v>
      </c>
      <c r="D547" s="170"/>
      <c r="E547" s="170"/>
      <c r="F547" s="592"/>
      <c r="G547" s="632"/>
      <c r="H547" s="592"/>
      <c r="I547" s="632"/>
      <c r="J547" s="592"/>
      <c r="K547" s="632"/>
      <c r="L547" s="592"/>
      <c r="M547" s="632"/>
      <c r="N547" s="592"/>
      <c r="O547" s="632"/>
      <c r="P547" s="142"/>
      <c r="Q547" s="142"/>
      <c r="R547" s="142"/>
      <c r="S547" s="142"/>
      <c r="T547" s="142"/>
      <c r="U547" s="142"/>
      <c r="V547" s="142"/>
      <c r="W547" s="142"/>
    </row>
    <row r="548" spans="1:23" ht="14.65" hidden="1">
      <c r="A548" s="173" t="s">
        <v>570</v>
      </c>
      <c r="B548" s="168"/>
      <c r="C548" s="169" t="s">
        <v>328</v>
      </c>
      <c r="D548" s="170"/>
      <c r="E548" s="170"/>
      <c r="F548" s="592"/>
      <c r="G548" s="632"/>
      <c r="H548" s="592"/>
      <c r="I548" s="632"/>
      <c r="J548" s="592"/>
      <c r="K548" s="632"/>
      <c r="L548" s="592"/>
      <c r="M548" s="632"/>
      <c r="N548" s="592"/>
      <c r="O548" s="632"/>
      <c r="P548" s="142"/>
      <c r="Q548" s="142"/>
      <c r="R548" s="142"/>
      <c r="S548" s="142"/>
      <c r="T548" s="142"/>
      <c r="U548" s="142"/>
      <c r="V548" s="142"/>
      <c r="W548" s="142"/>
    </row>
    <row r="549" spans="1:23" ht="14.65" hidden="1">
      <c r="A549" s="173"/>
      <c r="B549" s="172" t="str">
        <f>B548&amp;"KW"</f>
        <v>KW</v>
      </c>
      <c r="C549" s="169" t="s">
        <v>384</v>
      </c>
      <c r="D549" s="170"/>
      <c r="E549" s="170"/>
      <c r="F549" s="592"/>
      <c r="G549" s="632"/>
      <c r="H549" s="592"/>
      <c r="I549" s="632"/>
      <c r="J549" s="592"/>
      <c r="K549" s="632"/>
      <c r="L549" s="592"/>
      <c r="M549" s="632"/>
      <c r="N549" s="592"/>
      <c r="O549" s="632"/>
      <c r="P549" s="142"/>
      <c r="Q549" s="142"/>
      <c r="R549" s="142"/>
      <c r="S549" s="142"/>
      <c r="T549" s="142"/>
      <c r="U549" s="142"/>
      <c r="V549" s="142"/>
      <c r="W549" s="142"/>
    </row>
    <row r="550" spans="1:23" ht="14.65" hidden="1">
      <c r="A550" s="173" t="s">
        <v>571</v>
      </c>
      <c r="B550" s="168"/>
      <c r="C550" s="169" t="s">
        <v>328</v>
      </c>
      <c r="D550" s="170"/>
      <c r="E550" s="170"/>
      <c r="F550" s="592"/>
      <c r="G550" s="632"/>
      <c r="H550" s="592"/>
      <c r="I550" s="632"/>
      <c r="J550" s="592"/>
      <c r="K550" s="632"/>
      <c r="L550" s="592"/>
      <c r="M550" s="632"/>
      <c r="N550" s="592"/>
      <c r="O550" s="632"/>
      <c r="P550" s="142"/>
      <c r="Q550" s="142"/>
      <c r="R550" s="142"/>
      <c r="S550" s="142"/>
      <c r="T550" s="142"/>
      <c r="U550" s="142"/>
      <c r="V550" s="142"/>
      <c r="W550" s="142"/>
    </row>
    <row r="551" spans="1:23" ht="14.65" hidden="1">
      <c r="A551" s="173"/>
      <c r="B551" s="172" t="str">
        <f>B550&amp;"KW"</f>
        <v>KW</v>
      </c>
      <c r="C551" s="169" t="s">
        <v>384</v>
      </c>
      <c r="D551" s="170"/>
      <c r="E551" s="170"/>
      <c r="F551" s="592"/>
      <c r="G551" s="632"/>
      <c r="H551" s="592"/>
      <c r="I551" s="632"/>
      <c r="J551" s="592"/>
      <c r="K551" s="632"/>
      <c r="L551" s="592"/>
      <c r="M551" s="632"/>
      <c r="N551" s="592"/>
      <c r="O551" s="632"/>
      <c r="P551" s="142"/>
      <c r="Q551" s="142"/>
      <c r="R551" s="142"/>
      <c r="S551" s="142"/>
      <c r="T551" s="142"/>
      <c r="U551" s="142"/>
      <c r="V551" s="142"/>
      <c r="W551" s="142"/>
    </row>
    <row r="552" spans="1:23" ht="14.65" hidden="1">
      <c r="A552" s="173" t="s">
        <v>572</v>
      </c>
      <c r="B552" s="168"/>
      <c r="C552" s="169" t="s">
        <v>328</v>
      </c>
      <c r="D552" s="170"/>
      <c r="E552" s="170"/>
      <c r="F552" s="592"/>
      <c r="G552" s="632"/>
      <c r="H552" s="592"/>
      <c r="I552" s="632"/>
      <c r="J552" s="592"/>
      <c r="K552" s="632"/>
      <c r="L552" s="592"/>
      <c r="M552" s="632"/>
      <c r="N552" s="592"/>
      <c r="O552" s="632"/>
      <c r="P552" s="142"/>
      <c r="Q552" s="142"/>
      <c r="R552" s="142"/>
      <c r="S552" s="142"/>
      <c r="T552" s="142"/>
      <c r="U552" s="142"/>
      <c r="V552" s="142"/>
      <c r="W552" s="142"/>
    </row>
    <row r="553" spans="1:23" ht="14.65" hidden="1">
      <c r="A553" s="173"/>
      <c r="B553" s="172" t="str">
        <f>B552&amp;"KW"</f>
        <v>KW</v>
      </c>
      <c r="C553" s="169" t="s">
        <v>384</v>
      </c>
      <c r="D553" s="170"/>
      <c r="E553" s="170"/>
      <c r="F553" s="592"/>
      <c r="G553" s="632"/>
      <c r="H553" s="592"/>
      <c r="I553" s="632"/>
      <c r="J553" s="592"/>
      <c r="K553" s="632"/>
      <c r="L553" s="592"/>
      <c r="M553" s="632"/>
      <c r="N553" s="592"/>
      <c r="O553" s="632"/>
      <c r="P553" s="142"/>
      <c r="Q553" s="142"/>
      <c r="R553" s="142"/>
      <c r="S553" s="142"/>
      <c r="T553" s="142"/>
      <c r="U553" s="142"/>
      <c r="V553" s="142"/>
      <c r="W553" s="142"/>
    </row>
    <row r="554" spans="1:23" ht="14.65" hidden="1">
      <c r="A554" s="173" t="s">
        <v>573</v>
      </c>
      <c r="B554" s="168"/>
      <c r="C554" s="169" t="s">
        <v>328</v>
      </c>
      <c r="D554" s="170"/>
      <c r="E554" s="170"/>
      <c r="F554" s="592"/>
      <c r="G554" s="632"/>
      <c r="H554" s="592"/>
      <c r="I554" s="632"/>
      <c r="J554" s="592"/>
      <c r="K554" s="632"/>
      <c r="L554" s="592"/>
      <c r="M554" s="632"/>
      <c r="N554" s="592"/>
      <c r="O554" s="632"/>
      <c r="P554" s="142"/>
      <c r="Q554" s="142"/>
      <c r="R554" s="142"/>
      <c r="S554" s="142"/>
      <c r="T554" s="142"/>
      <c r="U554" s="142"/>
      <c r="V554" s="142"/>
      <c r="W554" s="142"/>
    </row>
    <row r="555" spans="1:23" ht="14.65" hidden="1">
      <c r="A555" s="173"/>
      <c r="B555" s="172" t="str">
        <f>B554&amp;"KW"</f>
        <v>KW</v>
      </c>
      <c r="C555" s="169" t="s">
        <v>384</v>
      </c>
      <c r="D555" s="170"/>
      <c r="E555" s="170"/>
      <c r="F555" s="592"/>
      <c r="G555" s="632"/>
      <c r="H555" s="592"/>
      <c r="I555" s="632"/>
      <c r="J555" s="592"/>
      <c r="K555" s="632"/>
      <c r="L555" s="592"/>
      <c r="M555" s="632"/>
      <c r="N555" s="592"/>
      <c r="O555" s="632"/>
      <c r="P555" s="142"/>
      <c r="Q555" s="142"/>
      <c r="R555" s="142"/>
      <c r="S555" s="142"/>
      <c r="T555" s="142"/>
      <c r="U555" s="142"/>
      <c r="V555" s="142"/>
      <c r="W555" s="142"/>
    </row>
    <row r="556" spans="1:23" ht="14.65" hidden="1">
      <c r="A556" s="173" t="s">
        <v>574</v>
      </c>
      <c r="B556" s="168"/>
      <c r="C556" s="169" t="s">
        <v>328</v>
      </c>
      <c r="D556" s="170"/>
      <c r="E556" s="170"/>
      <c r="F556" s="592"/>
      <c r="G556" s="632"/>
      <c r="H556" s="592"/>
      <c r="I556" s="632"/>
      <c r="J556" s="592"/>
      <c r="K556" s="632"/>
      <c r="L556" s="592"/>
      <c r="M556" s="632"/>
      <c r="N556" s="592"/>
      <c r="O556" s="632"/>
      <c r="P556" s="142"/>
      <c r="Q556" s="142"/>
      <c r="R556" s="142"/>
      <c r="S556" s="142"/>
      <c r="T556" s="142"/>
      <c r="U556" s="142"/>
      <c r="V556" s="142"/>
      <c r="W556" s="142"/>
    </row>
    <row r="557" spans="1:23" ht="14.65" hidden="1">
      <c r="A557" s="173"/>
      <c r="B557" s="172" t="str">
        <f>B556&amp;"KW"</f>
        <v>KW</v>
      </c>
      <c r="C557" s="169" t="s">
        <v>384</v>
      </c>
      <c r="D557" s="170"/>
      <c r="E557" s="170"/>
      <c r="F557" s="592"/>
      <c r="G557" s="632"/>
      <c r="H557" s="592"/>
      <c r="I557" s="632"/>
      <c r="J557" s="592"/>
      <c r="K557" s="632"/>
      <c r="L557" s="592"/>
      <c r="M557" s="632"/>
      <c r="N557" s="592"/>
      <c r="O557" s="632"/>
      <c r="P557" s="142"/>
      <c r="Q557" s="142"/>
      <c r="R557" s="142"/>
      <c r="S557" s="142"/>
      <c r="T557" s="142"/>
      <c r="U557" s="142"/>
      <c r="V557" s="142"/>
      <c r="W557" s="142"/>
    </row>
    <row r="558" spans="1:23" ht="14.65" hidden="1">
      <c r="A558" s="173" t="s">
        <v>575</v>
      </c>
      <c r="B558" s="168"/>
      <c r="C558" s="169" t="s">
        <v>328</v>
      </c>
      <c r="D558" s="170"/>
      <c r="E558" s="170"/>
      <c r="F558" s="592"/>
      <c r="G558" s="632"/>
      <c r="H558" s="592"/>
      <c r="I558" s="632"/>
      <c r="J558" s="592"/>
      <c r="K558" s="632"/>
      <c r="L558" s="592"/>
      <c r="M558" s="632"/>
      <c r="N558" s="592"/>
      <c r="O558" s="632"/>
      <c r="P558" s="142"/>
      <c r="Q558" s="142"/>
      <c r="R558" s="142"/>
      <c r="S558" s="142"/>
      <c r="T558" s="142"/>
      <c r="U558" s="142"/>
      <c r="V558" s="142"/>
      <c r="W558" s="142"/>
    </row>
    <row r="559" spans="1:23" ht="14.65" hidden="1">
      <c r="A559" s="173"/>
      <c r="B559" s="172" t="str">
        <f>B558&amp;"KW"</f>
        <v>KW</v>
      </c>
      <c r="C559" s="169" t="s">
        <v>384</v>
      </c>
      <c r="D559" s="170"/>
      <c r="E559" s="170"/>
      <c r="F559" s="592"/>
      <c r="G559" s="632"/>
      <c r="H559" s="592"/>
      <c r="I559" s="632"/>
      <c r="J559" s="592"/>
      <c r="K559" s="632"/>
      <c r="L559" s="592"/>
      <c r="M559" s="632"/>
      <c r="N559" s="592"/>
      <c r="O559" s="632"/>
      <c r="P559" s="142"/>
      <c r="Q559" s="142"/>
      <c r="R559" s="142"/>
      <c r="S559" s="142"/>
      <c r="T559" s="142"/>
      <c r="U559" s="142"/>
      <c r="V559" s="142"/>
      <c r="W559" s="142"/>
    </row>
    <row r="560" spans="1:23" ht="14.65" hidden="1">
      <c r="A560" s="173" t="s">
        <v>576</v>
      </c>
      <c r="B560" s="168"/>
      <c r="C560" s="169" t="s">
        <v>328</v>
      </c>
      <c r="D560" s="170"/>
      <c r="E560" s="170"/>
      <c r="F560" s="592"/>
      <c r="G560" s="632"/>
      <c r="H560" s="592"/>
      <c r="I560" s="632"/>
      <c r="J560" s="592"/>
      <c r="K560" s="632"/>
      <c r="L560" s="592"/>
      <c r="M560" s="632"/>
      <c r="N560" s="592"/>
      <c r="O560" s="632"/>
      <c r="P560" s="142"/>
      <c r="Q560" s="142"/>
      <c r="R560" s="142"/>
      <c r="S560" s="142"/>
      <c r="T560" s="142"/>
      <c r="U560" s="142"/>
      <c r="V560" s="142"/>
      <c r="W560" s="142"/>
    </row>
    <row r="561" spans="1:23" ht="14.65" hidden="1">
      <c r="A561" s="173"/>
      <c r="B561" s="172" t="str">
        <f>B560&amp;"KW"</f>
        <v>KW</v>
      </c>
      <c r="C561" s="169" t="s">
        <v>384</v>
      </c>
      <c r="D561" s="170"/>
      <c r="E561" s="170"/>
      <c r="F561" s="592"/>
      <c r="G561" s="632"/>
      <c r="H561" s="592"/>
      <c r="I561" s="632"/>
      <c r="J561" s="592"/>
      <c r="K561" s="632"/>
      <c r="L561" s="592"/>
      <c r="M561" s="632"/>
      <c r="N561" s="592"/>
      <c r="O561" s="632"/>
      <c r="P561" s="142"/>
      <c r="Q561" s="142"/>
      <c r="R561" s="142"/>
      <c r="S561" s="142"/>
      <c r="T561" s="142"/>
      <c r="U561" s="142"/>
      <c r="V561" s="142"/>
      <c r="W561" s="142"/>
    </row>
    <row r="562" spans="1:23" ht="14.65" hidden="1">
      <c r="A562" s="173" t="s">
        <v>577</v>
      </c>
      <c r="B562" s="168"/>
      <c r="C562" s="169" t="s">
        <v>328</v>
      </c>
      <c r="D562" s="170"/>
      <c r="E562" s="170"/>
      <c r="F562" s="592"/>
      <c r="G562" s="632"/>
      <c r="H562" s="592"/>
      <c r="I562" s="632"/>
      <c r="J562" s="592"/>
      <c r="K562" s="632"/>
      <c r="L562" s="592"/>
      <c r="M562" s="632"/>
      <c r="N562" s="592"/>
      <c r="O562" s="632"/>
      <c r="P562" s="142"/>
      <c r="Q562" s="142"/>
      <c r="R562" s="142"/>
      <c r="S562" s="142"/>
      <c r="T562" s="142"/>
      <c r="U562" s="142"/>
      <c r="V562" s="142"/>
      <c r="W562" s="142"/>
    </row>
    <row r="563" spans="1:23" ht="14.65" hidden="1">
      <c r="A563" s="173"/>
      <c r="B563" s="172" t="str">
        <f>B562&amp;"KW"</f>
        <v>KW</v>
      </c>
      <c r="C563" s="169" t="s">
        <v>384</v>
      </c>
      <c r="D563" s="170"/>
      <c r="E563" s="170"/>
      <c r="F563" s="592"/>
      <c r="G563" s="632"/>
      <c r="H563" s="592"/>
      <c r="I563" s="632"/>
      <c r="J563" s="592"/>
      <c r="K563" s="632"/>
      <c r="L563" s="592"/>
      <c r="M563" s="632"/>
      <c r="N563" s="592"/>
      <c r="O563" s="632"/>
      <c r="P563" s="142"/>
      <c r="Q563" s="142"/>
      <c r="R563" s="142"/>
      <c r="S563" s="142"/>
      <c r="T563" s="142"/>
      <c r="U563" s="142"/>
      <c r="V563" s="142"/>
      <c r="W563" s="142"/>
    </row>
    <row r="564" spans="1:23" ht="14.65" hidden="1">
      <c r="A564" s="173" t="s">
        <v>578</v>
      </c>
      <c r="B564" s="168"/>
      <c r="C564" s="169" t="s">
        <v>328</v>
      </c>
      <c r="D564" s="170"/>
      <c r="E564" s="170"/>
      <c r="F564" s="592"/>
      <c r="G564" s="632"/>
      <c r="H564" s="592"/>
      <c r="I564" s="632"/>
      <c r="J564" s="592"/>
      <c r="K564" s="632"/>
      <c r="L564" s="592"/>
      <c r="M564" s="632"/>
      <c r="N564" s="592"/>
      <c r="O564" s="632"/>
      <c r="P564" s="142"/>
      <c r="Q564" s="142"/>
      <c r="R564" s="142"/>
      <c r="S564" s="142"/>
      <c r="T564" s="142"/>
      <c r="U564" s="142"/>
      <c r="V564" s="142"/>
      <c r="W564" s="142"/>
    </row>
    <row r="565" spans="1:23" ht="14.65" hidden="1">
      <c r="A565" s="173"/>
      <c r="B565" s="172" t="str">
        <f>B564&amp;"KW"</f>
        <v>KW</v>
      </c>
      <c r="C565" s="169" t="s">
        <v>384</v>
      </c>
      <c r="D565" s="170"/>
      <c r="E565" s="170"/>
      <c r="F565" s="592"/>
      <c r="G565" s="632"/>
      <c r="H565" s="592"/>
      <c r="I565" s="632"/>
      <c r="J565" s="592"/>
      <c r="K565" s="632"/>
      <c r="L565" s="592"/>
      <c r="M565" s="632"/>
      <c r="N565" s="592"/>
      <c r="O565" s="632"/>
      <c r="P565" s="142"/>
      <c r="Q565" s="142"/>
      <c r="R565" s="142"/>
      <c r="S565" s="142"/>
      <c r="T565" s="142"/>
      <c r="U565" s="142"/>
      <c r="V565" s="142"/>
      <c r="W565" s="142"/>
    </row>
    <row r="566" spans="1:23" ht="14.65" hidden="1">
      <c r="A566" s="173" t="s">
        <v>579</v>
      </c>
      <c r="B566" s="168"/>
      <c r="C566" s="169" t="s">
        <v>328</v>
      </c>
      <c r="D566" s="170"/>
      <c r="E566" s="170"/>
      <c r="F566" s="592"/>
      <c r="G566" s="632"/>
      <c r="H566" s="592"/>
      <c r="I566" s="632"/>
      <c r="J566" s="592"/>
      <c r="K566" s="632"/>
      <c r="L566" s="592"/>
      <c r="M566" s="632"/>
      <c r="N566" s="592"/>
      <c r="O566" s="632"/>
      <c r="P566" s="142"/>
      <c r="Q566" s="142"/>
      <c r="R566" s="142"/>
      <c r="S566" s="142"/>
      <c r="T566" s="142"/>
      <c r="U566" s="142"/>
      <c r="V566" s="142"/>
      <c r="W566" s="142"/>
    </row>
    <row r="567" spans="1:23" ht="14.65" hidden="1">
      <c r="A567" s="173"/>
      <c r="B567" s="172" t="str">
        <f>B566&amp;"KW"</f>
        <v>KW</v>
      </c>
      <c r="C567" s="169" t="s">
        <v>384</v>
      </c>
      <c r="D567" s="170"/>
      <c r="E567" s="170"/>
      <c r="F567" s="592"/>
      <c r="G567" s="632"/>
      <c r="H567" s="592"/>
      <c r="I567" s="632"/>
      <c r="J567" s="592"/>
      <c r="K567" s="632"/>
      <c r="L567" s="592"/>
      <c r="M567" s="632"/>
      <c r="N567" s="592"/>
      <c r="O567" s="632"/>
      <c r="P567" s="142"/>
      <c r="Q567" s="142"/>
      <c r="R567" s="142"/>
      <c r="S567" s="142"/>
      <c r="T567" s="142"/>
      <c r="U567" s="142"/>
      <c r="V567" s="142"/>
      <c r="W567" s="142"/>
    </row>
    <row r="568" spans="1:23" ht="14.65" hidden="1">
      <c r="A568" s="173" t="s">
        <v>580</v>
      </c>
      <c r="B568" s="168"/>
      <c r="C568" s="169" t="s">
        <v>328</v>
      </c>
      <c r="D568" s="170"/>
      <c r="E568" s="170"/>
      <c r="F568" s="592"/>
      <c r="G568" s="632"/>
      <c r="H568" s="592"/>
      <c r="I568" s="632"/>
      <c r="J568" s="592"/>
      <c r="K568" s="632"/>
      <c r="L568" s="592"/>
      <c r="M568" s="632"/>
      <c r="N568" s="592"/>
      <c r="O568" s="632"/>
      <c r="P568" s="142"/>
      <c r="Q568" s="142"/>
      <c r="R568" s="142"/>
      <c r="S568" s="142"/>
      <c r="T568" s="142"/>
      <c r="U568" s="142"/>
      <c r="V568" s="142"/>
      <c r="W568" s="142"/>
    </row>
    <row r="569" spans="1:23" ht="14.65" hidden="1">
      <c r="A569" s="173"/>
      <c r="B569" s="172" t="str">
        <f>B568&amp;"KW"</f>
        <v>KW</v>
      </c>
      <c r="C569" s="169" t="s">
        <v>384</v>
      </c>
      <c r="D569" s="170"/>
      <c r="E569" s="170"/>
      <c r="F569" s="592"/>
      <c r="G569" s="632"/>
      <c r="H569" s="592"/>
      <c r="I569" s="632"/>
      <c r="J569" s="592"/>
      <c r="K569" s="632"/>
      <c r="L569" s="592"/>
      <c r="M569" s="632"/>
      <c r="N569" s="592"/>
      <c r="O569" s="632"/>
      <c r="P569" s="142"/>
      <c r="Q569" s="142"/>
      <c r="R569" s="142"/>
      <c r="S569" s="142"/>
      <c r="T569" s="142"/>
      <c r="U569" s="142"/>
      <c r="V569" s="142"/>
      <c r="W569" s="142"/>
    </row>
    <row r="570" spans="1:23" ht="14.65" hidden="1">
      <c r="A570" s="173" t="s">
        <v>581</v>
      </c>
      <c r="B570" s="168"/>
      <c r="C570" s="169" t="s">
        <v>328</v>
      </c>
      <c r="D570" s="170"/>
      <c r="E570" s="170"/>
      <c r="F570" s="592"/>
      <c r="G570" s="632"/>
      <c r="H570" s="592"/>
      <c r="I570" s="632"/>
      <c r="J570" s="592"/>
      <c r="K570" s="632"/>
      <c r="L570" s="592"/>
      <c r="M570" s="632"/>
      <c r="N570" s="592"/>
      <c r="O570" s="632"/>
      <c r="P570" s="142"/>
      <c r="Q570" s="142"/>
      <c r="R570" s="142"/>
      <c r="S570" s="142"/>
      <c r="T570" s="142"/>
      <c r="U570" s="142"/>
      <c r="V570" s="142"/>
      <c r="W570" s="142"/>
    </row>
    <row r="571" spans="1:23" ht="14.65" hidden="1">
      <c r="A571" s="173"/>
      <c r="B571" s="172" t="str">
        <f>B570&amp;"KW"</f>
        <v>KW</v>
      </c>
      <c r="C571" s="169" t="s">
        <v>384</v>
      </c>
      <c r="D571" s="170"/>
      <c r="E571" s="170"/>
      <c r="F571" s="592"/>
      <c r="G571" s="632"/>
      <c r="H571" s="592"/>
      <c r="I571" s="632"/>
      <c r="J571" s="592"/>
      <c r="K571" s="632"/>
      <c r="L571" s="592"/>
      <c r="M571" s="632"/>
      <c r="N571" s="592"/>
      <c r="O571" s="632"/>
      <c r="P571" s="142"/>
      <c r="Q571" s="142"/>
      <c r="R571" s="142"/>
      <c r="S571" s="142"/>
      <c r="T571" s="142"/>
      <c r="U571" s="142"/>
      <c r="V571" s="142"/>
      <c r="W571" s="142"/>
    </row>
    <row r="572" spans="1:23" ht="14.65" hidden="1">
      <c r="A572" s="173" t="s">
        <v>582</v>
      </c>
      <c r="B572" s="168"/>
      <c r="C572" s="169" t="s">
        <v>328</v>
      </c>
      <c r="D572" s="170"/>
      <c r="E572" s="170"/>
      <c r="F572" s="592"/>
      <c r="G572" s="632"/>
      <c r="H572" s="592"/>
      <c r="I572" s="632"/>
      <c r="J572" s="592"/>
      <c r="K572" s="632"/>
      <c r="L572" s="592"/>
      <c r="M572" s="632"/>
      <c r="N572" s="592"/>
      <c r="O572" s="632"/>
      <c r="P572" s="142"/>
      <c r="Q572" s="142"/>
      <c r="R572" s="142"/>
      <c r="S572" s="142"/>
      <c r="T572" s="142"/>
      <c r="U572" s="142"/>
      <c r="V572" s="142"/>
      <c r="W572" s="142"/>
    </row>
    <row r="573" spans="1:23" ht="14.65" hidden="1">
      <c r="A573" s="173"/>
      <c r="B573" s="172" t="str">
        <f>B572&amp;"KW"</f>
        <v>KW</v>
      </c>
      <c r="C573" s="169" t="s">
        <v>384</v>
      </c>
      <c r="D573" s="170"/>
      <c r="E573" s="170"/>
      <c r="F573" s="592"/>
      <c r="G573" s="632"/>
      <c r="H573" s="592"/>
      <c r="I573" s="632"/>
      <c r="J573" s="592"/>
      <c r="K573" s="632"/>
      <c r="L573" s="592"/>
      <c r="M573" s="632"/>
      <c r="N573" s="592"/>
      <c r="O573" s="632"/>
      <c r="P573" s="142"/>
      <c r="Q573" s="142"/>
      <c r="R573" s="142"/>
      <c r="S573" s="142"/>
      <c r="T573" s="142"/>
      <c r="U573" s="142"/>
      <c r="V573" s="142"/>
      <c r="W573" s="142"/>
    </row>
    <row r="574" spans="1:23" ht="14.65" hidden="1">
      <c r="A574" s="173" t="s">
        <v>583</v>
      </c>
      <c r="B574" s="168"/>
      <c r="C574" s="169" t="s">
        <v>328</v>
      </c>
      <c r="D574" s="170"/>
      <c r="E574" s="170"/>
      <c r="F574" s="592"/>
      <c r="G574" s="632"/>
      <c r="H574" s="592"/>
      <c r="I574" s="632"/>
      <c r="J574" s="592"/>
      <c r="K574" s="632"/>
      <c r="L574" s="592"/>
      <c r="M574" s="632"/>
      <c r="N574" s="592"/>
      <c r="O574" s="632"/>
      <c r="P574" s="142"/>
      <c r="Q574" s="142"/>
      <c r="R574" s="142"/>
      <c r="S574" s="142"/>
      <c r="T574" s="142"/>
      <c r="U574" s="142"/>
      <c r="V574" s="142"/>
      <c r="W574" s="142"/>
    </row>
    <row r="575" spans="1:23" ht="14.65" hidden="1">
      <c r="A575" s="173"/>
      <c r="B575" s="172" t="str">
        <f>B574&amp;"KW"</f>
        <v>KW</v>
      </c>
      <c r="C575" s="169" t="s">
        <v>384</v>
      </c>
      <c r="D575" s="170"/>
      <c r="E575" s="170"/>
      <c r="F575" s="592"/>
      <c r="G575" s="632"/>
      <c r="H575" s="592"/>
      <c r="I575" s="632"/>
      <c r="J575" s="592"/>
      <c r="K575" s="632"/>
      <c r="L575" s="592"/>
      <c r="M575" s="632"/>
      <c r="N575" s="592"/>
      <c r="O575" s="632"/>
      <c r="P575" s="142"/>
      <c r="Q575" s="142"/>
      <c r="R575" s="142"/>
      <c r="S575" s="142"/>
      <c r="T575" s="142"/>
      <c r="U575" s="142"/>
      <c r="V575" s="142"/>
      <c r="W575" s="142"/>
    </row>
    <row r="576" spans="1:23" ht="14.65" hidden="1">
      <c r="A576" s="173" t="s">
        <v>584</v>
      </c>
      <c r="B576" s="168"/>
      <c r="C576" s="169" t="s">
        <v>328</v>
      </c>
      <c r="D576" s="170"/>
      <c r="E576" s="170"/>
      <c r="F576" s="592"/>
      <c r="G576" s="632"/>
      <c r="H576" s="592"/>
      <c r="I576" s="632"/>
      <c r="J576" s="592"/>
      <c r="K576" s="632"/>
      <c r="L576" s="592"/>
      <c r="M576" s="632"/>
      <c r="N576" s="592"/>
      <c r="O576" s="632"/>
      <c r="P576" s="142"/>
      <c r="Q576" s="142"/>
      <c r="R576" s="142"/>
      <c r="S576" s="142"/>
      <c r="T576" s="142"/>
      <c r="U576" s="142"/>
      <c r="V576" s="142"/>
      <c r="W576" s="142"/>
    </row>
    <row r="577" spans="1:23" ht="14.65" hidden="1">
      <c r="A577" s="173"/>
      <c r="B577" s="174" t="str">
        <f>B576&amp;"KW"</f>
        <v>KW</v>
      </c>
      <c r="C577" s="169" t="s">
        <v>384</v>
      </c>
      <c r="D577" s="170"/>
      <c r="E577" s="170"/>
      <c r="F577" s="592"/>
      <c r="G577" s="632"/>
      <c r="H577" s="592"/>
      <c r="I577" s="632"/>
      <c r="J577" s="592"/>
      <c r="K577" s="632"/>
      <c r="L577" s="592"/>
      <c r="M577" s="632"/>
      <c r="N577" s="592"/>
      <c r="O577" s="632"/>
      <c r="P577" s="142"/>
      <c r="Q577" s="142"/>
      <c r="R577" s="142"/>
      <c r="S577" s="142"/>
      <c r="T577" s="142"/>
      <c r="U577" s="142"/>
      <c r="V577" s="142"/>
      <c r="W577" s="142"/>
    </row>
    <row r="578" spans="1:23" ht="14.65" hidden="1">
      <c r="A578" s="173" t="s">
        <v>585</v>
      </c>
      <c r="B578" s="168"/>
      <c r="C578" s="169" t="s">
        <v>328</v>
      </c>
      <c r="D578" s="170"/>
      <c r="E578" s="170"/>
      <c r="F578" s="592"/>
      <c r="G578" s="632"/>
      <c r="H578" s="592"/>
      <c r="I578" s="632"/>
      <c r="J578" s="592"/>
      <c r="K578" s="632"/>
      <c r="L578" s="592"/>
      <c r="M578" s="632"/>
      <c r="N578" s="592"/>
      <c r="O578" s="632"/>
      <c r="P578" s="142"/>
      <c r="Q578" s="142"/>
      <c r="R578" s="142"/>
      <c r="S578" s="142"/>
      <c r="T578" s="142"/>
      <c r="U578" s="142"/>
      <c r="V578" s="142"/>
      <c r="W578" s="142"/>
    </row>
    <row r="579" spans="1:23" ht="14.65" hidden="1">
      <c r="A579" s="173"/>
      <c r="B579" s="172" t="str">
        <f>B578&amp;"KW"</f>
        <v>KW</v>
      </c>
      <c r="C579" s="169" t="s">
        <v>384</v>
      </c>
      <c r="D579" s="170"/>
      <c r="E579" s="170"/>
      <c r="F579" s="592"/>
      <c r="G579" s="632"/>
      <c r="H579" s="592"/>
      <c r="I579" s="632"/>
      <c r="J579" s="592"/>
      <c r="K579" s="632"/>
      <c r="L579" s="592"/>
      <c r="M579" s="632"/>
      <c r="N579" s="592"/>
      <c r="O579" s="632"/>
      <c r="P579" s="142"/>
      <c r="Q579" s="142"/>
      <c r="R579" s="142"/>
      <c r="S579" s="142"/>
      <c r="T579" s="142"/>
      <c r="U579" s="142"/>
      <c r="V579" s="142"/>
      <c r="W579" s="142"/>
    </row>
    <row r="580" spans="1:23" ht="14.65" hidden="1">
      <c r="A580" s="173" t="s">
        <v>586</v>
      </c>
      <c r="B580" s="168"/>
      <c r="C580" s="169" t="s">
        <v>328</v>
      </c>
      <c r="D580" s="170"/>
      <c r="E580" s="170"/>
      <c r="F580" s="592"/>
      <c r="G580" s="632"/>
      <c r="H580" s="592"/>
      <c r="I580" s="632"/>
      <c r="J580" s="592"/>
      <c r="K580" s="632"/>
      <c r="L580" s="592"/>
      <c r="M580" s="632"/>
      <c r="N580" s="592"/>
      <c r="O580" s="632"/>
      <c r="P580" s="142"/>
      <c r="Q580" s="142"/>
      <c r="R580" s="142"/>
      <c r="S580" s="142"/>
      <c r="T580" s="142"/>
      <c r="U580" s="142"/>
      <c r="V580" s="142"/>
      <c r="W580" s="142"/>
    </row>
    <row r="581" spans="1:23" ht="14.65" hidden="1">
      <c r="A581" s="173"/>
      <c r="B581" s="172" t="str">
        <f>B580&amp;"KW"</f>
        <v>KW</v>
      </c>
      <c r="C581" s="169" t="s">
        <v>384</v>
      </c>
      <c r="D581" s="170"/>
      <c r="E581" s="170"/>
      <c r="F581" s="592"/>
      <c r="G581" s="632"/>
      <c r="H581" s="592"/>
      <c r="I581" s="632"/>
      <c r="J581" s="592"/>
      <c r="K581" s="632"/>
      <c r="L581" s="592"/>
      <c r="M581" s="632"/>
      <c r="N581" s="592"/>
      <c r="O581" s="632"/>
      <c r="P581" s="142"/>
      <c r="Q581" s="142"/>
      <c r="R581" s="142"/>
      <c r="S581" s="142"/>
      <c r="T581" s="142"/>
      <c r="U581" s="142"/>
      <c r="V581" s="142"/>
      <c r="W581" s="142"/>
    </row>
    <row r="582" spans="1:23" ht="14.65" hidden="1">
      <c r="A582" s="173" t="s">
        <v>587</v>
      </c>
      <c r="B582" s="168"/>
      <c r="C582" s="169" t="s">
        <v>328</v>
      </c>
      <c r="D582" s="170"/>
      <c r="E582" s="170"/>
      <c r="F582" s="592"/>
      <c r="G582" s="632"/>
      <c r="H582" s="592"/>
      <c r="I582" s="632"/>
      <c r="J582" s="592"/>
      <c r="K582" s="632"/>
      <c r="L582" s="592"/>
      <c r="M582" s="632"/>
      <c r="N582" s="592"/>
      <c r="O582" s="632"/>
      <c r="P582" s="142"/>
      <c r="Q582" s="142"/>
      <c r="R582" s="142"/>
      <c r="S582" s="142"/>
      <c r="T582" s="142"/>
      <c r="U582" s="142"/>
      <c r="V582" s="142"/>
      <c r="W582" s="142"/>
    </row>
    <row r="583" spans="1:23" ht="14.65" hidden="1">
      <c r="A583" s="173"/>
      <c r="B583" s="172" t="str">
        <f>B582&amp;"KW"</f>
        <v>KW</v>
      </c>
      <c r="C583" s="169" t="s">
        <v>384</v>
      </c>
      <c r="D583" s="170"/>
      <c r="E583" s="170"/>
      <c r="F583" s="592"/>
      <c r="G583" s="632"/>
      <c r="H583" s="592"/>
      <c r="I583" s="632"/>
      <c r="J583" s="592"/>
      <c r="K583" s="632"/>
      <c r="L583" s="592"/>
      <c r="M583" s="632"/>
      <c r="N583" s="592"/>
      <c r="O583" s="632"/>
      <c r="P583" s="142"/>
      <c r="Q583" s="142"/>
      <c r="R583" s="142"/>
      <c r="S583" s="142"/>
      <c r="T583" s="142"/>
      <c r="U583" s="142"/>
      <c r="V583" s="142"/>
      <c r="W583" s="142"/>
    </row>
    <row r="584" spans="1:23" ht="14.65" hidden="1">
      <c r="A584" s="173" t="s">
        <v>588</v>
      </c>
      <c r="B584" s="168"/>
      <c r="C584" s="169" t="s">
        <v>328</v>
      </c>
      <c r="D584" s="170"/>
      <c r="E584" s="170"/>
      <c r="F584" s="592"/>
      <c r="G584" s="632"/>
      <c r="H584" s="592"/>
      <c r="I584" s="632"/>
      <c r="J584" s="592"/>
      <c r="K584" s="632"/>
      <c r="L584" s="592"/>
      <c r="M584" s="632"/>
      <c r="N584" s="592"/>
      <c r="O584" s="632"/>
      <c r="P584" s="142"/>
      <c r="Q584" s="142"/>
      <c r="R584" s="142"/>
      <c r="S584" s="142"/>
      <c r="T584" s="142"/>
      <c r="U584" s="142"/>
      <c r="V584" s="142"/>
      <c r="W584" s="142"/>
    </row>
    <row r="585" spans="1:23" ht="14.65" hidden="1">
      <c r="A585" s="173"/>
      <c r="B585" s="172" t="str">
        <f>B584&amp;"KW"</f>
        <v>KW</v>
      </c>
      <c r="C585" s="169" t="s">
        <v>384</v>
      </c>
      <c r="D585" s="170"/>
      <c r="E585" s="170"/>
      <c r="F585" s="592"/>
      <c r="G585" s="632"/>
      <c r="H585" s="592"/>
      <c r="I585" s="632"/>
      <c r="J585" s="592"/>
      <c r="K585" s="632"/>
      <c r="L585" s="592"/>
      <c r="M585" s="632"/>
      <c r="N585" s="592"/>
      <c r="O585" s="632"/>
      <c r="P585" s="142"/>
      <c r="Q585" s="142"/>
      <c r="R585" s="142"/>
      <c r="S585" s="142"/>
      <c r="T585" s="142"/>
      <c r="U585" s="142"/>
      <c r="V585" s="142"/>
      <c r="W585" s="142"/>
    </row>
    <row r="586" spans="1:23" ht="14.65" hidden="1">
      <c r="A586" s="173" t="s">
        <v>589</v>
      </c>
      <c r="B586" s="168"/>
      <c r="C586" s="169" t="s">
        <v>328</v>
      </c>
      <c r="D586" s="170"/>
      <c r="E586" s="170"/>
      <c r="F586" s="592"/>
      <c r="G586" s="632"/>
      <c r="H586" s="592"/>
      <c r="I586" s="632"/>
      <c r="J586" s="592"/>
      <c r="K586" s="632"/>
      <c r="L586" s="592"/>
      <c r="M586" s="632"/>
      <c r="N586" s="592"/>
      <c r="O586" s="632"/>
      <c r="P586" s="142"/>
      <c r="Q586" s="142"/>
      <c r="R586" s="142"/>
      <c r="S586" s="142"/>
      <c r="T586" s="142"/>
      <c r="U586" s="142"/>
      <c r="V586" s="142"/>
      <c r="W586" s="142"/>
    </row>
    <row r="587" spans="1:23" ht="14.65" hidden="1">
      <c r="A587" s="173"/>
      <c r="B587" s="172" t="str">
        <f>B586&amp;"KW"</f>
        <v>KW</v>
      </c>
      <c r="C587" s="169" t="s">
        <v>384</v>
      </c>
      <c r="D587" s="170"/>
      <c r="E587" s="170"/>
      <c r="F587" s="592"/>
      <c r="G587" s="632"/>
      <c r="H587" s="592"/>
      <c r="I587" s="632"/>
      <c r="J587" s="592"/>
      <c r="K587" s="632"/>
      <c r="L587" s="592"/>
      <c r="M587" s="632"/>
      <c r="N587" s="592"/>
      <c r="O587" s="632"/>
      <c r="P587" s="142"/>
      <c r="Q587" s="142"/>
      <c r="R587" s="142"/>
      <c r="S587" s="142"/>
      <c r="T587" s="142"/>
      <c r="U587" s="142"/>
      <c r="V587" s="142"/>
      <c r="W587" s="142"/>
    </row>
    <row r="588" spans="1:23" ht="14.65" hidden="1">
      <c r="A588" s="173" t="s">
        <v>590</v>
      </c>
      <c r="B588" s="168"/>
      <c r="C588" s="169" t="s">
        <v>328</v>
      </c>
      <c r="D588" s="170"/>
      <c r="E588" s="170"/>
      <c r="F588" s="592"/>
      <c r="G588" s="632"/>
      <c r="H588" s="592"/>
      <c r="I588" s="632"/>
      <c r="J588" s="592"/>
      <c r="K588" s="632"/>
      <c r="L588" s="592"/>
      <c r="M588" s="632"/>
      <c r="N588" s="592"/>
      <c r="O588" s="632"/>
      <c r="P588" s="142"/>
      <c r="Q588" s="142"/>
      <c r="R588" s="142"/>
      <c r="S588" s="142"/>
      <c r="T588" s="142"/>
      <c r="U588" s="142"/>
      <c r="V588" s="142"/>
      <c r="W588" s="142"/>
    </row>
    <row r="589" spans="1:23" ht="14.65" hidden="1">
      <c r="A589" s="173"/>
      <c r="B589" s="172" t="str">
        <f>B588&amp;"KW"</f>
        <v>KW</v>
      </c>
      <c r="C589" s="169" t="s">
        <v>384</v>
      </c>
      <c r="D589" s="170"/>
      <c r="E589" s="170"/>
      <c r="F589" s="592"/>
      <c r="G589" s="632"/>
      <c r="H589" s="592"/>
      <c r="I589" s="632"/>
      <c r="J589" s="592"/>
      <c r="K589" s="632"/>
      <c r="L589" s="592"/>
      <c r="M589" s="632"/>
      <c r="N589" s="592"/>
      <c r="O589" s="632"/>
      <c r="P589" s="142"/>
      <c r="Q589" s="142"/>
      <c r="R589" s="142"/>
      <c r="S589" s="142"/>
      <c r="T589" s="142"/>
      <c r="U589" s="142"/>
      <c r="V589" s="142"/>
      <c r="W589" s="142"/>
    </row>
    <row r="590" spans="1:23" ht="14.65" hidden="1">
      <c r="A590" s="173" t="s">
        <v>591</v>
      </c>
      <c r="B590" s="168"/>
      <c r="C590" s="169" t="s">
        <v>328</v>
      </c>
      <c r="D590" s="170"/>
      <c r="E590" s="170"/>
      <c r="F590" s="592"/>
      <c r="G590" s="632"/>
      <c r="H590" s="592"/>
      <c r="I590" s="632"/>
      <c r="J590" s="592"/>
      <c r="K590" s="632"/>
      <c r="L590" s="592"/>
      <c r="M590" s="632"/>
      <c r="N590" s="592"/>
      <c r="O590" s="632"/>
      <c r="P590" s="142"/>
      <c r="Q590" s="142"/>
      <c r="R590" s="142"/>
      <c r="S590" s="142"/>
      <c r="T590" s="142"/>
      <c r="U590" s="142"/>
      <c r="V590" s="142"/>
      <c r="W590" s="142"/>
    </row>
    <row r="591" spans="1:23" ht="14.65" hidden="1">
      <c r="A591" s="173"/>
      <c r="B591" s="172" t="str">
        <f>B590&amp;"KW"</f>
        <v>KW</v>
      </c>
      <c r="C591" s="169" t="s">
        <v>384</v>
      </c>
      <c r="D591" s="170"/>
      <c r="E591" s="170"/>
      <c r="F591" s="592"/>
      <c r="G591" s="632"/>
      <c r="H591" s="592"/>
      <c r="I591" s="632"/>
      <c r="J591" s="592"/>
      <c r="K591" s="632"/>
      <c r="L591" s="592"/>
      <c r="M591" s="632"/>
      <c r="N591" s="592"/>
      <c r="O591" s="632"/>
      <c r="P591" s="142"/>
      <c r="Q591" s="142"/>
      <c r="R591" s="142"/>
      <c r="S591" s="142"/>
      <c r="T591" s="142"/>
      <c r="U591" s="142"/>
      <c r="V591" s="142"/>
      <c r="W591" s="142"/>
    </row>
    <row r="592" spans="1:23" ht="14.65" hidden="1">
      <c r="A592" s="173" t="s">
        <v>592</v>
      </c>
      <c r="B592" s="168"/>
      <c r="C592" s="169" t="s">
        <v>328</v>
      </c>
      <c r="D592" s="170"/>
      <c r="E592" s="170"/>
      <c r="F592" s="592"/>
      <c r="G592" s="632"/>
      <c r="H592" s="592"/>
      <c r="I592" s="632"/>
      <c r="J592" s="592"/>
      <c r="K592" s="632"/>
      <c r="L592" s="592"/>
      <c r="M592" s="632"/>
      <c r="N592" s="592"/>
      <c r="O592" s="632"/>
      <c r="P592" s="142"/>
      <c r="Q592" s="142"/>
      <c r="R592" s="142"/>
      <c r="S592" s="142"/>
      <c r="T592" s="142"/>
      <c r="U592" s="142"/>
      <c r="V592" s="142"/>
      <c r="W592" s="142"/>
    </row>
    <row r="593" spans="1:23" ht="14.65" hidden="1">
      <c r="A593" s="173"/>
      <c r="B593" s="172" t="str">
        <f>B592&amp;"KW"</f>
        <v>KW</v>
      </c>
      <c r="C593" s="169" t="s">
        <v>384</v>
      </c>
      <c r="D593" s="170"/>
      <c r="E593" s="170"/>
      <c r="F593" s="592"/>
      <c r="G593" s="632"/>
      <c r="H593" s="592"/>
      <c r="I593" s="632"/>
      <c r="J593" s="592"/>
      <c r="K593" s="632"/>
      <c r="L593" s="592"/>
      <c r="M593" s="632"/>
      <c r="N593" s="592"/>
      <c r="O593" s="632"/>
      <c r="P593" s="142"/>
      <c r="Q593" s="142"/>
      <c r="R593" s="142"/>
      <c r="S593" s="142"/>
      <c r="T593" s="142"/>
      <c r="U593" s="142"/>
      <c r="V593" s="142"/>
      <c r="W593" s="142"/>
    </row>
    <row r="594" spans="1:23" ht="14.65" hidden="1">
      <c r="A594" s="173" t="s">
        <v>593</v>
      </c>
      <c r="B594" s="168"/>
      <c r="C594" s="169" t="s">
        <v>328</v>
      </c>
      <c r="D594" s="170"/>
      <c r="E594" s="170"/>
      <c r="F594" s="592"/>
      <c r="G594" s="632"/>
      <c r="H594" s="592"/>
      <c r="I594" s="632"/>
      <c r="J594" s="592"/>
      <c r="K594" s="632"/>
      <c r="L594" s="592"/>
      <c r="M594" s="632"/>
      <c r="N594" s="592"/>
      <c r="O594" s="632"/>
      <c r="P594" s="142"/>
      <c r="Q594" s="142"/>
      <c r="R594" s="142"/>
      <c r="S594" s="142"/>
      <c r="T594" s="142"/>
      <c r="U594" s="142"/>
      <c r="V594" s="142"/>
      <c r="W594" s="142"/>
    </row>
    <row r="595" spans="1:23" ht="14.65" hidden="1">
      <c r="A595" s="173"/>
      <c r="B595" s="172" t="str">
        <f>B594&amp;"KW"</f>
        <v>KW</v>
      </c>
      <c r="C595" s="169" t="s">
        <v>384</v>
      </c>
      <c r="D595" s="170"/>
      <c r="E595" s="170"/>
      <c r="F595" s="592"/>
      <c r="G595" s="632"/>
      <c r="H595" s="592"/>
      <c r="I595" s="632"/>
      <c r="J595" s="592"/>
      <c r="K595" s="632"/>
      <c r="L595" s="592"/>
      <c r="M595" s="632"/>
      <c r="N595" s="592"/>
      <c r="O595" s="632"/>
      <c r="P595" s="142"/>
      <c r="Q595" s="142"/>
      <c r="R595" s="142"/>
      <c r="S595" s="142"/>
      <c r="T595" s="142"/>
      <c r="U595" s="142"/>
      <c r="V595" s="142"/>
      <c r="W595" s="142"/>
    </row>
    <row r="596" spans="1:23" ht="14.65" hidden="1">
      <c r="A596" s="173" t="s">
        <v>594</v>
      </c>
      <c r="B596" s="168"/>
      <c r="C596" s="169" t="s">
        <v>328</v>
      </c>
      <c r="D596" s="170"/>
      <c r="E596" s="170"/>
      <c r="F596" s="592"/>
      <c r="G596" s="632"/>
      <c r="H596" s="592"/>
      <c r="I596" s="632"/>
      <c r="J596" s="592"/>
      <c r="K596" s="632"/>
      <c r="L596" s="592"/>
      <c r="M596" s="632"/>
      <c r="N596" s="592"/>
      <c r="O596" s="632"/>
      <c r="P596" s="142"/>
      <c r="Q596" s="142"/>
      <c r="R596" s="142"/>
      <c r="S596" s="142"/>
      <c r="T596" s="142"/>
      <c r="U596" s="142"/>
      <c r="V596" s="142"/>
      <c r="W596" s="142"/>
    </row>
    <row r="597" spans="1:23" ht="14.65" hidden="1">
      <c r="A597" s="173"/>
      <c r="B597" s="172" t="str">
        <f>B596&amp;"KW"</f>
        <v>KW</v>
      </c>
      <c r="C597" s="169" t="s">
        <v>384</v>
      </c>
      <c r="D597" s="170"/>
      <c r="E597" s="170"/>
      <c r="F597" s="592"/>
      <c r="G597" s="632"/>
      <c r="H597" s="592"/>
      <c r="I597" s="632"/>
      <c r="J597" s="592"/>
      <c r="K597" s="632"/>
      <c r="L597" s="592"/>
      <c r="M597" s="632"/>
      <c r="N597" s="592"/>
      <c r="O597" s="632"/>
      <c r="P597" s="142"/>
      <c r="Q597" s="142"/>
      <c r="R597" s="142"/>
      <c r="S597" s="142"/>
      <c r="T597" s="142"/>
      <c r="U597" s="142"/>
      <c r="V597" s="142"/>
      <c r="W597" s="142"/>
    </row>
    <row r="598" spans="1:23" ht="14.65" hidden="1">
      <c r="A598" s="173" t="s">
        <v>595</v>
      </c>
      <c r="B598" s="168"/>
      <c r="C598" s="169" t="s">
        <v>328</v>
      </c>
      <c r="D598" s="170"/>
      <c r="E598" s="170"/>
      <c r="F598" s="592"/>
      <c r="G598" s="632"/>
      <c r="H598" s="592"/>
      <c r="I598" s="632"/>
      <c r="J598" s="592"/>
      <c r="K598" s="632"/>
      <c r="L598" s="592"/>
      <c r="M598" s="632"/>
      <c r="N598" s="592"/>
      <c r="O598" s="632"/>
      <c r="P598" s="142"/>
      <c r="Q598" s="142"/>
      <c r="R598" s="142"/>
      <c r="S598" s="142"/>
      <c r="T598" s="142"/>
      <c r="U598" s="142"/>
      <c r="V598" s="142"/>
      <c r="W598" s="142"/>
    </row>
    <row r="599" spans="1:23" ht="14.65" hidden="1">
      <c r="A599" s="173"/>
      <c r="B599" s="172" t="str">
        <f>B598&amp;"KW"</f>
        <v>KW</v>
      </c>
      <c r="C599" s="169" t="s">
        <v>384</v>
      </c>
      <c r="D599" s="170"/>
      <c r="E599" s="170"/>
      <c r="F599" s="592"/>
      <c r="G599" s="632"/>
      <c r="H599" s="592"/>
      <c r="I599" s="632"/>
      <c r="J599" s="592"/>
      <c r="K599" s="632"/>
      <c r="L599" s="592"/>
      <c r="M599" s="632"/>
      <c r="N599" s="592"/>
      <c r="O599" s="632"/>
      <c r="P599" s="142"/>
      <c r="Q599" s="142"/>
      <c r="R599" s="142"/>
      <c r="S599" s="142"/>
      <c r="T599" s="142"/>
      <c r="U599" s="142"/>
      <c r="V599" s="142"/>
      <c r="W599" s="142"/>
    </row>
    <row r="600" spans="1:23" ht="14.65" hidden="1">
      <c r="A600" s="173" t="s">
        <v>596</v>
      </c>
      <c r="B600" s="168"/>
      <c r="C600" s="169" t="s">
        <v>328</v>
      </c>
      <c r="D600" s="170"/>
      <c r="E600" s="170"/>
      <c r="F600" s="592"/>
      <c r="G600" s="632"/>
      <c r="H600" s="592"/>
      <c r="I600" s="632"/>
      <c r="J600" s="592"/>
      <c r="K600" s="632"/>
      <c r="L600" s="592"/>
      <c r="M600" s="632"/>
      <c r="N600" s="592"/>
      <c r="O600" s="632"/>
      <c r="P600" s="142"/>
      <c r="Q600" s="142"/>
      <c r="R600" s="142"/>
      <c r="S600" s="142"/>
      <c r="T600" s="142"/>
      <c r="U600" s="142"/>
      <c r="V600" s="142"/>
      <c r="W600" s="142"/>
    </row>
    <row r="601" spans="1:23" ht="14.65" hidden="1">
      <c r="A601" s="173"/>
      <c r="B601" s="172" t="str">
        <f>B600&amp;"KW"</f>
        <v>KW</v>
      </c>
      <c r="C601" s="169" t="s">
        <v>384</v>
      </c>
      <c r="D601" s="170"/>
      <c r="E601" s="170"/>
      <c r="F601" s="592"/>
      <c r="G601" s="632"/>
      <c r="H601" s="592"/>
      <c r="I601" s="632"/>
      <c r="J601" s="592"/>
      <c r="K601" s="632"/>
      <c r="L601" s="592"/>
      <c r="M601" s="632"/>
      <c r="N601" s="592"/>
      <c r="O601" s="632"/>
      <c r="P601" s="142"/>
      <c r="Q601" s="142"/>
      <c r="R601" s="142"/>
      <c r="S601" s="142"/>
      <c r="T601" s="142"/>
      <c r="U601" s="142"/>
      <c r="V601" s="142"/>
      <c r="W601" s="142"/>
    </row>
    <row r="602" spans="1:23" ht="14.65" hidden="1">
      <c r="A602" s="173" t="s">
        <v>597</v>
      </c>
      <c r="B602" s="168"/>
      <c r="C602" s="169" t="s">
        <v>328</v>
      </c>
      <c r="D602" s="170"/>
      <c r="E602" s="170"/>
      <c r="F602" s="592"/>
      <c r="G602" s="632"/>
      <c r="H602" s="592"/>
      <c r="I602" s="632"/>
      <c r="J602" s="592"/>
      <c r="K602" s="632"/>
      <c r="L602" s="592"/>
      <c r="M602" s="632"/>
      <c r="N602" s="592"/>
      <c r="O602" s="632"/>
      <c r="P602" s="142"/>
      <c r="Q602" s="142"/>
      <c r="R602" s="142"/>
      <c r="S602" s="142"/>
      <c r="T602" s="142"/>
      <c r="U602" s="142"/>
      <c r="V602" s="142"/>
      <c r="W602" s="142"/>
    </row>
    <row r="603" spans="1:23" ht="14.65" hidden="1">
      <c r="A603" s="173"/>
      <c r="B603" s="172" t="str">
        <f>B602&amp;"KW"</f>
        <v>KW</v>
      </c>
      <c r="C603" s="169" t="s">
        <v>384</v>
      </c>
      <c r="D603" s="170"/>
      <c r="E603" s="170"/>
      <c r="F603" s="592"/>
      <c r="G603" s="632"/>
      <c r="H603" s="592"/>
      <c r="I603" s="632"/>
      <c r="J603" s="592"/>
      <c r="K603" s="632"/>
      <c r="L603" s="592"/>
      <c r="M603" s="632"/>
      <c r="N603" s="592"/>
      <c r="O603" s="632"/>
      <c r="P603" s="142"/>
      <c r="Q603" s="142"/>
      <c r="R603" s="142"/>
      <c r="S603" s="142"/>
      <c r="T603" s="142"/>
      <c r="U603" s="142"/>
      <c r="V603" s="142"/>
      <c r="W603" s="142"/>
    </row>
    <row r="604" spans="1:23" ht="14.65" hidden="1">
      <c r="A604" s="173" t="s">
        <v>598</v>
      </c>
      <c r="B604" s="168"/>
      <c r="C604" s="169" t="s">
        <v>328</v>
      </c>
      <c r="D604" s="170"/>
      <c r="E604" s="170"/>
      <c r="F604" s="592"/>
      <c r="G604" s="632"/>
      <c r="H604" s="592"/>
      <c r="I604" s="632"/>
      <c r="J604" s="592"/>
      <c r="K604" s="632"/>
      <c r="L604" s="592"/>
      <c r="M604" s="632"/>
      <c r="N604" s="592"/>
      <c r="O604" s="632"/>
      <c r="P604" s="142"/>
      <c r="Q604" s="142"/>
      <c r="R604" s="142"/>
      <c r="S604" s="142"/>
      <c r="T604" s="142"/>
      <c r="U604" s="142"/>
      <c r="V604" s="142"/>
      <c r="W604" s="142"/>
    </row>
    <row r="605" spans="1:23" ht="14.65" hidden="1">
      <c r="A605" s="173"/>
      <c r="B605" s="172" t="str">
        <f>B604&amp;"KW"</f>
        <v>KW</v>
      </c>
      <c r="C605" s="169" t="s">
        <v>384</v>
      </c>
      <c r="D605" s="170"/>
      <c r="E605" s="170"/>
      <c r="F605" s="592"/>
      <c r="G605" s="632"/>
      <c r="H605" s="592"/>
      <c r="I605" s="632"/>
      <c r="J605" s="592"/>
      <c r="K605" s="632"/>
      <c r="L605" s="592"/>
      <c r="M605" s="632"/>
      <c r="N605" s="592"/>
      <c r="O605" s="632"/>
      <c r="P605" s="142"/>
      <c r="Q605" s="142"/>
      <c r="R605" s="142"/>
      <c r="S605" s="142"/>
      <c r="T605" s="142"/>
      <c r="U605" s="142"/>
      <c r="V605" s="142"/>
      <c r="W605" s="142"/>
    </row>
    <row r="606" spans="1:23" ht="14.65" hidden="1">
      <c r="A606" s="173" t="s">
        <v>599</v>
      </c>
      <c r="B606" s="168"/>
      <c r="C606" s="169" t="s">
        <v>328</v>
      </c>
      <c r="D606" s="170"/>
      <c r="E606" s="170"/>
      <c r="F606" s="592"/>
      <c r="G606" s="632"/>
      <c r="H606" s="592"/>
      <c r="I606" s="632"/>
      <c r="J606" s="592"/>
      <c r="K606" s="632"/>
      <c r="L606" s="592"/>
      <c r="M606" s="632"/>
      <c r="N606" s="592"/>
      <c r="O606" s="632"/>
      <c r="P606" s="142"/>
      <c r="Q606" s="142"/>
      <c r="R606" s="142"/>
      <c r="S606" s="142"/>
      <c r="T606" s="142"/>
      <c r="U606" s="142"/>
      <c r="V606" s="142"/>
      <c r="W606" s="142"/>
    </row>
    <row r="607" spans="1:23" ht="14.65" hidden="1">
      <c r="A607" s="173"/>
      <c r="B607" s="172" t="str">
        <f>B606&amp;"KW"</f>
        <v>KW</v>
      </c>
      <c r="C607" s="169" t="s">
        <v>384</v>
      </c>
      <c r="D607" s="170"/>
      <c r="E607" s="170"/>
      <c r="F607" s="592"/>
      <c r="G607" s="632"/>
      <c r="H607" s="592"/>
      <c r="I607" s="632"/>
      <c r="J607" s="592"/>
      <c r="K607" s="632"/>
      <c r="L607" s="592"/>
      <c r="M607" s="632"/>
      <c r="N607" s="592"/>
      <c r="O607" s="632"/>
      <c r="P607" s="142"/>
      <c r="Q607" s="142"/>
      <c r="R607" s="142"/>
      <c r="S607" s="142"/>
      <c r="T607" s="142"/>
      <c r="U607" s="142"/>
      <c r="V607" s="142"/>
      <c r="W607" s="142"/>
    </row>
    <row r="608" spans="1:23" ht="14.65" hidden="1">
      <c r="A608" s="173" t="s">
        <v>600</v>
      </c>
      <c r="B608" s="168"/>
      <c r="C608" s="169" t="s">
        <v>328</v>
      </c>
      <c r="D608" s="170"/>
      <c r="E608" s="170"/>
      <c r="F608" s="592"/>
      <c r="G608" s="632"/>
      <c r="H608" s="592"/>
      <c r="I608" s="632"/>
      <c r="J608" s="592"/>
      <c r="K608" s="632"/>
      <c r="L608" s="592"/>
      <c r="M608" s="632"/>
      <c r="N608" s="592"/>
      <c r="O608" s="632"/>
      <c r="P608" s="142"/>
      <c r="Q608" s="142"/>
      <c r="R608" s="142"/>
      <c r="S608" s="142"/>
      <c r="T608" s="142"/>
      <c r="U608" s="142"/>
      <c r="V608" s="142"/>
      <c r="W608" s="142"/>
    </row>
    <row r="609" spans="1:23" ht="14.65" hidden="1">
      <c r="A609" s="173"/>
      <c r="B609" s="172" t="str">
        <f>B608&amp;"KW"</f>
        <v>KW</v>
      </c>
      <c r="C609" s="169" t="s">
        <v>384</v>
      </c>
      <c r="D609" s="170"/>
      <c r="E609" s="170"/>
      <c r="F609" s="592"/>
      <c r="G609" s="632"/>
      <c r="H609" s="592"/>
      <c r="I609" s="632"/>
      <c r="J609" s="592"/>
      <c r="K609" s="632"/>
      <c r="L609" s="592"/>
      <c r="M609" s="632"/>
      <c r="N609" s="592"/>
      <c r="O609" s="632"/>
      <c r="P609" s="142"/>
      <c r="Q609" s="142"/>
      <c r="R609" s="142"/>
      <c r="S609" s="142"/>
      <c r="T609" s="142"/>
      <c r="U609" s="142"/>
      <c r="V609" s="142"/>
      <c r="W609" s="142"/>
    </row>
    <row r="610" spans="1:23" ht="14.65" hidden="1">
      <c r="A610" s="173" t="s">
        <v>601</v>
      </c>
      <c r="B610" s="168"/>
      <c r="C610" s="169" t="s">
        <v>328</v>
      </c>
      <c r="D610" s="170"/>
      <c r="E610" s="170"/>
      <c r="F610" s="592"/>
      <c r="G610" s="632"/>
      <c r="H610" s="592"/>
      <c r="I610" s="632"/>
      <c r="J610" s="592"/>
      <c r="K610" s="632"/>
      <c r="L610" s="592"/>
      <c r="M610" s="632"/>
      <c r="N610" s="592"/>
      <c r="O610" s="632"/>
      <c r="P610" s="142"/>
      <c r="Q610" s="142"/>
      <c r="R610" s="142"/>
      <c r="S610" s="142"/>
      <c r="T610" s="142"/>
      <c r="U610" s="142"/>
      <c r="V610" s="142"/>
      <c r="W610" s="142"/>
    </row>
    <row r="611" spans="1:23" ht="14.65" hidden="1">
      <c r="A611" s="173"/>
      <c r="B611" s="172" t="str">
        <f>B610&amp;"KW"</f>
        <v>KW</v>
      </c>
      <c r="C611" s="169" t="s">
        <v>384</v>
      </c>
      <c r="D611" s="170"/>
      <c r="E611" s="170"/>
      <c r="F611" s="592"/>
      <c r="G611" s="632"/>
      <c r="H611" s="592"/>
      <c r="I611" s="632"/>
      <c r="J611" s="592"/>
      <c r="K611" s="632"/>
      <c r="L611" s="592"/>
      <c r="M611" s="632"/>
      <c r="N611" s="592"/>
      <c r="O611" s="632"/>
      <c r="P611" s="142"/>
      <c r="Q611" s="142"/>
      <c r="R611" s="142"/>
      <c r="S611" s="142"/>
      <c r="T611" s="142"/>
      <c r="U611" s="142"/>
      <c r="V611" s="142"/>
      <c r="W611" s="142"/>
    </row>
    <row r="612" spans="1:23" ht="14.65" hidden="1">
      <c r="A612" s="173" t="s">
        <v>602</v>
      </c>
      <c r="B612" s="168"/>
      <c r="C612" s="169" t="s">
        <v>328</v>
      </c>
      <c r="D612" s="170"/>
      <c r="E612" s="170"/>
      <c r="F612" s="592"/>
      <c r="G612" s="632"/>
      <c r="H612" s="592"/>
      <c r="I612" s="632"/>
      <c r="J612" s="592"/>
      <c r="K612" s="632"/>
      <c r="L612" s="592"/>
      <c r="M612" s="632"/>
      <c r="N612" s="592"/>
      <c r="O612" s="632"/>
      <c r="P612" s="142"/>
      <c r="Q612" s="142"/>
      <c r="R612" s="142"/>
      <c r="S612" s="142"/>
      <c r="T612" s="142"/>
      <c r="U612" s="142"/>
      <c r="V612" s="142"/>
      <c r="W612" s="142"/>
    </row>
    <row r="613" spans="1:23" ht="14.65" hidden="1">
      <c r="A613" s="173"/>
      <c r="B613" s="172" t="str">
        <f>B612&amp;"KW"</f>
        <v>KW</v>
      </c>
      <c r="C613" s="169" t="s">
        <v>384</v>
      </c>
      <c r="D613" s="170"/>
      <c r="E613" s="170"/>
      <c r="F613" s="592"/>
      <c r="G613" s="632"/>
      <c r="H613" s="592"/>
      <c r="I613" s="632"/>
      <c r="J613" s="592"/>
      <c r="K613" s="632"/>
      <c r="L613" s="592"/>
      <c r="M613" s="632"/>
      <c r="N613" s="592"/>
      <c r="O613" s="632"/>
      <c r="P613" s="142"/>
      <c r="Q613" s="142"/>
      <c r="R613" s="142"/>
      <c r="S613" s="142"/>
      <c r="T613" s="142"/>
      <c r="U613" s="142"/>
      <c r="V613" s="142"/>
      <c r="W613" s="142"/>
    </row>
    <row r="614" spans="1:23" ht="14.65" hidden="1">
      <c r="A614" s="173" t="s">
        <v>603</v>
      </c>
      <c r="B614" s="168"/>
      <c r="C614" s="169" t="s">
        <v>328</v>
      </c>
      <c r="D614" s="170"/>
      <c r="E614" s="170"/>
      <c r="F614" s="592"/>
      <c r="G614" s="632"/>
      <c r="H614" s="592"/>
      <c r="I614" s="632"/>
      <c r="J614" s="592"/>
      <c r="K614" s="632"/>
      <c r="L614" s="592"/>
      <c r="M614" s="632"/>
      <c r="N614" s="592"/>
      <c r="O614" s="632"/>
      <c r="P614" s="142"/>
      <c r="Q614" s="142"/>
      <c r="R614" s="142"/>
      <c r="S614" s="142"/>
      <c r="T614" s="142"/>
      <c r="U614" s="142"/>
      <c r="V614" s="142"/>
      <c r="W614" s="142"/>
    </row>
    <row r="615" spans="1:23" ht="14.65" hidden="1">
      <c r="A615" s="173"/>
      <c r="B615" s="172" t="str">
        <f>B614&amp;"KW"</f>
        <v>KW</v>
      </c>
      <c r="C615" s="169" t="s">
        <v>384</v>
      </c>
      <c r="D615" s="170"/>
      <c r="E615" s="170"/>
      <c r="F615" s="592"/>
      <c r="G615" s="632"/>
      <c r="H615" s="592"/>
      <c r="I615" s="632"/>
      <c r="J615" s="592"/>
      <c r="K615" s="632"/>
      <c r="L615" s="592"/>
      <c r="M615" s="632"/>
      <c r="N615" s="592"/>
      <c r="O615" s="632"/>
      <c r="P615" s="142"/>
      <c r="Q615" s="142"/>
      <c r="R615" s="142"/>
      <c r="S615" s="142"/>
      <c r="T615" s="142"/>
      <c r="U615" s="142"/>
      <c r="V615" s="142"/>
      <c r="W615" s="142"/>
    </row>
    <row r="616" spans="1:23" ht="14.65" hidden="1">
      <c r="A616" s="173" t="s">
        <v>604</v>
      </c>
      <c r="B616" s="168"/>
      <c r="C616" s="169" t="s">
        <v>328</v>
      </c>
      <c r="D616" s="170"/>
      <c r="E616" s="170"/>
      <c r="F616" s="592"/>
      <c r="G616" s="632"/>
      <c r="H616" s="592"/>
      <c r="I616" s="632"/>
      <c r="J616" s="592"/>
      <c r="K616" s="632"/>
      <c r="L616" s="592"/>
      <c r="M616" s="632"/>
      <c r="N616" s="592"/>
      <c r="O616" s="632"/>
      <c r="P616" s="142"/>
      <c r="Q616" s="142"/>
      <c r="R616" s="142"/>
      <c r="S616" s="142"/>
      <c r="T616" s="142"/>
      <c r="U616" s="142"/>
      <c r="V616" s="142"/>
      <c r="W616" s="142"/>
    </row>
    <row r="617" spans="1:23" ht="14.65" hidden="1">
      <c r="A617" s="173"/>
      <c r="B617" s="172" t="str">
        <f>B616&amp;"KW"</f>
        <v>KW</v>
      </c>
      <c r="C617" s="169" t="s">
        <v>384</v>
      </c>
      <c r="D617" s="170"/>
      <c r="E617" s="170"/>
      <c r="F617" s="592"/>
      <c r="G617" s="632"/>
      <c r="H617" s="592"/>
      <c r="I617" s="632"/>
      <c r="J617" s="592"/>
      <c r="K617" s="632"/>
      <c r="L617" s="592"/>
      <c r="M617" s="632"/>
      <c r="N617" s="592"/>
      <c r="O617" s="632"/>
      <c r="P617" s="142"/>
      <c r="Q617" s="142"/>
      <c r="R617" s="142"/>
      <c r="S617" s="142"/>
      <c r="T617" s="142"/>
      <c r="U617" s="142"/>
      <c r="V617" s="142"/>
      <c r="W617" s="142"/>
    </row>
    <row r="618" spans="1:23" ht="14.65" hidden="1">
      <c r="A618" s="173" t="s">
        <v>605</v>
      </c>
      <c r="B618" s="168"/>
      <c r="C618" s="169" t="s">
        <v>328</v>
      </c>
      <c r="D618" s="170"/>
      <c r="E618" s="170"/>
      <c r="F618" s="592"/>
      <c r="G618" s="632"/>
      <c r="H618" s="592"/>
      <c r="I618" s="632"/>
      <c r="J618" s="592"/>
      <c r="K618" s="632"/>
      <c r="L618" s="592"/>
      <c r="M618" s="632"/>
      <c r="N618" s="592"/>
      <c r="O618" s="632"/>
      <c r="P618" s="142"/>
      <c r="Q618" s="142"/>
      <c r="R618" s="142"/>
      <c r="S618" s="142"/>
      <c r="T618" s="142"/>
      <c r="U618" s="142"/>
      <c r="V618" s="142"/>
      <c r="W618" s="142"/>
    </row>
    <row r="619" spans="1:23" ht="14.65" hidden="1">
      <c r="A619" s="173"/>
      <c r="B619" s="172" t="str">
        <f>B618&amp;"KW"</f>
        <v>KW</v>
      </c>
      <c r="C619" s="169" t="s">
        <v>384</v>
      </c>
      <c r="D619" s="170"/>
      <c r="E619" s="170"/>
      <c r="F619" s="592"/>
      <c r="G619" s="632"/>
      <c r="H619" s="592"/>
      <c r="I619" s="632"/>
      <c r="J619" s="592"/>
      <c r="K619" s="632"/>
      <c r="L619" s="592"/>
      <c r="M619" s="632"/>
      <c r="N619" s="592"/>
      <c r="O619" s="632"/>
      <c r="P619" s="142"/>
      <c r="Q619" s="142"/>
      <c r="R619" s="142"/>
      <c r="S619" s="142"/>
      <c r="T619" s="142"/>
      <c r="U619" s="142"/>
      <c r="V619" s="142"/>
      <c r="W619" s="142"/>
    </row>
    <row r="620" spans="1:23" ht="14.65" hidden="1">
      <c r="A620" s="173" t="s">
        <v>606</v>
      </c>
      <c r="B620" s="168"/>
      <c r="C620" s="169" t="s">
        <v>328</v>
      </c>
      <c r="D620" s="170"/>
      <c r="E620" s="170"/>
      <c r="F620" s="592"/>
      <c r="G620" s="632"/>
      <c r="H620" s="592"/>
      <c r="I620" s="632"/>
      <c r="J620" s="592"/>
      <c r="K620" s="632"/>
      <c r="L620" s="592"/>
      <c r="M620" s="632"/>
      <c r="N620" s="592"/>
      <c r="O620" s="632"/>
      <c r="P620" s="142"/>
      <c r="Q620" s="142"/>
      <c r="R620" s="142"/>
      <c r="S620" s="142"/>
      <c r="T620" s="142"/>
      <c r="U620" s="142"/>
      <c r="V620" s="142"/>
      <c r="W620" s="142"/>
    </row>
    <row r="621" spans="1:23" ht="14.65" hidden="1">
      <c r="A621" s="173"/>
      <c r="B621" s="172" t="str">
        <f>B620&amp;"KW"</f>
        <v>KW</v>
      </c>
      <c r="C621" s="169" t="s">
        <v>384</v>
      </c>
      <c r="D621" s="170"/>
      <c r="E621" s="170"/>
      <c r="F621" s="592"/>
      <c r="G621" s="632"/>
      <c r="H621" s="592"/>
      <c r="I621" s="632"/>
      <c r="J621" s="592"/>
      <c r="K621" s="632"/>
      <c r="L621" s="592"/>
      <c r="M621" s="632"/>
      <c r="N621" s="592"/>
      <c r="O621" s="632"/>
      <c r="P621" s="142"/>
      <c r="Q621" s="142"/>
      <c r="R621" s="142"/>
      <c r="S621" s="142"/>
      <c r="T621" s="142"/>
      <c r="U621" s="142"/>
      <c r="V621" s="142"/>
      <c r="W621" s="142"/>
    </row>
    <row r="622" spans="1:23" ht="14.65" hidden="1">
      <c r="A622" s="173" t="s">
        <v>607</v>
      </c>
      <c r="B622" s="168"/>
      <c r="C622" s="169" t="s">
        <v>328</v>
      </c>
      <c r="D622" s="170"/>
      <c r="E622" s="170"/>
      <c r="F622" s="592"/>
      <c r="G622" s="632"/>
      <c r="H622" s="592"/>
      <c r="I622" s="632"/>
      <c r="J622" s="592"/>
      <c r="K622" s="632"/>
      <c r="L622" s="592"/>
      <c r="M622" s="632"/>
      <c r="N622" s="592"/>
      <c r="O622" s="632"/>
      <c r="P622" s="142"/>
      <c r="Q622" s="142"/>
      <c r="R622" s="142"/>
      <c r="S622" s="142"/>
      <c r="T622" s="142"/>
      <c r="U622" s="142"/>
      <c r="V622" s="142"/>
      <c r="W622" s="142"/>
    </row>
    <row r="623" spans="1:23" ht="14.65" hidden="1">
      <c r="A623" s="173"/>
      <c r="B623" s="172" t="str">
        <f>B622&amp;"KW"</f>
        <v>KW</v>
      </c>
      <c r="C623" s="169" t="s">
        <v>384</v>
      </c>
      <c r="D623" s="170"/>
      <c r="E623" s="170"/>
      <c r="F623" s="592"/>
      <c r="G623" s="632"/>
      <c r="H623" s="592"/>
      <c r="I623" s="632"/>
      <c r="J623" s="592"/>
      <c r="K623" s="632"/>
      <c r="L623" s="592"/>
      <c r="M623" s="632"/>
      <c r="N623" s="592"/>
      <c r="O623" s="632"/>
      <c r="P623" s="142"/>
      <c r="Q623" s="142"/>
      <c r="R623" s="142"/>
      <c r="S623" s="142"/>
      <c r="T623" s="142"/>
      <c r="U623" s="142"/>
      <c r="V623" s="142"/>
      <c r="W623" s="142"/>
    </row>
    <row r="624" spans="1:23" ht="14.65" hidden="1">
      <c r="A624" s="173" t="s">
        <v>608</v>
      </c>
      <c r="B624" s="168"/>
      <c r="C624" s="169" t="s">
        <v>328</v>
      </c>
      <c r="D624" s="170"/>
      <c r="E624" s="170"/>
      <c r="F624" s="592"/>
      <c r="G624" s="632"/>
      <c r="H624" s="592"/>
      <c r="I624" s="632"/>
      <c r="J624" s="592"/>
      <c r="K624" s="632"/>
      <c r="L624" s="592"/>
      <c r="M624" s="632"/>
      <c r="N624" s="592"/>
      <c r="O624" s="632"/>
      <c r="P624" s="142"/>
      <c r="Q624" s="142"/>
      <c r="R624" s="142"/>
      <c r="S624" s="142"/>
      <c r="T624" s="142"/>
      <c r="U624" s="142"/>
      <c r="V624" s="142"/>
      <c r="W624" s="142"/>
    </row>
    <row r="625" spans="1:23" ht="14.65" hidden="1">
      <c r="A625" s="173"/>
      <c r="B625" s="172" t="str">
        <f>B624&amp;"KW"</f>
        <v>KW</v>
      </c>
      <c r="C625" s="169" t="s">
        <v>384</v>
      </c>
      <c r="D625" s="170"/>
      <c r="E625" s="170"/>
      <c r="F625" s="592"/>
      <c r="G625" s="632"/>
      <c r="H625" s="592"/>
      <c r="I625" s="632"/>
      <c r="J625" s="592"/>
      <c r="K625" s="632"/>
      <c r="L625" s="592"/>
      <c r="M625" s="632"/>
      <c r="N625" s="592"/>
      <c r="O625" s="632"/>
      <c r="P625" s="142"/>
      <c r="Q625" s="142"/>
      <c r="R625" s="142"/>
      <c r="S625" s="142"/>
      <c r="T625" s="142"/>
      <c r="U625" s="142"/>
      <c r="V625" s="142"/>
      <c r="W625" s="142"/>
    </row>
    <row r="626" spans="1:23" ht="14.65" hidden="1">
      <c r="A626" s="173" t="s">
        <v>609</v>
      </c>
      <c r="B626" s="168"/>
      <c r="C626" s="169" t="s">
        <v>328</v>
      </c>
      <c r="D626" s="170"/>
      <c r="E626" s="170"/>
      <c r="F626" s="592"/>
      <c r="G626" s="632"/>
      <c r="H626" s="592"/>
      <c r="I626" s="632"/>
      <c r="J626" s="592"/>
      <c r="K626" s="632"/>
      <c r="L626" s="592"/>
      <c r="M626" s="632"/>
      <c r="N626" s="592"/>
      <c r="O626" s="632"/>
      <c r="P626" s="142"/>
      <c r="Q626" s="142"/>
      <c r="R626" s="142"/>
      <c r="S626" s="142"/>
      <c r="T626" s="142"/>
      <c r="U626" s="142"/>
      <c r="V626" s="142"/>
      <c r="W626" s="142"/>
    </row>
    <row r="627" spans="1:23" ht="14.65" hidden="1">
      <c r="A627" s="173"/>
      <c r="B627" s="172" t="str">
        <f>B626&amp;"KW"</f>
        <v>KW</v>
      </c>
      <c r="C627" s="169" t="s">
        <v>384</v>
      </c>
      <c r="D627" s="170"/>
      <c r="E627" s="170"/>
      <c r="F627" s="592"/>
      <c r="G627" s="632"/>
      <c r="H627" s="592"/>
      <c r="I627" s="632"/>
      <c r="J627" s="592"/>
      <c r="K627" s="632"/>
      <c r="L627" s="592"/>
      <c r="M627" s="632"/>
      <c r="N627" s="592"/>
      <c r="O627" s="632"/>
      <c r="P627" s="142"/>
      <c r="Q627" s="142"/>
      <c r="R627" s="142"/>
      <c r="S627" s="142"/>
      <c r="T627" s="142"/>
      <c r="U627" s="142"/>
      <c r="V627" s="142"/>
      <c r="W627" s="142"/>
    </row>
    <row r="628" spans="1:23" ht="14.65" hidden="1">
      <c r="A628" s="173" t="s">
        <v>610</v>
      </c>
      <c r="B628" s="168"/>
      <c r="C628" s="169" t="s">
        <v>328</v>
      </c>
      <c r="D628" s="170"/>
      <c r="E628" s="170"/>
      <c r="F628" s="592"/>
      <c r="G628" s="632"/>
      <c r="H628" s="592"/>
      <c r="I628" s="632"/>
      <c r="J628" s="592"/>
      <c r="K628" s="632"/>
      <c r="L628" s="592"/>
      <c r="M628" s="632"/>
      <c r="N628" s="592"/>
      <c r="O628" s="632"/>
      <c r="P628" s="142"/>
      <c r="Q628" s="142"/>
      <c r="R628" s="142"/>
      <c r="S628" s="142"/>
      <c r="T628" s="142"/>
      <c r="U628" s="142"/>
      <c r="V628" s="142"/>
      <c r="W628" s="142"/>
    </row>
    <row r="629" spans="1:23" ht="14.65" hidden="1">
      <c r="A629" s="173"/>
      <c r="B629" s="172" t="str">
        <f>B628&amp;"KW"</f>
        <v>KW</v>
      </c>
      <c r="C629" s="169" t="s">
        <v>384</v>
      </c>
      <c r="D629" s="170"/>
      <c r="E629" s="170"/>
      <c r="F629" s="592"/>
      <c r="G629" s="632"/>
      <c r="H629" s="592"/>
      <c r="I629" s="632"/>
      <c r="J629" s="592"/>
      <c r="K629" s="632"/>
      <c r="L629" s="592"/>
      <c r="M629" s="632"/>
      <c r="N629" s="592"/>
      <c r="O629" s="632"/>
      <c r="P629" s="142"/>
      <c r="Q629" s="142"/>
      <c r="R629" s="142"/>
      <c r="S629" s="142"/>
      <c r="T629" s="142"/>
      <c r="U629" s="142"/>
      <c r="V629" s="142"/>
      <c r="W629" s="142"/>
    </row>
    <row r="630" spans="1:23" ht="14.65" hidden="1">
      <c r="A630" s="173" t="s">
        <v>611</v>
      </c>
      <c r="B630" s="168"/>
      <c r="C630" s="169" t="s">
        <v>328</v>
      </c>
      <c r="D630" s="170"/>
      <c r="E630" s="170"/>
      <c r="F630" s="592"/>
      <c r="G630" s="632"/>
      <c r="H630" s="592"/>
      <c r="I630" s="632"/>
      <c r="J630" s="592"/>
      <c r="K630" s="632"/>
      <c r="L630" s="592"/>
      <c r="M630" s="632"/>
      <c r="N630" s="592"/>
      <c r="O630" s="632"/>
      <c r="P630" s="142"/>
      <c r="Q630" s="142"/>
      <c r="R630" s="142"/>
      <c r="S630" s="142"/>
      <c r="T630" s="142"/>
      <c r="U630" s="142"/>
      <c r="V630" s="142"/>
      <c r="W630" s="142"/>
    </row>
    <row r="631" spans="1:23" ht="14.65" hidden="1">
      <c r="A631" s="173"/>
      <c r="B631" s="172" t="str">
        <f>B630&amp;"KW"</f>
        <v>KW</v>
      </c>
      <c r="C631" s="169" t="s">
        <v>384</v>
      </c>
      <c r="D631" s="170"/>
      <c r="E631" s="170"/>
      <c r="F631" s="592"/>
      <c r="G631" s="632"/>
      <c r="H631" s="592"/>
      <c r="I631" s="632"/>
      <c r="J631" s="592"/>
      <c r="K631" s="632"/>
      <c r="L631" s="592"/>
      <c r="M631" s="632"/>
      <c r="N631" s="592"/>
      <c r="O631" s="632"/>
      <c r="P631" s="142"/>
      <c r="Q631" s="142"/>
      <c r="R631" s="142"/>
      <c r="S631" s="142"/>
      <c r="T631" s="142"/>
      <c r="U631" s="142"/>
      <c r="V631" s="142"/>
      <c r="W631" s="142"/>
    </row>
    <row r="632" spans="1:23" ht="14.65" hidden="1">
      <c r="A632" s="173" t="s">
        <v>612</v>
      </c>
      <c r="B632" s="168"/>
      <c r="C632" s="169" t="s">
        <v>328</v>
      </c>
      <c r="D632" s="170"/>
      <c r="E632" s="170"/>
      <c r="F632" s="592"/>
      <c r="G632" s="632"/>
      <c r="H632" s="592"/>
      <c r="I632" s="632"/>
      <c r="J632" s="592"/>
      <c r="K632" s="632"/>
      <c r="L632" s="592"/>
      <c r="M632" s="632"/>
      <c r="N632" s="592"/>
      <c r="O632" s="632"/>
      <c r="P632" s="142"/>
      <c r="Q632" s="142"/>
      <c r="R632" s="142"/>
      <c r="S632" s="142"/>
      <c r="T632" s="142"/>
      <c r="U632" s="142"/>
      <c r="V632" s="142"/>
      <c r="W632" s="142"/>
    </row>
    <row r="633" spans="1:23" ht="14.65" hidden="1">
      <c r="A633" s="173"/>
      <c r="B633" s="172" t="str">
        <f>B632&amp;"KW"</f>
        <v>KW</v>
      </c>
      <c r="C633" s="169" t="s">
        <v>384</v>
      </c>
      <c r="D633" s="170"/>
      <c r="E633" s="170"/>
      <c r="F633" s="592"/>
      <c r="G633" s="632"/>
      <c r="H633" s="592"/>
      <c r="I633" s="632"/>
      <c r="J633" s="592"/>
      <c r="K633" s="632"/>
      <c r="L633" s="592"/>
      <c r="M633" s="632"/>
      <c r="N633" s="592"/>
      <c r="O633" s="632"/>
      <c r="P633" s="142"/>
      <c r="Q633" s="142"/>
      <c r="R633" s="142"/>
      <c r="S633" s="142"/>
      <c r="T633" s="142"/>
      <c r="U633" s="142"/>
      <c r="V633" s="142"/>
      <c r="W633" s="142"/>
    </row>
    <row r="634" spans="1:23" ht="14.65" hidden="1">
      <c r="A634" s="173" t="s">
        <v>613</v>
      </c>
      <c r="B634" s="168"/>
      <c r="C634" s="169" t="s">
        <v>328</v>
      </c>
      <c r="D634" s="170"/>
      <c r="E634" s="170"/>
      <c r="F634" s="592"/>
      <c r="G634" s="632"/>
      <c r="H634" s="592"/>
      <c r="I634" s="632"/>
      <c r="J634" s="592"/>
      <c r="K634" s="632"/>
      <c r="L634" s="592"/>
      <c r="M634" s="632"/>
      <c r="N634" s="592"/>
      <c r="O634" s="632"/>
      <c r="P634" s="142"/>
      <c r="Q634" s="142"/>
      <c r="R634" s="142"/>
      <c r="S634" s="142"/>
      <c r="T634" s="142"/>
      <c r="U634" s="142"/>
      <c r="V634" s="142"/>
      <c r="W634" s="142"/>
    </row>
    <row r="635" spans="1:23" ht="14.65" hidden="1">
      <c r="A635" s="173"/>
      <c r="B635" s="172" t="str">
        <f>B634&amp;"KW"</f>
        <v>KW</v>
      </c>
      <c r="C635" s="169" t="s">
        <v>384</v>
      </c>
      <c r="D635" s="170"/>
      <c r="E635" s="170"/>
      <c r="F635" s="592"/>
      <c r="G635" s="632"/>
      <c r="H635" s="592"/>
      <c r="I635" s="632"/>
      <c r="J635" s="592"/>
      <c r="K635" s="632"/>
      <c r="L635" s="592"/>
      <c r="M635" s="632"/>
      <c r="N635" s="592"/>
      <c r="O635" s="632"/>
      <c r="P635" s="142"/>
      <c r="Q635" s="142"/>
      <c r="R635" s="142"/>
      <c r="S635" s="142"/>
      <c r="T635" s="142"/>
      <c r="U635" s="142"/>
      <c r="V635" s="142"/>
      <c r="W635" s="142"/>
    </row>
    <row r="636" spans="1:23" ht="14.65" hidden="1">
      <c r="A636" s="173" t="s">
        <v>614</v>
      </c>
      <c r="B636" s="168"/>
      <c r="C636" s="169" t="s">
        <v>328</v>
      </c>
      <c r="D636" s="170"/>
      <c r="E636" s="170"/>
      <c r="F636" s="592"/>
      <c r="G636" s="632"/>
      <c r="H636" s="592"/>
      <c r="I636" s="632"/>
      <c r="J636" s="592"/>
      <c r="K636" s="632"/>
      <c r="L636" s="592"/>
      <c r="M636" s="632"/>
      <c r="N636" s="592"/>
      <c r="O636" s="632"/>
      <c r="P636" s="142"/>
      <c r="Q636" s="142"/>
      <c r="R636" s="142"/>
      <c r="S636" s="142"/>
      <c r="T636" s="142"/>
      <c r="U636" s="142"/>
      <c r="V636" s="142"/>
      <c r="W636" s="142"/>
    </row>
    <row r="637" spans="1:23" ht="14.65" hidden="1">
      <c r="A637" s="173"/>
      <c r="B637" s="172" t="str">
        <f>B636&amp;"KW"</f>
        <v>KW</v>
      </c>
      <c r="C637" s="169" t="s">
        <v>384</v>
      </c>
      <c r="D637" s="170"/>
      <c r="E637" s="170"/>
      <c r="F637" s="592"/>
      <c r="G637" s="632"/>
      <c r="H637" s="592"/>
      <c r="I637" s="632"/>
      <c r="J637" s="592"/>
      <c r="K637" s="632"/>
      <c r="L637" s="592"/>
      <c r="M637" s="632"/>
      <c r="N637" s="592"/>
      <c r="O637" s="632"/>
      <c r="P637" s="142"/>
      <c r="Q637" s="142"/>
      <c r="R637" s="142"/>
      <c r="S637" s="142"/>
      <c r="T637" s="142"/>
      <c r="U637" s="142"/>
      <c r="V637" s="142"/>
      <c r="W637" s="142"/>
    </row>
    <row r="638" spans="1:23" ht="14.65" hidden="1">
      <c r="A638" s="173" t="s">
        <v>615</v>
      </c>
      <c r="B638" s="168"/>
      <c r="C638" s="169" t="s">
        <v>328</v>
      </c>
      <c r="D638" s="170"/>
      <c r="E638" s="170"/>
      <c r="F638" s="592"/>
      <c r="G638" s="632"/>
      <c r="H638" s="592"/>
      <c r="I638" s="632"/>
      <c r="J638" s="592"/>
      <c r="K638" s="632"/>
      <c r="L638" s="592"/>
      <c r="M638" s="632"/>
      <c r="N638" s="592"/>
      <c r="O638" s="632"/>
      <c r="P638" s="142"/>
      <c r="Q638" s="142"/>
      <c r="R638" s="142"/>
      <c r="S638" s="142"/>
      <c r="T638" s="142"/>
      <c r="U638" s="142"/>
      <c r="V638" s="142"/>
      <c r="W638" s="142"/>
    </row>
    <row r="639" spans="1:23" ht="14.65" hidden="1">
      <c r="A639" s="173"/>
      <c r="B639" s="172" t="str">
        <f>B638&amp;"KW"</f>
        <v>KW</v>
      </c>
      <c r="C639" s="169" t="s">
        <v>384</v>
      </c>
      <c r="D639" s="170"/>
      <c r="E639" s="170"/>
      <c r="F639" s="592"/>
      <c r="G639" s="632"/>
      <c r="H639" s="592"/>
      <c r="I639" s="632"/>
      <c r="J639" s="592"/>
      <c r="K639" s="632"/>
      <c r="L639" s="592"/>
      <c r="M639" s="632"/>
      <c r="N639" s="592"/>
      <c r="O639" s="632"/>
      <c r="P639" s="142"/>
      <c r="Q639" s="142"/>
      <c r="R639" s="142"/>
      <c r="S639" s="142"/>
      <c r="T639" s="142"/>
      <c r="U639" s="142"/>
      <c r="V639" s="142"/>
      <c r="W639" s="142"/>
    </row>
    <row r="640" spans="1:23" ht="14.65" hidden="1">
      <c r="A640" s="173" t="s">
        <v>616</v>
      </c>
      <c r="B640" s="168"/>
      <c r="C640" s="169" t="s">
        <v>328</v>
      </c>
      <c r="D640" s="170"/>
      <c r="E640" s="170"/>
      <c r="F640" s="592"/>
      <c r="G640" s="632"/>
      <c r="H640" s="592"/>
      <c r="I640" s="632"/>
      <c r="J640" s="592"/>
      <c r="K640" s="632"/>
      <c r="L640" s="592"/>
      <c r="M640" s="632"/>
      <c r="N640" s="592"/>
      <c r="O640" s="632"/>
      <c r="P640" s="142"/>
      <c r="Q640" s="142"/>
      <c r="R640" s="142"/>
      <c r="S640" s="142"/>
      <c r="T640" s="142"/>
      <c r="U640" s="142"/>
      <c r="V640" s="142"/>
      <c r="W640" s="142"/>
    </row>
    <row r="641" spans="1:23" ht="14.65" hidden="1">
      <c r="A641" s="173"/>
      <c r="B641" s="172" t="str">
        <f>B640&amp;"KW"</f>
        <v>KW</v>
      </c>
      <c r="C641" s="169" t="s">
        <v>384</v>
      </c>
      <c r="D641" s="170"/>
      <c r="E641" s="170"/>
      <c r="F641" s="592"/>
      <c r="G641" s="632"/>
      <c r="H641" s="592"/>
      <c r="I641" s="632"/>
      <c r="J641" s="592"/>
      <c r="K641" s="632"/>
      <c r="L641" s="592"/>
      <c r="M641" s="632"/>
      <c r="N641" s="592"/>
      <c r="O641" s="632"/>
      <c r="P641" s="142"/>
      <c r="Q641" s="142"/>
      <c r="R641" s="142"/>
      <c r="S641" s="142"/>
      <c r="T641" s="142"/>
      <c r="U641" s="142"/>
      <c r="V641" s="142"/>
      <c r="W641" s="142"/>
    </row>
    <row r="642" spans="1:23" ht="14.65" hidden="1">
      <c r="A642" s="173" t="s">
        <v>617</v>
      </c>
      <c r="B642" s="168"/>
      <c r="C642" s="169" t="s">
        <v>328</v>
      </c>
      <c r="D642" s="170"/>
      <c r="E642" s="170"/>
      <c r="F642" s="592"/>
      <c r="G642" s="632"/>
      <c r="H642" s="592"/>
      <c r="I642" s="632"/>
      <c r="J642" s="592"/>
      <c r="K642" s="632"/>
      <c r="L642" s="592"/>
      <c r="M642" s="632"/>
      <c r="N642" s="592"/>
      <c r="O642" s="632"/>
      <c r="P642" s="142"/>
      <c r="Q642" s="142"/>
      <c r="R642" s="142"/>
      <c r="S642" s="142"/>
      <c r="T642" s="142"/>
      <c r="U642" s="142"/>
      <c r="V642" s="142"/>
      <c r="W642" s="142"/>
    </row>
    <row r="643" spans="1:23" ht="14.65" hidden="1">
      <c r="A643" s="173"/>
      <c r="B643" s="172" t="str">
        <f>B642&amp;"KW"</f>
        <v>KW</v>
      </c>
      <c r="C643" s="169" t="s">
        <v>384</v>
      </c>
      <c r="D643" s="170"/>
      <c r="E643" s="170"/>
      <c r="F643" s="592"/>
      <c r="G643" s="632"/>
      <c r="H643" s="592"/>
      <c r="I643" s="632"/>
      <c r="J643" s="592"/>
      <c r="K643" s="632"/>
      <c r="L643" s="592"/>
      <c r="M643" s="632"/>
      <c r="N643" s="592"/>
      <c r="O643" s="632"/>
      <c r="P643" s="142"/>
      <c r="Q643" s="142"/>
      <c r="R643" s="142"/>
      <c r="S643" s="142"/>
      <c r="T643" s="142"/>
      <c r="U643" s="142"/>
      <c r="V643" s="142"/>
      <c r="W643" s="142"/>
    </row>
    <row r="644" spans="1:23" ht="14.65" hidden="1">
      <c r="A644" s="173" t="s">
        <v>618</v>
      </c>
      <c r="B644" s="168"/>
      <c r="C644" s="169" t="s">
        <v>328</v>
      </c>
      <c r="D644" s="170"/>
      <c r="E644" s="170"/>
      <c r="F644" s="592"/>
      <c r="G644" s="632"/>
      <c r="H644" s="592"/>
      <c r="I644" s="632"/>
      <c r="J644" s="592"/>
      <c r="K644" s="632"/>
      <c r="L644" s="592"/>
      <c r="M644" s="632"/>
      <c r="N644" s="592"/>
      <c r="O644" s="632"/>
      <c r="P644" s="142"/>
      <c r="Q644" s="142"/>
      <c r="R644" s="142"/>
      <c r="S644" s="142"/>
      <c r="T644" s="142"/>
      <c r="U644" s="142"/>
      <c r="V644" s="142"/>
      <c r="W644" s="142"/>
    </row>
    <row r="645" spans="1:23" ht="14.65" hidden="1">
      <c r="A645" s="173"/>
      <c r="B645" s="172" t="str">
        <f>B644&amp;"KW"</f>
        <v>KW</v>
      </c>
      <c r="C645" s="169" t="s">
        <v>384</v>
      </c>
      <c r="D645" s="170"/>
      <c r="E645" s="170"/>
      <c r="F645" s="592"/>
      <c r="G645" s="632"/>
      <c r="H645" s="592"/>
      <c r="I645" s="632"/>
      <c r="J645" s="592"/>
      <c r="K645" s="632"/>
      <c r="L645" s="592"/>
      <c r="M645" s="632"/>
      <c r="N645" s="592"/>
      <c r="O645" s="632"/>
      <c r="P645" s="142"/>
      <c r="Q645" s="142"/>
      <c r="R645" s="142"/>
      <c r="S645" s="142"/>
      <c r="T645" s="142"/>
      <c r="U645" s="142"/>
      <c r="V645" s="142"/>
      <c r="W645" s="142"/>
    </row>
    <row r="646" spans="1:23" ht="14.65" hidden="1">
      <c r="A646" s="173" t="s">
        <v>619</v>
      </c>
      <c r="B646" s="168"/>
      <c r="C646" s="169" t="s">
        <v>328</v>
      </c>
      <c r="D646" s="170"/>
      <c r="E646" s="170"/>
      <c r="F646" s="592"/>
      <c r="G646" s="632"/>
      <c r="H646" s="592"/>
      <c r="I646" s="632"/>
      <c r="J646" s="592"/>
      <c r="K646" s="632"/>
      <c r="L646" s="592"/>
      <c r="M646" s="632"/>
      <c r="N646" s="592"/>
      <c r="O646" s="632"/>
      <c r="P646" s="142"/>
      <c r="Q646" s="142"/>
      <c r="R646" s="142"/>
      <c r="S646" s="142"/>
      <c r="T646" s="142"/>
      <c r="U646" s="142"/>
      <c r="V646" s="142"/>
      <c r="W646" s="142"/>
    </row>
    <row r="647" spans="1:23" ht="14.65" hidden="1">
      <c r="A647" s="173"/>
      <c r="B647" s="172" t="str">
        <f>B646&amp;"KW"</f>
        <v>KW</v>
      </c>
      <c r="C647" s="169" t="s">
        <v>384</v>
      </c>
      <c r="D647" s="170"/>
      <c r="E647" s="170"/>
      <c r="F647" s="592"/>
      <c r="G647" s="632"/>
      <c r="H647" s="592"/>
      <c r="I647" s="632"/>
      <c r="J647" s="592"/>
      <c r="K647" s="632"/>
      <c r="L647" s="592"/>
      <c r="M647" s="632"/>
      <c r="N647" s="592"/>
      <c r="O647" s="632"/>
      <c r="P647" s="142"/>
      <c r="Q647" s="142"/>
      <c r="R647" s="142"/>
      <c r="S647" s="142"/>
      <c r="T647" s="142"/>
      <c r="U647" s="142"/>
      <c r="V647" s="142"/>
      <c r="W647" s="142"/>
    </row>
    <row r="648" spans="1:23" ht="14.65" hidden="1">
      <c r="A648" s="173" t="s">
        <v>620</v>
      </c>
      <c r="B648" s="168"/>
      <c r="C648" s="169" t="s">
        <v>328</v>
      </c>
      <c r="D648" s="170"/>
      <c r="E648" s="170"/>
      <c r="F648" s="592"/>
      <c r="G648" s="632"/>
      <c r="H648" s="592"/>
      <c r="I648" s="632"/>
      <c r="J648" s="592"/>
      <c r="K648" s="632"/>
      <c r="L648" s="592"/>
      <c r="M648" s="632"/>
      <c r="N648" s="592"/>
      <c r="O648" s="632"/>
      <c r="P648" s="142"/>
      <c r="Q648" s="142"/>
      <c r="R648" s="142"/>
      <c r="S648" s="142"/>
      <c r="T648" s="142"/>
      <c r="U648" s="142"/>
      <c r="V648" s="142"/>
      <c r="W648" s="142"/>
    </row>
    <row r="649" spans="1:23" ht="14.65" hidden="1">
      <c r="A649" s="173"/>
      <c r="B649" s="172" t="str">
        <f>B648&amp;"KW"</f>
        <v>KW</v>
      </c>
      <c r="C649" s="169" t="s">
        <v>384</v>
      </c>
      <c r="D649" s="170"/>
      <c r="E649" s="170"/>
      <c r="F649" s="592"/>
      <c r="G649" s="632"/>
      <c r="H649" s="592"/>
      <c r="I649" s="632"/>
      <c r="J649" s="592"/>
      <c r="K649" s="632"/>
      <c r="L649" s="592"/>
      <c r="M649" s="632"/>
      <c r="N649" s="592"/>
      <c r="O649" s="632"/>
      <c r="P649" s="142"/>
      <c r="Q649" s="142"/>
      <c r="R649" s="142"/>
      <c r="S649" s="142"/>
      <c r="T649" s="142"/>
      <c r="U649" s="142"/>
      <c r="V649" s="142"/>
      <c r="W649" s="142"/>
    </row>
    <row r="650" spans="1:23" ht="14.65" hidden="1">
      <c r="A650" s="173" t="s">
        <v>621</v>
      </c>
      <c r="B650" s="168"/>
      <c r="C650" s="169" t="s">
        <v>328</v>
      </c>
      <c r="D650" s="170"/>
      <c r="E650" s="170"/>
      <c r="F650" s="592"/>
      <c r="G650" s="632"/>
      <c r="H650" s="592"/>
      <c r="I650" s="632"/>
      <c r="J650" s="592"/>
      <c r="K650" s="632"/>
      <c r="L650" s="592"/>
      <c r="M650" s="632"/>
      <c r="N650" s="592"/>
      <c r="O650" s="632"/>
      <c r="P650" s="142"/>
      <c r="Q650" s="142"/>
      <c r="R650" s="142"/>
      <c r="S650" s="142"/>
      <c r="T650" s="142"/>
      <c r="U650" s="142"/>
      <c r="V650" s="142"/>
      <c r="W650" s="142"/>
    </row>
    <row r="651" spans="1:23" ht="14.65" hidden="1">
      <c r="A651" s="173"/>
      <c r="B651" s="172" t="str">
        <f>B650&amp;"KW"</f>
        <v>KW</v>
      </c>
      <c r="C651" s="169" t="s">
        <v>384</v>
      </c>
      <c r="D651" s="170"/>
      <c r="E651" s="170"/>
      <c r="F651" s="592"/>
      <c r="G651" s="632"/>
      <c r="H651" s="592"/>
      <c r="I651" s="632"/>
      <c r="J651" s="592"/>
      <c r="K651" s="632"/>
      <c r="L651" s="592"/>
      <c r="M651" s="632"/>
      <c r="N651" s="592"/>
      <c r="O651" s="632"/>
      <c r="P651" s="142"/>
      <c r="Q651" s="142"/>
      <c r="R651" s="142"/>
      <c r="S651" s="142"/>
      <c r="T651" s="142"/>
      <c r="U651" s="142"/>
      <c r="V651" s="142"/>
      <c r="W651" s="142"/>
    </row>
    <row r="652" spans="1:23" ht="14.65" hidden="1">
      <c r="A652" s="173" t="s">
        <v>622</v>
      </c>
      <c r="B652" s="168"/>
      <c r="C652" s="169" t="s">
        <v>328</v>
      </c>
      <c r="D652" s="170"/>
      <c r="E652" s="170"/>
      <c r="F652" s="592"/>
      <c r="G652" s="632"/>
      <c r="H652" s="592"/>
      <c r="I652" s="632"/>
      <c r="J652" s="592"/>
      <c r="K652" s="632"/>
      <c r="L652" s="592"/>
      <c r="M652" s="632"/>
      <c r="N652" s="592"/>
      <c r="O652" s="632"/>
      <c r="P652" s="142"/>
      <c r="Q652" s="142"/>
      <c r="R652" s="142"/>
      <c r="S652" s="142"/>
      <c r="T652" s="142"/>
      <c r="U652" s="142"/>
      <c r="V652" s="142"/>
      <c r="W652" s="142"/>
    </row>
    <row r="653" spans="1:23" ht="14.65" hidden="1">
      <c r="A653" s="173"/>
      <c r="B653" s="172" t="str">
        <f>B652&amp;"KW"</f>
        <v>KW</v>
      </c>
      <c r="C653" s="169" t="s">
        <v>384</v>
      </c>
      <c r="D653" s="170"/>
      <c r="E653" s="170"/>
      <c r="F653" s="592"/>
      <c r="G653" s="632"/>
      <c r="H653" s="592"/>
      <c r="I653" s="632"/>
      <c r="J653" s="592"/>
      <c r="K653" s="632"/>
      <c r="L653" s="592"/>
      <c r="M653" s="632"/>
      <c r="N653" s="592"/>
      <c r="O653" s="632"/>
      <c r="P653" s="142"/>
      <c r="Q653" s="142"/>
      <c r="R653" s="142"/>
      <c r="S653" s="142"/>
      <c r="T653" s="142"/>
      <c r="U653" s="142"/>
      <c r="V653" s="142"/>
      <c r="W653" s="142"/>
    </row>
    <row r="654" spans="1:23" ht="14.65" hidden="1">
      <c r="A654" s="173" t="s">
        <v>623</v>
      </c>
      <c r="B654" s="168"/>
      <c r="C654" s="169" t="s">
        <v>328</v>
      </c>
      <c r="D654" s="170"/>
      <c r="E654" s="170"/>
      <c r="F654" s="592"/>
      <c r="G654" s="632"/>
      <c r="H654" s="592"/>
      <c r="I654" s="632"/>
      <c r="J654" s="592"/>
      <c r="K654" s="632"/>
      <c r="L654" s="592"/>
      <c r="M654" s="632"/>
      <c r="N654" s="592"/>
      <c r="O654" s="632"/>
      <c r="P654" s="142"/>
      <c r="Q654" s="142"/>
      <c r="R654" s="142"/>
      <c r="S654" s="142"/>
      <c r="T654" s="142"/>
      <c r="U654" s="142"/>
      <c r="V654" s="142"/>
      <c r="W654" s="142"/>
    </row>
    <row r="655" spans="1:23" ht="14.65" hidden="1">
      <c r="A655" s="173"/>
      <c r="B655" s="172" t="str">
        <f>B654&amp;"KW"</f>
        <v>KW</v>
      </c>
      <c r="C655" s="169" t="s">
        <v>384</v>
      </c>
      <c r="D655" s="170"/>
      <c r="E655" s="170"/>
      <c r="F655" s="592"/>
      <c r="G655" s="632"/>
      <c r="H655" s="592"/>
      <c r="I655" s="632"/>
      <c r="J655" s="592"/>
      <c r="K655" s="632"/>
      <c r="L655" s="592"/>
      <c r="M655" s="632"/>
      <c r="N655" s="592"/>
      <c r="O655" s="632"/>
      <c r="P655" s="142"/>
      <c r="Q655" s="142"/>
      <c r="R655" s="142"/>
      <c r="S655" s="142"/>
      <c r="T655" s="142"/>
      <c r="U655" s="142"/>
      <c r="V655" s="142"/>
      <c r="W655" s="142"/>
    </row>
    <row r="656" spans="1:23" ht="14.65" hidden="1">
      <c r="A656" s="173" t="s">
        <v>624</v>
      </c>
      <c r="B656" s="168"/>
      <c r="C656" s="169" t="s">
        <v>328</v>
      </c>
      <c r="D656" s="170"/>
      <c r="E656" s="170"/>
      <c r="F656" s="592"/>
      <c r="G656" s="632"/>
      <c r="H656" s="592"/>
      <c r="I656" s="632"/>
      <c r="J656" s="592"/>
      <c r="K656" s="632"/>
      <c r="L656" s="592"/>
      <c r="M656" s="632"/>
      <c r="N656" s="592"/>
      <c r="O656" s="632"/>
      <c r="P656" s="142"/>
      <c r="Q656" s="142"/>
      <c r="R656" s="142"/>
      <c r="S656" s="142"/>
      <c r="T656" s="142"/>
      <c r="U656" s="142"/>
      <c r="V656" s="142"/>
      <c r="W656" s="142"/>
    </row>
    <row r="657" spans="1:23" ht="14.65" hidden="1">
      <c r="A657" s="173"/>
      <c r="B657" s="172" t="str">
        <f>B656&amp;"KW"</f>
        <v>KW</v>
      </c>
      <c r="C657" s="169" t="s">
        <v>384</v>
      </c>
      <c r="D657" s="170"/>
      <c r="E657" s="170"/>
      <c r="F657" s="592"/>
      <c r="G657" s="632"/>
      <c r="H657" s="592"/>
      <c r="I657" s="632"/>
      <c r="J657" s="592"/>
      <c r="K657" s="632"/>
      <c r="L657" s="592"/>
      <c r="M657" s="632"/>
      <c r="N657" s="592"/>
      <c r="O657" s="632"/>
      <c r="P657" s="142"/>
      <c r="Q657" s="142"/>
      <c r="R657" s="142"/>
      <c r="S657" s="142"/>
      <c r="T657" s="142"/>
      <c r="U657" s="142"/>
      <c r="V657" s="142"/>
      <c r="W657" s="142"/>
    </row>
    <row r="658" spans="1:23" ht="14.65" hidden="1">
      <c r="A658" s="173" t="s">
        <v>625</v>
      </c>
      <c r="B658" s="168"/>
      <c r="C658" s="169" t="s">
        <v>328</v>
      </c>
      <c r="D658" s="170"/>
      <c r="E658" s="170"/>
      <c r="F658" s="592"/>
      <c r="G658" s="632"/>
      <c r="H658" s="592"/>
      <c r="I658" s="632"/>
      <c r="J658" s="592"/>
      <c r="K658" s="632"/>
      <c r="L658" s="592"/>
      <c r="M658" s="632"/>
      <c r="N658" s="592"/>
      <c r="O658" s="632"/>
      <c r="P658" s="142"/>
      <c r="Q658" s="142"/>
      <c r="R658" s="142"/>
      <c r="S658" s="142"/>
      <c r="T658" s="142"/>
      <c r="U658" s="142"/>
      <c r="V658" s="142"/>
      <c r="W658" s="142"/>
    </row>
    <row r="659" spans="1:23" ht="14.65" hidden="1">
      <c r="A659" s="173"/>
      <c r="B659" s="172" t="str">
        <f>B658&amp;"KW"</f>
        <v>KW</v>
      </c>
      <c r="C659" s="169" t="s">
        <v>384</v>
      </c>
      <c r="D659" s="170"/>
      <c r="E659" s="170"/>
      <c r="F659" s="592"/>
      <c r="G659" s="632"/>
      <c r="H659" s="592"/>
      <c r="I659" s="632"/>
      <c r="J659" s="592"/>
      <c r="K659" s="632"/>
      <c r="L659" s="592"/>
      <c r="M659" s="632"/>
      <c r="N659" s="592"/>
      <c r="O659" s="632"/>
      <c r="P659" s="142"/>
      <c r="Q659" s="142"/>
      <c r="R659" s="142"/>
      <c r="S659" s="142"/>
      <c r="T659" s="142"/>
      <c r="U659" s="142"/>
      <c r="V659" s="142"/>
      <c r="W659" s="142"/>
    </row>
    <row r="660" spans="1:23" ht="14.65" hidden="1">
      <c r="A660" s="173" t="s">
        <v>626</v>
      </c>
      <c r="B660" s="168"/>
      <c r="C660" s="169" t="s">
        <v>328</v>
      </c>
      <c r="D660" s="170"/>
      <c r="E660" s="170"/>
      <c r="F660" s="592"/>
      <c r="G660" s="632"/>
      <c r="H660" s="592"/>
      <c r="I660" s="632"/>
      <c r="J660" s="592"/>
      <c r="K660" s="632"/>
      <c r="L660" s="592"/>
      <c r="M660" s="632"/>
      <c r="N660" s="592"/>
      <c r="O660" s="632"/>
      <c r="P660" s="142"/>
      <c r="Q660" s="142"/>
      <c r="R660" s="142"/>
      <c r="S660" s="142"/>
      <c r="T660" s="142"/>
      <c r="U660" s="142"/>
      <c r="V660" s="142"/>
      <c r="W660" s="142"/>
    </row>
    <row r="661" spans="1:23" ht="14.65" hidden="1">
      <c r="A661" s="173"/>
      <c r="B661" s="172" t="str">
        <f>B660&amp;"KW"</f>
        <v>KW</v>
      </c>
      <c r="C661" s="169" t="s">
        <v>384</v>
      </c>
      <c r="D661" s="170"/>
      <c r="E661" s="170"/>
      <c r="F661" s="592"/>
      <c r="G661" s="632"/>
      <c r="H661" s="592"/>
      <c r="I661" s="632"/>
      <c r="J661" s="592"/>
      <c r="K661" s="632"/>
      <c r="L661" s="592"/>
      <c r="M661" s="632"/>
      <c r="N661" s="592"/>
      <c r="O661" s="632"/>
      <c r="P661" s="142"/>
      <c r="Q661" s="142"/>
      <c r="R661" s="142"/>
      <c r="S661" s="142"/>
      <c r="T661" s="142"/>
      <c r="U661" s="142"/>
      <c r="V661" s="142"/>
      <c r="W661" s="142"/>
    </row>
    <row r="662" spans="1:23" ht="14.65" hidden="1">
      <c r="A662" s="173" t="s">
        <v>627</v>
      </c>
      <c r="B662" s="168"/>
      <c r="C662" s="169" t="s">
        <v>328</v>
      </c>
      <c r="D662" s="170"/>
      <c r="E662" s="170"/>
      <c r="F662" s="592"/>
      <c r="G662" s="632"/>
      <c r="H662" s="592"/>
      <c r="I662" s="632"/>
      <c r="J662" s="592"/>
      <c r="K662" s="632"/>
      <c r="L662" s="592"/>
      <c r="M662" s="632"/>
      <c r="N662" s="592"/>
      <c r="O662" s="632"/>
      <c r="P662" s="142"/>
      <c r="Q662" s="142"/>
      <c r="R662" s="142"/>
      <c r="S662" s="142"/>
      <c r="T662" s="142"/>
      <c r="U662" s="142"/>
      <c r="V662" s="142"/>
      <c r="W662" s="142"/>
    </row>
    <row r="663" spans="1:23" ht="14.65" hidden="1">
      <c r="A663" s="173"/>
      <c r="B663" s="172" t="str">
        <f>B662&amp;"KW"</f>
        <v>KW</v>
      </c>
      <c r="C663" s="169" t="s">
        <v>384</v>
      </c>
      <c r="D663" s="170"/>
      <c r="E663" s="170"/>
      <c r="F663" s="592"/>
      <c r="G663" s="632"/>
      <c r="H663" s="592"/>
      <c r="I663" s="632"/>
      <c r="J663" s="592"/>
      <c r="K663" s="632"/>
      <c r="L663" s="592"/>
      <c r="M663" s="632"/>
      <c r="N663" s="592"/>
      <c r="O663" s="632"/>
      <c r="P663" s="142"/>
      <c r="Q663" s="142"/>
      <c r="R663" s="142"/>
      <c r="S663" s="142"/>
      <c r="T663" s="142"/>
      <c r="U663" s="142"/>
      <c r="V663" s="142"/>
      <c r="W663" s="142"/>
    </row>
    <row r="664" spans="1:23" ht="14.65" hidden="1">
      <c r="A664" s="173" t="s">
        <v>628</v>
      </c>
      <c r="B664" s="168"/>
      <c r="C664" s="169" t="s">
        <v>328</v>
      </c>
      <c r="D664" s="170"/>
      <c r="E664" s="170"/>
      <c r="F664" s="592"/>
      <c r="G664" s="632"/>
      <c r="H664" s="592"/>
      <c r="I664" s="632"/>
      <c r="J664" s="592"/>
      <c r="K664" s="632"/>
      <c r="L664" s="592"/>
      <c r="M664" s="632"/>
      <c r="N664" s="592"/>
      <c r="O664" s="632"/>
      <c r="P664" s="142"/>
      <c r="Q664" s="142"/>
      <c r="R664" s="142"/>
      <c r="S664" s="142"/>
      <c r="T664" s="142"/>
      <c r="U664" s="142"/>
      <c r="V664" s="142"/>
      <c r="W664" s="142"/>
    </row>
    <row r="665" spans="1:23" ht="14.65" hidden="1">
      <c r="A665" s="173"/>
      <c r="B665" s="172" t="str">
        <f>B664&amp;"KW"</f>
        <v>KW</v>
      </c>
      <c r="C665" s="169" t="s">
        <v>384</v>
      </c>
      <c r="D665" s="170"/>
      <c r="E665" s="170"/>
      <c r="F665" s="592"/>
      <c r="G665" s="632"/>
      <c r="H665" s="592"/>
      <c r="I665" s="632"/>
      <c r="J665" s="592"/>
      <c r="K665" s="632"/>
      <c r="L665" s="592"/>
      <c r="M665" s="632"/>
      <c r="N665" s="592"/>
      <c r="O665" s="632"/>
      <c r="P665" s="142"/>
      <c r="Q665" s="142"/>
      <c r="R665" s="142"/>
      <c r="S665" s="142"/>
      <c r="T665" s="142"/>
      <c r="U665" s="142"/>
      <c r="V665" s="142"/>
      <c r="W665" s="142"/>
    </row>
    <row r="666" spans="1:23" ht="14.65" hidden="1">
      <c r="A666" s="173" t="s">
        <v>629</v>
      </c>
      <c r="B666" s="168"/>
      <c r="C666" s="169" t="s">
        <v>328</v>
      </c>
      <c r="D666" s="170"/>
      <c r="E666" s="170"/>
      <c r="F666" s="592"/>
      <c r="G666" s="632"/>
      <c r="H666" s="592"/>
      <c r="I666" s="632"/>
      <c r="J666" s="592"/>
      <c r="K666" s="632"/>
      <c r="L666" s="592"/>
      <c r="M666" s="632"/>
      <c r="N666" s="592"/>
      <c r="O666" s="632"/>
      <c r="P666" s="142"/>
      <c r="Q666" s="142"/>
      <c r="R666" s="142"/>
      <c r="S666" s="142"/>
      <c r="T666" s="142"/>
      <c r="U666" s="142"/>
      <c r="V666" s="142"/>
      <c r="W666" s="142"/>
    </row>
    <row r="667" spans="1:23" ht="14.65" hidden="1">
      <c r="A667" s="173"/>
      <c r="B667" s="172" t="str">
        <f>B666&amp;"KW"</f>
        <v>KW</v>
      </c>
      <c r="C667" s="169" t="s">
        <v>384</v>
      </c>
      <c r="D667" s="170"/>
      <c r="E667" s="170"/>
      <c r="F667" s="592"/>
      <c r="G667" s="632"/>
      <c r="H667" s="592"/>
      <c r="I667" s="632"/>
      <c r="J667" s="592"/>
      <c r="K667" s="632"/>
      <c r="L667" s="592"/>
      <c r="M667" s="632"/>
      <c r="N667" s="592"/>
      <c r="O667" s="632"/>
      <c r="P667" s="142"/>
      <c r="Q667" s="142"/>
      <c r="R667" s="142"/>
      <c r="S667" s="142"/>
      <c r="T667" s="142"/>
      <c r="U667" s="142"/>
      <c r="V667" s="142"/>
      <c r="W667" s="142"/>
    </row>
    <row r="668" spans="1:23" ht="14.65" hidden="1">
      <c r="A668" s="173" t="s">
        <v>630</v>
      </c>
      <c r="B668" s="168"/>
      <c r="C668" s="169" t="s">
        <v>328</v>
      </c>
      <c r="D668" s="170"/>
      <c r="E668" s="170"/>
      <c r="F668" s="592"/>
      <c r="G668" s="632"/>
      <c r="H668" s="592"/>
      <c r="I668" s="632"/>
      <c r="J668" s="592"/>
      <c r="K668" s="632"/>
      <c r="L668" s="592"/>
      <c r="M668" s="632"/>
      <c r="N668" s="592"/>
      <c r="O668" s="632"/>
      <c r="P668" s="142"/>
      <c r="Q668" s="142"/>
      <c r="R668" s="142"/>
      <c r="S668" s="142"/>
      <c r="T668" s="142"/>
      <c r="U668" s="142"/>
      <c r="V668" s="142"/>
      <c r="W668" s="142"/>
    </row>
    <row r="669" spans="1:23" ht="14.65" hidden="1">
      <c r="A669" s="173"/>
      <c r="B669" s="172" t="str">
        <f>B668&amp;"KW"</f>
        <v>KW</v>
      </c>
      <c r="C669" s="169" t="s">
        <v>384</v>
      </c>
      <c r="D669" s="170"/>
      <c r="E669" s="170"/>
      <c r="F669" s="592"/>
      <c r="G669" s="632"/>
      <c r="H669" s="592"/>
      <c r="I669" s="632"/>
      <c r="J669" s="592"/>
      <c r="K669" s="632"/>
      <c r="L669" s="592"/>
      <c r="M669" s="632"/>
      <c r="N669" s="592"/>
      <c r="O669" s="632"/>
      <c r="P669" s="142"/>
      <c r="Q669" s="142"/>
      <c r="R669" s="142"/>
      <c r="S669" s="142"/>
      <c r="T669" s="142"/>
      <c r="U669" s="142"/>
      <c r="V669" s="142"/>
      <c r="W669" s="142"/>
    </row>
    <row r="670" spans="1:23" ht="14.65" hidden="1">
      <c r="A670" s="173" t="s">
        <v>631</v>
      </c>
      <c r="B670" s="168"/>
      <c r="C670" s="169" t="s">
        <v>328</v>
      </c>
      <c r="D670" s="170"/>
      <c r="E670" s="170"/>
      <c r="F670" s="592"/>
      <c r="G670" s="632"/>
      <c r="H670" s="592"/>
      <c r="I670" s="632"/>
      <c r="J670" s="592"/>
      <c r="K670" s="632"/>
      <c r="L670" s="592"/>
      <c r="M670" s="632"/>
      <c r="N670" s="592"/>
      <c r="O670" s="632"/>
      <c r="P670" s="142"/>
      <c r="Q670" s="142"/>
      <c r="R670" s="142"/>
      <c r="S670" s="142"/>
      <c r="T670" s="142"/>
      <c r="U670" s="142"/>
      <c r="V670" s="142"/>
      <c r="W670" s="142"/>
    </row>
    <row r="671" spans="1:23" ht="14.65" hidden="1">
      <c r="A671" s="173"/>
      <c r="B671" s="172" t="str">
        <f>B670&amp;"KW"</f>
        <v>KW</v>
      </c>
      <c r="C671" s="169" t="s">
        <v>384</v>
      </c>
      <c r="D671" s="170"/>
      <c r="E671" s="170"/>
      <c r="F671" s="592"/>
      <c r="G671" s="632"/>
      <c r="H671" s="592"/>
      <c r="I671" s="632"/>
      <c r="J671" s="592"/>
      <c r="K671" s="632"/>
      <c r="L671" s="592"/>
      <c r="M671" s="632"/>
      <c r="N671" s="592"/>
      <c r="O671" s="632"/>
      <c r="P671" s="142"/>
      <c r="Q671" s="142"/>
      <c r="R671" s="142"/>
      <c r="S671" s="142"/>
      <c r="T671" s="142"/>
      <c r="U671" s="142"/>
      <c r="V671" s="142"/>
      <c r="W671" s="142"/>
    </row>
    <row r="672" spans="1:23" ht="14.65" hidden="1">
      <c r="A672" s="173" t="s">
        <v>632</v>
      </c>
      <c r="B672" s="168"/>
      <c r="C672" s="169" t="s">
        <v>328</v>
      </c>
      <c r="D672" s="170"/>
      <c r="E672" s="170"/>
      <c r="F672" s="592"/>
      <c r="G672" s="632"/>
      <c r="H672" s="592"/>
      <c r="I672" s="632"/>
      <c r="J672" s="592"/>
      <c r="K672" s="632"/>
      <c r="L672" s="592"/>
      <c r="M672" s="632"/>
      <c r="N672" s="592"/>
      <c r="O672" s="632"/>
      <c r="P672" s="142"/>
      <c r="Q672" s="142"/>
      <c r="R672" s="142"/>
      <c r="S672" s="142"/>
      <c r="T672" s="142"/>
      <c r="U672" s="142"/>
      <c r="V672" s="142"/>
      <c r="W672" s="142"/>
    </row>
    <row r="673" spans="1:23" ht="14.65" hidden="1">
      <c r="A673" s="173"/>
      <c r="B673" s="172" t="str">
        <f>B672&amp;"KW"</f>
        <v>KW</v>
      </c>
      <c r="C673" s="169" t="s">
        <v>384</v>
      </c>
      <c r="D673" s="170"/>
      <c r="E673" s="170"/>
      <c r="F673" s="592"/>
      <c r="G673" s="632"/>
      <c r="H673" s="592"/>
      <c r="I673" s="632"/>
      <c r="J673" s="592"/>
      <c r="K673" s="632"/>
      <c r="L673" s="592"/>
      <c r="M673" s="632"/>
      <c r="N673" s="592"/>
      <c r="O673" s="632"/>
      <c r="P673" s="142"/>
      <c r="Q673" s="142"/>
      <c r="R673" s="142"/>
      <c r="S673" s="142"/>
      <c r="T673" s="142"/>
      <c r="U673" s="142"/>
      <c r="V673" s="142"/>
      <c r="W673" s="142"/>
    </row>
    <row r="674" spans="1:23" ht="14.65" hidden="1">
      <c r="A674" s="173" t="s">
        <v>633</v>
      </c>
      <c r="B674" s="168"/>
      <c r="C674" s="169" t="s">
        <v>328</v>
      </c>
      <c r="D674" s="170"/>
      <c r="E674" s="170"/>
      <c r="F674" s="592"/>
      <c r="G674" s="632"/>
      <c r="H674" s="592"/>
      <c r="I674" s="632"/>
      <c r="J674" s="592"/>
      <c r="K674" s="632"/>
      <c r="L674" s="592"/>
      <c r="M674" s="632"/>
      <c r="N674" s="592"/>
      <c r="O674" s="632"/>
      <c r="P674" s="142"/>
      <c r="Q674" s="142"/>
      <c r="R674" s="142"/>
      <c r="S674" s="142"/>
      <c r="T674" s="142"/>
      <c r="U674" s="142"/>
      <c r="V674" s="142"/>
      <c r="W674" s="142"/>
    </row>
    <row r="675" spans="1:23" ht="14.65" hidden="1">
      <c r="A675" s="173"/>
      <c r="B675" s="172" t="str">
        <f>B674&amp;"KW"</f>
        <v>KW</v>
      </c>
      <c r="C675" s="169" t="s">
        <v>384</v>
      </c>
      <c r="D675" s="170"/>
      <c r="E675" s="170"/>
      <c r="F675" s="592"/>
      <c r="G675" s="632"/>
      <c r="H675" s="592"/>
      <c r="I675" s="632"/>
      <c r="J675" s="592"/>
      <c r="K675" s="632"/>
      <c r="L675" s="592"/>
      <c r="M675" s="632"/>
      <c r="N675" s="592"/>
      <c r="O675" s="632"/>
      <c r="P675" s="142"/>
      <c r="Q675" s="142"/>
      <c r="R675" s="142"/>
      <c r="S675" s="142"/>
      <c r="T675" s="142"/>
      <c r="U675" s="142"/>
      <c r="V675" s="142"/>
      <c r="W675" s="142"/>
    </row>
    <row r="676" spans="1:23" ht="14.65" hidden="1">
      <c r="A676" s="173" t="s">
        <v>634</v>
      </c>
      <c r="B676" s="168"/>
      <c r="C676" s="169" t="s">
        <v>328</v>
      </c>
      <c r="D676" s="170"/>
      <c r="E676" s="170"/>
      <c r="F676" s="592"/>
      <c r="G676" s="632"/>
      <c r="H676" s="592"/>
      <c r="I676" s="632"/>
      <c r="J676" s="592"/>
      <c r="K676" s="632"/>
      <c r="L676" s="592"/>
      <c r="M676" s="632"/>
      <c r="N676" s="592"/>
      <c r="O676" s="632"/>
      <c r="P676" s="142"/>
      <c r="Q676" s="142"/>
      <c r="R676" s="142"/>
      <c r="S676" s="142"/>
      <c r="T676" s="142"/>
      <c r="U676" s="142"/>
      <c r="V676" s="142"/>
      <c r="W676" s="142"/>
    </row>
    <row r="677" spans="1:23" ht="14.65" hidden="1">
      <c r="A677" s="173"/>
      <c r="B677" s="172" t="str">
        <f>B676&amp;"KW"</f>
        <v>KW</v>
      </c>
      <c r="C677" s="169" t="s">
        <v>384</v>
      </c>
      <c r="D677" s="170"/>
      <c r="E677" s="170"/>
      <c r="F677" s="592"/>
      <c r="G677" s="632"/>
      <c r="H677" s="592"/>
      <c r="I677" s="632"/>
      <c r="J677" s="592"/>
      <c r="K677" s="632"/>
      <c r="L677" s="592"/>
      <c r="M677" s="632"/>
      <c r="N677" s="592"/>
      <c r="O677" s="632"/>
      <c r="P677" s="142"/>
      <c r="Q677" s="142"/>
      <c r="R677" s="142"/>
      <c r="S677" s="142"/>
      <c r="T677" s="142"/>
      <c r="U677" s="142"/>
      <c r="V677" s="142"/>
      <c r="W677" s="142"/>
    </row>
    <row r="678" spans="1:23" ht="14.65" hidden="1">
      <c r="A678" s="173" t="s">
        <v>635</v>
      </c>
      <c r="B678" s="168"/>
      <c r="C678" s="169" t="s">
        <v>328</v>
      </c>
      <c r="D678" s="170"/>
      <c r="E678" s="170"/>
      <c r="F678" s="592"/>
      <c r="G678" s="632"/>
      <c r="H678" s="592"/>
      <c r="I678" s="632"/>
      <c r="J678" s="592"/>
      <c r="K678" s="632"/>
      <c r="L678" s="592"/>
      <c r="M678" s="632"/>
      <c r="N678" s="592"/>
      <c r="O678" s="632"/>
      <c r="P678" s="142"/>
      <c r="Q678" s="142"/>
      <c r="R678" s="142"/>
      <c r="S678" s="142"/>
      <c r="T678" s="142"/>
      <c r="U678" s="142"/>
      <c r="V678" s="142"/>
      <c r="W678" s="142"/>
    </row>
    <row r="679" spans="1:23" ht="14.65" hidden="1">
      <c r="A679" s="173"/>
      <c r="B679" s="172" t="str">
        <f>B678&amp;"KW"</f>
        <v>KW</v>
      </c>
      <c r="C679" s="169" t="s">
        <v>384</v>
      </c>
      <c r="D679" s="170"/>
      <c r="E679" s="170"/>
      <c r="F679" s="592"/>
      <c r="G679" s="632"/>
      <c r="H679" s="592"/>
      <c r="I679" s="632"/>
      <c r="J679" s="592"/>
      <c r="K679" s="632"/>
      <c r="L679" s="592"/>
      <c r="M679" s="632"/>
      <c r="N679" s="592"/>
      <c r="O679" s="632"/>
      <c r="P679" s="142"/>
      <c r="Q679" s="142"/>
      <c r="R679" s="142"/>
      <c r="S679" s="142"/>
      <c r="T679" s="142"/>
      <c r="U679" s="142"/>
      <c r="V679" s="142"/>
      <c r="W679" s="142"/>
    </row>
    <row r="680" spans="1:23" ht="14.65" hidden="1">
      <c r="A680" s="173" t="s">
        <v>636</v>
      </c>
      <c r="B680" s="168"/>
      <c r="C680" s="169" t="s">
        <v>328</v>
      </c>
      <c r="D680" s="170"/>
      <c r="E680" s="170"/>
      <c r="F680" s="592"/>
      <c r="G680" s="632"/>
      <c r="H680" s="592"/>
      <c r="I680" s="632"/>
      <c r="J680" s="592"/>
      <c r="K680" s="632"/>
      <c r="L680" s="592"/>
      <c r="M680" s="632"/>
      <c r="N680" s="592"/>
      <c r="O680" s="632"/>
      <c r="P680" s="142"/>
      <c r="Q680" s="142"/>
      <c r="R680" s="142"/>
      <c r="S680" s="142"/>
      <c r="T680" s="142"/>
      <c r="U680" s="142"/>
      <c r="V680" s="142"/>
      <c r="W680" s="142"/>
    </row>
    <row r="681" spans="1:23" ht="14.65" hidden="1">
      <c r="A681" s="173"/>
      <c r="B681" s="172" t="str">
        <f>B680&amp;"KW"</f>
        <v>KW</v>
      </c>
      <c r="C681" s="169" t="s">
        <v>384</v>
      </c>
      <c r="D681" s="170"/>
      <c r="E681" s="170"/>
      <c r="F681" s="592"/>
      <c r="G681" s="632"/>
      <c r="H681" s="592"/>
      <c r="I681" s="632"/>
      <c r="J681" s="592"/>
      <c r="K681" s="632"/>
      <c r="L681" s="592"/>
      <c r="M681" s="632"/>
      <c r="N681" s="592"/>
      <c r="O681" s="632"/>
      <c r="P681" s="142"/>
      <c r="Q681" s="142"/>
      <c r="R681" s="142"/>
      <c r="S681" s="142"/>
      <c r="T681" s="142"/>
      <c r="U681" s="142"/>
      <c r="V681" s="142"/>
      <c r="W681" s="142"/>
    </row>
    <row r="682" spans="1:23" ht="14.65" hidden="1">
      <c r="A682" s="173" t="s">
        <v>637</v>
      </c>
      <c r="B682" s="168"/>
      <c r="C682" s="169" t="s">
        <v>328</v>
      </c>
      <c r="D682" s="170"/>
      <c r="E682" s="170"/>
      <c r="F682" s="592"/>
      <c r="G682" s="632"/>
      <c r="H682" s="592"/>
      <c r="I682" s="632"/>
      <c r="J682" s="592"/>
      <c r="K682" s="632"/>
      <c r="L682" s="592"/>
      <c r="M682" s="632"/>
      <c r="N682" s="592"/>
      <c r="O682" s="632"/>
      <c r="P682" s="142"/>
      <c r="Q682" s="142"/>
      <c r="R682" s="142"/>
      <c r="S682" s="142"/>
      <c r="T682" s="142"/>
      <c r="U682" s="142"/>
      <c r="V682" s="142"/>
      <c r="W682" s="142"/>
    </row>
    <row r="683" spans="1:23" ht="14.65" hidden="1">
      <c r="A683" s="173"/>
      <c r="B683" s="172" t="str">
        <f>B682&amp;"KW"</f>
        <v>KW</v>
      </c>
      <c r="C683" s="169" t="s">
        <v>384</v>
      </c>
      <c r="D683" s="170"/>
      <c r="E683" s="170"/>
      <c r="F683" s="592"/>
      <c r="G683" s="632"/>
      <c r="H683" s="592"/>
      <c r="I683" s="632"/>
      <c r="J683" s="592"/>
      <c r="K683" s="632"/>
      <c r="L683" s="592"/>
      <c r="M683" s="632"/>
      <c r="N683" s="592"/>
      <c r="O683" s="632"/>
      <c r="P683" s="142"/>
      <c r="Q683" s="142"/>
      <c r="R683" s="142"/>
      <c r="S683" s="142"/>
      <c r="T683" s="142"/>
      <c r="U683" s="142"/>
      <c r="V683" s="142"/>
      <c r="W683" s="142"/>
    </row>
    <row r="684" spans="1:23" ht="14.65" hidden="1">
      <c r="A684" s="173" t="s">
        <v>638</v>
      </c>
      <c r="B684" s="168"/>
      <c r="C684" s="169" t="s">
        <v>328</v>
      </c>
      <c r="D684" s="170"/>
      <c r="E684" s="170"/>
      <c r="F684" s="592"/>
      <c r="G684" s="632"/>
      <c r="H684" s="592"/>
      <c r="I684" s="632"/>
      <c r="J684" s="592"/>
      <c r="K684" s="632"/>
      <c r="L684" s="592"/>
      <c r="M684" s="632"/>
      <c r="N684" s="592"/>
      <c r="O684" s="632"/>
      <c r="P684" s="142"/>
      <c r="Q684" s="142"/>
      <c r="R684" s="142"/>
      <c r="S684" s="142"/>
      <c r="T684" s="142"/>
      <c r="U684" s="142"/>
      <c r="V684" s="142"/>
      <c r="W684" s="142"/>
    </row>
    <row r="685" spans="1:23" ht="14.65" hidden="1">
      <c r="A685" s="173"/>
      <c r="B685" s="172" t="str">
        <f>B684&amp;"KW"</f>
        <v>KW</v>
      </c>
      <c r="C685" s="169" t="s">
        <v>384</v>
      </c>
      <c r="D685" s="170"/>
      <c r="E685" s="170"/>
      <c r="F685" s="592"/>
      <c r="G685" s="632"/>
      <c r="H685" s="592"/>
      <c r="I685" s="632"/>
      <c r="J685" s="592"/>
      <c r="K685" s="632"/>
      <c r="L685" s="592"/>
      <c r="M685" s="632"/>
      <c r="N685" s="592"/>
      <c r="O685" s="632"/>
      <c r="P685" s="142"/>
      <c r="Q685" s="142"/>
      <c r="R685" s="142"/>
      <c r="S685" s="142"/>
      <c r="T685" s="142"/>
      <c r="U685" s="142"/>
      <c r="V685" s="142"/>
      <c r="W685" s="142"/>
    </row>
    <row r="686" spans="1:23" ht="14.65" hidden="1">
      <c r="A686" s="173" t="s">
        <v>639</v>
      </c>
      <c r="B686" s="168"/>
      <c r="C686" s="169" t="s">
        <v>328</v>
      </c>
      <c r="D686" s="170"/>
      <c r="E686" s="170"/>
      <c r="F686" s="592"/>
      <c r="G686" s="632"/>
      <c r="H686" s="592"/>
      <c r="I686" s="632"/>
      <c r="J686" s="592"/>
      <c r="K686" s="632"/>
      <c r="L686" s="592"/>
      <c r="M686" s="632"/>
      <c r="N686" s="592"/>
      <c r="O686" s="632"/>
      <c r="P686" s="142"/>
      <c r="Q686" s="142"/>
      <c r="R686" s="142"/>
      <c r="S686" s="142"/>
      <c r="T686" s="142"/>
      <c r="U686" s="142"/>
      <c r="V686" s="142"/>
      <c r="W686" s="142"/>
    </row>
    <row r="687" spans="1:23" ht="14.65" hidden="1">
      <c r="A687" s="173"/>
      <c r="B687" s="172" t="str">
        <f>B686&amp;"KW"</f>
        <v>KW</v>
      </c>
      <c r="C687" s="169" t="s">
        <v>384</v>
      </c>
      <c r="D687" s="170"/>
      <c r="E687" s="170"/>
      <c r="F687" s="592"/>
      <c r="G687" s="632"/>
      <c r="H687" s="592"/>
      <c r="I687" s="632"/>
      <c r="J687" s="592"/>
      <c r="K687" s="632"/>
      <c r="L687" s="592"/>
      <c r="M687" s="632"/>
      <c r="N687" s="592"/>
      <c r="O687" s="632"/>
      <c r="P687" s="142"/>
      <c r="Q687" s="142"/>
      <c r="R687" s="142"/>
      <c r="S687" s="142"/>
      <c r="T687" s="142"/>
      <c r="U687" s="142"/>
      <c r="V687" s="142"/>
      <c r="W687" s="142"/>
    </row>
    <row r="688" spans="1:23" ht="14.65" hidden="1">
      <c r="A688" s="173" t="s">
        <v>640</v>
      </c>
      <c r="B688" s="168"/>
      <c r="C688" s="169" t="s">
        <v>328</v>
      </c>
      <c r="D688" s="170"/>
      <c r="E688" s="170"/>
      <c r="F688" s="592"/>
      <c r="G688" s="632"/>
      <c r="H688" s="592"/>
      <c r="I688" s="632"/>
      <c r="J688" s="592"/>
      <c r="K688" s="632"/>
      <c r="L688" s="592"/>
      <c r="M688" s="632"/>
      <c r="N688" s="592"/>
      <c r="O688" s="632"/>
      <c r="P688" s="142"/>
      <c r="Q688" s="142"/>
      <c r="R688" s="142"/>
      <c r="S688" s="142"/>
      <c r="T688" s="142"/>
      <c r="U688" s="142"/>
      <c r="V688" s="142"/>
      <c r="W688" s="142"/>
    </row>
    <row r="689" spans="1:23" ht="14.65" hidden="1">
      <c r="A689" s="173"/>
      <c r="B689" s="172" t="str">
        <f>B688&amp;"KW"</f>
        <v>KW</v>
      </c>
      <c r="C689" s="169" t="s">
        <v>384</v>
      </c>
      <c r="D689" s="170"/>
      <c r="E689" s="170"/>
      <c r="F689" s="592"/>
      <c r="G689" s="632"/>
      <c r="H689" s="592"/>
      <c r="I689" s="632"/>
      <c r="J689" s="592"/>
      <c r="K689" s="632"/>
      <c r="L689" s="592"/>
      <c r="M689" s="632"/>
      <c r="N689" s="592"/>
      <c r="O689" s="632"/>
      <c r="P689" s="142"/>
      <c r="Q689" s="142"/>
      <c r="R689" s="142"/>
      <c r="S689" s="142"/>
      <c r="T689" s="142"/>
      <c r="U689" s="142"/>
      <c r="V689" s="142"/>
      <c r="W689" s="142"/>
    </row>
    <row r="690" spans="1:23" ht="14.65" hidden="1">
      <c r="A690" s="173" t="s">
        <v>641</v>
      </c>
      <c r="B690" s="168"/>
      <c r="C690" s="169" t="s">
        <v>328</v>
      </c>
      <c r="D690" s="170"/>
      <c r="E690" s="170"/>
      <c r="F690" s="592"/>
      <c r="G690" s="632"/>
      <c r="H690" s="592"/>
      <c r="I690" s="632"/>
      <c r="J690" s="592"/>
      <c r="K690" s="632"/>
      <c r="L690" s="592"/>
      <c r="M690" s="632"/>
      <c r="N690" s="592"/>
      <c r="O690" s="632"/>
      <c r="P690" s="142"/>
      <c r="Q690" s="142"/>
      <c r="R690" s="142"/>
      <c r="S690" s="142"/>
      <c r="T690" s="142"/>
      <c r="U690" s="142"/>
      <c r="V690" s="142"/>
      <c r="W690" s="142"/>
    </row>
    <row r="691" spans="1:23" ht="14.65" hidden="1">
      <c r="A691" s="173"/>
      <c r="B691" s="172" t="str">
        <f>B690&amp;"KW"</f>
        <v>KW</v>
      </c>
      <c r="C691" s="169" t="s">
        <v>384</v>
      </c>
      <c r="D691" s="170"/>
      <c r="E691" s="170"/>
      <c r="F691" s="592"/>
      <c r="G691" s="632"/>
      <c r="H691" s="592"/>
      <c r="I691" s="632"/>
      <c r="J691" s="592"/>
      <c r="K691" s="632"/>
      <c r="L691" s="592"/>
      <c r="M691" s="632"/>
      <c r="N691" s="592"/>
      <c r="O691" s="632"/>
      <c r="P691" s="142"/>
      <c r="Q691" s="142"/>
      <c r="R691" s="142"/>
      <c r="S691" s="142"/>
      <c r="T691" s="142"/>
      <c r="U691" s="142"/>
      <c r="V691" s="142"/>
      <c r="W691" s="142"/>
    </row>
    <row r="692" spans="1:23" ht="14.65" hidden="1">
      <c r="A692" s="173" t="s">
        <v>642</v>
      </c>
      <c r="B692" s="168"/>
      <c r="C692" s="169" t="s">
        <v>328</v>
      </c>
      <c r="D692" s="170"/>
      <c r="E692" s="170"/>
      <c r="F692" s="592"/>
      <c r="G692" s="632"/>
      <c r="H692" s="592"/>
      <c r="I692" s="632"/>
      <c r="J692" s="592"/>
      <c r="K692" s="632"/>
      <c r="L692" s="592"/>
      <c r="M692" s="632"/>
      <c r="N692" s="592"/>
      <c r="O692" s="632"/>
      <c r="P692" s="142"/>
      <c r="Q692" s="142"/>
      <c r="R692" s="142"/>
      <c r="S692" s="142"/>
      <c r="T692" s="142"/>
      <c r="U692" s="142"/>
      <c r="V692" s="142"/>
      <c r="W692" s="142"/>
    </row>
    <row r="693" spans="1:23" ht="14.65" hidden="1">
      <c r="A693" s="173"/>
      <c r="B693" s="172" t="str">
        <f>B692&amp;"KW"</f>
        <v>KW</v>
      </c>
      <c r="C693" s="169" t="s">
        <v>384</v>
      </c>
      <c r="D693" s="170"/>
      <c r="E693" s="170"/>
      <c r="F693" s="592"/>
      <c r="G693" s="632"/>
      <c r="H693" s="592"/>
      <c r="I693" s="632"/>
      <c r="J693" s="592"/>
      <c r="K693" s="632"/>
      <c r="L693" s="592"/>
      <c r="M693" s="632"/>
      <c r="N693" s="592"/>
      <c r="O693" s="632"/>
      <c r="P693" s="142"/>
      <c r="Q693" s="142"/>
      <c r="R693" s="142"/>
      <c r="S693" s="142"/>
      <c r="T693" s="142"/>
      <c r="U693" s="142"/>
      <c r="V693" s="142"/>
      <c r="W693" s="142"/>
    </row>
    <row r="694" spans="1:23" ht="14.65" hidden="1">
      <c r="A694" s="173" t="s">
        <v>643</v>
      </c>
      <c r="B694" s="168"/>
      <c r="C694" s="169" t="s">
        <v>328</v>
      </c>
      <c r="D694" s="170"/>
      <c r="E694" s="170"/>
      <c r="F694" s="592"/>
      <c r="G694" s="632"/>
      <c r="H694" s="592"/>
      <c r="I694" s="632"/>
      <c r="J694" s="592"/>
      <c r="K694" s="632"/>
      <c r="L694" s="592"/>
      <c r="M694" s="632"/>
      <c r="N694" s="592"/>
      <c r="O694" s="632"/>
      <c r="P694" s="142"/>
      <c r="Q694" s="142"/>
      <c r="R694" s="142"/>
      <c r="S694" s="142"/>
      <c r="T694" s="142"/>
      <c r="U694" s="142"/>
      <c r="V694" s="142"/>
      <c r="W694" s="142"/>
    </row>
    <row r="695" spans="1:23" ht="14.65" hidden="1">
      <c r="A695" s="173"/>
      <c r="B695" s="172" t="str">
        <f>B694&amp;"KW"</f>
        <v>KW</v>
      </c>
      <c r="C695" s="169" t="s">
        <v>384</v>
      </c>
      <c r="D695" s="170"/>
      <c r="E695" s="170"/>
      <c r="F695" s="592"/>
      <c r="G695" s="632"/>
      <c r="H695" s="592"/>
      <c r="I695" s="632"/>
      <c r="J695" s="592"/>
      <c r="K695" s="632"/>
      <c r="L695" s="592"/>
      <c r="M695" s="632"/>
      <c r="N695" s="592"/>
      <c r="O695" s="632"/>
      <c r="P695" s="142"/>
      <c r="Q695" s="142"/>
      <c r="R695" s="142"/>
      <c r="S695" s="142"/>
      <c r="T695" s="142"/>
      <c r="U695" s="142"/>
      <c r="V695" s="142"/>
      <c r="W695" s="142"/>
    </row>
    <row r="696" spans="1:23" ht="14.65" hidden="1">
      <c r="A696" s="173" t="s">
        <v>644</v>
      </c>
      <c r="B696" s="168"/>
      <c r="C696" s="169" t="s">
        <v>328</v>
      </c>
      <c r="D696" s="170"/>
      <c r="E696" s="170"/>
      <c r="F696" s="592"/>
      <c r="G696" s="632"/>
      <c r="H696" s="592"/>
      <c r="I696" s="632"/>
      <c r="J696" s="592"/>
      <c r="K696" s="632"/>
      <c r="L696" s="592"/>
      <c r="M696" s="632"/>
      <c r="N696" s="592"/>
      <c r="O696" s="632"/>
      <c r="P696" s="142"/>
      <c r="Q696" s="142"/>
      <c r="R696" s="142"/>
      <c r="S696" s="142"/>
      <c r="T696" s="142"/>
      <c r="U696" s="142"/>
      <c r="V696" s="142"/>
      <c r="W696" s="142"/>
    </row>
    <row r="697" spans="1:23" ht="14.65" hidden="1">
      <c r="A697" s="173"/>
      <c r="B697" s="172" t="str">
        <f>B696&amp;"KW"</f>
        <v>KW</v>
      </c>
      <c r="C697" s="169" t="s">
        <v>384</v>
      </c>
      <c r="D697" s="170"/>
      <c r="E697" s="170"/>
      <c r="F697" s="592"/>
      <c r="G697" s="632"/>
      <c r="H697" s="592"/>
      <c r="I697" s="632"/>
      <c r="J697" s="592"/>
      <c r="K697" s="632"/>
      <c r="L697" s="592"/>
      <c r="M697" s="632"/>
      <c r="N697" s="592"/>
      <c r="O697" s="632"/>
      <c r="P697" s="142"/>
      <c r="Q697" s="142"/>
      <c r="R697" s="142"/>
      <c r="S697" s="142"/>
      <c r="T697" s="142"/>
      <c r="U697" s="142"/>
      <c r="V697" s="142"/>
      <c r="W697" s="142"/>
    </row>
    <row r="698" spans="1:23" ht="14.65" hidden="1">
      <c r="A698" s="173" t="s">
        <v>645</v>
      </c>
      <c r="B698" s="168"/>
      <c r="C698" s="169" t="s">
        <v>328</v>
      </c>
      <c r="D698" s="170"/>
      <c r="E698" s="170"/>
      <c r="F698" s="592"/>
      <c r="G698" s="632"/>
      <c r="H698" s="592"/>
      <c r="I698" s="632"/>
      <c r="J698" s="592"/>
      <c r="K698" s="632"/>
      <c r="L698" s="592"/>
      <c r="M698" s="632"/>
      <c r="N698" s="592"/>
      <c r="O698" s="632"/>
      <c r="P698" s="142"/>
      <c r="Q698" s="142"/>
      <c r="R698" s="142"/>
      <c r="S698" s="142"/>
      <c r="T698" s="142"/>
      <c r="U698" s="142"/>
      <c r="V698" s="142"/>
      <c r="W698" s="142"/>
    </row>
    <row r="699" spans="1:23" ht="14.65" hidden="1">
      <c r="A699" s="173"/>
      <c r="B699" s="172" t="str">
        <f>B698&amp;"KW"</f>
        <v>KW</v>
      </c>
      <c r="C699" s="169" t="s">
        <v>384</v>
      </c>
      <c r="D699" s="170"/>
      <c r="E699" s="170"/>
      <c r="F699" s="592"/>
      <c r="G699" s="632"/>
      <c r="H699" s="592"/>
      <c r="I699" s="632"/>
      <c r="J699" s="592"/>
      <c r="K699" s="632"/>
      <c r="L699" s="592"/>
      <c r="M699" s="632"/>
      <c r="N699" s="592"/>
      <c r="O699" s="632"/>
      <c r="P699" s="142"/>
      <c r="Q699" s="142"/>
      <c r="R699" s="142"/>
      <c r="S699" s="142"/>
      <c r="T699" s="142"/>
      <c r="U699" s="142"/>
      <c r="V699" s="142"/>
      <c r="W699" s="142"/>
    </row>
    <row r="700" spans="1:23" ht="14.65" hidden="1">
      <c r="A700" s="173" t="s">
        <v>646</v>
      </c>
      <c r="B700" s="168"/>
      <c r="C700" s="169" t="s">
        <v>328</v>
      </c>
      <c r="D700" s="170"/>
      <c r="E700" s="170"/>
      <c r="F700" s="592"/>
      <c r="G700" s="632"/>
      <c r="H700" s="592"/>
      <c r="I700" s="632"/>
      <c r="J700" s="592"/>
      <c r="K700" s="632"/>
      <c r="L700" s="592"/>
      <c r="M700" s="632"/>
      <c r="N700" s="592"/>
      <c r="O700" s="632"/>
      <c r="P700" s="142"/>
      <c r="Q700" s="142"/>
      <c r="R700" s="142"/>
      <c r="S700" s="142"/>
      <c r="T700" s="142"/>
      <c r="U700" s="142"/>
      <c r="V700" s="142"/>
      <c r="W700" s="142"/>
    </row>
    <row r="701" spans="1:23" ht="14.65" hidden="1">
      <c r="A701" s="173"/>
      <c r="B701" s="172" t="str">
        <f>B700&amp;"KW"</f>
        <v>KW</v>
      </c>
      <c r="C701" s="169" t="s">
        <v>384</v>
      </c>
      <c r="D701" s="170"/>
      <c r="E701" s="170"/>
      <c r="F701" s="592"/>
      <c r="G701" s="632"/>
      <c r="H701" s="592"/>
      <c r="I701" s="632"/>
      <c r="J701" s="592"/>
      <c r="K701" s="632"/>
      <c r="L701" s="592"/>
      <c r="M701" s="632"/>
      <c r="N701" s="592"/>
      <c r="O701" s="632"/>
      <c r="P701" s="142"/>
      <c r="Q701" s="142"/>
      <c r="R701" s="142"/>
      <c r="S701" s="142"/>
      <c r="T701" s="142"/>
      <c r="U701" s="142"/>
      <c r="V701" s="142"/>
      <c r="W701" s="142"/>
    </row>
    <row r="702" spans="1:23" ht="14.65" hidden="1">
      <c r="A702" s="173" t="s">
        <v>647</v>
      </c>
      <c r="B702" s="168"/>
      <c r="C702" s="169" t="s">
        <v>328</v>
      </c>
      <c r="D702" s="170"/>
      <c r="E702" s="170"/>
      <c r="F702" s="592"/>
      <c r="G702" s="632"/>
      <c r="H702" s="592"/>
      <c r="I702" s="632"/>
      <c r="J702" s="592"/>
      <c r="K702" s="632"/>
      <c r="L702" s="592"/>
      <c r="M702" s="632"/>
      <c r="N702" s="592"/>
      <c r="O702" s="632"/>
      <c r="P702" s="142"/>
      <c r="Q702" s="142"/>
      <c r="R702" s="142"/>
      <c r="S702" s="142"/>
      <c r="T702" s="142"/>
      <c r="U702" s="142"/>
      <c r="V702" s="142"/>
      <c r="W702" s="142"/>
    </row>
    <row r="703" spans="1:23" ht="14.65" hidden="1">
      <c r="A703" s="173"/>
      <c r="B703" s="172" t="str">
        <f>B702&amp;"KW"</f>
        <v>KW</v>
      </c>
      <c r="C703" s="169" t="s">
        <v>384</v>
      </c>
      <c r="D703" s="170"/>
      <c r="E703" s="170"/>
      <c r="F703" s="592"/>
      <c r="G703" s="632"/>
      <c r="H703" s="592"/>
      <c r="I703" s="632"/>
      <c r="J703" s="592"/>
      <c r="K703" s="632"/>
      <c r="L703" s="592"/>
      <c r="M703" s="632"/>
      <c r="N703" s="592"/>
      <c r="O703" s="632"/>
      <c r="P703" s="142"/>
      <c r="Q703" s="142"/>
      <c r="R703" s="142"/>
      <c r="S703" s="142"/>
      <c r="T703" s="142"/>
      <c r="U703" s="142"/>
      <c r="V703" s="142"/>
      <c r="W703" s="142"/>
    </row>
    <row r="704" spans="1:23" ht="14.65" hidden="1">
      <c r="A704" s="173" t="s">
        <v>648</v>
      </c>
      <c r="B704" s="168"/>
      <c r="C704" s="169" t="s">
        <v>328</v>
      </c>
      <c r="D704" s="170"/>
      <c r="E704" s="170"/>
      <c r="F704" s="592"/>
      <c r="G704" s="632"/>
      <c r="H704" s="592"/>
      <c r="I704" s="632"/>
      <c r="J704" s="592"/>
      <c r="K704" s="632"/>
      <c r="L704" s="592"/>
      <c r="M704" s="632"/>
      <c r="N704" s="592"/>
      <c r="O704" s="632"/>
      <c r="P704" s="142"/>
      <c r="Q704" s="142"/>
      <c r="R704" s="142"/>
      <c r="S704" s="142"/>
      <c r="T704" s="142"/>
      <c r="U704" s="142"/>
      <c r="V704" s="142"/>
      <c r="W704" s="142"/>
    </row>
    <row r="705" spans="1:23" ht="14.65" hidden="1">
      <c r="A705" s="173"/>
      <c r="B705" s="172" t="str">
        <f>B704&amp;"KW"</f>
        <v>KW</v>
      </c>
      <c r="C705" s="169" t="s">
        <v>384</v>
      </c>
      <c r="D705" s="170"/>
      <c r="E705" s="170"/>
      <c r="F705" s="592"/>
      <c r="G705" s="632"/>
      <c r="H705" s="592"/>
      <c r="I705" s="632"/>
      <c r="J705" s="592"/>
      <c r="K705" s="632"/>
      <c r="L705" s="592"/>
      <c r="M705" s="632"/>
      <c r="N705" s="592"/>
      <c r="O705" s="632"/>
      <c r="P705" s="142"/>
      <c r="Q705" s="142"/>
      <c r="R705" s="142"/>
      <c r="S705" s="142"/>
      <c r="T705" s="142"/>
      <c r="U705" s="142"/>
      <c r="V705" s="142"/>
      <c r="W705" s="142"/>
    </row>
    <row r="706" spans="1:23" ht="14.65" hidden="1">
      <c r="A706" s="173" t="s">
        <v>649</v>
      </c>
      <c r="B706" s="168"/>
      <c r="C706" s="169" t="s">
        <v>328</v>
      </c>
      <c r="D706" s="170"/>
      <c r="E706" s="170"/>
      <c r="F706" s="592"/>
      <c r="G706" s="632"/>
      <c r="H706" s="592"/>
      <c r="I706" s="632"/>
      <c r="J706" s="592"/>
      <c r="K706" s="632"/>
      <c r="L706" s="592"/>
      <c r="M706" s="632"/>
      <c r="N706" s="592"/>
      <c r="O706" s="632"/>
      <c r="P706" s="142"/>
      <c r="Q706" s="142"/>
      <c r="R706" s="142"/>
      <c r="S706" s="142"/>
      <c r="T706" s="142"/>
      <c r="U706" s="142"/>
      <c r="V706" s="142"/>
      <c r="W706" s="142"/>
    </row>
    <row r="707" spans="1:23" ht="14.65" hidden="1">
      <c r="A707" s="173"/>
      <c r="B707" s="172" t="str">
        <f>B706&amp;"KW"</f>
        <v>KW</v>
      </c>
      <c r="C707" s="169" t="s">
        <v>384</v>
      </c>
      <c r="D707" s="170"/>
      <c r="E707" s="170"/>
      <c r="F707" s="592"/>
      <c r="G707" s="632"/>
      <c r="H707" s="592"/>
      <c r="I707" s="632"/>
      <c r="J707" s="592"/>
      <c r="K707" s="632"/>
      <c r="L707" s="592"/>
      <c r="M707" s="632"/>
      <c r="N707" s="592"/>
      <c r="O707" s="632"/>
      <c r="P707" s="142"/>
      <c r="Q707" s="142"/>
      <c r="R707" s="142"/>
      <c r="S707" s="142"/>
      <c r="T707" s="142"/>
      <c r="U707" s="142"/>
      <c r="V707" s="142"/>
      <c r="W707" s="142"/>
    </row>
    <row r="708" spans="1:23" ht="14.65" hidden="1">
      <c r="A708" s="173" t="s">
        <v>650</v>
      </c>
      <c r="B708" s="168"/>
      <c r="C708" s="169" t="s">
        <v>328</v>
      </c>
      <c r="D708" s="170"/>
      <c r="E708" s="170"/>
      <c r="F708" s="592"/>
      <c r="G708" s="632"/>
      <c r="H708" s="592"/>
      <c r="I708" s="632"/>
      <c r="J708" s="592"/>
      <c r="K708" s="632"/>
      <c r="L708" s="592"/>
      <c r="M708" s="632"/>
      <c r="N708" s="592"/>
      <c r="O708" s="632"/>
      <c r="P708" s="142"/>
      <c r="Q708" s="142"/>
      <c r="R708" s="142"/>
      <c r="S708" s="142"/>
      <c r="T708" s="142"/>
      <c r="U708" s="142"/>
      <c r="V708" s="142"/>
      <c r="W708" s="142"/>
    </row>
    <row r="709" spans="1:23" ht="14.65" hidden="1">
      <c r="A709" s="173"/>
      <c r="B709" s="172" t="str">
        <f>B708&amp;"KW"</f>
        <v>KW</v>
      </c>
      <c r="C709" s="169" t="s">
        <v>384</v>
      </c>
      <c r="D709" s="170"/>
      <c r="E709" s="170"/>
      <c r="F709" s="592"/>
      <c r="G709" s="632"/>
      <c r="H709" s="592"/>
      <c r="I709" s="632"/>
      <c r="J709" s="592"/>
      <c r="K709" s="632"/>
      <c r="L709" s="592"/>
      <c r="M709" s="632"/>
      <c r="N709" s="592"/>
      <c r="O709" s="632"/>
      <c r="P709" s="142"/>
      <c r="Q709" s="142"/>
      <c r="R709" s="142"/>
      <c r="S709" s="142"/>
      <c r="T709" s="142"/>
      <c r="U709" s="142"/>
      <c r="V709" s="142"/>
      <c r="W709" s="142"/>
    </row>
    <row r="710" spans="1:23" ht="14.65" hidden="1">
      <c r="A710" s="173" t="s">
        <v>651</v>
      </c>
      <c r="B710" s="168"/>
      <c r="C710" s="169" t="s">
        <v>328</v>
      </c>
      <c r="D710" s="170"/>
      <c r="E710" s="170"/>
      <c r="F710" s="592"/>
      <c r="G710" s="632"/>
      <c r="H710" s="592"/>
      <c r="I710" s="632"/>
      <c r="J710" s="592"/>
      <c r="K710" s="632"/>
      <c r="L710" s="592"/>
      <c r="M710" s="632"/>
      <c r="N710" s="592"/>
      <c r="O710" s="632"/>
      <c r="P710" s="142"/>
      <c r="Q710" s="142"/>
      <c r="R710" s="142"/>
      <c r="S710" s="142"/>
      <c r="T710" s="142"/>
      <c r="U710" s="142"/>
      <c r="V710" s="142"/>
      <c r="W710" s="142"/>
    </row>
    <row r="711" spans="1:23" ht="14.65" hidden="1">
      <c r="A711" s="173"/>
      <c r="B711" s="172" t="str">
        <f>B710&amp;"KW"</f>
        <v>KW</v>
      </c>
      <c r="C711" s="169" t="s">
        <v>384</v>
      </c>
      <c r="D711" s="170"/>
      <c r="E711" s="170"/>
      <c r="F711" s="592"/>
      <c r="G711" s="632"/>
      <c r="H711" s="592"/>
      <c r="I711" s="632"/>
      <c r="J711" s="592"/>
      <c r="K711" s="632"/>
      <c r="L711" s="592"/>
      <c r="M711" s="632"/>
      <c r="N711" s="592"/>
      <c r="O711" s="632"/>
      <c r="P711" s="142"/>
      <c r="Q711" s="142"/>
      <c r="R711" s="142"/>
      <c r="S711" s="142"/>
      <c r="T711" s="142"/>
      <c r="U711" s="142"/>
      <c r="V711" s="142"/>
      <c r="W711" s="142"/>
    </row>
    <row r="712" spans="1:23" ht="14.65" hidden="1">
      <c r="A712" s="173" t="s">
        <v>652</v>
      </c>
      <c r="B712" s="168"/>
      <c r="C712" s="169" t="s">
        <v>328</v>
      </c>
      <c r="D712" s="170"/>
      <c r="E712" s="170"/>
      <c r="F712" s="592"/>
      <c r="G712" s="632"/>
      <c r="H712" s="592"/>
      <c r="I712" s="632"/>
      <c r="J712" s="592"/>
      <c r="K712" s="632"/>
      <c r="L712" s="592"/>
      <c r="M712" s="632"/>
      <c r="N712" s="592"/>
      <c r="O712" s="632"/>
      <c r="P712" s="142"/>
      <c r="Q712" s="142"/>
      <c r="R712" s="142"/>
      <c r="S712" s="142"/>
      <c r="T712" s="142"/>
      <c r="U712" s="142"/>
      <c r="V712" s="142"/>
      <c r="W712" s="142"/>
    </row>
    <row r="713" spans="1:23" ht="14.65" hidden="1">
      <c r="A713" s="173"/>
      <c r="B713" s="172" t="str">
        <f>B712&amp;"KW"</f>
        <v>KW</v>
      </c>
      <c r="C713" s="169" t="s">
        <v>384</v>
      </c>
      <c r="D713" s="170"/>
      <c r="E713" s="170"/>
      <c r="F713" s="592"/>
      <c r="G713" s="632"/>
      <c r="H713" s="592"/>
      <c r="I713" s="632"/>
      <c r="J713" s="592"/>
      <c r="K713" s="632"/>
      <c r="L713" s="592"/>
      <c r="M713" s="632"/>
      <c r="N713" s="592"/>
      <c r="O713" s="632"/>
      <c r="P713" s="142"/>
      <c r="Q713" s="142"/>
      <c r="R713" s="142"/>
      <c r="S713" s="142"/>
      <c r="T713" s="142"/>
      <c r="U713" s="142"/>
      <c r="V713" s="142"/>
      <c r="W713" s="142"/>
    </row>
    <row r="714" spans="1:23" ht="14.65" hidden="1">
      <c r="A714" s="173" t="s">
        <v>653</v>
      </c>
      <c r="B714" s="168"/>
      <c r="C714" s="169" t="s">
        <v>328</v>
      </c>
      <c r="D714" s="170"/>
      <c r="E714" s="170"/>
      <c r="F714" s="592"/>
      <c r="G714" s="632"/>
      <c r="H714" s="592"/>
      <c r="I714" s="632"/>
      <c r="J714" s="592"/>
      <c r="K714" s="632"/>
      <c r="L714" s="592"/>
      <c r="M714" s="632"/>
      <c r="N714" s="592"/>
      <c r="O714" s="632"/>
      <c r="P714" s="142"/>
      <c r="Q714" s="142"/>
      <c r="R714" s="142"/>
      <c r="S714" s="142"/>
      <c r="T714" s="142"/>
      <c r="U714" s="142"/>
      <c r="V714" s="142"/>
      <c r="W714" s="142"/>
    </row>
    <row r="715" spans="1:23" ht="14.65" hidden="1">
      <c r="A715" s="173"/>
      <c r="B715" s="172" t="str">
        <f>B714&amp;"KW"</f>
        <v>KW</v>
      </c>
      <c r="C715" s="169" t="s">
        <v>384</v>
      </c>
      <c r="D715" s="170"/>
      <c r="E715" s="170"/>
      <c r="F715" s="592"/>
      <c r="G715" s="632"/>
      <c r="H715" s="592"/>
      <c r="I715" s="632"/>
      <c r="J715" s="592"/>
      <c r="K715" s="632"/>
      <c r="L715" s="592"/>
      <c r="M715" s="632"/>
      <c r="N715" s="592"/>
      <c r="O715" s="632"/>
      <c r="P715" s="142"/>
      <c r="Q715" s="142"/>
      <c r="R715" s="142"/>
      <c r="S715" s="142"/>
      <c r="T715" s="142"/>
      <c r="U715" s="142"/>
      <c r="V715" s="142"/>
      <c r="W715" s="142"/>
    </row>
    <row r="716" spans="1:23" ht="14.65" hidden="1">
      <c r="A716" s="173" t="s">
        <v>654</v>
      </c>
      <c r="B716" s="168"/>
      <c r="C716" s="169" t="s">
        <v>328</v>
      </c>
      <c r="D716" s="170"/>
      <c r="E716" s="170"/>
      <c r="F716" s="592"/>
      <c r="G716" s="632"/>
      <c r="H716" s="592"/>
      <c r="I716" s="632"/>
      <c r="J716" s="592"/>
      <c r="K716" s="632"/>
      <c r="L716" s="592"/>
      <c r="M716" s="632"/>
      <c r="N716" s="592"/>
      <c r="O716" s="632"/>
      <c r="P716" s="142"/>
      <c r="Q716" s="142"/>
      <c r="R716" s="142"/>
      <c r="S716" s="142"/>
      <c r="T716" s="142"/>
      <c r="U716" s="142"/>
      <c r="V716" s="142"/>
      <c r="W716" s="142"/>
    </row>
    <row r="717" spans="1:23" ht="14.65" hidden="1">
      <c r="A717" s="173"/>
      <c r="B717" s="172" t="str">
        <f>B716&amp;"KW"</f>
        <v>KW</v>
      </c>
      <c r="C717" s="169" t="s">
        <v>384</v>
      </c>
      <c r="D717" s="170"/>
      <c r="E717" s="170"/>
      <c r="F717" s="592"/>
      <c r="G717" s="632"/>
      <c r="H717" s="592"/>
      <c r="I717" s="632"/>
      <c r="J717" s="592"/>
      <c r="K717" s="632"/>
      <c r="L717" s="592"/>
      <c r="M717" s="632"/>
      <c r="N717" s="592"/>
      <c r="O717" s="632"/>
      <c r="P717" s="142"/>
      <c r="Q717" s="142"/>
      <c r="R717" s="142"/>
      <c r="S717" s="142"/>
      <c r="T717" s="142"/>
      <c r="U717" s="142"/>
      <c r="V717" s="142"/>
      <c r="W717" s="142"/>
    </row>
    <row r="718" spans="1:23" ht="14.65" hidden="1">
      <c r="A718" s="173" t="s">
        <v>655</v>
      </c>
      <c r="B718" s="168"/>
      <c r="C718" s="169" t="s">
        <v>328</v>
      </c>
      <c r="D718" s="170"/>
      <c r="E718" s="170"/>
      <c r="F718" s="592"/>
      <c r="G718" s="632"/>
      <c r="H718" s="592"/>
      <c r="I718" s="632"/>
      <c r="J718" s="592"/>
      <c r="K718" s="632"/>
      <c r="L718" s="592"/>
      <c r="M718" s="632"/>
      <c r="N718" s="592"/>
      <c r="O718" s="632"/>
      <c r="P718" s="142"/>
      <c r="Q718" s="142"/>
      <c r="R718" s="142"/>
      <c r="S718" s="142"/>
      <c r="T718" s="142"/>
      <c r="U718" s="142"/>
      <c r="V718" s="142"/>
      <c r="W718" s="142"/>
    </row>
    <row r="719" spans="1:23" ht="14.65" hidden="1">
      <c r="A719" s="173"/>
      <c r="B719" s="172" t="str">
        <f>B718&amp;"KW"</f>
        <v>KW</v>
      </c>
      <c r="C719" s="169" t="s">
        <v>384</v>
      </c>
      <c r="D719" s="170"/>
      <c r="E719" s="170"/>
      <c r="F719" s="592"/>
      <c r="G719" s="632"/>
      <c r="H719" s="592"/>
      <c r="I719" s="632"/>
      <c r="J719" s="592"/>
      <c r="K719" s="632"/>
      <c r="L719" s="592"/>
      <c r="M719" s="632"/>
      <c r="N719" s="592"/>
      <c r="O719" s="632"/>
      <c r="P719" s="142"/>
      <c r="Q719" s="142"/>
      <c r="R719" s="142"/>
      <c r="S719" s="142"/>
      <c r="T719" s="142"/>
      <c r="U719" s="142"/>
      <c r="V719" s="142"/>
      <c r="W719" s="142"/>
    </row>
    <row r="720" spans="1:23" ht="14.65" hidden="1">
      <c r="A720" s="173" t="s">
        <v>656</v>
      </c>
      <c r="B720" s="168"/>
      <c r="C720" s="169" t="s">
        <v>328</v>
      </c>
      <c r="D720" s="170"/>
      <c r="E720" s="170"/>
      <c r="F720" s="592"/>
      <c r="G720" s="632"/>
      <c r="H720" s="592"/>
      <c r="I720" s="632"/>
      <c r="J720" s="592"/>
      <c r="K720" s="632"/>
      <c r="L720" s="592"/>
      <c r="M720" s="632"/>
      <c r="N720" s="592"/>
      <c r="O720" s="632"/>
      <c r="P720" s="142"/>
      <c r="Q720" s="142"/>
      <c r="R720" s="142"/>
      <c r="S720" s="142"/>
      <c r="T720" s="142"/>
      <c r="U720" s="142"/>
      <c r="V720" s="142"/>
      <c r="W720" s="142"/>
    </row>
    <row r="721" spans="1:23" ht="14.65" hidden="1">
      <c r="A721" s="173"/>
      <c r="B721" s="172" t="str">
        <f>B720&amp;"KW"</f>
        <v>KW</v>
      </c>
      <c r="C721" s="169" t="s">
        <v>384</v>
      </c>
      <c r="D721" s="170"/>
      <c r="E721" s="170"/>
      <c r="F721" s="592"/>
      <c r="G721" s="632"/>
      <c r="H721" s="592"/>
      <c r="I721" s="632"/>
      <c r="J721" s="592"/>
      <c r="K721" s="632"/>
      <c r="L721" s="592"/>
      <c r="M721" s="632"/>
      <c r="N721" s="592"/>
      <c r="O721" s="632"/>
      <c r="P721" s="142"/>
      <c r="Q721" s="142"/>
      <c r="R721" s="142"/>
      <c r="S721" s="142"/>
      <c r="T721" s="142"/>
      <c r="U721" s="142"/>
      <c r="V721" s="142"/>
      <c r="W721" s="142"/>
    </row>
    <row r="722" spans="1:23" ht="14.65" hidden="1">
      <c r="A722" s="173" t="s">
        <v>657</v>
      </c>
      <c r="B722" s="168"/>
      <c r="C722" s="169" t="s">
        <v>328</v>
      </c>
      <c r="D722" s="170"/>
      <c r="E722" s="170"/>
      <c r="F722" s="592"/>
      <c r="G722" s="632"/>
      <c r="H722" s="592"/>
      <c r="I722" s="632"/>
      <c r="J722" s="592"/>
      <c r="K722" s="632"/>
      <c r="L722" s="592"/>
      <c r="M722" s="632"/>
      <c r="N722" s="592"/>
      <c r="O722" s="632"/>
      <c r="P722" s="142"/>
      <c r="Q722" s="142"/>
      <c r="R722" s="142"/>
      <c r="S722" s="142"/>
      <c r="T722" s="142"/>
      <c r="U722" s="142"/>
      <c r="V722" s="142"/>
      <c r="W722" s="142"/>
    </row>
    <row r="723" spans="1:23" ht="14.65" hidden="1">
      <c r="A723" s="173"/>
      <c r="B723" s="172" t="str">
        <f>B722&amp;"KW"</f>
        <v>KW</v>
      </c>
      <c r="C723" s="169" t="s">
        <v>384</v>
      </c>
      <c r="D723" s="170"/>
      <c r="E723" s="170"/>
      <c r="F723" s="592"/>
      <c r="G723" s="632"/>
      <c r="H723" s="592"/>
      <c r="I723" s="632"/>
      <c r="J723" s="592"/>
      <c r="K723" s="632"/>
      <c r="L723" s="592"/>
      <c r="M723" s="632"/>
      <c r="N723" s="592"/>
      <c r="O723" s="632"/>
      <c r="P723" s="142"/>
      <c r="Q723" s="142"/>
      <c r="R723" s="142"/>
      <c r="S723" s="142"/>
      <c r="T723" s="142"/>
      <c r="U723" s="142"/>
      <c r="V723" s="142"/>
      <c r="W723" s="142"/>
    </row>
    <row r="724" spans="1:23" ht="14.65" hidden="1">
      <c r="A724" s="173" t="s">
        <v>658</v>
      </c>
      <c r="B724" s="168"/>
      <c r="C724" s="169" t="s">
        <v>328</v>
      </c>
      <c r="D724" s="170"/>
      <c r="E724" s="170"/>
      <c r="F724" s="592"/>
      <c r="G724" s="632"/>
      <c r="H724" s="592"/>
      <c r="I724" s="632"/>
      <c r="J724" s="592"/>
      <c r="K724" s="632"/>
      <c r="L724" s="592"/>
      <c r="M724" s="632"/>
      <c r="N724" s="592"/>
      <c r="O724" s="632"/>
      <c r="P724" s="142"/>
      <c r="Q724" s="142"/>
      <c r="R724" s="142"/>
      <c r="S724" s="142"/>
      <c r="T724" s="142"/>
      <c r="U724" s="142"/>
      <c r="V724" s="142"/>
      <c r="W724" s="142"/>
    </row>
    <row r="725" spans="1:23" ht="14.65" hidden="1">
      <c r="A725" s="173"/>
      <c r="B725" s="172" t="str">
        <f>B724&amp;"KW"</f>
        <v>KW</v>
      </c>
      <c r="C725" s="169" t="s">
        <v>384</v>
      </c>
      <c r="D725" s="170"/>
      <c r="E725" s="170"/>
      <c r="F725" s="592"/>
      <c r="G725" s="632"/>
      <c r="H725" s="592"/>
      <c r="I725" s="632"/>
      <c r="J725" s="592"/>
      <c r="K725" s="632"/>
      <c r="L725" s="592"/>
      <c r="M725" s="632"/>
      <c r="N725" s="592"/>
      <c r="O725" s="632"/>
      <c r="P725" s="142"/>
      <c r="Q725" s="142"/>
      <c r="R725" s="142"/>
      <c r="S725" s="142"/>
      <c r="T725" s="142"/>
      <c r="U725" s="142"/>
      <c r="V725" s="142"/>
      <c r="W725" s="142"/>
    </row>
    <row r="726" spans="1:23" ht="14.65" hidden="1">
      <c r="A726" s="173" t="s">
        <v>659</v>
      </c>
      <c r="B726" s="168"/>
      <c r="C726" s="169" t="s">
        <v>328</v>
      </c>
      <c r="D726" s="170"/>
      <c r="E726" s="170"/>
      <c r="F726" s="592"/>
      <c r="G726" s="632"/>
      <c r="H726" s="592"/>
      <c r="I726" s="632"/>
      <c r="J726" s="592"/>
      <c r="K726" s="632"/>
      <c r="L726" s="592"/>
      <c r="M726" s="632"/>
      <c r="N726" s="592"/>
      <c r="O726" s="632"/>
      <c r="P726" s="142"/>
      <c r="Q726" s="142"/>
      <c r="R726" s="142"/>
      <c r="S726" s="142"/>
      <c r="T726" s="142"/>
      <c r="U726" s="142"/>
      <c r="V726" s="142"/>
      <c r="W726" s="142"/>
    </row>
    <row r="727" spans="1:23" ht="14.65" hidden="1">
      <c r="A727" s="173"/>
      <c r="B727" s="172" t="str">
        <f>B726&amp;"KW"</f>
        <v>KW</v>
      </c>
      <c r="C727" s="169" t="s">
        <v>384</v>
      </c>
      <c r="D727" s="170"/>
      <c r="E727" s="170"/>
      <c r="F727" s="592"/>
      <c r="G727" s="632"/>
      <c r="H727" s="592"/>
      <c r="I727" s="632"/>
      <c r="J727" s="592"/>
      <c r="K727" s="632"/>
      <c r="L727" s="592"/>
      <c r="M727" s="632"/>
      <c r="N727" s="592"/>
      <c r="O727" s="632"/>
      <c r="P727" s="142"/>
      <c r="Q727" s="142"/>
      <c r="R727" s="142"/>
      <c r="S727" s="142"/>
      <c r="T727" s="142"/>
      <c r="U727" s="142"/>
      <c r="V727" s="142"/>
      <c r="W727" s="142"/>
    </row>
    <row r="728" spans="1:23" ht="14.65" hidden="1">
      <c r="A728" s="173" t="s">
        <v>660</v>
      </c>
      <c r="B728" s="168"/>
      <c r="C728" s="169" t="s">
        <v>328</v>
      </c>
      <c r="D728" s="170"/>
      <c r="E728" s="170"/>
      <c r="F728" s="592"/>
      <c r="G728" s="632"/>
      <c r="H728" s="592"/>
      <c r="I728" s="632"/>
      <c r="J728" s="592"/>
      <c r="K728" s="632"/>
      <c r="L728" s="592"/>
      <c r="M728" s="632"/>
      <c r="N728" s="592"/>
      <c r="O728" s="632"/>
      <c r="P728" s="142"/>
      <c r="Q728" s="142"/>
      <c r="R728" s="142"/>
      <c r="S728" s="142"/>
      <c r="T728" s="142"/>
      <c r="U728" s="142"/>
      <c r="V728" s="142"/>
      <c r="W728" s="142"/>
    </row>
    <row r="729" spans="1:23" ht="14.65" hidden="1">
      <c r="A729" s="173"/>
      <c r="B729" s="172" t="str">
        <f>B728&amp;"KW"</f>
        <v>KW</v>
      </c>
      <c r="C729" s="169" t="s">
        <v>384</v>
      </c>
      <c r="D729" s="170"/>
      <c r="E729" s="170"/>
      <c r="F729" s="592"/>
      <c r="G729" s="632"/>
      <c r="H729" s="592"/>
      <c r="I729" s="632"/>
      <c r="J729" s="592"/>
      <c r="K729" s="632"/>
      <c r="L729" s="592"/>
      <c r="M729" s="632"/>
      <c r="N729" s="592"/>
      <c r="O729" s="632"/>
      <c r="P729" s="142"/>
      <c r="Q729" s="142"/>
      <c r="R729" s="142"/>
      <c r="S729" s="142"/>
      <c r="T729" s="142"/>
      <c r="U729" s="142"/>
      <c r="V729" s="142"/>
      <c r="W729" s="142"/>
    </row>
    <row r="730" spans="1:23" ht="14.65" hidden="1">
      <c r="A730" s="173" t="s">
        <v>661</v>
      </c>
      <c r="B730" s="168"/>
      <c r="C730" s="169" t="s">
        <v>328</v>
      </c>
      <c r="D730" s="170"/>
      <c r="E730" s="170"/>
      <c r="F730" s="592"/>
      <c r="G730" s="632"/>
      <c r="H730" s="592"/>
      <c r="I730" s="632"/>
      <c r="J730" s="592"/>
      <c r="K730" s="632"/>
      <c r="L730" s="592"/>
      <c r="M730" s="632"/>
      <c r="N730" s="592"/>
      <c r="O730" s="632"/>
      <c r="P730" s="142"/>
      <c r="Q730" s="142"/>
      <c r="R730" s="142"/>
      <c r="S730" s="142"/>
      <c r="T730" s="142"/>
      <c r="U730" s="142"/>
      <c r="V730" s="142"/>
      <c r="W730" s="142"/>
    </row>
    <row r="731" spans="1:23" ht="14.65" hidden="1">
      <c r="A731" s="173"/>
      <c r="B731" s="172" t="str">
        <f>B730&amp;"KW"</f>
        <v>KW</v>
      </c>
      <c r="C731" s="169" t="s">
        <v>384</v>
      </c>
      <c r="D731" s="170"/>
      <c r="E731" s="170"/>
      <c r="F731" s="592"/>
      <c r="G731" s="632"/>
      <c r="H731" s="592"/>
      <c r="I731" s="632"/>
      <c r="J731" s="592"/>
      <c r="K731" s="632"/>
      <c r="L731" s="592"/>
      <c r="M731" s="632"/>
      <c r="N731" s="592"/>
      <c r="O731" s="632"/>
      <c r="P731" s="142"/>
      <c r="Q731" s="142"/>
      <c r="R731" s="142"/>
      <c r="S731" s="142"/>
      <c r="T731" s="142"/>
      <c r="U731" s="142"/>
      <c r="V731" s="142"/>
      <c r="W731" s="142"/>
    </row>
    <row r="732" spans="1:23" ht="14.65" hidden="1">
      <c r="A732" s="173" t="s">
        <v>662</v>
      </c>
      <c r="B732" s="168"/>
      <c r="C732" s="169" t="s">
        <v>328</v>
      </c>
      <c r="D732" s="170"/>
      <c r="E732" s="170"/>
      <c r="F732" s="592"/>
      <c r="G732" s="632"/>
      <c r="H732" s="592"/>
      <c r="I732" s="632"/>
      <c r="J732" s="592"/>
      <c r="K732" s="632"/>
      <c r="L732" s="592"/>
      <c r="M732" s="632"/>
      <c r="N732" s="592"/>
      <c r="O732" s="632"/>
      <c r="P732" s="142"/>
      <c r="Q732" s="142"/>
      <c r="R732" s="142"/>
      <c r="S732" s="142"/>
      <c r="T732" s="142"/>
      <c r="U732" s="142"/>
      <c r="V732" s="142"/>
      <c r="W732" s="142"/>
    </row>
    <row r="733" spans="1:23" ht="14.65" hidden="1">
      <c r="A733" s="173"/>
      <c r="B733" s="172" t="str">
        <f>B732&amp;"KW"</f>
        <v>KW</v>
      </c>
      <c r="C733" s="169" t="s">
        <v>384</v>
      </c>
      <c r="D733" s="170"/>
      <c r="E733" s="170"/>
      <c r="F733" s="592"/>
      <c r="G733" s="632"/>
      <c r="H733" s="592"/>
      <c r="I733" s="632"/>
      <c r="J733" s="592"/>
      <c r="K733" s="632"/>
      <c r="L733" s="592"/>
      <c r="M733" s="632"/>
      <c r="N733" s="592"/>
      <c r="O733" s="632"/>
      <c r="P733" s="142"/>
      <c r="Q733" s="142"/>
      <c r="R733" s="142"/>
      <c r="S733" s="142"/>
      <c r="T733" s="142"/>
      <c r="U733" s="142"/>
      <c r="V733" s="142"/>
      <c r="W733" s="142"/>
    </row>
    <row r="734" spans="1:23" ht="14.65" hidden="1">
      <c r="A734" s="173" t="s">
        <v>663</v>
      </c>
      <c r="B734" s="168"/>
      <c r="C734" s="169" t="s">
        <v>328</v>
      </c>
      <c r="D734" s="170"/>
      <c r="E734" s="170"/>
      <c r="F734" s="592"/>
      <c r="G734" s="632"/>
      <c r="H734" s="592"/>
      <c r="I734" s="632"/>
      <c r="J734" s="592"/>
      <c r="K734" s="632"/>
      <c r="L734" s="592"/>
      <c r="M734" s="632"/>
      <c r="N734" s="592"/>
      <c r="O734" s="632"/>
      <c r="P734" s="142"/>
      <c r="Q734" s="142"/>
      <c r="R734" s="142"/>
      <c r="S734" s="142"/>
      <c r="T734" s="142"/>
      <c r="U734" s="142"/>
      <c r="V734" s="142"/>
      <c r="W734" s="142"/>
    </row>
    <row r="735" spans="1:23" ht="14.65" hidden="1">
      <c r="A735" s="173"/>
      <c r="B735" s="172" t="str">
        <f>B734&amp;"KW"</f>
        <v>KW</v>
      </c>
      <c r="C735" s="169" t="s">
        <v>384</v>
      </c>
      <c r="D735" s="170"/>
      <c r="E735" s="170"/>
      <c r="F735" s="592"/>
      <c r="G735" s="632"/>
      <c r="H735" s="592"/>
      <c r="I735" s="632"/>
      <c r="J735" s="592"/>
      <c r="K735" s="632"/>
      <c r="L735" s="592"/>
      <c r="M735" s="632"/>
      <c r="N735" s="592"/>
      <c r="O735" s="632"/>
      <c r="P735" s="142"/>
      <c r="Q735" s="142"/>
      <c r="R735" s="142"/>
      <c r="S735" s="142"/>
      <c r="T735" s="142"/>
      <c r="U735" s="142"/>
      <c r="V735" s="142"/>
      <c r="W735" s="142"/>
    </row>
    <row r="736" spans="1:23" ht="14.65" hidden="1">
      <c r="A736" s="173" t="s">
        <v>664</v>
      </c>
      <c r="B736" s="168"/>
      <c r="C736" s="169" t="s">
        <v>328</v>
      </c>
      <c r="D736" s="170"/>
      <c r="E736" s="170"/>
      <c r="F736" s="592"/>
      <c r="G736" s="632"/>
      <c r="H736" s="592"/>
      <c r="I736" s="632"/>
      <c r="J736" s="592"/>
      <c r="K736" s="632"/>
      <c r="L736" s="592"/>
      <c r="M736" s="632"/>
      <c r="N736" s="592"/>
      <c r="O736" s="632"/>
      <c r="P736" s="142"/>
      <c r="Q736" s="142"/>
      <c r="R736" s="142"/>
      <c r="S736" s="142"/>
      <c r="T736" s="142"/>
      <c r="U736" s="142"/>
      <c r="V736" s="142"/>
      <c r="W736" s="142"/>
    </row>
    <row r="737" spans="1:23" ht="14.65" hidden="1">
      <c r="A737" s="173"/>
      <c r="B737" s="172" t="str">
        <f>B736&amp;"KW"</f>
        <v>KW</v>
      </c>
      <c r="C737" s="169" t="s">
        <v>384</v>
      </c>
      <c r="D737" s="170"/>
      <c r="E737" s="170"/>
      <c r="F737" s="592"/>
      <c r="G737" s="632"/>
      <c r="H737" s="592"/>
      <c r="I737" s="632"/>
      <c r="J737" s="592"/>
      <c r="K737" s="632"/>
      <c r="L737" s="592"/>
      <c r="M737" s="632"/>
      <c r="N737" s="592"/>
      <c r="O737" s="632"/>
      <c r="P737" s="142"/>
      <c r="Q737" s="142"/>
      <c r="R737" s="142"/>
      <c r="S737" s="142"/>
      <c r="T737" s="142"/>
      <c r="U737" s="142"/>
      <c r="V737" s="142"/>
      <c r="W737" s="142"/>
    </row>
    <row r="738" spans="1:23" ht="14.65" hidden="1">
      <c r="A738" s="173" t="s">
        <v>665</v>
      </c>
      <c r="B738" s="168"/>
      <c r="C738" s="169" t="s">
        <v>328</v>
      </c>
      <c r="D738" s="170"/>
      <c r="E738" s="170"/>
      <c r="F738" s="592"/>
      <c r="G738" s="632"/>
      <c r="H738" s="592"/>
      <c r="I738" s="632"/>
      <c r="J738" s="592"/>
      <c r="K738" s="632"/>
      <c r="L738" s="592"/>
      <c r="M738" s="632"/>
      <c r="N738" s="592"/>
      <c r="O738" s="632"/>
      <c r="P738" s="142"/>
      <c r="Q738" s="142"/>
      <c r="R738" s="142"/>
      <c r="S738" s="142"/>
      <c r="T738" s="142"/>
      <c r="U738" s="142"/>
      <c r="V738" s="142"/>
      <c r="W738" s="142"/>
    </row>
    <row r="739" spans="1:23" ht="14.65" hidden="1">
      <c r="A739" s="173"/>
      <c r="B739" s="172" t="str">
        <f>B738&amp;"KW"</f>
        <v>KW</v>
      </c>
      <c r="C739" s="169" t="s">
        <v>384</v>
      </c>
      <c r="D739" s="170"/>
      <c r="E739" s="170"/>
      <c r="F739" s="592"/>
      <c r="G739" s="632"/>
      <c r="H739" s="592"/>
      <c r="I739" s="632"/>
      <c r="J739" s="592"/>
      <c r="K739" s="632"/>
      <c r="L739" s="592"/>
      <c r="M739" s="632"/>
      <c r="N739" s="592"/>
      <c r="O739" s="632"/>
      <c r="P739" s="142"/>
      <c r="Q739" s="142"/>
      <c r="R739" s="142"/>
      <c r="S739" s="142"/>
      <c r="T739" s="142"/>
      <c r="U739" s="142"/>
      <c r="V739" s="142"/>
      <c r="W739" s="142"/>
    </row>
    <row r="740" spans="1:23" ht="14.65" hidden="1">
      <c r="A740" s="173" t="s">
        <v>666</v>
      </c>
      <c r="B740" s="168"/>
      <c r="C740" s="169" t="s">
        <v>328</v>
      </c>
      <c r="D740" s="170"/>
      <c r="E740" s="170"/>
      <c r="F740" s="592"/>
      <c r="G740" s="632"/>
      <c r="H740" s="592"/>
      <c r="I740" s="632"/>
      <c r="J740" s="592"/>
      <c r="K740" s="632"/>
      <c r="L740" s="592"/>
      <c r="M740" s="632"/>
      <c r="N740" s="592"/>
      <c r="O740" s="632"/>
      <c r="P740" s="142"/>
      <c r="Q740" s="142"/>
      <c r="R740" s="142"/>
      <c r="S740" s="142"/>
      <c r="T740" s="142"/>
      <c r="U740" s="142"/>
      <c r="V740" s="142"/>
      <c r="W740" s="142"/>
    </row>
    <row r="741" spans="1:23" ht="14.65" hidden="1">
      <c r="A741" s="173"/>
      <c r="B741" s="172" t="str">
        <f>B740&amp;"KW"</f>
        <v>KW</v>
      </c>
      <c r="C741" s="169" t="s">
        <v>384</v>
      </c>
      <c r="D741" s="170"/>
      <c r="E741" s="170"/>
      <c r="F741" s="592"/>
      <c r="G741" s="632"/>
      <c r="H741" s="592"/>
      <c r="I741" s="632"/>
      <c r="J741" s="592"/>
      <c r="K741" s="632"/>
      <c r="L741" s="592"/>
      <c r="M741" s="632"/>
      <c r="N741" s="592"/>
      <c r="O741" s="632"/>
      <c r="P741" s="142"/>
      <c r="Q741" s="142"/>
      <c r="R741" s="142"/>
      <c r="S741" s="142"/>
      <c r="T741" s="142"/>
      <c r="U741" s="142"/>
      <c r="V741" s="142"/>
      <c r="W741" s="142"/>
    </row>
    <row r="742" spans="1:23" ht="14.65" hidden="1">
      <c r="A742" s="173" t="s">
        <v>667</v>
      </c>
      <c r="B742" s="168"/>
      <c r="C742" s="169" t="s">
        <v>328</v>
      </c>
      <c r="D742" s="170"/>
      <c r="E742" s="170"/>
      <c r="F742" s="592"/>
      <c r="G742" s="632"/>
      <c r="H742" s="592"/>
      <c r="I742" s="632"/>
      <c r="J742" s="592"/>
      <c r="K742" s="632"/>
      <c r="L742" s="592"/>
      <c r="M742" s="632"/>
      <c r="N742" s="592"/>
      <c r="O742" s="632"/>
      <c r="P742" s="142"/>
      <c r="Q742" s="142"/>
      <c r="R742" s="142"/>
      <c r="S742" s="142"/>
      <c r="T742" s="142"/>
      <c r="U742" s="142"/>
      <c r="V742" s="142"/>
      <c r="W742" s="142"/>
    </row>
    <row r="743" spans="1:23" ht="14.65" hidden="1">
      <c r="A743" s="173"/>
      <c r="B743" s="172" t="str">
        <f>B742&amp;"KW"</f>
        <v>KW</v>
      </c>
      <c r="C743" s="169" t="s">
        <v>384</v>
      </c>
      <c r="D743" s="170"/>
      <c r="E743" s="170"/>
      <c r="F743" s="592"/>
      <c r="G743" s="632"/>
      <c r="H743" s="592"/>
      <c r="I743" s="632"/>
      <c r="J743" s="592"/>
      <c r="K743" s="632"/>
      <c r="L743" s="592"/>
      <c r="M743" s="632"/>
      <c r="N743" s="592"/>
      <c r="O743" s="632"/>
      <c r="P743" s="142"/>
      <c r="Q743" s="142"/>
      <c r="R743" s="142"/>
      <c r="S743" s="142"/>
      <c r="T743" s="142"/>
      <c r="U743" s="142"/>
      <c r="V743" s="142"/>
      <c r="W743" s="142"/>
    </row>
    <row r="744" spans="1:23" ht="14.65" hidden="1">
      <c r="A744" s="173" t="s">
        <v>668</v>
      </c>
      <c r="B744" s="168"/>
      <c r="C744" s="169" t="s">
        <v>328</v>
      </c>
      <c r="D744" s="170"/>
      <c r="E744" s="170"/>
      <c r="F744" s="592"/>
      <c r="G744" s="632"/>
      <c r="H744" s="592"/>
      <c r="I744" s="632"/>
      <c r="J744" s="592"/>
      <c r="K744" s="632"/>
      <c r="L744" s="592"/>
      <c r="M744" s="632"/>
      <c r="N744" s="592"/>
      <c r="O744" s="632"/>
      <c r="P744" s="142"/>
      <c r="Q744" s="142"/>
      <c r="R744" s="142"/>
      <c r="S744" s="142"/>
      <c r="T744" s="142"/>
      <c r="U744" s="142"/>
      <c r="V744" s="142"/>
      <c r="W744" s="142"/>
    </row>
    <row r="745" spans="1:23" ht="14.65" hidden="1">
      <c r="A745" s="173"/>
      <c r="B745" s="172" t="str">
        <f>B744&amp;"KW"</f>
        <v>KW</v>
      </c>
      <c r="C745" s="169" t="s">
        <v>384</v>
      </c>
      <c r="D745" s="170"/>
      <c r="E745" s="170"/>
      <c r="F745" s="592"/>
      <c r="G745" s="632"/>
      <c r="H745" s="592"/>
      <c r="I745" s="632"/>
      <c r="J745" s="592"/>
      <c r="K745" s="632"/>
      <c r="L745" s="592"/>
      <c r="M745" s="632"/>
      <c r="N745" s="592"/>
      <c r="O745" s="632"/>
      <c r="P745" s="142"/>
      <c r="Q745" s="142"/>
      <c r="R745" s="142"/>
      <c r="S745" s="142"/>
      <c r="T745" s="142"/>
      <c r="U745" s="142"/>
      <c r="V745" s="142"/>
      <c r="W745" s="142"/>
    </row>
    <row r="746" spans="1:23" ht="14.65" hidden="1">
      <c r="A746" s="173" t="s">
        <v>669</v>
      </c>
      <c r="B746" s="168"/>
      <c r="C746" s="169" t="s">
        <v>328</v>
      </c>
      <c r="D746" s="170"/>
      <c r="E746" s="170"/>
      <c r="F746" s="592"/>
      <c r="G746" s="632"/>
      <c r="H746" s="592"/>
      <c r="I746" s="632"/>
      <c r="J746" s="592"/>
      <c r="K746" s="632"/>
      <c r="L746" s="592"/>
      <c r="M746" s="632"/>
      <c r="N746" s="592"/>
      <c r="O746" s="632"/>
      <c r="P746" s="142"/>
      <c r="Q746" s="142"/>
      <c r="R746" s="142"/>
      <c r="S746" s="142"/>
      <c r="T746" s="142"/>
      <c r="U746" s="142"/>
      <c r="V746" s="142"/>
      <c r="W746" s="142"/>
    </row>
    <row r="747" spans="1:23" ht="14.65" hidden="1">
      <c r="A747" s="173"/>
      <c r="B747" s="172" t="str">
        <f>B746&amp;"KW"</f>
        <v>KW</v>
      </c>
      <c r="C747" s="169" t="s">
        <v>384</v>
      </c>
      <c r="D747" s="170"/>
      <c r="E747" s="170"/>
      <c r="F747" s="592"/>
      <c r="G747" s="632"/>
      <c r="H747" s="592"/>
      <c r="I747" s="632"/>
      <c r="J747" s="592"/>
      <c r="K747" s="632"/>
      <c r="L747" s="592"/>
      <c r="M747" s="632"/>
      <c r="N747" s="592"/>
      <c r="O747" s="632"/>
      <c r="P747" s="142"/>
      <c r="Q747" s="142"/>
      <c r="R747" s="142"/>
      <c r="S747" s="142"/>
      <c r="T747" s="142"/>
      <c r="U747" s="142"/>
      <c r="V747" s="142"/>
      <c r="W747" s="142"/>
    </row>
    <row r="748" spans="1:23" ht="14.65" hidden="1">
      <c r="A748" s="173" t="s">
        <v>670</v>
      </c>
      <c r="B748" s="168"/>
      <c r="C748" s="169" t="s">
        <v>328</v>
      </c>
      <c r="D748" s="170"/>
      <c r="E748" s="170"/>
      <c r="F748" s="592"/>
      <c r="G748" s="632"/>
      <c r="H748" s="592"/>
      <c r="I748" s="632"/>
      <c r="J748" s="592"/>
      <c r="K748" s="632"/>
      <c r="L748" s="592"/>
      <c r="M748" s="632"/>
      <c r="N748" s="592"/>
      <c r="O748" s="632"/>
      <c r="P748" s="142"/>
      <c r="Q748" s="142"/>
      <c r="R748" s="142"/>
      <c r="S748" s="142"/>
      <c r="T748" s="142"/>
      <c r="U748" s="142"/>
      <c r="V748" s="142"/>
      <c r="W748" s="142"/>
    </row>
    <row r="749" spans="1:23" ht="14.65" hidden="1">
      <c r="A749" s="173"/>
      <c r="B749" s="172" t="str">
        <f>B748&amp;"KW"</f>
        <v>KW</v>
      </c>
      <c r="C749" s="169" t="s">
        <v>384</v>
      </c>
      <c r="D749" s="170"/>
      <c r="E749" s="170"/>
      <c r="F749" s="592"/>
      <c r="G749" s="632"/>
      <c r="H749" s="592"/>
      <c r="I749" s="632"/>
      <c r="J749" s="592"/>
      <c r="K749" s="632"/>
      <c r="L749" s="592"/>
      <c r="M749" s="632"/>
      <c r="N749" s="592"/>
      <c r="O749" s="632"/>
      <c r="P749" s="142"/>
      <c r="Q749" s="142"/>
      <c r="R749" s="142"/>
      <c r="S749" s="142"/>
      <c r="T749" s="142"/>
      <c r="U749" s="142"/>
      <c r="V749" s="142"/>
      <c r="W749" s="142"/>
    </row>
    <row r="750" spans="1:23" ht="14.65" hidden="1">
      <c r="A750" s="173" t="s">
        <v>671</v>
      </c>
      <c r="B750" s="168"/>
      <c r="C750" s="169" t="s">
        <v>328</v>
      </c>
      <c r="D750" s="170"/>
      <c r="E750" s="170"/>
      <c r="F750" s="592"/>
      <c r="G750" s="632"/>
      <c r="H750" s="592"/>
      <c r="I750" s="632"/>
      <c r="J750" s="592"/>
      <c r="K750" s="632"/>
      <c r="L750" s="592"/>
      <c r="M750" s="632"/>
      <c r="N750" s="592"/>
      <c r="O750" s="632"/>
      <c r="P750" s="142"/>
      <c r="Q750" s="142"/>
      <c r="R750" s="142"/>
      <c r="S750" s="142"/>
      <c r="T750" s="142"/>
      <c r="U750" s="142"/>
      <c r="V750" s="142"/>
      <c r="W750" s="142"/>
    </row>
    <row r="751" spans="1:23" ht="14.65" hidden="1">
      <c r="A751" s="173"/>
      <c r="B751" s="172" t="str">
        <f>B750&amp;"KW"</f>
        <v>KW</v>
      </c>
      <c r="C751" s="169" t="s">
        <v>384</v>
      </c>
      <c r="D751" s="170"/>
      <c r="E751" s="170"/>
      <c r="F751" s="592"/>
      <c r="G751" s="632"/>
      <c r="H751" s="592"/>
      <c r="I751" s="632"/>
      <c r="J751" s="592"/>
      <c r="K751" s="632"/>
      <c r="L751" s="592"/>
      <c r="M751" s="632"/>
      <c r="N751" s="592"/>
      <c r="O751" s="632"/>
      <c r="P751" s="142"/>
      <c r="Q751" s="142"/>
      <c r="R751" s="142"/>
      <c r="S751" s="142"/>
      <c r="T751" s="142"/>
      <c r="U751" s="142"/>
      <c r="V751" s="142"/>
      <c r="W751" s="142"/>
    </row>
    <row r="752" spans="1:23" ht="14.65" hidden="1">
      <c r="A752" s="173" t="s">
        <v>672</v>
      </c>
      <c r="B752" s="168"/>
      <c r="C752" s="169" t="s">
        <v>328</v>
      </c>
      <c r="D752" s="170"/>
      <c r="E752" s="170"/>
      <c r="F752" s="592"/>
      <c r="G752" s="632"/>
      <c r="H752" s="592"/>
      <c r="I752" s="632"/>
      <c r="J752" s="592"/>
      <c r="K752" s="632"/>
      <c r="L752" s="592"/>
      <c r="M752" s="632"/>
      <c r="N752" s="592"/>
      <c r="O752" s="632"/>
      <c r="P752" s="142"/>
      <c r="Q752" s="142"/>
      <c r="R752" s="142"/>
      <c r="S752" s="142"/>
      <c r="T752" s="142"/>
      <c r="U752" s="142"/>
      <c r="V752" s="142"/>
      <c r="W752" s="142"/>
    </row>
    <row r="753" spans="1:23" ht="14.65" hidden="1">
      <c r="A753" s="173"/>
      <c r="B753" s="172" t="str">
        <f>B752&amp;"KW"</f>
        <v>KW</v>
      </c>
      <c r="C753" s="169" t="s">
        <v>384</v>
      </c>
      <c r="D753" s="170"/>
      <c r="E753" s="170"/>
      <c r="F753" s="592"/>
      <c r="G753" s="632"/>
      <c r="H753" s="592"/>
      <c r="I753" s="632"/>
      <c r="J753" s="592"/>
      <c r="K753" s="632"/>
      <c r="L753" s="592"/>
      <c r="M753" s="632"/>
      <c r="N753" s="592"/>
      <c r="O753" s="632"/>
      <c r="P753" s="142"/>
      <c r="Q753" s="142"/>
      <c r="R753" s="142"/>
      <c r="S753" s="142"/>
      <c r="T753" s="142"/>
      <c r="U753" s="142"/>
      <c r="V753" s="142"/>
      <c r="W753" s="142"/>
    </row>
    <row r="754" spans="1:23" ht="14.65" hidden="1">
      <c r="A754" s="173" t="s">
        <v>673</v>
      </c>
      <c r="B754" s="168"/>
      <c r="C754" s="169" t="s">
        <v>328</v>
      </c>
      <c r="D754" s="170"/>
      <c r="E754" s="170"/>
      <c r="F754" s="592"/>
      <c r="G754" s="632"/>
      <c r="H754" s="592"/>
      <c r="I754" s="632"/>
      <c r="J754" s="592"/>
      <c r="K754" s="632"/>
      <c r="L754" s="592"/>
      <c r="M754" s="632"/>
      <c r="N754" s="592"/>
      <c r="O754" s="632"/>
      <c r="P754" s="142"/>
      <c r="Q754" s="142"/>
      <c r="R754" s="142"/>
      <c r="S754" s="142"/>
      <c r="T754" s="142"/>
      <c r="U754" s="142"/>
      <c r="V754" s="142"/>
      <c r="W754" s="142"/>
    </row>
    <row r="755" spans="1:23" ht="14.65" hidden="1">
      <c r="A755" s="173"/>
      <c r="B755" s="172" t="str">
        <f>B754&amp;"KW"</f>
        <v>KW</v>
      </c>
      <c r="C755" s="169" t="s">
        <v>384</v>
      </c>
      <c r="D755" s="170"/>
      <c r="E755" s="170"/>
      <c r="F755" s="592"/>
      <c r="G755" s="632"/>
      <c r="H755" s="592"/>
      <c r="I755" s="632"/>
      <c r="J755" s="592"/>
      <c r="K755" s="632"/>
      <c r="L755" s="592"/>
      <c r="M755" s="632"/>
      <c r="N755" s="592"/>
      <c r="O755" s="632"/>
      <c r="P755" s="142"/>
      <c r="Q755" s="142"/>
      <c r="R755" s="142"/>
      <c r="S755" s="142"/>
      <c r="T755" s="142"/>
      <c r="U755" s="142"/>
      <c r="V755" s="142"/>
      <c r="W755" s="142"/>
    </row>
    <row r="756" spans="1:23" ht="14.65" hidden="1">
      <c r="A756" s="173" t="s">
        <v>674</v>
      </c>
      <c r="B756" s="168"/>
      <c r="C756" s="169" t="s">
        <v>328</v>
      </c>
      <c r="D756" s="170"/>
      <c r="E756" s="170"/>
      <c r="F756" s="592"/>
      <c r="G756" s="632"/>
      <c r="H756" s="592"/>
      <c r="I756" s="632"/>
      <c r="J756" s="592"/>
      <c r="K756" s="632"/>
      <c r="L756" s="592"/>
      <c r="M756" s="632"/>
      <c r="N756" s="592"/>
      <c r="O756" s="632"/>
      <c r="P756" s="142"/>
      <c r="Q756" s="142"/>
      <c r="R756" s="142"/>
      <c r="S756" s="142"/>
      <c r="T756" s="142"/>
      <c r="U756" s="142"/>
      <c r="V756" s="142"/>
      <c r="W756" s="142"/>
    </row>
    <row r="757" spans="1:23" ht="14.65" hidden="1">
      <c r="A757" s="173"/>
      <c r="B757" s="172" t="str">
        <f>B756&amp;"KW"</f>
        <v>KW</v>
      </c>
      <c r="C757" s="169" t="s">
        <v>384</v>
      </c>
      <c r="D757" s="170"/>
      <c r="E757" s="170"/>
      <c r="F757" s="592"/>
      <c r="G757" s="632"/>
      <c r="H757" s="592"/>
      <c r="I757" s="632"/>
      <c r="J757" s="592"/>
      <c r="K757" s="632"/>
      <c r="L757" s="592"/>
      <c r="M757" s="632"/>
      <c r="N757" s="592"/>
      <c r="O757" s="632"/>
      <c r="P757" s="142"/>
      <c r="Q757" s="142"/>
      <c r="R757" s="142"/>
      <c r="S757" s="142"/>
      <c r="T757" s="142"/>
      <c r="U757" s="142"/>
      <c r="V757" s="142"/>
      <c r="W757" s="142"/>
    </row>
    <row r="758" spans="1:23" ht="14.65" hidden="1">
      <c r="A758" s="173" t="s">
        <v>675</v>
      </c>
      <c r="B758" s="168"/>
      <c r="C758" s="169" t="s">
        <v>328</v>
      </c>
      <c r="D758" s="170"/>
      <c r="E758" s="170"/>
      <c r="F758" s="592"/>
      <c r="G758" s="632"/>
      <c r="H758" s="592"/>
      <c r="I758" s="632"/>
      <c r="J758" s="592"/>
      <c r="K758" s="632"/>
      <c r="L758" s="592"/>
      <c r="M758" s="632"/>
      <c r="N758" s="592"/>
      <c r="O758" s="632"/>
      <c r="P758" s="142"/>
      <c r="Q758" s="142"/>
      <c r="R758" s="142"/>
      <c r="S758" s="142"/>
      <c r="T758" s="142"/>
      <c r="U758" s="142"/>
      <c r="V758" s="142"/>
      <c r="W758" s="142"/>
    </row>
    <row r="759" spans="1:23" ht="14.65" hidden="1">
      <c r="A759" s="173"/>
      <c r="B759" s="172" t="str">
        <f>B758&amp;"KW"</f>
        <v>KW</v>
      </c>
      <c r="C759" s="169" t="s">
        <v>384</v>
      </c>
      <c r="D759" s="170"/>
      <c r="E759" s="170"/>
      <c r="F759" s="592"/>
      <c r="G759" s="632"/>
      <c r="H759" s="592"/>
      <c r="I759" s="632"/>
      <c r="J759" s="592"/>
      <c r="K759" s="632"/>
      <c r="L759" s="592"/>
      <c r="M759" s="632"/>
      <c r="N759" s="592"/>
      <c r="O759" s="632"/>
      <c r="P759" s="142"/>
      <c r="Q759" s="142"/>
      <c r="R759" s="142"/>
      <c r="S759" s="142"/>
      <c r="T759" s="142"/>
      <c r="U759" s="142"/>
      <c r="V759" s="142"/>
      <c r="W759" s="142"/>
    </row>
    <row r="760" spans="1:23" ht="14.65" hidden="1">
      <c r="A760" s="173" t="s">
        <v>676</v>
      </c>
      <c r="B760" s="168"/>
      <c r="C760" s="169" t="s">
        <v>328</v>
      </c>
      <c r="D760" s="170"/>
      <c r="E760" s="170"/>
      <c r="F760" s="592"/>
      <c r="G760" s="632"/>
      <c r="H760" s="592"/>
      <c r="I760" s="632"/>
      <c r="J760" s="592"/>
      <c r="K760" s="632"/>
      <c r="L760" s="592"/>
      <c r="M760" s="632"/>
      <c r="N760" s="592"/>
      <c r="O760" s="632"/>
      <c r="P760" s="142"/>
      <c r="Q760" s="142"/>
      <c r="R760" s="142"/>
      <c r="S760" s="142"/>
      <c r="T760" s="142"/>
      <c r="U760" s="142"/>
      <c r="V760" s="142"/>
      <c r="W760" s="142"/>
    </row>
    <row r="761" spans="1:23" ht="14.65" hidden="1">
      <c r="A761" s="173"/>
      <c r="B761" s="172" t="str">
        <f>B760&amp;"KW"</f>
        <v>KW</v>
      </c>
      <c r="C761" s="169" t="s">
        <v>384</v>
      </c>
      <c r="D761" s="170"/>
      <c r="E761" s="170"/>
      <c r="F761" s="592"/>
      <c r="G761" s="632"/>
      <c r="H761" s="592"/>
      <c r="I761" s="632"/>
      <c r="J761" s="592"/>
      <c r="K761" s="632"/>
      <c r="L761" s="592"/>
      <c r="M761" s="632"/>
      <c r="N761" s="592"/>
      <c r="O761" s="632"/>
      <c r="P761" s="142"/>
      <c r="Q761" s="142"/>
      <c r="R761" s="142"/>
      <c r="S761" s="142"/>
      <c r="T761" s="142"/>
      <c r="U761" s="142"/>
      <c r="V761" s="142"/>
      <c r="W761" s="142"/>
    </row>
    <row r="762" spans="1:23" ht="14.65" hidden="1">
      <c r="A762" s="173" t="s">
        <v>677</v>
      </c>
      <c r="B762" s="168"/>
      <c r="C762" s="169" t="s">
        <v>328</v>
      </c>
      <c r="D762" s="170"/>
      <c r="E762" s="170"/>
      <c r="F762" s="592"/>
      <c r="G762" s="632"/>
      <c r="H762" s="592"/>
      <c r="I762" s="632"/>
      <c r="J762" s="592"/>
      <c r="K762" s="632"/>
      <c r="L762" s="592"/>
      <c r="M762" s="632"/>
      <c r="N762" s="592"/>
      <c r="O762" s="632"/>
      <c r="P762" s="142"/>
      <c r="Q762" s="142"/>
      <c r="R762" s="142"/>
      <c r="S762" s="142"/>
      <c r="T762" s="142"/>
      <c r="U762" s="142"/>
      <c r="V762" s="142"/>
      <c r="W762" s="142"/>
    </row>
    <row r="763" spans="1:23" ht="14.65" hidden="1">
      <c r="A763" s="173"/>
      <c r="B763" s="172" t="str">
        <f>B762&amp;"KW"</f>
        <v>KW</v>
      </c>
      <c r="C763" s="169" t="s">
        <v>384</v>
      </c>
      <c r="D763" s="170"/>
      <c r="E763" s="170"/>
      <c r="F763" s="592"/>
      <c r="G763" s="632"/>
      <c r="H763" s="592"/>
      <c r="I763" s="632"/>
      <c r="J763" s="592"/>
      <c r="K763" s="632"/>
      <c r="L763" s="592"/>
      <c r="M763" s="632"/>
      <c r="N763" s="592"/>
      <c r="O763" s="632"/>
      <c r="P763" s="142"/>
      <c r="Q763" s="142"/>
      <c r="R763" s="142"/>
      <c r="S763" s="142"/>
      <c r="T763" s="142"/>
      <c r="U763" s="142"/>
      <c r="V763" s="142"/>
      <c r="W763" s="142"/>
    </row>
    <row r="764" spans="1:23" ht="14.65" hidden="1">
      <c r="A764" s="173" t="s">
        <v>678</v>
      </c>
      <c r="B764" s="168"/>
      <c r="C764" s="169" t="s">
        <v>328</v>
      </c>
      <c r="D764" s="170"/>
      <c r="E764" s="170"/>
      <c r="F764" s="592"/>
      <c r="G764" s="632"/>
      <c r="H764" s="592"/>
      <c r="I764" s="632"/>
      <c r="J764" s="592"/>
      <c r="K764" s="632"/>
      <c r="L764" s="592"/>
      <c r="M764" s="632"/>
      <c r="N764" s="592"/>
      <c r="O764" s="632"/>
      <c r="P764" s="142"/>
      <c r="Q764" s="142"/>
      <c r="R764" s="142"/>
      <c r="S764" s="142"/>
      <c r="T764" s="142"/>
      <c r="U764" s="142"/>
      <c r="V764" s="142"/>
      <c r="W764" s="142"/>
    </row>
    <row r="765" spans="1:23" ht="14.65" hidden="1">
      <c r="A765" s="173"/>
      <c r="B765" s="172" t="str">
        <f>B764&amp;"KW"</f>
        <v>KW</v>
      </c>
      <c r="C765" s="169" t="s">
        <v>384</v>
      </c>
      <c r="D765" s="170"/>
      <c r="E765" s="170"/>
      <c r="F765" s="592"/>
      <c r="G765" s="632"/>
      <c r="H765" s="592"/>
      <c r="I765" s="632"/>
      <c r="J765" s="592"/>
      <c r="K765" s="632"/>
      <c r="L765" s="592"/>
      <c r="M765" s="632"/>
      <c r="N765" s="592"/>
      <c r="O765" s="632"/>
      <c r="P765" s="142"/>
      <c r="Q765" s="142"/>
      <c r="R765" s="142"/>
      <c r="S765" s="142"/>
      <c r="T765" s="142"/>
      <c r="U765" s="142"/>
      <c r="V765" s="142"/>
      <c r="W765" s="142"/>
    </row>
    <row r="766" spans="1:23" ht="14.65" hidden="1">
      <c r="A766" s="173" t="s">
        <v>679</v>
      </c>
      <c r="B766" s="168"/>
      <c r="C766" s="169" t="s">
        <v>328</v>
      </c>
      <c r="D766" s="170"/>
      <c r="E766" s="170"/>
      <c r="F766" s="592"/>
      <c r="G766" s="632"/>
      <c r="H766" s="592"/>
      <c r="I766" s="632"/>
      <c r="J766" s="592"/>
      <c r="K766" s="632"/>
      <c r="L766" s="592"/>
      <c r="M766" s="632"/>
      <c r="N766" s="592"/>
      <c r="O766" s="632"/>
      <c r="P766" s="142"/>
      <c r="Q766" s="142"/>
      <c r="R766" s="142"/>
      <c r="S766" s="142"/>
      <c r="T766" s="142"/>
      <c r="U766" s="142"/>
      <c r="V766" s="142"/>
      <c r="W766" s="142"/>
    </row>
    <row r="767" spans="1:23" ht="14.65" hidden="1">
      <c r="A767" s="173"/>
      <c r="B767" s="172" t="str">
        <f>B766&amp;"KW"</f>
        <v>KW</v>
      </c>
      <c r="C767" s="169" t="s">
        <v>384</v>
      </c>
      <c r="D767" s="170"/>
      <c r="E767" s="170"/>
      <c r="F767" s="592"/>
      <c r="G767" s="632"/>
      <c r="H767" s="592"/>
      <c r="I767" s="632"/>
      <c r="J767" s="592"/>
      <c r="K767" s="632"/>
      <c r="L767" s="592"/>
      <c r="M767" s="632"/>
      <c r="N767" s="592"/>
      <c r="O767" s="632"/>
      <c r="P767" s="142"/>
      <c r="Q767" s="142"/>
      <c r="R767" s="142"/>
      <c r="S767" s="142"/>
      <c r="T767" s="142"/>
      <c r="U767" s="142"/>
      <c r="V767" s="142"/>
      <c r="W767" s="142"/>
    </row>
    <row r="768" spans="1:23" ht="14.65" hidden="1">
      <c r="A768" s="173" t="s">
        <v>680</v>
      </c>
      <c r="B768" s="168"/>
      <c r="C768" s="169" t="s">
        <v>328</v>
      </c>
      <c r="D768" s="170"/>
      <c r="E768" s="170"/>
      <c r="F768" s="592"/>
      <c r="G768" s="632"/>
      <c r="H768" s="592"/>
      <c r="I768" s="632"/>
      <c r="J768" s="592"/>
      <c r="K768" s="632"/>
      <c r="L768" s="592"/>
      <c r="M768" s="632"/>
      <c r="N768" s="592"/>
      <c r="O768" s="632"/>
      <c r="P768" s="142"/>
      <c r="Q768" s="142"/>
      <c r="R768" s="142"/>
      <c r="S768" s="142"/>
      <c r="T768" s="142"/>
      <c r="U768" s="142"/>
      <c r="V768" s="142"/>
      <c r="W768" s="142"/>
    </row>
    <row r="769" spans="1:23" ht="14.65" hidden="1">
      <c r="A769" s="173"/>
      <c r="B769" s="172" t="str">
        <f>B768&amp;"KW"</f>
        <v>KW</v>
      </c>
      <c r="C769" s="169" t="s">
        <v>384</v>
      </c>
      <c r="D769" s="170"/>
      <c r="E769" s="170"/>
      <c r="F769" s="592"/>
      <c r="G769" s="632"/>
      <c r="H769" s="592"/>
      <c r="I769" s="632"/>
      <c r="J769" s="592"/>
      <c r="K769" s="632"/>
      <c r="L769" s="592"/>
      <c r="M769" s="632"/>
      <c r="N769" s="592"/>
      <c r="O769" s="632"/>
      <c r="P769" s="142"/>
      <c r="Q769" s="142"/>
      <c r="R769" s="142"/>
      <c r="S769" s="142"/>
      <c r="T769" s="142"/>
      <c r="U769" s="142"/>
      <c r="V769" s="142"/>
      <c r="W769" s="142"/>
    </row>
    <row r="770" spans="1:23" ht="14.65" hidden="1">
      <c r="A770" s="173" t="s">
        <v>681</v>
      </c>
      <c r="B770" s="168"/>
      <c r="C770" s="169" t="s">
        <v>328</v>
      </c>
      <c r="D770" s="170"/>
      <c r="E770" s="170"/>
      <c r="F770" s="592"/>
      <c r="G770" s="632"/>
      <c r="H770" s="592"/>
      <c r="I770" s="632"/>
      <c r="J770" s="592"/>
      <c r="K770" s="632"/>
      <c r="L770" s="592"/>
      <c r="M770" s="632"/>
      <c r="N770" s="592"/>
      <c r="O770" s="632"/>
      <c r="P770" s="142"/>
      <c r="Q770" s="142"/>
      <c r="R770" s="142"/>
      <c r="S770" s="142"/>
      <c r="T770" s="142"/>
      <c r="U770" s="142"/>
      <c r="V770" s="142"/>
      <c r="W770" s="142"/>
    </row>
    <row r="771" spans="1:23" ht="14.65" hidden="1">
      <c r="A771" s="173"/>
      <c r="B771" s="172" t="str">
        <f>B770&amp;"KW"</f>
        <v>KW</v>
      </c>
      <c r="C771" s="169" t="s">
        <v>384</v>
      </c>
      <c r="D771" s="170"/>
      <c r="E771" s="170"/>
      <c r="F771" s="592"/>
      <c r="G771" s="632"/>
      <c r="H771" s="592"/>
      <c r="I771" s="632"/>
      <c r="J771" s="592"/>
      <c r="K771" s="632"/>
      <c r="L771" s="592"/>
      <c r="M771" s="632"/>
      <c r="N771" s="592"/>
      <c r="O771" s="632"/>
      <c r="P771" s="142"/>
      <c r="Q771" s="142"/>
      <c r="R771" s="142"/>
      <c r="S771" s="142"/>
      <c r="T771" s="142"/>
      <c r="U771" s="142"/>
      <c r="V771" s="142"/>
      <c r="W771" s="142"/>
    </row>
    <row r="772" spans="1:23" ht="14.65" hidden="1">
      <c r="A772" s="173" t="s">
        <v>682</v>
      </c>
      <c r="B772" s="168"/>
      <c r="C772" s="169" t="s">
        <v>328</v>
      </c>
      <c r="D772" s="170"/>
      <c r="E772" s="170"/>
      <c r="F772" s="592"/>
      <c r="G772" s="632"/>
      <c r="H772" s="592"/>
      <c r="I772" s="632"/>
      <c r="J772" s="592"/>
      <c r="K772" s="632"/>
      <c r="L772" s="592"/>
      <c r="M772" s="632"/>
      <c r="N772" s="592"/>
      <c r="O772" s="632"/>
      <c r="P772" s="142"/>
      <c r="Q772" s="142"/>
      <c r="R772" s="142"/>
      <c r="S772" s="142"/>
      <c r="T772" s="142"/>
      <c r="U772" s="142"/>
      <c r="V772" s="142"/>
      <c r="W772" s="142"/>
    </row>
    <row r="773" spans="1:23" ht="14.65" hidden="1">
      <c r="A773" s="173"/>
      <c r="B773" s="174" t="str">
        <f>B772&amp;"KW"</f>
        <v>KW</v>
      </c>
      <c r="C773" s="169" t="s">
        <v>384</v>
      </c>
      <c r="D773" s="170"/>
      <c r="E773" s="170"/>
      <c r="F773" s="592"/>
      <c r="G773" s="632"/>
      <c r="H773" s="592"/>
      <c r="I773" s="632"/>
      <c r="J773" s="592"/>
      <c r="K773" s="632"/>
      <c r="L773" s="592"/>
      <c r="M773" s="632"/>
      <c r="N773" s="592"/>
      <c r="O773" s="632"/>
      <c r="P773" s="142"/>
      <c r="Q773" s="142"/>
      <c r="R773" s="142"/>
      <c r="S773" s="142"/>
      <c r="T773" s="142"/>
      <c r="U773" s="142"/>
      <c r="V773" s="142"/>
      <c r="W773" s="142"/>
    </row>
    <row r="774" spans="1:23" ht="14.65" hidden="1">
      <c r="A774" s="173" t="s">
        <v>683</v>
      </c>
      <c r="B774" s="168"/>
      <c r="C774" s="169" t="s">
        <v>328</v>
      </c>
      <c r="D774" s="170"/>
      <c r="E774" s="170"/>
      <c r="F774" s="592"/>
      <c r="G774" s="632"/>
      <c r="H774" s="592"/>
      <c r="I774" s="632"/>
      <c r="J774" s="592"/>
      <c r="K774" s="632"/>
      <c r="L774" s="592"/>
      <c r="M774" s="632"/>
      <c r="N774" s="592"/>
      <c r="O774" s="632"/>
      <c r="P774" s="142"/>
      <c r="Q774" s="142"/>
      <c r="R774" s="142"/>
      <c r="S774" s="142"/>
      <c r="T774" s="142"/>
      <c r="U774" s="142"/>
      <c r="V774" s="142"/>
      <c r="W774" s="142"/>
    </row>
    <row r="775" spans="1:23" ht="14.65" hidden="1">
      <c r="A775" s="173"/>
      <c r="B775" s="174" t="str">
        <f>B774&amp;"KW"</f>
        <v>KW</v>
      </c>
      <c r="C775" s="169" t="s">
        <v>384</v>
      </c>
      <c r="D775" s="170"/>
      <c r="E775" s="170"/>
      <c r="F775" s="592"/>
      <c r="G775" s="632"/>
      <c r="H775" s="592"/>
      <c r="I775" s="632"/>
      <c r="J775" s="592"/>
      <c r="K775" s="632"/>
      <c r="L775" s="592"/>
      <c r="M775" s="632"/>
      <c r="N775" s="592"/>
      <c r="O775" s="632"/>
      <c r="P775" s="142"/>
      <c r="Q775" s="142"/>
      <c r="R775" s="142"/>
      <c r="S775" s="142"/>
      <c r="T775" s="142"/>
      <c r="U775" s="142"/>
      <c r="V775" s="142"/>
      <c r="W775" s="142"/>
    </row>
    <row r="776" spans="1:23" ht="14.65" hidden="1">
      <c r="A776" s="173" t="s">
        <v>684</v>
      </c>
      <c r="B776" s="168"/>
      <c r="C776" s="169" t="s">
        <v>328</v>
      </c>
      <c r="D776" s="170"/>
      <c r="E776" s="170"/>
      <c r="F776" s="592"/>
      <c r="G776" s="632"/>
      <c r="H776" s="592"/>
      <c r="I776" s="632"/>
      <c r="J776" s="592"/>
      <c r="K776" s="632"/>
      <c r="L776" s="592"/>
      <c r="M776" s="632"/>
      <c r="N776" s="592"/>
      <c r="O776" s="632"/>
      <c r="P776" s="142"/>
      <c r="Q776" s="142"/>
      <c r="R776" s="142"/>
      <c r="S776" s="142"/>
      <c r="T776" s="142"/>
      <c r="U776" s="142"/>
      <c r="V776" s="142"/>
      <c r="W776" s="142"/>
    </row>
    <row r="777" spans="1:23" ht="14.65" hidden="1">
      <c r="A777" s="173"/>
      <c r="B777" s="172" t="str">
        <f>B776&amp;"KW"</f>
        <v>KW</v>
      </c>
      <c r="C777" s="169" t="s">
        <v>384</v>
      </c>
      <c r="D777" s="170"/>
      <c r="E777" s="170"/>
      <c r="F777" s="592"/>
      <c r="G777" s="632"/>
      <c r="H777" s="592"/>
      <c r="I777" s="632"/>
      <c r="J777" s="592"/>
      <c r="K777" s="632"/>
      <c r="L777" s="592"/>
      <c r="M777" s="632"/>
      <c r="N777" s="592"/>
      <c r="O777" s="632"/>
      <c r="P777" s="142"/>
      <c r="Q777" s="142"/>
      <c r="R777" s="142"/>
      <c r="S777" s="142"/>
      <c r="T777" s="142"/>
      <c r="U777" s="142"/>
      <c r="V777" s="142"/>
      <c r="W777" s="142"/>
    </row>
    <row r="778" spans="1:23" ht="14.65" hidden="1">
      <c r="A778" s="173" t="s">
        <v>685</v>
      </c>
      <c r="B778" s="168"/>
      <c r="C778" s="169" t="s">
        <v>328</v>
      </c>
      <c r="D778" s="170"/>
      <c r="E778" s="170"/>
      <c r="F778" s="592"/>
      <c r="G778" s="632"/>
      <c r="H778" s="592"/>
      <c r="I778" s="632"/>
      <c r="J778" s="592"/>
      <c r="K778" s="632"/>
      <c r="L778" s="592"/>
      <c r="M778" s="632"/>
      <c r="N778" s="592"/>
      <c r="O778" s="632"/>
      <c r="P778" s="142"/>
      <c r="Q778" s="142"/>
      <c r="R778" s="142"/>
      <c r="S778" s="142"/>
      <c r="T778" s="142"/>
      <c r="U778" s="142"/>
      <c r="V778" s="142"/>
      <c r="W778" s="142"/>
    </row>
    <row r="779" spans="1:23" ht="14.65" hidden="1">
      <c r="A779" s="173"/>
      <c r="B779" s="172" t="str">
        <f>B778&amp;"KW"</f>
        <v>KW</v>
      </c>
      <c r="C779" s="169" t="s">
        <v>384</v>
      </c>
      <c r="D779" s="170"/>
      <c r="E779" s="170"/>
      <c r="F779" s="592"/>
      <c r="G779" s="632"/>
      <c r="H779" s="592"/>
      <c r="I779" s="632"/>
      <c r="J779" s="592"/>
      <c r="K779" s="632"/>
      <c r="L779" s="592"/>
      <c r="M779" s="632"/>
      <c r="N779" s="592"/>
      <c r="O779" s="632"/>
      <c r="P779" s="142"/>
      <c r="Q779" s="142"/>
      <c r="R779" s="142"/>
      <c r="S779" s="142"/>
      <c r="T779" s="142"/>
      <c r="U779" s="142"/>
      <c r="V779" s="142"/>
      <c r="W779" s="142"/>
    </row>
    <row r="780" spans="1:23" ht="14.65" hidden="1">
      <c r="A780" s="173" t="s">
        <v>686</v>
      </c>
      <c r="B780" s="168"/>
      <c r="C780" s="169" t="s">
        <v>328</v>
      </c>
      <c r="D780" s="170"/>
      <c r="E780" s="170"/>
      <c r="F780" s="592"/>
      <c r="G780" s="632"/>
      <c r="H780" s="592"/>
      <c r="I780" s="632"/>
      <c r="J780" s="592"/>
      <c r="K780" s="632"/>
      <c r="L780" s="592"/>
      <c r="M780" s="632"/>
      <c r="N780" s="592"/>
      <c r="O780" s="632"/>
      <c r="P780" s="142"/>
      <c r="Q780" s="142"/>
      <c r="R780" s="142"/>
      <c r="S780" s="142"/>
      <c r="T780" s="142"/>
      <c r="U780" s="142"/>
      <c r="V780" s="142"/>
      <c r="W780" s="142"/>
    </row>
    <row r="781" spans="1:23" ht="14.65" hidden="1">
      <c r="A781" s="173"/>
      <c r="B781" s="172" t="str">
        <f>B780&amp;"KW"</f>
        <v>KW</v>
      </c>
      <c r="C781" s="169" t="s">
        <v>384</v>
      </c>
      <c r="D781" s="170"/>
      <c r="E781" s="170"/>
      <c r="F781" s="592"/>
      <c r="G781" s="632"/>
      <c r="H781" s="592"/>
      <c r="I781" s="632"/>
      <c r="J781" s="592"/>
      <c r="K781" s="632"/>
      <c r="L781" s="592"/>
      <c r="M781" s="632"/>
      <c r="N781" s="592"/>
      <c r="O781" s="632"/>
      <c r="P781" s="142"/>
      <c r="Q781" s="142"/>
      <c r="R781" s="142"/>
      <c r="S781" s="142"/>
      <c r="T781" s="142"/>
      <c r="U781" s="142"/>
      <c r="V781" s="142"/>
      <c r="W781" s="142"/>
    </row>
    <row r="782" spans="1:23" ht="14.65" hidden="1">
      <c r="A782" s="173" t="s">
        <v>687</v>
      </c>
      <c r="B782" s="168"/>
      <c r="C782" s="169" t="s">
        <v>328</v>
      </c>
      <c r="D782" s="170"/>
      <c r="E782" s="170"/>
      <c r="F782" s="592"/>
      <c r="G782" s="632"/>
      <c r="H782" s="592"/>
      <c r="I782" s="632"/>
      <c r="J782" s="592"/>
      <c r="K782" s="632"/>
      <c r="L782" s="592"/>
      <c r="M782" s="632"/>
      <c r="N782" s="592"/>
      <c r="O782" s="632"/>
      <c r="P782" s="142"/>
      <c r="Q782" s="142"/>
      <c r="R782" s="142"/>
      <c r="S782" s="142"/>
      <c r="T782" s="142"/>
      <c r="U782" s="142"/>
      <c r="V782" s="142"/>
      <c r="W782" s="142"/>
    </row>
    <row r="783" spans="1:23" ht="14.65" hidden="1">
      <c r="A783" s="173"/>
      <c r="B783" s="172" t="str">
        <f>B782&amp;"KW"</f>
        <v>KW</v>
      </c>
      <c r="C783" s="169" t="s">
        <v>384</v>
      </c>
      <c r="D783" s="170"/>
      <c r="E783" s="170"/>
      <c r="F783" s="592"/>
      <c r="G783" s="632"/>
      <c r="H783" s="592"/>
      <c r="I783" s="632"/>
      <c r="J783" s="592"/>
      <c r="K783" s="632"/>
      <c r="L783" s="592"/>
      <c r="M783" s="632"/>
      <c r="N783" s="592"/>
      <c r="O783" s="632"/>
      <c r="P783" s="142"/>
      <c r="Q783" s="142"/>
      <c r="R783" s="142"/>
      <c r="S783" s="142"/>
      <c r="T783" s="142"/>
      <c r="U783" s="142"/>
      <c r="V783" s="142"/>
      <c r="W783" s="142"/>
    </row>
    <row r="784" spans="1:23" ht="14.65" hidden="1">
      <c r="A784" s="173" t="s">
        <v>688</v>
      </c>
      <c r="B784" s="168"/>
      <c r="C784" s="169" t="s">
        <v>328</v>
      </c>
      <c r="D784" s="170"/>
      <c r="E784" s="170"/>
      <c r="F784" s="592"/>
      <c r="G784" s="632"/>
      <c r="H784" s="592"/>
      <c r="I784" s="632"/>
      <c r="J784" s="592"/>
      <c r="K784" s="632"/>
      <c r="L784" s="592"/>
      <c r="M784" s="632"/>
      <c r="N784" s="592"/>
      <c r="O784" s="632"/>
      <c r="P784" s="142"/>
      <c r="Q784" s="142"/>
      <c r="R784" s="142"/>
      <c r="S784" s="142"/>
      <c r="T784" s="142"/>
      <c r="U784" s="142"/>
      <c r="V784" s="142"/>
      <c r="W784" s="142"/>
    </row>
    <row r="785" spans="1:23" ht="14.65" hidden="1">
      <c r="A785" s="173"/>
      <c r="B785" s="172" t="str">
        <f>B784&amp;"KW"</f>
        <v>KW</v>
      </c>
      <c r="C785" s="169" t="s">
        <v>384</v>
      </c>
      <c r="D785" s="170"/>
      <c r="E785" s="170"/>
      <c r="F785" s="592"/>
      <c r="G785" s="632"/>
      <c r="H785" s="592"/>
      <c r="I785" s="632"/>
      <c r="J785" s="592"/>
      <c r="K785" s="632"/>
      <c r="L785" s="592"/>
      <c r="M785" s="632"/>
      <c r="N785" s="592"/>
      <c r="O785" s="632"/>
      <c r="P785" s="142"/>
      <c r="Q785" s="142"/>
      <c r="R785" s="142"/>
      <c r="S785" s="142"/>
      <c r="T785" s="142"/>
      <c r="U785" s="142"/>
      <c r="V785" s="142"/>
      <c r="W785" s="142"/>
    </row>
    <row r="786" spans="1:23" ht="14.65" hidden="1">
      <c r="A786" s="173" t="s">
        <v>689</v>
      </c>
      <c r="B786" s="168"/>
      <c r="C786" s="169" t="s">
        <v>328</v>
      </c>
      <c r="D786" s="170"/>
      <c r="E786" s="170"/>
      <c r="F786" s="592"/>
      <c r="G786" s="632"/>
      <c r="H786" s="592"/>
      <c r="I786" s="632"/>
      <c r="J786" s="592"/>
      <c r="K786" s="632"/>
      <c r="L786" s="592"/>
      <c r="M786" s="632"/>
      <c r="N786" s="592"/>
      <c r="O786" s="632"/>
      <c r="P786" s="142"/>
      <c r="Q786" s="142"/>
      <c r="R786" s="142"/>
      <c r="S786" s="142"/>
      <c r="T786" s="142"/>
      <c r="U786" s="142"/>
      <c r="V786" s="142"/>
      <c r="W786" s="142"/>
    </row>
    <row r="787" spans="1:23" ht="14.65" hidden="1">
      <c r="A787" s="173"/>
      <c r="B787" s="172" t="str">
        <f>B786&amp;"KW"</f>
        <v>KW</v>
      </c>
      <c r="C787" s="169" t="s">
        <v>384</v>
      </c>
      <c r="D787" s="170"/>
      <c r="E787" s="170"/>
      <c r="F787" s="592"/>
      <c r="G787" s="632"/>
      <c r="H787" s="592"/>
      <c r="I787" s="632"/>
      <c r="J787" s="592"/>
      <c r="K787" s="632"/>
      <c r="L787" s="592"/>
      <c r="M787" s="632"/>
      <c r="N787" s="592"/>
      <c r="O787" s="632"/>
      <c r="P787" s="142"/>
      <c r="Q787" s="142"/>
      <c r="R787" s="142"/>
      <c r="S787" s="142"/>
      <c r="T787" s="142"/>
      <c r="U787" s="142"/>
      <c r="V787" s="142"/>
      <c r="W787" s="142"/>
    </row>
    <row r="788" spans="1:23" ht="14.65" hidden="1">
      <c r="A788" s="173" t="s">
        <v>690</v>
      </c>
      <c r="B788" s="168"/>
      <c r="C788" s="169" t="s">
        <v>328</v>
      </c>
      <c r="D788" s="170"/>
      <c r="E788" s="170"/>
      <c r="F788" s="592"/>
      <c r="G788" s="632"/>
      <c r="H788" s="592"/>
      <c r="I788" s="632"/>
      <c r="J788" s="592"/>
      <c r="K788" s="632"/>
      <c r="L788" s="592"/>
      <c r="M788" s="632"/>
      <c r="N788" s="592"/>
      <c r="O788" s="632"/>
      <c r="P788" s="142"/>
      <c r="Q788" s="142"/>
      <c r="R788" s="142"/>
      <c r="S788" s="142"/>
      <c r="T788" s="142"/>
      <c r="U788" s="142"/>
      <c r="V788" s="142"/>
      <c r="W788" s="142"/>
    </row>
    <row r="789" spans="1:23" ht="14.65" hidden="1">
      <c r="A789" s="173"/>
      <c r="B789" s="172" t="str">
        <f>B788&amp;"KW"</f>
        <v>KW</v>
      </c>
      <c r="C789" s="169" t="s">
        <v>384</v>
      </c>
      <c r="D789" s="170"/>
      <c r="E789" s="170"/>
      <c r="F789" s="592"/>
      <c r="G789" s="632"/>
      <c r="H789" s="592"/>
      <c r="I789" s="632"/>
      <c r="J789" s="592"/>
      <c r="K789" s="632"/>
      <c r="L789" s="592"/>
      <c r="M789" s="632"/>
      <c r="N789" s="592"/>
      <c r="O789" s="632"/>
      <c r="P789" s="142"/>
      <c r="Q789" s="142"/>
      <c r="R789" s="142"/>
      <c r="S789" s="142"/>
      <c r="T789" s="142"/>
      <c r="U789" s="142"/>
      <c r="V789" s="142"/>
      <c r="W789" s="142"/>
    </row>
    <row r="790" spans="1:23" ht="14.65" hidden="1">
      <c r="A790" s="173" t="s">
        <v>691</v>
      </c>
      <c r="B790" s="168"/>
      <c r="C790" s="169" t="s">
        <v>328</v>
      </c>
      <c r="D790" s="170"/>
      <c r="E790" s="170"/>
      <c r="F790" s="592"/>
      <c r="G790" s="632"/>
      <c r="H790" s="592"/>
      <c r="I790" s="632"/>
      <c r="J790" s="592"/>
      <c r="K790" s="632"/>
      <c r="L790" s="592"/>
      <c r="M790" s="632"/>
      <c r="N790" s="592"/>
      <c r="O790" s="632"/>
      <c r="P790" s="142"/>
      <c r="Q790" s="142"/>
      <c r="R790" s="142"/>
      <c r="S790" s="142"/>
      <c r="T790" s="142"/>
      <c r="U790" s="142"/>
      <c r="V790" s="142"/>
      <c r="W790" s="142"/>
    </row>
    <row r="791" spans="1:23" ht="14.65" hidden="1">
      <c r="A791" s="173"/>
      <c r="B791" s="172" t="str">
        <f>B790&amp;"KW"</f>
        <v>KW</v>
      </c>
      <c r="C791" s="169" t="s">
        <v>384</v>
      </c>
      <c r="D791" s="170"/>
      <c r="E791" s="170"/>
      <c r="F791" s="592"/>
      <c r="G791" s="632"/>
      <c r="H791" s="592"/>
      <c r="I791" s="632"/>
      <c r="J791" s="592"/>
      <c r="K791" s="632"/>
      <c r="L791" s="592"/>
      <c r="M791" s="632"/>
      <c r="N791" s="592"/>
      <c r="O791" s="632"/>
      <c r="P791" s="142"/>
      <c r="Q791" s="142"/>
      <c r="R791" s="142"/>
      <c r="S791" s="142"/>
      <c r="T791" s="142"/>
      <c r="U791" s="142"/>
      <c r="V791" s="142"/>
      <c r="W791" s="142"/>
    </row>
  </sheetData>
  <mergeCells count="1520">
    <mergeCell ref="E490:O490"/>
    <mergeCell ref="F491:G491"/>
    <mergeCell ref="H491:I491"/>
    <mergeCell ref="J491:K491"/>
    <mergeCell ref="L491:M491"/>
    <mergeCell ref="N491:O491"/>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4:G494"/>
    <mergeCell ref="H494:I494"/>
    <mergeCell ref="J494:K494"/>
    <mergeCell ref="L494:M494"/>
    <mergeCell ref="N494:O494"/>
    <mergeCell ref="F495:G495"/>
    <mergeCell ref="H495:I495"/>
    <mergeCell ref="J495:K495"/>
    <mergeCell ref="L495:M495"/>
    <mergeCell ref="N495:O495"/>
    <mergeCell ref="F492:G492"/>
    <mergeCell ref="H492:I492"/>
    <mergeCell ref="J492:K492"/>
    <mergeCell ref="L492:M492"/>
    <mergeCell ref="N492:O492"/>
    <mergeCell ref="F493:G493"/>
    <mergeCell ref="H493:I493"/>
    <mergeCell ref="J493:K493"/>
    <mergeCell ref="L493:M493"/>
    <mergeCell ref="N493:O493"/>
    <mergeCell ref="F498:G498"/>
    <mergeCell ref="H498:I498"/>
    <mergeCell ref="J498:K498"/>
    <mergeCell ref="L498:M498"/>
    <mergeCell ref="N498:O498"/>
    <mergeCell ref="F499:G499"/>
    <mergeCell ref="H499:I499"/>
    <mergeCell ref="J499:K499"/>
    <mergeCell ref="L499:M499"/>
    <mergeCell ref="N499:O499"/>
    <mergeCell ref="F496:G496"/>
    <mergeCell ref="H496:I496"/>
    <mergeCell ref="J496:K496"/>
    <mergeCell ref="L496:M496"/>
    <mergeCell ref="N496:O496"/>
    <mergeCell ref="F497:G497"/>
    <mergeCell ref="H497:I497"/>
    <mergeCell ref="J497:K497"/>
    <mergeCell ref="L497:M497"/>
    <mergeCell ref="N497:O497"/>
    <mergeCell ref="F502:G502"/>
    <mergeCell ref="H502:I502"/>
    <mergeCell ref="J502:K502"/>
    <mergeCell ref="L502:M502"/>
    <mergeCell ref="N502:O502"/>
    <mergeCell ref="F503:G503"/>
    <mergeCell ref="H503:I503"/>
    <mergeCell ref="J503:K503"/>
    <mergeCell ref="L503:M503"/>
    <mergeCell ref="N503:O503"/>
    <mergeCell ref="F500:G500"/>
    <mergeCell ref="H500:I500"/>
    <mergeCell ref="J500:K500"/>
    <mergeCell ref="L500:M500"/>
    <mergeCell ref="N500:O500"/>
    <mergeCell ref="F501:G501"/>
    <mergeCell ref="H501:I501"/>
    <mergeCell ref="J501:K501"/>
    <mergeCell ref="L501:M501"/>
    <mergeCell ref="N501:O501"/>
    <mergeCell ref="F506:G506"/>
    <mergeCell ref="H506:I506"/>
    <mergeCell ref="J506:K506"/>
    <mergeCell ref="L506:M506"/>
    <mergeCell ref="N506:O506"/>
    <mergeCell ref="F507:G507"/>
    <mergeCell ref="H507:I507"/>
    <mergeCell ref="J507:K507"/>
    <mergeCell ref="L507:M507"/>
    <mergeCell ref="N507:O507"/>
    <mergeCell ref="F504:G504"/>
    <mergeCell ref="H504:I504"/>
    <mergeCell ref="J504:K504"/>
    <mergeCell ref="L504:M504"/>
    <mergeCell ref="N504:O504"/>
    <mergeCell ref="F505:G505"/>
    <mergeCell ref="H505:I505"/>
    <mergeCell ref="J505:K505"/>
    <mergeCell ref="L505:M505"/>
    <mergeCell ref="N505:O505"/>
    <mergeCell ref="F510:G510"/>
    <mergeCell ref="H510:I510"/>
    <mergeCell ref="J510:K510"/>
    <mergeCell ref="L510:M510"/>
    <mergeCell ref="N510:O510"/>
    <mergeCell ref="F511:G511"/>
    <mergeCell ref="H511:I511"/>
    <mergeCell ref="J511:K511"/>
    <mergeCell ref="L511:M511"/>
    <mergeCell ref="N511:O511"/>
    <mergeCell ref="F508:G508"/>
    <mergeCell ref="H508:I508"/>
    <mergeCell ref="J508:K508"/>
    <mergeCell ref="L508:M508"/>
    <mergeCell ref="N508:O508"/>
    <mergeCell ref="F509:G509"/>
    <mergeCell ref="H509:I509"/>
    <mergeCell ref="J509:K509"/>
    <mergeCell ref="L509:M509"/>
    <mergeCell ref="N509:O509"/>
    <mergeCell ref="F514:G514"/>
    <mergeCell ref="H514:I514"/>
    <mergeCell ref="J514:K514"/>
    <mergeCell ref="L514:M514"/>
    <mergeCell ref="N514:O514"/>
    <mergeCell ref="F515:G515"/>
    <mergeCell ref="H515:I515"/>
    <mergeCell ref="J515:K515"/>
    <mergeCell ref="L515:M515"/>
    <mergeCell ref="N515:O515"/>
    <mergeCell ref="F512:G512"/>
    <mergeCell ref="H512:I512"/>
    <mergeCell ref="J512:K512"/>
    <mergeCell ref="L512:M512"/>
    <mergeCell ref="N512:O512"/>
    <mergeCell ref="F513:G513"/>
    <mergeCell ref="H513:I513"/>
    <mergeCell ref="J513:K513"/>
    <mergeCell ref="L513:M513"/>
    <mergeCell ref="N513:O513"/>
    <mergeCell ref="F518:G518"/>
    <mergeCell ref="H518:I518"/>
    <mergeCell ref="J518:K518"/>
    <mergeCell ref="L518:M518"/>
    <mergeCell ref="N518:O518"/>
    <mergeCell ref="F519:G519"/>
    <mergeCell ref="H519:I519"/>
    <mergeCell ref="J519:K519"/>
    <mergeCell ref="L519:M519"/>
    <mergeCell ref="N519:O519"/>
    <mergeCell ref="F516:G516"/>
    <mergeCell ref="H516:I516"/>
    <mergeCell ref="J516:K516"/>
    <mergeCell ref="L516:M516"/>
    <mergeCell ref="N516:O516"/>
    <mergeCell ref="F517:G517"/>
    <mergeCell ref="H517:I517"/>
    <mergeCell ref="J517:K517"/>
    <mergeCell ref="L517:M517"/>
    <mergeCell ref="N517:O517"/>
    <mergeCell ref="F522:G522"/>
    <mergeCell ref="H522:I522"/>
    <mergeCell ref="J522:K522"/>
    <mergeCell ref="L522:M522"/>
    <mergeCell ref="N522:O522"/>
    <mergeCell ref="F523:G523"/>
    <mergeCell ref="H523:I523"/>
    <mergeCell ref="J523:K523"/>
    <mergeCell ref="L523:M523"/>
    <mergeCell ref="N523:O523"/>
    <mergeCell ref="F520:G520"/>
    <mergeCell ref="H520:I520"/>
    <mergeCell ref="J520:K520"/>
    <mergeCell ref="L520:M520"/>
    <mergeCell ref="N520:O520"/>
    <mergeCell ref="F521:G521"/>
    <mergeCell ref="H521:I521"/>
    <mergeCell ref="J521:K521"/>
    <mergeCell ref="L521:M521"/>
    <mergeCell ref="N521:O521"/>
    <mergeCell ref="F526:G526"/>
    <mergeCell ref="H526:I526"/>
    <mergeCell ref="J526:K526"/>
    <mergeCell ref="L526:M526"/>
    <mergeCell ref="N526:O526"/>
    <mergeCell ref="F527:G527"/>
    <mergeCell ref="H527:I527"/>
    <mergeCell ref="J527:K527"/>
    <mergeCell ref="L527:M527"/>
    <mergeCell ref="N527:O527"/>
    <mergeCell ref="F524:G524"/>
    <mergeCell ref="H524:I524"/>
    <mergeCell ref="J524:K524"/>
    <mergeCell ref="L524:M524"/>
    <mergeCell ref="N524:O524"/>
    <mergeCell ref="F525:G525"/>
    <mergeCell ref="H525:I525"/>
    <mergeCell ref="J525:K525"/>
    <mergeCell ref="L525:M525"/>
    <mergeCell ref="N525:O525"/>
    <mergeCell ref="F530:G530"/>
    <mergeCell ref="H530:I530"/>
    <mergeCell ref="J530:K530"/>
    <mergeCell ref="L530:M530"/>
    <mergeCell ref="N530:O530"/>
    <mergeCell ref="F531:G531"/>
    <mergeCell ref="H531:I531"/>
    <mergeCell ref="J531:K531"/>
    <mergeCell ref="L531:M531"/>
    <mergeCell ref="N531:O531"/>
    <mergeCell ref="F528:G528"/>
    <mergeCell ref="H528:I528"/>
    <mergeCell ref="J528:K528"/>
    <mergeCell ref="L528:M528"/>
    <mergeCell ref="N528:O528"/>
    <mergeCell ref="F529:G529"/>
    <mergeCell ref="H529:I529"/>
    <mergeCell ref="J529:K529"/>
    <mergeCell ref="L529:M529"/>
    <mergeCell ref="N529:O529"/>
    <mergeCell ref="F534:G534"/>
    <mergeCell ref="H534:I534"/>
    <mergeCell ref="J534:K534"/>
    <mergeCell ref="L534:M534"/>
    <mergeCell ref="N534:O534"/>
    <mergeCell ref="F535:G535"/>
    <mergeCell ref="H535:I535"/>
    <mergeCell ref="J535:K535"/>
    <mergeCell ref="L535:M535"/>
    <mergeCell ref="N535:O535"/>
    <mergeCell ref="F532:G532"/>
    <mergeCell ref="H532:I532"/>
    <mergeCell ref="J532:K532"/>
    <mergeCell ref="L532:M532"/>
    <mergeCell ref="N532:O532"/>
    <mergeCell ref="F533:G533"/>
    <mergeCell ref="H533:I533"/>
    <mergeCell ref="J533:K533"/>
    <mergeCell ref="L533:M533"/>
    <mergeCell ref="N533:O533"/>
    <mergeCell ref="F538:G538"/>
    <mergeCell ref="H538:I538"/>
    <mergeCell ref="J538:K538"/>
    <mergeCell ref="L538:M538"/>
    <mergeCell ref="N538:O538"/>
    <mergeCell ref="F539:G539"/>
    <mergeCell ref="H539:I539"/>
    <mergeCell ref="J539:K539"/>
    <mergeCell ref="L539:M539"/>
    <mergeCell ref="N539:O539"/>
    <mergeCell ref="F536:G536"/>
    <mergeCell ref="H536:I536"/>
    <mergeCell ref="J536:K536"/>
    <mergeCell ref="L536:M536"/>
    <mergeCell ref="N536:O536"/>
    <mergeCell ref="F537:G537"/>
    <mergeCell ref="H537:I537"/>
    <mergeCell ref="J537:K537"/>
    <mergeCell ref="L537:M537"/>
    <mergeCell ref="N537:O537"/>
    <mergeCell ref="F542:G542"/>
    <mergeCell ref="H542:I542"/>
    <mergeCell ref="J542:K542"/>
    <mergeCell ref="L542:M542"/>
    <mergeCell ref="N542:O542"/>
    <mergeCell ref="F543:G543"/>
    <mergeCell ref="H543:I543"/>
    <mergeCell ref="J543:K543"/>
    <mergeCell ref="L543:M543"/>
    <mergeCell ref="N543:O543"/>
    <mergeCell ref="F540:G540"/>
    <mergeCell ref="H540:I540"/>
    <mergeCell ref="J540:K540"/>
    <mergeCell ref="L540:M540"/>
    <mergeCell ref="N540:O540"/>
    <mergeCell ref="F541:G541"/>
    <mergeCell ref="H541:I541"/>
    <mergeCell ref="J541:K541"/>
    <mergeCell ref="L541:M541"/>
    <mergeCell ref="N541:O541"/>
    <mergeCell ref="F546:G546"/>
    <mergeCell ref="H546:I546"/>
    <mergeCell ref="J546:K546"/>
    <mergeCell ref="L546:M546"/>
    <mergeCell ref="N546:O546"/>
    <mergeCell ref="F547:G547"/>
    <mergeCell ref="H547:I547"/>
    <mergeCell ref="J547:K547"/>
    <mergeCell ref="L547:M547"/>
    <mergeCell ref="N547:O547"/>
    <mergeCell ref="F544:G544"/>
    <mergeCell ref="H544:I544"/>
    <mergeCell ref="J544:K544"/>
    <mergeCell ref="L544:M544"/>
    <mergeCell ref="N544:O544"/>
    <mergeCell ref="F545:G545"/>
    <mergeCell ref="H545:I545"/>
    <mergeCell ref="J545:K545"/>
    <mergeCell ref="L545:M545"/>
    <mergeCell ref="N545:O545"/>
    <mergeCell ref="F550:G550"/>
    <mergeCell ref="H550:I550"/>
    <mergeCell ref="J550:K550"/>
    <mergeCell ref="L550:M550"/>
    <mergeCell ref="N550:O550"/>
    <mergeCell ref="F551:G551"/>
    <mergeCell ref="H551:I551"/>
    <mergeCell ref="J551:K551"/>
    <mergeCell ref="L551:M551"/>
    <mergeCell ref="N551:O551"/>
    <mergeCell ref="F548:G548"/>
    <mergeCell ref="H548:I548"/>
    <mergeCell ref="J548:K548"/>
    <mergeCell ref="L548:M548"/>
    <mergeCell ref="N548:O548"/>
    <mergeCell ref="F549:G549"/>
    <mergeCell ref="H549:I549"/>
    <mergeCell ref="J549:K549"/>
    <mergeCell ref="L549:M549"/>
    <mergeCell ref="N549:O549"/>
    <mergeCell ref="F554:G554"/>
    <mergeCell ref="H554:I554"/>
    <mergeCell ref="J554:K554"/>
    <mergeCell ref="L554:M554"/>
    <mergeCell ref="N554:O554"/>
    <mergeCell ref="F555:G555"/>
    <mergeCell ref="H555:I555"/>
    <mergeCell ref="J555:K555"/>
    <mergeCell ref="L555:M555"/>
    <mergeCell ref="N555:O555"/>
    <mergeCell ref="F552:G552"/>
    <mergeCell ref="H552:I552"/>
    <mergeCell ref="J552:K552"/>
    <mergeCell ref="L552:M552"/>
    <mergeCell ref="N552:O552"/>
    <mergeCell ref="F553:G553"/>
    <mergeCell ref="H553:I553"/>
    <mergeCell ref="J553:K553"/>
    <mergeCell ref="L553:M553"/>
    <mergeCell ref="N553:O553"/>
    <mergeCell ref="F558:G558"/>
    <mergeCell ref="H558:I558"/>
    <mergeCell ref="J558:K558"/>
    <mergeCell ref="L558:M558"/>
    <mergeCell ref="N558:O558"/>
    <mergeCell ref="F559:G559"/>
    <mergeCell ref="H559:I559"/>
    <mergeCell ref="J559:K559"/>
    <mergeCell ref="L559:M559"/>
    <mergeCell ref="N559:O559"/>
    <mergeCell ref="F556:G556"/>
    <mergeCell ref="H556:I556"/>
    <mergeCell ref="J556:K556"/>
    <mergeCell ref="L556:M556"/>
    <mergeCell ref="N556:O556"/>
    <mergeCell ref="F557:G557"/>
    <mergeCell ref="H557:I557"/>
    <mergeCell ref="J557:K557"/>
    <mergeCell ref="L557:M557"/>
    <mergeCell ref="N557:O557"/>
    <mergeCell ref="F562:G562"/>
    <mergeCell ref="H562:I562"/>
    <mergeCell ref="J562:K562"/>
    <mergeCell ref="L562:M562"/>
    <mergeCell ref="N562:O562"/>
    <mergeCell ref="F563:G563"/>
    <mergeCell ref="H563:I563"/>
    <mergeCell ref="J563:K563"/>
    <mergeCell ref="L563:M563"/>
    <mergeCell ref="N563:O563"/>
    <mergeCell ref="F560:G560"/>
    <mergeCell ref="H560:I560"/>
    <mergeCell ref="J560:K560"/>
    <mergeCell ref="L560:M560"/>
    <mergeCell ref="N560:O560"/>
    <mergeCell ref="F561:G561"/>
    <mergeCell ref="H561:I561"/>
    <mergeCell ref="J561:K561"/>
    <mergeCell ref="L561:M561"/>
    <mergeCell ref="N561:O561"/>
    <mergeCell ref="F566:G566"/>
    <mergeCell ref="H566:I566"/>
    <mergeCell ref="J566:K566"/>
    <mergeCell ref="L566:M566"/>
    <mergeCell ref="N566:O566"/>
    <mergeCell ref="F567:G567"/>
    <mergeCell ref="H567:I567"/>
    <mergeCell ref="J567:K567"/>
    <mergeCell ref="L567:M567"/>
    <mergeCell ref="N567:O567"/>
    <mergeCell ref="F564:G564"/>
    <mergeCell ref="H564:I564"/>
    <mergeCell ref="J564:K564"/>
    <mergeCell ref="L564:M564"/>
    <mergeCell ref="N564:O564"/>
    <mergeCell ref="F565:G565"/>
    <mergeCell ref="H565:I565"/>
    <mergeCell ref="J565:K565"/>
    <mergeCell ref="L565:M565"/>
    <mergeCell ref="N565:O565"/>
    <mergeCell ref="F570:G570"/>
    <mergeCell ref="H570:I570"/>
    <mergeCell ref="J570:K570"/>
    <mergeCell ref="L570:M570"/>
    <mergeCell ref="N570:O570"/>
    <mergeCell ref="F571:G571"/>
    <mergeCell ref="H571:I571"/>
    <mergeCell ref="J571:K571"/>
    <mergeCell ref="L571:M571"/>
    <mergeCell ref="N571:O571"/>
    <mergeCell ref="F568:G568"/>
    <mergeCell ref="H568:I568"/>
    <mergeCell ref="J568:K568"/>
    <mergeCell ref="L568:M568"/>
    <mergeCell ref="N568:O568"/>
    <mergeCell ref="F569:G569"/>
    <mergeCell ref="H569:I569"/>
    <mergeCell ref="J569:K569"/>
    <mergeCell ref="L569:M569"/>
    <mergeCell ref="N569:O569"/>
    <mergeCell ref="F574:G574"/>
    <mergeCell ref="H574:I574"/>
    <mergeCell ref="J574:K574"/>
    <mergeCell ref="L574:M574"/>
    <mergeCell ref="N574:O574"/>
    <mergeCell ref="F575:G575"/>
    <mergeCell ref="H575:I575"/>
    <mergeCell ref="J575:K575"/>
    <mergeCell ref="L575:M575"/>
    <mergeCell ref="N575:O575"/>
    <mergeCell ref="F572:G572"/>
    <mergeCell ref="H572:I572"/>
    <mergeCell ref="J572:K572"/>
    <mergeCell ref="L572:M572"/>
    <mergeCell ref="N572:O572"/>
    <mergeCell ref="F573:G573"/>
    <mergeCell ref="H573:I573"/>
    <mergeCell ref="J573:K573"/>
    <mergeCell ref="L573:M573"/>
    <mergeCell ref="N573:O573"/>
    <mergeCell ref="F578:G578"/>
    <mergeCell ref="H578:I578"/>
    <mergeCell ref="J578:K578"/>
    <mergeCell ref="L578:M578"/>
    <mergeCell ref="N578:O578"/>
    <mergeCell ref="F579:G579"/>
    <mergeCell ref="H579:I579"/>
    <mergeCell ref="J579:K579"/>
    <mergeCell ref="L579:M579"/>
    <mergeCell ref="N579:O579"/>
    <mergeCell ref="F576:G576"/>
    <mergeCell ref="H576:I576"/>
    <mergeCell ref="J576:K576"/>
    <mergeCell ref="L576:M576"/>
    <mergeCell ref="N576:O576"/>
    <mergeCell ref="F577:G577"/>
    <mergeCell ref="H577:I577"/>
    <mergeCell ref="J577:K577"/>
    <mergeCell ref="L577:M577"/>
    <mergeCell ref="N577:O577"/>
    <mergeCell ref="F582:G582"/>
    <mergeCell ref="H582:I582"/>
    <mergeCell ref="J582:K582"/>
    <mergeCell ref="L582:M582"/>
    <mergeCell ref="N582:O582"/>
    <mergeCell ref="F583:G583"/>
    <mergeCell ref="H583:I583"/>
    <mergeCell ref="J583:K583"/>
    <mergeCell ref="L583:M583"/>
    <mergeCell ref="N583:O583"/>
    <mergeCell ref="F580:G580"/>
    <mergeCell ref="H580:I580"/>
    <mergeCell ref="J580:K580"/>
    <mergeCell ref="L580:M580"/>
    <mergeCell ref="N580:O580"/>
    <mergeCell ref="F581:G581"/>
    <mergeCell ref="H581:I581"/>
    <mergeCell ref="J581:K581"/>
    <mergeCell ref="L581:M581"/>
    <mergeCell ref="N581:O581"/>
    <mergeCell ref="F586:G586"/>
    <mergeCell ref="H586:I586"/>
    <mergeCell ref="J586:K586"/>
    <mergeCell ref="L586:M586"/>
    <mergeCell ref="N586:O586"/>
    <mergeCell ref="F587:G587"/>
    <mergeCell ref="H587:I587"/>
    <mergeCell ref="J587:K587"/>
    <mergeCell ref="L587:M587"/>
    <mergeCell ref="N587:O587"/>
    <mergeCell ref="F584:G584"/>
    <mergeCell ref="H584:I584"/>
    <mergeCell ref="J584:K584"/>
    <mergeCell ref="L584:M584"/>
    <mergeCell ref="N584:O584"/>
    <mergeCell ref="F585:G585"/>
    <mergeCell ref="H585:I585"/>
    <mergeCell ref="J585:K585"/>
    <mergeCell ref="L585:M585"/>
    <mergeCell ref="N585:O585"/>
    <mergeCell ref="F590:G590"/>
    <mergeCell ref="H590:I590"/>
    <mergeCell ref="J590:K590"/>
    <mergeCell ref="L590:M590"/>
    <mergeCell ref="N590:O590"/>
    <mergeCell ref="F591:G591"/>
    <mergeCell ref="H591:I591"/>
    <mergeCell ref="J591:K591"/>
    <mergeCell ref="L591:M591"/>
    <mergeCell ref="N591:O591"/>
    <mergeCell ref="F588:G588"/>
    <mergeCell ref="H588:I588"/>
    <mergeCell ref="J588:K588"/>
    <mergeCell ref="L588:M588"/>
    <mergeCell ref="N588:O588"/>
    <mergeCell ref="F589:G589"/>
    <mergeCell ref="H589:I589"/>
    <mergeCell ref="J589:K589"/>
    <mergeCell ref="L589:M589"/>
    <mergeCell ref="N589:O589"/>
    <mergeCell ref="F594:G594"/>
    <mergeCell ref="H594:I594"/>
    <mergeCell ref="J594:K594"/>
    <mergeCell ref="L594:M594"/>
    <mergeCell ref="N594:O594"/>
    <mergeCell ref="F595:G595"/>
    <mergeCell ref="H595:I595"/>
    <mergeCell ref="J595:K595"/>
    <mergeCell ref="L595:M595"/>
    <mergeCell ref="N595:O595"/>
    <mergeCell ref="F592:G592"/>
    <mergeCell ref="H592:I592"/>
    <mergeCell ref="J592:K592"/>
    <mergeCell ref="L592:M592"/>
    <mergeCell ref="N592:O592"/>
    <mergeCell ref="F593:G593"/>
    <mergeCell ref="H593:I593"/>
    <mergeCell ref="J593:K593"/>
    <mergeCell ref="L593:M593"/>
    <mergeCell ref="N593:O593"/>
    <mergeCell ref="F598:G598"/>
    <mergeCell ref="H598:I598"/>
    <mergeCell ref="J598:K598"/>
    <mergeCell ref="L598:M598"/>
    <mergeCell ref="N598:O598"/>
    <mergeCell ref="F599:G599"/>
    <mergeCell ref="H599:I599"/>
    <mergeCell ref="J599:K599"/>
    <mergeCell ref="L599:M599"/>
    <mergeCell ref="N599:O599"/>
    <mergeCell ref="F596:G596"/>
    <mergeCell ref="H596:I596"/>
    <mergeCell ref="J596:K596"/>
    <mergeCell ref="L596:M596"/>
    <mergeCell ref="N596:O596"/>
    <mergeCell ref="F597:G597"/>
    <mergeCell ref="H597:I597"/>
    <mergeCell ref="J597:K597"/>
    <mergeCell ref="L597:M597"/>
    <mergeCell ref="N597:O597"/>
    <mergeCell ref="F602:G602"/>
    <mergeCell ref="H602:I602"/>
    <mergeCell ref="J602:K602"/>
    <mergeCell ref="L602:M602"/>
    <mergeCell ref="N602:O602"/>
    <mergeCell ref="F603:G603"/>
    <mergeCell ref="H603:I603"/>
    <mergeCell ref="J603:K603"/>
    <mergeCell ref="L603:M603"/>
    <mergeCell ref="N603:O603"/>
    <mergeCell ref="F600:G600"/>
    <mergeCell ref="H600:I600"/>
    <mergeCell ref="J600:K600"/>
    <mergeCell ref="L600:M600"/>
    <mergeCell ref="N600:O600"/>
    <mergeCell ref="F601:G601"/>
    <mergeCell ref="H601:I601"/>
    <mergeCell ref="J601:K601"/>
    <mergeCell ref="L601:M601"/>
    <mergeCell ref="N601:O601"/>
    <mergeCell ref="F606:G606"/>
    <mergeCell ref="H606:I606"/>
    <mergeCell ref="J606:K606"/>
    <mergeCell ref="L606:M606"/>
    <mergeCell ref="N606:O606"/>
    <mergeCell ref="F607:G607"/>
    <mergeCell ref="H607:I607"/>
    <mergeCell ref="J607:K607"/>
    <mergeCell ref="L607:M607"/>
    <mergeCell ref="N607:O607"/>
    <mergeCell ref="F604:G604"/>
    <mergeCell ref="H604:I604"/>
    <mergeCell ref="J604:K604"/>
    <mergeCell ref="L604:M604"/>
    <mergeCell ref="N604:O604"/>
    <mergeCell ref="F605:G605"/>
    <mergeCell ref="H605:I605"/>
    <mergeCell ref="J605:K605"/>
    <mergeCell ref="L605:M605"/>
    <mergeCell ref="N605:O605"/>
    <mergeCell ref="F610:G610"/>
    <mergeCell ref="H610:I610"/>
    <mergeCell ref="J610:K610"/>
    <mergeCell ref="L610:M610"/>
    <mergeCell ref="N610:O610"/>
    <mergeCell ref="F611:G611"/>
    <mergeCell ref="H611:I611"/>
    <mergeCell ref="J611:K611"/>
    <mergeCell ref="L611:M611"/>
    <mergeCell ref="N611:O611"/>
    <mergeCell ref="F608:G608"/>
    <mergeCell ref="H608:I608"/>
    <mergeCell ref="J608:K608"/>
    <mergeCell ref="L608:M608"/>
    <mergeCell ref="N608:O608"/>
    <mergeCell ref="F609:G609"/>
    <mergeCell ref="H609:I609"/>
    <mergeCell ref="J609:K609"/>
    <mergeCell ref="L609:M609"/>
    <mergeCell ref="N609:O609"/>
    <mergeCell ref="F614:G614"/>
    <mergeCell ref="H614:I614"/>
    <mergeCell ref="J614:K614"/>
    <mergeCell ref="L614:M614"/>
    <mergeCell ref="N614:O614"/>
    <mergeCell ref="F615:G615"/>
    <mergeCell ref="H615:I615"/>
    <mergeCell ref="J615:K615"/>
    <mergeCell ref="L615:M615"/>
    <mergeCell ref="N615:O615"/>
    <mergeCell ref="F612:G612"/>
    <mergeCell ref="H612:I612"/>
    <mergeCell ref="J612:K612"/>
    <mergeCell ref="L612:M612"/>
    <mergeCell ref="N612:O612"/>
    <mergeCell ref="F613:G613"/>
    <mergeCell ref="H613:I613"/>
    <mergeCell ref="J613:K613"/>
    <mergeCell ref="L613:M613"/>
    <mergeCell ref="N613:O613"/>
    <mergeCell ref="F618:G618"/>
    <mergeCell ref="H618:I618"/>
    <mergeCell ref="J618:K618"/>
    <mergeCell ref="L618:M618"/>
    <mergeCell ref="N618:O618"/>
    <mergeCell ref="F619:G619"/>
    <mergeCell ref="H619:I619"/>
    <mergeCell ref="J619:K619"/>
    <mergeCell ref="L619:M619"/>
    <mergeCell ref="N619:O619"/>
    <mergeCell ref="F616:G616"/>
    <mergeCell ref="H616:I616"/>
    <mergeCell ref="J616:K616"/>
    <mergeCell ref="L616:M616"/>
    <mergeCell ref="N616:O616"/>
    <mergeCell ref="F617:G617"/>
    <mergeCell ref="H617:I617"/>
    <mergeCell ref="J617:K617"/>
    <mergeCell ref="L617:M617"/>
    <mergeCell ref="N617:O617"/>
    <mergeCell ref="F622:G622"/>
    <mergeCell ref="H622:I622"/>
    <mergeCell ref="J622:K622"/>
    <mergeCell ref="L622:M622"/>
    <mergeCell ref="N622:O622"/>
    <mergeCell ref="F623:G623"/>
    <mergeCell ref="H623:I623"/>
    <mergeCell ref="J623:K623"/>
    <mergeCell ref="L623:M623"/>
    <mergeCell ref="N623:O623"/>
    <mergeCell ref="F620:G620"/>
    <mergeCell ref="H620:I620"/>
    <mergeCell ref="J620:K620"/>
    <mergeCell ref="L620:M620"/>
    <mergeCell ref="N620:O620"/>
    <mergeCell ref="F621:G621"/>
    <mergeCell ref="H621:I621"/>
    <mergeCell ref="J621:K621"/>
    <mergeCell ref="L621:M621"/>
    <mergeCell ref="N621:O621"/>
    <mergeCell ref="F626:G626"/>
    <mergeCell ref="H626:I626"/>
    <mergeCell ref="J626:K626"/>
    <mergeCell ref="L626:M626"/>
    <mergeCell ref="N626:O626"/>
    <mergeCell ref="F627:G627"/>
    <mergeCell ref="H627:I627"/>
    <mergeCell ref="J627:K627"/>
    <mergeCell ref="L627:M627"/>
    <mergeCell ref="N627:O627"/>
    <mergeCell ref="F624:G624"/>
    <mergeCell ref="H624:I624"/>
    <mergeCell ref="J624:K624"/>
    <mergeCell ref="L624:M624"/>
    <mergeCell ref="N624:O624"/>
    <mergeCell ref="F625:G625"/>
    <mergeCell ref="H625:I625"/>
    <mergeCell ref="J625:K625"/>
    <mergeCell ref="L625:M625"/>
    <mergeCell ref="N625:O625"/>
    <mergeCell ref="F630:G630"/>
    <mergeCell ref="H630:I630"/>
    <mergeCell ref="J630:K630"/>
    <mergeCell ref="L630:M630"/>
    <mergeCell ref="N630:O630"/>
    <mergeCell ref="F631:G631"/>
    <mergeCell ref="H631:I631"/>
    <mergeCell ref="J631:K631"/>
    <mergeCell ref="L631:M631"/>
    <mergeCell ref="N631:O631"/>
    <mergeCell ref="F628:G628"/>
    <mergeCell ref="H628:I628"/>
    <mergeCell ref="J628:K628"/>
    <mergeCell ref="L628:M628"/>
    <mergeCell ref="N628:O628"/>
    <mergeCell ref="F629:G629"/>
    <mergeCell ref="H629:I629"/>
    <mergeCell ref="J629:K629"/>
    <mergeCell ref="L629:M629"/>
    <mergeCell ref="N629:O629"/>
    <mergeCell ref="F634:G634"/>
    <mergeCell ref="H634:I634"/>
    <mergeCell ref="J634:K634"/>
    <mergeCell ref="L634:M634"/>
    <mergeCell ref="N634:O634"/>
    <mergeCell ref="F635:G635"/>
    <mergeCell ref="H635:I635"/>
    <mergeCell ref="J635:K635"/>
    <mergeCell ref="L635:M635"/>
    <mergeCell ref="N635:O635"/>
    <mergeCell ref="F632:G632"/>
    <mergeCell ref="H632:I632"/>
    <mergeCell ref="J632:K632"/>
    <mergeCell ref="L632:M632"/>
    <mergeCell ref="N632:O632"/>
    <mergeCell ref="F633:G633"/>
    <mergeCell ref="H633:I633"/>
    <mergeCell ref="J633:K633"/>
    <mergeCell ref="L633:M633"/>
    <mergeCell ref="N633:O633"/>
    <mergeCell ref="F638:G638"/>
    <mergeCell ref="H638:I638"/>
    <mergeCell ref="J638:K638"/>
    <mergeCell ref="L638:M638"/>
    <mergeCell ref="N638:O638"/>
    <mergeCell ref="F639:G639"/>
    <mergeCell ref="H639:I639"/>
    <mergeCell ref="J639:K639"/>
    <mergeCell ref="L639:M639"/>
    <mergeCell ref="N639:O639"/>
    <mergeCell ref="F636:G636"/>
    <mergeCell ref="H636:I636"/>
    <mergeCell ref="J636:K636"/>
    <mergeCell ref="L636:M636"/>
    <mergeCell ref="N636:O636"/>
    <mergeCell ref="F637:G637"/>
    <mergeCell ref="H637:I637"/>
    <mergeCell ref="J637:K637"/>
    <mergeCell ref="L637:M637"/>
    <mergeCell ref="N637:O637"/>
    <mergeCell ref="F642:G642"/>
    <mergeCell ref="H642:I642"/>
    <mergeCell ref="J642:K642"/>
    <mergeCell ref="L642:M642"/>
    <mergeCell ref="N642:O642"/>
    <mergeCell ref="F643:G643"/>
    <mergeCell ref="H643:I643"/>
    <mergeCell ref="J643:K643"/>
    <mergeCell ref="L643:M643"/>
    <mergeCell ref="N643:O643"/>
    <mergeCell ref="F640:G640"/>
    <mergeCell ref="H640:I640"/>
    <mergeCell ref="J640:K640"/>
    <mergeCell ref="L640:M640"/>
    <mergeCell ref="N640:O640"/>
    <mergeCell ref="F641:G641"/>
    <mergeCell ref="H641:I641"/>
    <mergeCell ref="J641:K641"/>
    <mergeCell ref="L641:M641"/>
    <mergeCell ref="N641:O641"/>
    <mergeCell ref="F646:G646"/>
    <mergeCell ref="H646:I646"/>
    <mergeCell ref="J646:K646"/>
    <mergeCell ref="L646:M646"/>
    <mergeCell ref="N646:O646"/>
    <mergeCell ref="F647:G647"/>
    <mergeCell ref="H647:I647"/>
    <mergeCell ref="J647:K647"/>
    <mergeCell ref="L647:M647"/>
    <mergeCell ref="N647:O647"/>
    <mergeCell ref="F644:G644"/>
    <mergeCell ref="H644:I644"/>
    <mergeCell ref="J644:K644"/>
    <mergeCell ref="L644:M644"/>
    <mergeCell ref="N644:O644"/>
    <mergeCell ref="F645:G645"/>
    <mergeCell ref="H645:I645"/>
    <mergeCell ref="J645:K645"/>
    <mergeCell ref="L645:M645"/>
    <mergeCell ref="N645:O645"/>
    <mergeCell ref="F650:G650"/>
    <mergeCell ref="H650:I650"/>
    <mergeCell ref="J650:K650"/>
    <mergeCell ref="L650:M650"/>
    <mergeCell ref="N650:O650"/>
    <mergeCell ref="F651:G651"/>
    <mergeCell ref="H651:I651"/>
    <mergeCell ref="J651:K651"/>
    <mergeCell ref="L651:M651"/>
    <mergeCell ref="N651:O651"/>
    <mergeCell ref="F648:G648"/>
    <mergeCell ref="H648:I648"/>
    <mergeCell ref="J648:K648"/>
    <mergeCell ref="L648:M648"/>
    <mergeCell ref="N648:O648"/>
    <mergeCell ref="F649:G649"/>
    <mergeCell ref="H649:I649"/>
    <mergeCell ref="J649:K649"/>
    <mergeCell ref="L649:M649"/>
    <mergeCell ref="N649:O649"/>
    <mergeCell ref="F654:G654"/>
    <mergeCell ref="H654:I654"/>
    <mergeCell ref="J654:K654"/>
    <mergeCell ref="L654:M654"/>
    <mergeCell ref="N654:O654"/>
    <mergeCell ref="F655:G655"/>
    <mergeCell ref="H655:I655"/>
    <mergeCell ref="J655:K655"/>
    <mergeCell ref="L655:M655"/>
    <mergeCell ref="N655:O655"/>
    <mergeCell ref="F652:G652"/>
    <mergeCell ref="H652:I652"/>
    <mergeCell ref="J652:K652"/>
    <mergeCell ref="L652:M652"/>
    <mergeCell ref="N652:O652"/>
    <mergeCell ref="F653:G653"/>
    <mergeCell ref="H653:I653"/>
    <mergeCell ref="J653:K653"/>
    <mergeCell ref="L653:M653"/>
    <mergeCell ref="N653:O653"/>
    <mergeCell ref="F658:G658"/>
    <mergeCell ref="H658:I658"/>
    <mergeCell ref="J658:K658"/>
    <mergeCell ref="L658:M658"/>
    <mergeCell ref="N658:O658"/>
    <mergeCell ref="F659:G659"/>
    <mergeCell ref="H659:I659"/>
    <mergeCell ref="J659:K659"/>
    <mergeCell ref="L659:M659"/>
    <mergeCell ref="N659:O659"/>
    <mergeCell ref="F656:G656"/>
    <mergeCell ref="H656:I656"/>
    <mergeCell ref="J656:K656"/>
    <mergeCell ref="L656:M656"/>
    <mergeCell ref="N656:O656"/>
    <mergeCell ref="F657:G657"/>
    <mergeCell ref="H657:I657"/>
    <mergeCell ref="J657:K657"/>
    <mergeCell ref="L657:M657"/>
    <mergeCell ref="N657:O657"/>
    <mergeCell ref="F662:G662"/>
    <mergeCell ref="H662:I662"/>
    <mergeCell ref="J662:K662"/>
    <mergeCell ref="L662:M662"/>
    <mergeCell ref="N662:O662"/>
    <mergeCell ref="F663:G663"/>
    <mergeCell ref="H663:I663"/>
    <mergeCell ref="J663:K663"/>
    <mergeCell ref="L663:M663"/>
    <mergeCell ref="N663:O663"/>
    <mergeCell ref="F660:G660"/>
    <mergeCell ref="H660:I660"/>
    <mergeCell ref="J660:K660"/>
    <mergeCell ref="L660:M660"/>
    <mergeCell ref="N660:O660"/>
    <mergeCell ref="F661:G661"/>
    <mergeCell ref="H661:I661"/>
    <mergeCell ref="J661:K661"/>
    <mergeCell ref="L661:M661"/>
    <mergeCell ref="N661:O661"/>
    <mergeCell ref="F666:G666"/>
    <mergeCell ref="H666:I666"/>
    <mergeCell ref="J666:K666"/>
    <mergeCell ref="L666:M666"/>
    <mergeCell ref="N666:O666"/>
    <mergeCell ref="F667:G667"/>
    <mergeCell ref="H667:I667"/>
    <mergeCell ref="J667:K667"/>
    <mergeCell ref="L667:M667"/>
    <mergeCell ref="N667:O667"/>
    <mergeCell ref="F664:G664"/>
    <mergeCell ref="H664:I664"/>
    <mergeCell ref="J664:K664"/>
    <mergeCell ref="L664:M664"/>
    <mergeCell ref="N664:O664"/>
    <mergeCell ref="F665:G665"/>
    <mergeCell ref="H665:I665"/>
    <mergeCell ref="J665:K665"/>
    <mergeCell ref="L665:M665"/>
    <mergeCell ref="N665:O665"/>
    <mergeCell ref="F670:G670"/>
    <mergeCell ref="H670:I670"/>
    <mergeCell ref="J670:K670"/>
    <mergeCell ref="L670:M670"/>
    <mergeCell ref="N670:O670"/>
    <mergeCell ref="F671:G671"/>
    <mergeCell ref="H671:I671"/>
    <mergeCell ref="J671:K671"/>
    <mergeCell ref="L671:M671"/>
    <mergeCell ref="N671:O671"/>
    <mergeCell ref="F668:G668"/>
    <mergeCell ref="H668:I668"/>
    <mergeCell ref="J668:K668"/>
    <mergeCell ref="L668:M668"/>
    <mergeCell ref="N668:O668"/>
    <mergeCell ref="F669:G669"/>
    <mergeCell ref="H669:I669"/>
    <mergeCell ref="J669:K669"/>
    <mergeCell ref="L669:M669"/>
    <mergeCell ref="N669:O669"/>
    <mergeCell ref="F674:G674"/>
    <mergeCell ref="H674:I674"/>
    <mergeCell ref="J674:K674"/>
    <mergeCell ref="L674:M674"/>
    <mergeCell ref="N674:O674"/>
    <mergeCell ref="F675:G675"/>
    <mergeCell ref="H675:I675"/>
    <mergeCell ref="J675:K675"/>
    <mergeCell ref="L675:M675"/>
    <mergeCell ref="N675:O675"/>
    <mergeCell ref="F672:G672"/>
    <mergeCell ref="H672:I672"/>
    <mergeCell ref="J672:K672"/>
    <mergeCell ref="L672:M672"/>
    <mergeCell ref="N672:O672"/>
    <mergeCell ref="F673:G673"/>
    <mergeCell ref="H673:I673"/>
    <mergeCell ref="J673:K673"/>
    <mergeCell ref="L673:M673"/>
    <mergeCell ref="N673:O673"/>
    <mergeCell ref="F678:G678"/>
    <mergeCell ref="H678:I678"/>
    <mergeCell ref="J678:K678"/>
    <mergeCell ref="L678:M678"/>
    <mergeCell ref="N678:O678"/>
    <mergeCell ref="F679:G679"/>
    <mergeCell ref="H679:I679"/>
    <mergeCell ref="J679:K679"/>
    <mergeCell ref="L679:M679"/>
    <mergeCell ref="N679:O679"/>
    <mergeCell ref="F676:G676"/>
    <mergeCell ref="H676:I676"/>
    <mergeCell ref="J676:K676"/>
    <mergeCell ref="L676:M676"/>
    <mergeCell ref="N676:O676"/>
    <mergeCell ref="F677:G677"/>
    <mergeCell ref="H677:I677"/>
    <mergeCell ref="J677:K677"/>
    <mergeCell ref="L677:M677"/>
    <mergeCell ref="N677:O677"/>
    <mergeCell ref="F682:G682"/>
    <mergeCell ref="H682:I682"/>
    <mergeCell ref="J682:K682"/>
    <mergeCell ref="L682:M682"/>
    <mergeCell ref="N682:O682"/>
    <mergeCell ref="F683:G683"/>
    <mergeCell ref="H683:I683"/>
    <mergeCell ref="J683:K683"/>
    <mergeCell ref="L683:M683"/>
    <mergeCell ref="N683:O683"/>
    <mergeCell ref="F680:G680"/>
    <mergeCell ref="H680:I680"/>
    <mergeCell ref="J680:K680"/>
    <mergeCell ref="L680:M680"/>
    <mergeCell ref="N680:O680"/>
    <mergeCell ref="F681:G681"/>
    <mergeCell ref="H681:I681"/>
    <mergeCell ref="J681:K681"/>
    <mergeCell ref="L681:M681"/>
    <mergeCell ref="N681:O681"/>
    <mergeCell ref="F686:G686"/>
    <mergeCell ref="H686:I686"/>
    <mergeCell ref="J686:K686"/>
    <mergeCell ref="L686:M686"/>
    <mergeCell ref="N686:O686"/>
    <mergeCell ref="F687:G687"/>
    <mergeCell ref="H687:I687"/>
    <mergeCell ref="J687:K687"/>
    <mergeCell ref="L687:M687"/>
    <mergeCell ref="N687:O687"/>
    <mergeCell ref="F684:G684"/>
    <mergeCell ref="H684:I684"/>
    <mergeCell ref="J684:K684"/>
    <mergeCell ref="L684:M684"/>
    <mergeCell ref="N684:O684"/>
    <mergeCell ref="F685:G685"/>
    <mergeCell ref="H685:I685"/>
    <mergeCell ref="J685:K685"/>
    <mergeCell ref="L685:M685"/>
    <mergeCell ref="N685:O685"/>
    <mergeCell ref="F690:G690"/>
    <mergeCell ref="H690:I690"/>
    <mergeCell ref="J690:K690"/>
    <mergeCell ref="L690:M690"/>
    <mergeCell ref="N690:O690"/>
    <mergeCell ref="F691:G691"/>
    <mergeCell ref="H691:I691"/>
    <mergeCell ref="J691:K691"/>
    <mergeCell ref="L691:M691"/>
    <mergeCell ref="N691:O691"/>
    <mergeCell ref="F688:G688"/>
    <mergeCell ref="H688:I688"/>
    <mergeCell ref="J688:K688"/>
    <mergeCell ref="L688:M688"/>
    <mergeCell ref="N688:O688"/>
    <mergeCell ref="F689:G689"/>
    <mergeCell ref="H689:I689"/>
    <mergeCell ref="J689:K689"/>
    <mergeCell ref="L689:M689"/>
    <mergeCell ref="N689:O689"/>
    <mergeCell ref="F694:G694"/>
    <mergeCell ref="H694:I694"/>
    <mergeCell ref="J694:K694"/>
    <mergeCell ref="L694:M694"/>
    <mergeCell ref="N694:O694"/>
    <mergeCell ref="F695:G695"/>
    <mergeCell ref="H695:I695"/>
    <mergeCell ref="J695:K695"/>
    <mergeCell ref="L695:M695"/>
    <mergeCell ref="N695:O695"/>
    <mergeCell ref="F692:G692"/>
    <mergeCell ref="H692:I692"/>
    <mergeCell ref="J692:K692"/>
    <mergeCell ref="L692:M692"/>
    <mergeCell ref="N692:O692"/>
    <mergeCell ref="F693:G693"/>
    <mergeCell ref="H693:I693"/>
    <mergeCell ref="J693:K693"/>
    <mergeCell ref="L693:M693"/>
    <mergeCell ref="N693:O693"/>
    <mergeCell ref="F698:G698"/>
    <mergeCell ref="H698:I698"/>
    <mergeCell ref="J698:K698"/>
    <mergeCell ref="L698:M698"/>
    <mergeCell ref="N698:O698"/>
    <mergeCell ref="F699:G699"/>
    <mergeCell ref="H699:I699"/>
    <mergeCell ref="J699:K699"/>
    <mergeCell ref="L699:M699"/>
    <mergeCell ref="N699:O699"/>
    <mergeCell ref="F696:G696"/>
    <mergeCell ref="H696:I696"/>
    <mergeCell ref="J696:K696"/>
    <mergeCell ref="L696:M696"/>
    <mergeCell ref="N696:O696"/>
    <mergeCell ref="F697:G697"/>
    <mergeCell ref="H697:I697"/>
    <mergeCell ref="J697:K697"/>
    <mergeCell ref="L697:M697"/>
    <mergeCell ref="N697:O697"/>
    <mergeCell ref="F702:G702"/>
    <mergeCell ref="H702:I702"/>
    <mergeCell ref="J702:K702"/>
    <mergeCell ref="L702:M702"/>
    <mergeCell ref="N702:O702"/>
    <mergeCell ref="F703:G703"/>
    <mergeCell ref="H703:I703"/>
    <mergeCell ref="J703:K703"/>
    <mergeCell ref="L703:M703"/>
    <mergeCell ref="N703:O703"/>
    <mergeCell ref="F700:G700"/>
    <mergeCell ref="H700:I700"/>
    <mergeCell ref="J700:K700"/>
    <mergeCell ref="L700:M700"/>
    <mergeCell ref="N700:O700"/>
    <mergeCell ref="F701:G701"/>
    <mergeCell ref="H701:I701"/>
    <mergeCell ref="J701:K701"/>
    <mergeCell ref="L701:M701"/>
    <mergeCell ref="N701:O701"/>
    <mergeCell ref="F706:G706"/>
    <mergeCell ref="H706:I706"/>
    <mergeCell ref="J706:K706"/>
    <mergeCell ref="L706:M706"/>
    <mergeCell ref="N706:O706"/>
    <mergeCell ref="F707:G707"/>
    <mergeCell ref="H707:I707"/>
    <mergeCell ref="J707:K707"/>
    <mergeCell ref="L707:M707"/>
    <mergeCell ref="N707:O707"/>
    <mergeCell ref="F704:G704"/>
    <mergeCell ref="H704:I704"/>
    <mergeCell ref="J704:K704"/>
    <mergeCell ref="L704:M704"/>
    <mergeCell ref="N704:O704"/>
    <mergeCell ref="F705:G705"/>
    <mergeCell ref="H705:I705"/>
    <mergeCell ref="J705:K705"/>
    <mergeCell ref="L705:M705"/>
    <mergeCell ref="N705:O705"/>
    <mergeCell ref="F710:G710"/>
    <mergeCell ref="H710:I710"/>
    <mergeCell ref="J710:K710"/>
    <mergeCell ref="L710:M710"/>
    <mergeCell ref="N710:O710"/>
    <mergeCell ref="F711:G711"/>
    <mergeCell ref="H711:I711"/>
    <mergeCell ref="J711:K711"/>
    <mergeCell ref="L711:M711"/>
    <mergeCell ref="N711:O711"/>
    <mergeCell ref="F708:G708"/>
    <mergeCell ref="H708:I708"/>
    <mergeCell ref="J708:K708"/>
    <mergeCell ref="L708:M708"/>
    <mergeCell ref="N708:O708"/>
    <mergeCell ref="F709:G709"/>
    <mergeCell ref="H709:I709"/>
    <mergeCell ref="J709:K709"/>
    <mergeCell ref="L709:M709"/>
    <mergeCell ref="N709:O709"/>
    <mergeCell ref="F714:G714"/>
    <mergeCell ref="H714:I714"/>
    <mergeCell ref="J714:K714"/>
    <mergeCell ref="L714:M714"/>
    <mergeCell ref="N714:O714"/>
    <mergeCell ref="F715:G715"/>
    <mergeCell ref="H715:I715"/>
    <mergeCell ref="J715:K715"/>
    <mergeCell ref="L715:M715"/>
    <mergeCell ref="N715:O715"/>
    <mergeCell ref="F712:G712"/>
    <mergeCell ref="H712:I712"/>
    <mergeCell ref="J712:K712"/>
    <mergeCell ref="L712:M712"/>
    <mergeCell ref="N712:O712"/>
    <mergeCell ref="F713:G713"/>
    <mergeCell ref="H713:I713"/>
    <mergeCell ref="J713:K713"/>
    <mergeCell ref="L713:M713"/>
    <mergeCell ref="N713:O713"/>
    <mergeCell ref="F718:G718"/>
    <mergeCell ref="H718:I718"/>
    <mergeCell ref="J718:K718"/>
    <mergeCell ref="L718:M718"/>
    <mergeCell ref="N718:O718"/>
    <mergeCell ref="F719:G719"/>
    <mergeCell ref="H719:I719"/>
    <mergeCell ref="J719:K719"/>
    <mergeCell ref="L719:M719"/>
    <mergeCell ref="N719:O719"/>
    <mergeCell ref="F716:G716"/>
    <mergeCell ref="H716:I716"/>
    <mergeCell ref="J716:K716"/>
    <mergeCell ref="L716:M716"/>
    <mergeCell ref="N716:O716"/>
    <mergeCell ref="F717:G717"/>
    <mergeCell ref="H717:I717"/>
    <mergeCell ref="J717:K717"/>
    <mergeCell ref="L717:M717"/>
    <mergeCell ref="N717:O717"/>
    <mergeCell ref="F722:G722"/>
    <mergeCell ref="H722:I722"/>
    <mergeCell ref="J722:K722"/>
    <mergeCell ref="L722:M722"/>
    <mergeCell ref="N722:O722"/>
    <mergeCell ref="F723:G723"/>
    <mergeCell ref="H723:I723"/>
    <mergeCell ref="J723:K723"/>
    <mergeCell ref="L723:M723"/>
    <mergeCell ref="N723:O723"/>
    <mergeCell ref="F720:G720"/>
    <mergeCell ref="H720:I720"/>
    <mergeCell ref="J720:K720"/>
    <mergeCell ref="L720:M720"/>
    <mergeCell ref="N720:O720"/>
    <mergeCell ref="F721:G721"/>
    <mergeCell ref="H721:I721"/>
    <mergeCell ref="J721:K721"/>
    <mergeCell ref="L721:M721"/>
    <mergeCell ref="N721:O721"/>
    <mergeCell ref="F726:G726"/>
    <mergeCell ref="H726:I726"/>
    <mergeCell ref="J726:K726"/>
    <mergeCell ref="L726:M726"/>
    <mergeCell ref="N726:O726"/>
    <mergeCell ref="F727:G727"/>
    <mergeCell ref="H727:I727"/>
    <mergeCell ref="J727:K727"/>
    <mergeCell ref="L727:M727"/>
    <mergeCell ref="N727:O727"/>
    <mergeCell ref="F724:G724"/>
    <mergeCell ref="H724:I724"/>
    <mergeCell ref="J724:K724"/>
    <mergeCell ref="L724:M724"/>
    <mergeCell ref="N724:O724"/>
    <mergeCell ref="F725:G725"/>
    <mergeCell ref="H725:I725"/>
    <mergeCell ref="J725:K725"/>
    <mergeCell ref="L725:M725"/>
    <mergeCell ref="N725:O725"/>
    <mergeCell ref="F730:G730"/>
    <mergeCell ref="H730:I730"/>
    <mergeCell ref="J730:K730"/>
    <mergeCell ref="L730:M730"/>
    <mergeCell ref="N730:O730"/>
    <mergeCell ref="F731:G731"/>
    <mergeCell ref="H731:I731"/>
    <mergeCell ref="J731:K731"/>
    <mergeCell ref="L731:M731"/>
    <mergeCell ref="N731:O731"/>
    <mergeCell ref="F728:G728"/>
    <mergeCell ref="H728:I728"/>
    <mergeCell ref="J728:K728"/>
    <mergeCell ref="L728:M728"/>
    <mergeCell ref="N728:O728"/>
    <mergeCell ref="F729:G729"/>
    <mergeCell ref="H729:I729"/>
    <mergeCell ref="J729:K729"/>
    <mergeCell ref="L729:M729"/>
    <mergeCell ref="N729:O729"/>
    <mergeCell ref="F734:G734"/>
    <mergeCell ref="H734:I734"/>
    <mergeCell ref="J734:K734"/>
    <mergeCell ref="L734:M734"/>
    <mergeCell ref="N734:O734"/>
    <mergeCell ref="F735:G735"/>
    <mergeCell ref="H735:I735"/>
    <mergeCell ref="J735:K735"/>
    <mergeCell ref="L735:M735"/>
    <mergeCell ref="N735:O735"/>
    <mergeCell ref="F732:G732"/>
    <mergeCell ref="H732:I732"/>
    <mergeCell ref="J732:K732"/>
    <mergeCell ref="L732:M732"/>
    <mergeCell ref="N732:O732"/>
    <mergeCell ref="F733:G733"/>
    <mergeCell ref="H733:I733"/>
    <mergeCell ref="J733:K733"/>
    <mergeCell ref="L733:M733"/>
    <mergeCell ref="N733:O733"/>
    <mergeCell ref="F738:G738"/>
    <mergeCell ref="H738:I738"/>
    <mergeCell ref="J738:K738"/>
    <mergeCell ref="L738:M738"/>
    <mergeCell ref="N738:O738"/>
    <mergeCell ref="F739:G739"/>
    <mergeCell ref="H739:I739"/>
    <mergeCell ref="J739:K739"/>
    <mergeCell ref="L739:M739"/>
    <mergeCell ref="N739:O739"/>
    <mergeCell ref="F736:G736"/>
    <mergeCell ref="H736:I736"/>
    <mergeCell ref="J736:K736"/>
    <mergeCell ref="L736:M736"/>
    <mergeCell ref="N736:O736"/>
    <mergeCell ref="F737:G737"/>
    <mergeCell ref="H737:I737"/>
    <mergeCell ref="J737:K737"/>
    <mergeCell ref="L737:M737"/>
    <mergeCell ref="N737:O737"/>
    <mergeCell ref="F742:G742"/>
    <mergeCell ref="H742:I742"/>
    <mergeCell ref="J742:K742"/>
    <mergeCell ref="L742:M742"/>
    <mergeCell ref="N742:O742"/>
    <mergeCell ref="F743:G743"/>
    <mergeCell ref="H743:I743"/>
    <mergeCell ref="J743:K743"/>
    <mergeCell ref="L743:M743"/>
    <mergeCell ref="N743:O743"/>
    <mergeCell ref="F740:G740"/>
    <mergeCell ref="H740:I740"/>
    <mergeCell ref="J740:K740"/>
    <mergeCell ref="L740:M740"/>
    <mergeCell ref="N740:O740"/>
    <mergeCell ref="F741:G741"/>
    <mergeCell ref="H741:I741"/>
    <mergeCell ref="J741:K741"/>
    <mergeCell ref="L741:M741"/>
    <mergeCell ref="N741:O741"/>
    <mergeCell ref="F746:G746"/>
    <mergeCell ref="H746:I746"/>
    <mergeCell ref="J746:K746"/>
    <mergeCell ref="L746:M746"/>
    <mergeCell ref="N746:O746"/>
    <mergeCell ref="F747:G747"/>
    <mergeCell ref="H747:I747"/>
    <mergeCell ref="J747:K747"/>
    <mergeCell ref="L747:M747"/>
    <mergeCell ref="N747:O747"/>
    <mergeCell ref="F744:G744"/>
    <mergeCell ref="H744:I744"/>
    <mergeCell ref="J744:K744"/>
    <mergeCell ref="L744:M744"/>
    <mergeCell ref="N744:O744"/>
    <mergeCell ref="F745:G745"/>
    <mergeCell ref="H745:I745"/>
    <mergeCell ref="J745:K745"/>
    <mergeCell ref="L745:M745"/>
    <mergeCell ref="N745:O745"/>
    <mergeCell ref="F750:G750"/>
    <mergeCell ref="H750:I750"/>
    <mergeCell ref="J750:K750"/>
    <mergeCell ref="L750:M750"/>
    <mergeCell ref="N750:O750"/>
    <mergeCell ref="F751:G751"/>
    <mergeCell ref="H751:I751"/>
    <mergeCell ref="J751:K751"/>
    <mergeCell ref="L751:M751"/>
    <mergeCell ref="N751:O751"/>
    <mergeCell ref="F748:G748"/>
    <mergeCell ref="H748:I748"/>
    <mergeCell ref="J748:K748"/>
    <mergeCell ref="L748:M748"/>
    <mergeCell ref="N748:O748"/>
    <mergeCell ref="F749:G749"/>
    <mergeCell ref="H749:I749"/>
    <mergeCell ref="J749:K749"/>
    <mergeCell ref="L749:M749"/>
    <mergeCell ref="N749:O749"/>
    <mergeCell ref="F754:G754"/>
    <mergeCell ref="H754:I754"/>
    <mergeCell ref="J754:K754"/>
    <mergeCell ref="L754:M754"/>
    <mergeCell ref="N754:O754"/>
    <mergeCell ref="F755:G755"/>
    <mergeCell ref="H755:I755"/>
    <mergeCell ref="J755:K755"/>
    <mergeCell ref="L755:M755"/>
    <mergeCell ref="N755:O755"/>
    <mergeCell ref="F752:G752"/>
    <mergeCell ref="H752:I752"/>
    <mergeCell ref="J752:K752"/>
    <mergeCell ref="L752:M752"/>
    <mergeCell ref="N752:O752"/>
    <mergeCell ref="F753:G753"/>
    <mergeCell ref="H753:I753"/>
    <mergeCell ref="J753:K753"/>
    <mergeCell ref="L753:M753"/>
    <mergeCell ref="N753:O753"/>
    <mergeCell ref="F758:G758"/>
    <mergeCell ref="H758:I758"/>
    <mergeCell ref="J758:K758"/>
    <mergeCell ref="L758:M758"/>
    <mergeCell ref="N758:O758"/>
    <mergeCell ref="F759:G759"/>
    <mergeCell ref="H759:I759"/>
    <mergeCell ref="J759:K759"/>
    <mergeCell ref="L759:M759"/>
    <mergeCell ref="N759:O759"/>
    <mergeCell ref="F756:G756"/>
    <mergeCell ref="H756:I756"/>
    <mergeCell ref="J756:K756"/>
    <mergeCell ref="L756:M756"/>
    <mergeCell ref="N756:O756"/>
    <mergeCell ref="F757:G757"/>
    <mergeCell ref="H757:I757"/>
    <mergeCell ref="J757:K757"/>
    <mergeCell ref="L757:M757"/>
    <mergeCell ref="N757:O757"/>
    <mergeCell ref="F762:G762"/>
    <mergeCell ref="H762:I762"/>
    <mergeCell ref="J762:K762"/>
    <mergeCell ref="L762:M762"/>
    <mergeCell ref="N762:O762"/>
    <mergeCell ref="F763:G763"/>
    <mergeCell ref="H763:I763"/>
    <mergeCell ref="J763:K763"/>
    <mergeCell ref="L763:M763"/>
    <mergeCell ref="N763:O763"/>
    <mergeCell ref="F760:G760"/>
    <mergeCell ref="H760:I760"/>
    <mergeCell ref="J760:K760"/>
    <mergeCell ref="L760:M760"/>
    <mergeCell ref="N760:O760"/>
    <mergeCell ref="F761:G761"/>
    <mergeCell ref="H761:I761"/>
    <mergeCell ref="J761:K761"/>
    <mergeCell ref="L761:M761"/>
    <mergeCell ref="N761:O761"/>
    <mergeCell ref="F766:G766"/>
    <mergeCell ref="H766:I766"/>
    <mergeCell ref="J766:K766"/>
    <mergeCell ref="L766:M766"/>
    <mergeCell ref="N766:O766"/>
    <mergeCell ref="F767:G767"/>
    <mergeCell ref="H767:I767"/>
    <mergeCell ref="J767:K767"/>
    <mergeCell ref="L767:M767"/>
    <mergeCell ref="N767:O767"/>
    <mergeCell ref="F764:G764"/>
    <mergeCell ref="H764:I764"/>
    <mergeCell ref="J764:K764"/>
    <mergeCell ref="L764:M764"/>
    <mergeCell ref="N764:O764"/>
    <mergeCell ref="F765:G765"/>
    <mergeCell ref="H765:I765"/>
    <mergeCell ref="J765:K765"/>
    <mergeCell ref="L765:M765"/>
    <mergeCell ref="N765:O765"/>
    <mergeCell ref="F770:G770"/>
    <mergeCell ref="H770:I770"/>
    <mergeCell ref="J770:K770"/>
    <mergeCell ref="L770:M770"/>
    <mergeCell ref="N770:O770"/>
    <mergeCell ref="F771:G771"/>
    <mergeCell ref="H771:I771"/>
    <mergeCell ref="J771:K771"/>
    <mergeCell ref="L771:M771"/>
    <mergeCell ref="N771:O771"/>
    <mergeCell ref="F768:G768"/>
    <mergeCell ref="H768:I768"/>
    <mergeCell ref="J768:K768"/>
    <mergeCell ref="L768:M768"/>
    <mergeCell ref="N768:O768"/>
    <mergeCell ref="F769:G769"/>
    <mergeCell ref="H769:I769"/>
    <mergeCell ref="J769:K769"/>
    <mergeCell ref="L769:M769"/>
    <mergeCell ref="N769:O769"/>
    <mergeCell ref="F774:G774"/>
    <mergeCell ref="H774:I774"/>
    <mergeCell ref="J774:K774"/>
    <mergeCell ref="L774:M774"/>
    <mergeCell ref="N774:O774"/>
    <mergeCell ref="F775:G775"/>
    <mergeCell ref="H775:I775"/>
    <mergeCell ref="J775:K775"/>
    <mergeCell ref="L775:M775"/>
    <mergeCell ref="N775:O775"/>
    <mergeCell ref="F772:G772"/>
    <mergeCell ref="H772:I772"/>
    <mergeCell ref="J772:K772"/>
    <mergeCell ref="L772:M772"/>
    <mergeCell ref="N772:O772"/>
    <mergeCell ref="F773:G773"/>
    <mergeCell ref="H773:I773"/>
    <mergeCell ref="J773:K773"/>
    <mergeCell ref="L773:M773"/>
    <mergeCell ref="N773:O773"/>
    <mergeCell ref="F778:G778"/>
    <mergeCell ref="H778:I778"/>
    <mergeCell ref="J778:K778"/>
    <mergeCell ref="L778:M778"/>
    <mergeCell ref="N778:O778"/>
    <mergeCell ref="F779:G779"/>
    <mergeCell ref="H779:I779"/>
    <mergeCell ref="J779:K779"/>
    <mergeCell ref="L779:M779"/>
    <mergeCell ref="N779:O779"/>
    <mergeCell ref="F776:G776"/>
    <mergeCell ref="H776:I776"/>
    <mergeCell ref="J776:K776"/>
    <mergeCell ref="L776:M776"/>
    <mergeCell ref="N776:O776"/>
    <mergeCell ref="F777:G777"/>
    <mergeCell ref="H777:I777"/>
    <mergeCell ref="J777:K777"/>
    <mergeCell ref="L777:M777"/>
    <mergeCell ref="N777:O777"/>
    <mergeCell ref="F782:G782"/>
    <mergeCell ref="H782:I782"/>
    <mergeCell ref="J782:K782"/>
    <mergeCell ref="L782:M782"/>
    <mergeCell ref="N782:O782"/>
    <mergeCell ref="F783:G783"/>
    <mergeCell ref="H783:I783"/>
    <mergeCell ref="J783:K783"/>
    <mergeCell ref="L783:M783"/>
    <mergeCell ref="N783:O783"/>
    <mergeCell ref="F780:G780"/>
    <mergeCell ref="H780:I780"/>
    <mergeCell ref="J780:K780"/>
    <mergeCell ref="L780:M780"/>
    <mergeCell ref="N780:O780"/>
    <mergeCell ref="F781:G781"/>
    <mergeCell ref="H781:I781"/>
    <mergeCell ref="J781:K781"/>
    <mergeCell ref="L781:M781"/>
    <mergeCell ref="N781:O781"/>
    <mergeCell ref="F786:G786"/>
    <mergeCell ref="H786:I786"/>
    <mergeCell ref="J786:K786"/>
    <mergeCell ref="L786:M786"/>
    <mergeCell ref="N786:O786"/>
    <mergeCell ref="F787:G787"/>
    <mergeCell ref="H787:I787"/>
    <mergeCell ref="J787:K787"/>
    <mergeCell ref="L787:M787"/>
    <mergeCell ref="N787:O787"/>
    <mergeCell ref="F784:G784"/>
    <mergeCell ref="H784:I784"/>
    <mergeCell ref="J784:K784"/>
    <mergeCell ref="L784:M784"/>
    <mergeCell ref="N784:O784"/>
    <mergeCell ref="F785:G785"/>
    <mergeCell ref="H785:I785"/>
    <mergeCell ref="J785:K785"/>
    <mergeCell ref="L785:M785"/>
    <mergeCell ref="N785:O785"/>
    <mergeCell ref="F790:G790"/>
    <mergeCell ref="H790:I790"/>
    <mergeCell ref="J790:K790"/>
    <mergeCell ref="L790:M790"/>
    <mergeCell ref="N790:O790"/>
    <mergeCell ref="F791:G791"/>
    <mergeCell ref="H791:I791"/>
    <mergeCell ref="J791:K791"/>
    <mergeCell ref="L791:M791"/>
    <mergeCell ref="N791:O791"/>
    <mergeCell ref="F788:G788"/>
    <mergeCell ref="H788:I788"/>
    <mergeCell ref="J788:K788"/>
    <mergeCell ref="L788:M788"/>
    <mergeCell ref="N788:O788"/>
    <mergeCell ref="F789:G789"/>
    <mergeCell ref="H789:I789"/>
    <mergeCell ref="J789:K789"/>
    <mergeCell ref="L789:M789"/>
    <mergeCell ref="N789:O789"/>
  </mergeCells>
  <dataValidations count="3">
    <dataValidation type="list" allowBlank="1" showInputMessage="1" showErrorMessage="1" sqref="B790 B788 B786 B784 B782 B780 B778 B776 B774 B772 B770 B768 B766 B764 B762 B760 B758 B756 B754 B752 B750 B748 B746 B744 B742 B740 B738 B736 B734 B732 B730 B728 B726 B724 B722 B720 B718 B716 B714 B712 B710 B708 B706 B704 B702 B700 B698 B696 B694 B692 B690 B688 B686 B684 B682 B680 B678 B676 B674 B672 B670 B668 B666 B664 B662 B660 B658 B656 B654 B652 B650 B648 B646 B644 B642 B640 B638 B636 B634 B632 B630 B628 B626 B624 B622 B620 B618 B616 B614 B612 B610 B608 B606 B604 B602 B600 B598 B596 B594 B592 B590 B588 B586 B584 B582 B580 B578 B576 B574 B572 B570 B568 B566 B564 B562 B560 B558 B556 B554 B552 B550 B548 B546 B544 B542 B540 B538 B536 B534 B532 B530 B528 B526 B524 B522 B520 B518 B516 B514 B512 B510 B508 B506 B504 B502 B500 B498 B496 B494 B492 D477 D474 D471 D468 D465 D462 D459 D456 D453 D450 D447 D444 D441 D438 D435 D432 D429 D426 D423 D420 D417 D414 D411 D408 D405 D402 D399 D396 D393 D390 D387 D384 D381 D378 D375 D372 D369 D366 D363 D360 D357 D354 D351 D348 D345 D342 D339 D336 D333 D330 D327 D324 D321 D318 D315 D312 D309 D306 D303 D300 D297 D294 D291 D288 D285 D282 D279 D276 D273 D270 D267 D264 D261 D258 D255 D252 D249 D246 D243 D240 D237 D234 D231 D228 D225 D222 D219 D216 D213 D210 D207 D204 D201 D198 D195 D192 D189 D186 D183 D180 D177 D174 D171 D168 D165 D162 D159 D156 D153 D150 D147 D144 D141 D138 D135 D132 D129 D126 D123 D120 D117 D114 D111 D108 D105 D102 D99 D96 D93 D90 D87 D84 D81 D78 D75 D72 D69 D66 D63 D60 D57 D54 D51 D48 D45 D42 D39 D36 D33 D30" xr:uid="{00000000-0002-0000-0600-000000000000}">
      <formula1>listdata</formula1>
    </dataValidation>
    <dataValidation type="list" allowBlank="1" showInputMessage="1" showErrorMessage="1" sqref="C19 C21" xr:uid="{00000000-0002-0000-0600-000001000000}">
      <formula1>"Yes,No"</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600-000002000000}">
      <formula1>"A,B"</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1]!ClrAll3a_Click">
                <anchor moveWithCells="1" sizeWithCells="1">
                  <from>
                    <xdr:col>3</xdr:col>
                    <xdr:colOff>525780</xdr:colOff>
                    <xdr:row>24</xdr:row>
                    <xdr:rowOff>30480</xdr:rowOff>
                  </from>
                  <to>
                    <xdr:col>3</xdr:col>
                    <xdr:colOff>2240280</xdr:colOff>
                    <xdr:row>25</xdr:row>
                    <xdr:rowOff>0</xdr:rowOff>
                  </to>
                </anchor>
              </controlPr>
            </control>
          </mc:Choice>
        </mc:AlternateContent>
        <mc:AlternateContent xmlns:mc="http://schemas.openxmlformats.org/markup-compatibility/2006">
          <mc:Choice Requires="x14">
            <control shapeId="5122" r:id="rId4" name="Button 2">
              <controlPr defaultSize="0" print="0" autoFill="0" autoPict="0" macro="[1]!ClrAll3b_Click">
                <anchor moveWithCells="1" sizeWithCells="1">
                  <from>
                    <xdr:col>3</xdr:col>
                    <xdr:colOff>487680</xdr:colOff>
                    <xdr:row>486</xdr:row>
                    <xdr:rowOff>182880</xdr:rowOff>
                  </from>
                  <to>
                    <xdr:col>3</xdr:col>
                    <xdr:colOff>2202180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3:N184"/>
  <sheetViews>
    <sheetView workbookViewId="0">
      <selection activeCell="J17" sqref="J17"/>
    </sheetView>
  </sheetViews>
  <sheetFormatPr defaultColWidth="9" defaultRowHeight="14.45"/>
  <cols>
    <col min="1" max="1" width="55.5703125" style="225" customWidth="1"/>
    <col min="2" max="2" width="9.5703125" style="225" customWidth="1"/>
    <col min="3" max="3" width="31" style="225" bestFit="1" customWidth="1"/>
    <col min="4" max="4" width="31" style="225" customWidth="1"/>
    <col min="5" max="5" width="27.42578125" style="225" customWidth="1"/>
    <col min="6" max="6" width="28.5703125" style="225" customWidth="1"/>
    <col min="7" max="8" width="28.42578125" style="225" hidden="1" customWidth="1"/>
    <col min="9" max="9" width="30.42578125" style="225" customWidth="1"/>
    <col min="10" max="10" width="24.5703125" style="225" customWidth="1"/>
    <col min="11" max="11" width="10" style="225" customWidth="1"/>
    <col min="12" max="13" width="9" style="225"/>
    <col min="14" max="14" width="32.42578125" style="225" customWidth="1"/>
    <col min="15" max="16384" width="9" style="225"/>
  </cols>
  <sheetData>
    <row r="13" spans="1:9" ht="18.75" customHeight="1"/>
    <row r="14" spans="1:9" ht="111" customHeight="1">
      <c r="A14" s="607" t="s">
        <v>692</v>
      </c>
      <c r="B14" s="607"/>
      <c r="C14" s="607"/>
      <c r="D14" s="607"/>
      <c r="E14" s="608"/>
      <c r="F14" s="608"/>
    </row>
    <row r="15" spans="1:9" ht="14.65">
      <c r="A15" s="226"/>
      <c r="B15" s="226"/>
      <c r="C15" s="226"/>
      <c r="D15" s="226"/>
      <c r="E15" s="227"/>
      <c r="F15" s="227"/>
    </row>
    <row r="16" spans="1:9" ht="30" customHeight="1">
      <c r="A16" s="228" t="s">
        <v>693</v>
      </c>
      <c r="B16" s="229">
        <v>2019</v>
      </c>
      <c r="C16" s="609"/>
      <c r="D16" s="610"/>
      <c r="E16" s="610"/>
      <c r="F16" s="610"/>
      <c r="G16" s="610"/>
      <c r="H16" s="610"/>
      <c r="I16" s="610"/>
    </row>
    <row r="17" spans="1:14" ht="39.75" customHeight="1">
      <c r="A17" s="607" t="s">
        <v>694</v>
      </c>
      <c r="B17" s="607"/>
      <c r="C17" s="607"/>
      <c r="D17" s="607"/>
      <c r="E17" s="607"/>
      <c r="F17" s="607"/>
    </row>
    <row r="18" spans="1:14">
      <c r="B18" s="230"/>
      <c r="C18" s="231" t="s">
        <v>319</v>
      </c>
      <c r="D18" s="232">
        <f>E18+1</f>
        <v>2019</v>
      </c>
      <c r="E18" s="232">
        <f>F18+1</f>
        <v>2018</v>
      </c>
      <c r="F18" s="232">
        <f>G18+1</f>
        <v>2017</v>
      </c>
      <c r="G18" s="232">
        <f>H18+1</f>
        <v>2016</v>
      </c>
      <c r="H18" s="233">
        <v>2015</v>
      </c>
    </row>
    <row r="19" spans="1:14" ht="17.25" customHeight="1">
      <c r="A19" s="234" t="s">
        <v>695</v>
      </c>
      <c r="B19" s="235" t="s">
        <v>286</v>
      </c>
      <c r="C19" s="236">
        <f>SUM(D19:F19)</f>
        <v>0</v>
      </c>
      <c r="D19" s="141"/>
      <c r="E19" s="141"/>
      <c r="F19" s="141"/>
      <c r="G19" s="141"/>
      <c r="H19" s="141"/>
    </row>
    <row r="20" spans="1:14" s="239" customFormat="1" ht="15" customHeight="1">
      <c r="A20" s="237" t="s">
        <v>696</v>
      </c>
      <c r="B20" s="235" t="s">
        <v>287</v>
      </c>
      <c r="C20" s="236">
        <f>SUM(D20:F20)</f>
        <v>0</v>
      </c>
      <c r="D20" s="238">
        <v>0</v>
      </c>
      <c r="E20" s="238">
        <v>0</v>
      </c>
      <c r="F20" s="238">
        <v>0</v>
      </c>
      <c r="G20" s="238">
        <v>0</v>
      </c>
      <c r="H20" s="238">
        <v>0</v>
      </c>
    </row>
    <row r="21" spans="1:14" s="239" customFormat="1">
      <c r="A21" s="237" t="s">
        <v>697</v>
      </c>
      <c r="B21" s="235" t="s">
        <v>288</v>
      </c>
      <c r="C21" s="236">
        <f>SUM(D21:F21)</f>
        <v>0</v>
      </c>
      <c r="D21" s="238">
        <f t="array" ref="D21">SUM(IF('[1]6. Class A Consumption Data'!C492:C791="kWh",'[1]6. Class A Consumption Data'!F492:F791))</f>
        <v>0</v>
      </c>
      <c r="E21" s="238">
        <f t="array" ref="E21">SUM(IF('[1]6. Class A Consumption Data'!C492:C791="kWh",'[1]6. Class A Consumption Data'!H492:H791))</f>
        <v>0</v>
      </c>
      <c r="F21" s="238">
        <f t="array" ref="F21">SUM(IF('[1]6. Class A Consumption Data'!C492:C791="kWh",'[1]6. Class A Consumption Data'!J492:J791))</f>
        <v>0</v>
      </c>
      <c r="G21" s="238">
        <f t="array" ref="G21">SUM(IF('[1]6. Class A Consumption Data'!C492:C791="kWh",'[1]6. Class A Consumption Data'!L492:L791))</f>
        <v>0</v>
      </c>
      <c r="H21" s="238">
        <f t="array" ref="H21">SUM(IF('[1]6. Class A Consumption Data'!C492:C791="kWh",'[1]6. Class A Consumption Data'!N492:N791))</f>
        <v>0</v>
      </c>
    </row>
    <row r="22" spans="1:14" s="239" customFormat="1" ht="27">
      <c r="A22" s="240" t="s">
        <v>698</v>
      </c>
      <c r="B22" s="235" t="s">
        <v>699</v>
      </c>
      <c r="C22" s="236">
        <f>SUM(D22:F22)</f>
        <v>0</v>
      </c>
      <c r="D22" s="241">
        <f>D19-D20-D21</f>
        <v>0</v>
      </c>
      <c r="E22" s="241">
        <f>E19-E20-E21</f>
        <v>0</v>
      </c>
      <c r="F22" s="241">
        <f>F19-F20-F21</f>
        <v>0</v>
      </c>
      <c r="G22" s="241">
        <f>G19-G20-G21</f>
        <v>0</v>
      </c>
      <c r="H22" s="241">
        <f>H19-H20-H21</f>
        <v>0</v>
      </c>
    </row>
    <row r="23" spans="1:14">
      <c r="A23" s="234" t="s">
        <v>700</v>
      </c>
      <c r="B23" s="235" t="s">
        <v>290</v>
      </c>
      <c r="C23" s="236">
        <f>SUM(D23:F23)</f>
        <v>0</v>
      </c>
      <c r="D23" s="242">
        <f>D184</f>
        <v>0</v>
      </c>
      <c r="E23" s="242">
        <f>E184</f>
        <v>0</v>
      </c>
      <c r="F23" s="242">
        <f>F184</f>
        <v>0</v>
      </c>
      <c r="G23" s="242">
        <f>G184</f>
        <v>0</v>
      </c>
      <c r="H23" s="242">
        <f>H184</f>
        <v>0</v>
      </c>
    </row>
    <row r="24" spans="1:14" ht="15.75" customHeight="1">
      <c r="A24" s="243" t="s">
        <v>701</v>
      </c>
      <c r="B24" s="235" t="s">
        <v>702</v>
      </c>
      <c r="C24" s="244">
        <f>IFERROR(+C23/C22,0)</f>
        <v>0</v>
      </c>
      <c r="D24" s="244"/>
      <c r="E24" s="244"/>
      <c r="F24" s="244"/>
      <c r="G24" s="245"/>
      <c r="H24" s="245"/>
    </row>
    <row r="25" spans="1:14" ht="39.75" customHeight="1">
      <c r="A25" s="611" t="s">
        <v>703</v>
      </c>
      <c r="B25" s="611"/>
      <c r="C25" s="611"/>
      <c r="D25" s="246"/>
      <c r="F25" s="247"/>
    </row>
    <row r="26" spans="1:14" ht="14.65" hidden="1">
      <c r="A26" s="248"/>
      <c r="B26" s="248"/>
      <c r="C26" s="249"/>
      <c r="D26" s="249"/>
      <c r="N26" s="247"/>
    </row>
    <row r="27" spans="1:14">
      <c r="A27" s="250" t="s">
        <v>704</v>
      </c>
      <c r="B27" s="251" t="s">
        <v>705</v>
      </c>
      <c r="C27" s="252">
        <f>'[1]2a. Continuity Schedule'!BT32</f>
        <v>-30922031.909119129</v>
      </c>
      <c r="D27" s="253"/>
    </row>
    <row r="28" spans="1:14">
      <c r="A28" s="254" t="s">
        <v>706</v>
      </c>
      <c r="B28" s="255" t="s">
        <v>707</v>
      </c>
      <c r="C28" s="256">
        <f>+C24*C27</f>
        <v>0</v>
      </c>
      <c r="D28" s="257"/>
      <c r="E28" s="258"/>
    </row>
    <row r="29" spans="1:14" ht="32.25" customHeight="1">
      <c r="A29" s="254" t="s">
        <v>708</v>
      </c>
      <c r="B29" s="255" t="s">
        <v>709</v>
      </c>
      <c r="C29" s="252">
        <f>+C27-C28</f>
        <v>-30922031.909119129</v>
      </c>
      <c r="D29" s="253"/>
    </row>
    <row r="31" spans="1:14">
      <c r="A31" s="612" t="s">
        <v>710</v>
      </c>
      <c r="B31" s="612"/>
      <c r="C31" s="607"/>
      <c r="D31" s="607"/>
      <c r="E31" s="607"/>
    </row>
    <row r="32" spans="1:14">
      <c r="A32" s="259" t="s">
        <v>711</v>
      </c>
      <c r="B32" s="259"/>
      <c r="C32" s="260">
        <f>COUNTIF(C34:C183,"&lt;&gt;0")</f>
        <v>0</v>
      </c>
      <c r="D32" s="261"/>
      <c r="E32" s="261"/>
      <c r="F32" s="261"/>
      <c r="G32" s="261"/>
      <c r="H32" s="261"/>
      <c r="K32" s="262"/>
    </row>
    <row r="33" spans="1:11" ht="65.25" customHeight="1">
      <c r="A33" s="263" t="s">
        <v>379</v>
      </c>
      <c r="B33" s="263"/>
      <c r="C33" s="264" t="s">
        <v>712</v>
      </c>
      <c r="D33" s="264" t="s">
        <v>713</v>
      </c>
      <c r="E33" s="264" t="s">
        <v>714</v>
      </c>
      <c r="F33" s="264" t="s">
        <v>715</v>
      </c>
      <c r="G33" s="264" t="s">
        <v>716</v>
      </c>
      <c r="H33" s="264" t="s">
        <v>717</v>
      </c>
      <c r="I33" s="265" t="s">
        <v>718</v>
      </c>
      <c r="J33" s="266" t="s">
        <v>719</v>
      </c>
      <c r="K33" s="267" t="s">
        <v>720</v>
      </c>
    </row>
    <row r="34" spans="1:11" ht="14.65" hidden="1">
      <c r="A34" s="268" t="s">
        <v>383</v>
      </c>
      <c r="B34" s="268"/>
      <c r="C34" s="269">
        <f t="shared" ref="C34:C97" si="0">SUM(D34:F34)</f>
        <v>0</v>
      </c>
      <c r="D34" s="269">
        <v>0</v>
      </c>
      <c r="E34" s="269">
        <v>0</v>
      </c>
      <c r="F34" s="269">
        <v>0</v>
      </c>
      <c r="G34" s="269">
        <f t="array" ref="G34">SUM(IF('[1]6. Class A Consumption Data'!L32:M32="B",'[1]6. Class A Consumption Data'!L30:M30))</f>
        <v>0</v>
      </c>
      <c r="H34" s="269">
        <f t="array" ref="H34">SUM(IF('[1]6. Class A Consumption Data'!N32:O32="B",'[1]6. Class A Consumption Data'!N30:O30))</f>
        <v>0</v>
      </c>
      <c r="I34" s="270">
        <f>IFERROR(+C34/$C$184,0)</f>
        <v>0</v>
      </c>
      <c r="J34" s="271">
        <f>+I34*$C$28</f>
        <v>0</v>
      </c>
      <c r="K34" s="272">
        <f>+J34/12</f>
        <v>0</v>
      </c>
    </row>
    <row r="35" spans="1:11" ht="14.65" hidden="1">
      <c r="A35" s="273" t="s">
        <v>386</v>
      </c>
      <c r="B35" s="273"/>
      <c r="C35" s="274">
        <f t="shared" si="0"/>
        <v>0</v>
      </c>
      <c r="D35" s="274">
        <v>0</v>
      </c>
      <c r="E35" s="274">
        <v>0</v>
      </c>
      <c r="F35" s="274">
        <v>0</v>
      </c>
      <c r="G35" s="274">
        <f t="array" ref="G35">SUM(IF('[1]6. Class A Consumption Data'!L35:M35="B",'[1]6. Class A Consumption Data'!L33:M33))</f>
        <v>0</v>
      </c>
      <c r="H35" s="274">
        <f t="array" ref="H35">SUM(IF('[1]6. Class A Consumption Data'!N35:O35="B",'[1]6. Class A Consumption Data'!N33:O33))</f>
        <v>0</v>
      </c>
      <c r="I35" s="275">
        <f t="shared" ref="I35:I98" si="1">IFERROR(+C35/$C$184,0)</f>
        <v>0</v>
      </c>
      <c r="J35" s="276">
        <f>+I35*$C$28</f>
        <v>0</v>
      </c>
      <c r="K35" s="272">
        <f>+J35/12</f>
        <v>0</v>
      </c>
    </row>
    <row r="36" spans="1:11" ht="14.65" hidden="1">
      <c r="A36" s="277" t="s">
        <v>387</v>
      </c>
      <c r="B36" s="277"/>
      <c r="C36" s="278">
        <f t="shared" si="0"/>
        <v>0</v>
      </c>
      <c r="D36" s="278">
        <v>0</v>
      </c>
      <c r="E36" s="278">
        <v>0</v>
      </c>
      <c r="F36" s="278">
        <v>0</v>
      </c>
      <c r="G36" s="278">
        <f t="array" ref="G36">SUM(IF('[1]6. Class A Consumption Data'!L38:M38="B",'[1]6. Class A Consumption Data'!L36:M36))</f>
        <v>0</v>
      </c>
      <c r="H36" s="278">
        <f t="array" ref="H36">SUM(IF('[1]6. Class A Consumption Data'!N38:O38="B",'[1]6. Class A Consumption Data'!N36:O36))</f>
        <v>0</v>
      </c>
      <c r="I36" s="279">
        <f t="shared" si="1"/>
        <v>0</v>
      </c>
      <c r="J36" s="272">
        <f>+I36*$C$28</f>
        <v>0</v>
      </c>
      <c r="K36" s="280">
        <f>+J36/12</f>
        <v>0</v>
      </c>
    </row>
    <row r="37" spans="1:11" ht="14.65" hidden="1">
      <c r="A37" s="281" t="s">
        <v>388</v>
      </c>
      <c r="B37" s="281"/>
      <c r="C37" s="269">
        <f t="shared" si="0"/>
        <v>0</v>
      </c>
      <c r="D37" s="282">
        <v>0</v>
      </c>
      <c r="E37" s="282">
        <v>0</v>
      </c>
      <c r="F37" s="282">
        <v>0</v>
      </c>
      <c r="G37" s="282">
        <f t="array" ref="G37">SUM(IF('[1]6. Class A Consumption Data'!L41:M41="B",'[1]6. Class A Consumption Data'!L39:M39))</f>
        <v>0</v>
      </c>
      <c r="H37" s="282">
        <f t="array" ref="H37">SUM(IF('[1]6. Class A Consumption Data'!N41:O41="B",'[1]6. Class A Consumption Data'!N39:O39))</f>
        <v>0</v>
      </c>
      <c r="I37" s="283">
        <f t="shared" si="1"/>
        <v>0</v>
      </c>
      <c r="J37" s="284">
        <f>+I37*$C$28</f>
        <v>0</v>
      </c>
      <c r="K37" s="285">
        <f>+J37/12</f>
        <v>0</v>
      </c>
    </row>
    <row r="38" spans="1:11" ht="14.65" hidden="1">
      <c r="A38" s="268" t="s">
        <v>389</v>
      </c>
      <c r="B38" s="268"/>
      <c r="C38" s="274">
        <f t="shared" si="0"/>
        <v>0</v>
      </c>
      <c r="D38" s="269">
        <v>0</v>
      </c>
      <c r="E38" s="269">
        <v>0</v>
      </c>
      <c r="F38" s="269">
        <v>0</v>
      </c>
      <c r="G38" s="269">
        <f t="array" ref="G38">SUM(IF('[1]6. Class A Consumption Data'!L44:M44="B",'[1]6. Class A Consumption Data'!L42:M42))</f>
        <v>0</v>
      </c>
      <c r="H38" s="269">
        <f t="array" ref="H38">SUM(IF('[1]6. Class A Consumption Data'!N44:O44="B",'[1]6. Class A Consumption Data'!N42:O42))</f>
        <v>0</v>
      </c>
      <c r="I38" s="270">
        <f t="shared" si="1"/>
        <v>0</v>
      </c>
      <c r="J38" s="271">
        <f t="shared" ref="J38:J101" si="2">+I38*$C$28</f>
        <v>0</v>
      </c>
      <c r="K38" s="285">
        <f t="shared" ref="K38:K101" si="3">+J38/12</f>
        <v>0</v>
      </c>
    </row>
    <row r="39" spans="1:11" ht="14.65" hidden="1">
      <c r="A39" s="277" t="s">
        <v>390</v>
      </c>
      <c r="B39" s="277"/>
      <c r="C39" s="274">
        <f t="shared" si="0"/>
        <v>0</v>
      </c>
      <c r="D39" s="278">
        <v>0</v>
      </c>
      <c r="E39" s="278">
        <v>0</v>
      </c>
      <c r="F39" s="278">
        <v>0</v>
      </c>
      <c r="G39" s="278">
        <f t="array" ref="G39">SUM(IF('[1]6. Class A Consumption Data'!L47:M47="B",'[1]6. Class A Consumption Data'!L45:M45))</f>
        <v>0</v>
      </c>
      <c r="H39" s="278">
        <f t="array" ref="H39">SUM(IF('[1]6. Class A Consumption Data'!N47:O47="B",'[1]6. Class A Consumption Data'!N45:O45))</f>
        <v>0</v>
      </c>
      <c r="I39" s="279">
        <f t="shared" si="1"/>
        <v>0</v>
      </c>
      <c r="J39" s="272">
        <f t="shared" si="2"/>
        <v>0</v>
      </c>
      <c r="K39" s="280">
        <f t="shared" si="3"/>
        <v>0</v>
      </c>
    </row>
    <row r="40" spans="1:11" ht="14.65" hidden="1">
      <c r="A40" s="281" t="s">
        <v>391</v>
      </c>
      <c r="B40" s="281"/>
      <c r="C40" s="274">
        <f t="shared" si="0"/>
        <v>0</v>
      </c>
      <c r="D40" s="282">
        <v>0</v>
      </c>
      <c r="E40" s="282">
        <v>0</v>
      </c>
      <c r="F40" s="282">
        <v>0</v>
      </c>
      <c r="G40" s="282">
        <f t="array" ref="G40">SUM(IF('[1]6. Class A Consumption Data'!L50:M50="B",'[1]6. Class A Consumption Data'!L48:M48))</f>
        <v>0</v>
      </c>
      <c r="H40" s="282">
        <f t="array" ref="H40">SUM(IF('[1]6. Class A Consumption Data'!N50:O50="B",'[1]6. Class A Consumption Data'!N48:O48))</f>
        <v>0</v>
      </c>
      <c r="I40" s="283">
        <f t="shared" si="1"/>
        <v>0</v>
      </c>
      <c r="J40" s="284">
        <f t="shared" si="2"/>
        <v>0</v>
      </c>
      <c r="K40" s="285">
        <f t="shared" si="3"/>
        <v>0</v>
      </c>
    </row>
    <row r="41" spans="1:11" ht="14.65" hidden="1">
      <c r="A41" s="277" t="s">
        <v>392</v>
      </c>
      <c r="B41" s="277"/>
      <c r="C41" s="274">
        <f t="shared" si="0"/>
        <v>0</v>
      </c>
      <c r="D41" s="278">
        <v>0</v>
      </c>
      <c r="E41" s="278">
        <v>0</v>
      </c>
      <c r="F41" s="278">
        <v>0</v>
      </c>
      <c r="G41" s="278">
        <f t="array" ref="G41">SUM(IF('[1]6. Class A Consumption Data'!L53:M53="B",'[1]6. Class A Consumption Data'!L51:M51))</f>
        <v>0</v>
      </c>
      <c r="H41" s="278">
        <f t="array" ref="H41">SUM(IF('[1]6. Class A Consumption Data'!N53:O53="B",'[1]6. Class A Consumption Data'!N51:O51))</f>
        <v>0</v>
      </c>
      <c r="I41" s="279">
        <f t="shared" si="1"/>
        <v>0</v>
      </c>
      <c r="J41" s="286">
        <f t="shared" si="2"/>
        <v>0</v>
      </c>
      <c r="K41" s="272">
        <f t="shared" si="3"/>
        <v>0</v>
      </c>
    </row>
    <row r="42" spans="1:11" ht="14.65" hidden="1">
      <c r="A42" s="277" t="s">
        <v>393</v>
      </c>
      <c r="B42" s="277"/>
      <c r="C42" s="274">
        <f t="shared" si="0"/>
        <v>0</v>
      </c>
      <c r="D42" s="278">
        <v>0</v>
      </c>
      <c r="E42" s="278">
        <v>0</v>
      </c>
      <c r="F42" s="278">
        <v>0</v>
      </c>
      <c r="G42" s="278">
        <f t="array" ref="G42">SUM(IF('[1]6. Class A Consumption Data'!L56:M56="B",'[1]6. Class A Consumption Data'!L54:M54))</f>
        <v>0</v>
      </c>
      <c r="H42" s="278">
        <f t="array" ref="H42">SUM(IF('[1]6. Class A Consumption Data'!N56:O56="B",'[1]6. Class A Consumption Data'!N54:O54))</f>
        <v>0</v>
      </c>
      <c r="I42" s="279">
        <f t="shared" si="1"/>
        <v>0</v>
      </c>
      <c r="J42" s="286">
        <f t="shared" si="2"/>
        <v>0</v>
      </c>
      <c r="K42" s="272">
        <f t="shared" si="3"/>
        <v>0</v>
      </c>
    </row>
    <row r="43" spans="1:11" ht="14.65" hidden="1">
      <c r="A43" s="277" t="s">
        <v>394</v>
      </c>
      <c r="B43" s="277"/>
      <c r="C43" s="274">
        <f t="shared" si="0"/>
        <v>0</v>
      </c>
      <c r="D43" s="278">
        <v>0</v>
      </c>
      <c r="E43" s="278">
        <v>0</v>
      </c>
      <c r="F43" s="278">
        <v>0</v>
      </c>
      <c r="G43" s="278">
        <f t="array" ref="G43">SUM(IF('[1]6. Class A Consumption Data'!L59:M59="B",'[1]6. Class A Consumption Data'!L57:M57))</f>
        <v>0</v>
      </c>
      <c r="H43" s="278">
        <f t="array" ref="H43">SUM(IF('[1]6. Class A Consumption Data'!N59:O59="B",'[1]6. Class A Consumption Data'!N57:O57))</f>
        <v>0</v>
      </c>
      <c r="I43" s="279">
        <f t="shared" si="1"/>
        <v>0</v>
      </c>
      <c r="J43" s="286">
        <f t="shared" si="2"/>
        <v>0</v>
      </c>
      <c r="K43" s="272">
        <f t="shared" si="3"/>
        <v>0</v>
      </c>
    </row>
    <row r="44" spans="1:11" ht="14.65" hidden="1">
      <c r="A44" s="277" t="s">
        <v>395</v>
      </c>
      <c r="B44" s="277"/>
      <c r="C44" s="274">
        <f t="shared" si="0"/>
        <v>0</v>
      </c>
      <c r="D44" s="278">
        <v>0</v>
      </c>
      <c r="E44" s="278">
        <v>0</v>
      </c>
      <c r="F44" s="278">
        <v>0</v>
      </c>
      <c r="G44" s="278">
        <f t="array" ref="G44">SUM(IF('[1]6. Class A Consumption Data'!L62:M62="B",'[1]6. Class A Consumption Data'!L60:M60))</f>
        <v>0</v>
      </c>
      <c r="H44" s="278">
        <f t="array" ref="H44">SUM(IF('[1]6. Class A Consumption Data'!N62:O62="B",'[1]6. Class A Consumption Data'!N60:O60))</f>
        <v>0</v>
      </c>
      <c r="I44" s="279">
        <f t="shared" si="1"/>
        <v>0</v>
      </c>
      <c r="J44" s="286">
        <f t="shared" si="2"/>
        <v>0</v>
      </c>
      <c r="K44" s="272">
        <f t="shared" si="3"/>
        <v>0</v>
      </c>
    </row>
    <row r="45" spans="1:11" ht="14.65" hidden="1">
      <c r="A45" s="277" t="s">
        <v>396</v>
      </c>
      <c r="B45" s="277"/>
      <c r="C45" s="274">
        <f t="shared" si="0"/>
        <v>0</v>
      </c>
      <c r="D45" s="278">
        <v>0</v>
      </c>
      <c r="E45" s="278">
        <v>0</v>
      </c>
      <c r="F45" s="278">
        <v>0</v>
      </c>
      <c r="G45" s="278">
        <f t="array" ref="G45">SUM(IF('[1]6. Class A Consumption Data'!L65:M65="B",'[1]6. Class A Consumption Data'!L63:M63))</f>
        <v>0</v>
      </c>
      <c r="H45" s="278">
        <f t="array" ref="H45">SUM(IF('[1]6. Class A Consumption Data'!N65:O65="B",'[1]6. Class A Consumption Data'!N63:O63))</f>
        <v>0</v>
      </c>
      <c r="I45" s="279">
        <f t="shared" si="1"/>
        <v>0</v>
      </c>
      <c r="J45" s="286">
        <f t="shared" si="2"/>
        <v>0</v>
      </c>
      <c r="K45" s="272">
        <f t="shared" si="3"/>
        <v>0</v>
      </c>
    </row>
    <row r="46" spans="1:11" ht="14.65" hidden="1">
      <c r="A46" s="277" t="s">
        <v>397</v>
      </c>
      <c r="B46" s="277"/>
      <c r="C46" s="274">
        <f t="shared" si="0"/>
        <v>0</v>
      </c>
      <c r="D46" s="278">
        <v>0</v>
      </c>
      <c r="E46" s="278">
        <v>0</v>
      </c>
      <c r="F46" s="278">
        <v>0</v>
      </c>
      <c r="G46" s="278">
        <f t="array" ref="G46">SUM(IF('[1]6. Class A Consumption Data'!L68:M68="B",'[1]6. Class A Consumption Data'!L66:M66))</f>
        <v>0</v>
      </c>
      <c r="H46" s="278">
        <f t="array" ref="H46">SUM(IF('[1]6. Class A Consumption Data'!N68:O68="B",'[1]6. Class A Consumption Data'!N66:O66))</f>
        <v>0</v>
      </c>
      <c r="I46" s="279">
        <f t="shared" si="1"/>
        <v>0</v>
      </c>
      <c r="J46" s="286">
        <f t="shared" si="2"/>
        <v>0</v>
      </c>
      <c r="K46" s="272">
        <f t="shared" si="3"/>
        <v>0</v>
      </c>
    </row>
    <row r="47" spans="1:11" ht="14.65" hidden="1">
      <c r="A47" s="277" t="s">
        <v>398</v>
      </c>
      <c r="B47" s="277"/>
      <c r="C47" s="274">
        <f t="shared" si="0"/>
        <v>0</v>
      </c>
      <c r="D47" s="278">
        <v>0</v>
      </c>
      <c r="E47" s="278">
        <v>0</v>
      </c>
      <c r="F47" s="278">
        <v>0</v>
      </c>
      <c r="G47" s="278">
        <f t="array" ref="G47">SUM(IF('[1]6. Class A Consumption Data'!L71:M71="B",'[1]6. Class A Consumption Data'!L69:M69))</f>
        <v>0</v>
      </c>
      <c r="H47" s="278">
        <f t="array" ref="H47">SUM(IF('[1]6. Class A Consumption Data'!N71:O71="B",'[1]6. Class A Consumption Data'!N69:O69))</f>
        <v>0</v>
      </c>
      <c r="I47" s="279">
        <f t="shared" si="1"/>
        <v>0</v>
      </c>
      <c r="J47" s="286">
        <f t="shared" si="2"/>
        <v>0</v>
      </c>
      <c r="K47" s="272">
        <f t="shared" si="3"/>
        <v>0</v>
      </c>
    </row>
    <row r="48" spans="1:11" ht="14.65" hidden="1">
      <c r="A48" s="277" t="s">
        <v>399</v>
      </c>
      <c r="B48" s="277"/>
      <c r="C48" s="274">
        <f t="shared" si="0"/>
        <v>0</v>
      </c>
      <c r="D48" s="278">
        <v>0</v>
      </c>
      <c r="E48" s="278">
        <v>0</v>
      </c>
      <c r="F48" s="278">
        <v>0</v>
      </c>
      <c r="G48" s="278">
        <f t="array" ref="G48">SUM(IF('[1]6. Class A Consumption Data'!L74:M74="B",'[1]6. Class A Consumption Data'!L72:M72))</f>
        <v>0</v>
      </c>
      <c r="H48" s="278">
        <f t="array" ref="H48">SUM(IF('[1]6. Class A Consumption Data'!N74:O74="B",'[1]6. Class A Consumption Data'!N72:O72))</f>
        <v>0</v>
      </c>
      <c r="I48" s="279">
        <f t="shared" si="1"/>
        <v>0</v>
      </c>
      <c r="J48" s="286">
        <f t="shared" si="2"/>
        <v>0</v>
      </c>
      <c r="K48" s="272">
        <f t="shared" si="3"/>
        <v>0</v>
      </c>
    </row>
    <row r="49" spans="1:11" ht="14.65" hidden="1">
      <c r="A49" s="277" t="s">
        <v>400</v>
      </c>
      <c r="B49" s="277"/>
      <c r="C49" s="274">
        <f t="shared" si="0"/>
        <v>0</v>
      </c>
      <c r="D49" s="278">
        <v>0</v>
      </c>
      <c r="E49" s="278">
        <v>0</v>
      </c>
      <c r="F49" s="278">
        <v>0</v>
      </c>
      <c r="G49" s="278">
        <f t="array" ref="G49">SUM(IF('[1]6. Class A Consumption Data'!L77:M77="B",'[1]6. Class A Consumption Data'!L75:M75))</f>
        <v>0</v>
      </c>
      <c r="H49" s="278">
        <f t="array" ref="H49">SUM(IF('[1]6. Class A Consumption Data'!N77:O77="B",'[1]6. Class A Consumption Data'!N75:O75))</f>
        <v>0</v>
      </c>
      <c r="I49" s="279">
        <f t="shared" si="1"/>
        <v>0</v>
      </c>
      <c r="J49" s="286">
        <f t="shared" si="2"/>
        <v>0</v>
      </c>
      <c r="K49" s="272">
        <f t="shared" si="3"/>
        <v>0</v>
      </c>
    </row>
    <row r="50" spans="1:11" ht="14.65" hidden="1">
      <c r="A50" s="277" t="s">
        <v>401</v>
      </c>
      <c r="B50" s="277"/>
      <c r="C50" s="274">
        <f t="shared" si="0"/>
        <v>0</v>
      </c>
      <c r="D50" s="278">
        <v>0</v>
      </c>
      <c r="E50" s="278">
        <v>0</v>
      </c>
      <c r="F50" s="278">
        <v>0</v>
      </c>
      <c r="G50" s="278">
        <f t="array" ref="G50">SUM(IF('[1]6. Class A Consumption Data'!L80:M80="B",'[1]6. Class A Consumption Data'!L78:M78))</f>
        <v>0</v>
      </c>
      <c r="H50" s="278">
        <f t="array" ref="H50">SUM(IF('[1]6. Class A Consumption Data'!N80:O80="B",'[1]6. Class A Consumption Data'!N78:O78))</f>
        <v>0</v>
      </c>
      <c r="I50" s="279">
        <f t="shared" si="1"/>
        <v>0</v>
      </c>
      <c r="J50" s="286">
        <f t="shared" si="2"/>
        <v>0</v>
      </c>
      <c r="K50" s="272">
        <f t="shared" si="3"/>
        <v>0</v>
      </c>
    </row>
    <row r="51" spans="1:11" ht="14.65" hidden="1">
      <c r="A51" s="277" t="s">
        <v>402</v>
      </c>
      <c r="B51" s="277"/>
      <c r="C51" s="274">
        <f t="shared" si="0"/>
        <v>0</v>
      </c>
      <c r="D51" s="278">
        <v>0</v>
      </c>
      <c r="E51" s="278">
        <v>0</v>
      </c>
      <c r="F51" s="278">
        <v>0</v>
      </c>
      <c r="G51" s="278">
        <f t="array" ref="G51">SUM(IF('[1]6. Class A Consumption Data'!L83:M83="B",'[1]6. Class A Consumption Data'!L81:M81))</f>
        <v>0</v>
      </c>
      <c r="H51" s="278">
        <f t="array" ref="H51">SUM(IF('[1]6. Class A Consumption Data'!N83:O83="B",'[1]6. Class A Consumption Data'!N81:O81))</f>
        <v>0</v>
      </c>
      <c r="I51" s="279">
        <f t="shared" si="1"/>
        <v>0</v>
      </c>
      <c r="J51" s="286">
        <f t="shared" si="2"/>
        <v>0</v>
      </c>
      <c r="K51" s="272">
        <f t="shared" si="3"/>
        <v>0</v>
      </c>
    </row>
    <row r="52" spans="1:11" ht="14.65" hidden="1">
      <c r="A52" s="277" t="s">
        <v>403</v>
      </c>
      <c r="B52" s="277"/>
      <c r="C52" s="274">
        <f t="shared" si="0"/>
        <v>0</v>
      </c>
      <c r="D52" s="278">
        <v>0</v>
      </c>
      <c r="E52" s="278">
        <v>0</v>
      </c>
      <c r="F52" s="278">
        <v>0</v>
      </c>
      <c r="G52" s="278">
        <f t="array" ref="G52">SUM(IF('[1]6. Class A Consumption Data'!L86:M86="B",'[1]6. Class A Consumption Data'!L84:M84))</f>
        <v>0</v>
      </c>
      <c r="H52" s="278">
        <f t="array" ref="H52">SUM(IF('[1]6. Class A Consumption Data'!N86:O86="B",'[1]6. Class A Consumption Data'!N84:O84))</f>
        <v>0</v>
      </c>
      <c r="I52" s="279">
        <f t="shared" si="1"/>
        <v>0</v>
      </c>
      <c r="J52" s="286">
        <f t="shared" si="2"/>
        <v>0</v>
      </c>
      <c r="K52" s="272">
        <f t="shared" si="3"/>
        <v>0</v>
      </c>
    </row>
    <row r="53" spans="1:11" ht="14.65" hidden="1">
      <c r="A53" s="277" t="s">
        <v>404</v>
      </c>
      <c r="B53" s="277"/>
      <c r="C53" s="274">
        <f t="shared" si="0"/>
        <v>0</v>
      </c>
      <c r="D53" s="278">
        <v>0</v>
      </c>
      <c r="E53" s="278">
        <v>0</v>
      </c>
      <c r="F53" s="278">
        <v>0</v>
      </c>
      <c r="G53" s="278">
        <f t="array" ref="G53">SUM(IF('[1]6. Class A Consumption Data'!L89:M89="B",'[1]6. Class A Consumption Data'!L87:M87))</f>
        <v>0</v>
      </c>
      <c r="H53" s="278">
        <f t="array" ref="H53">SUM(IF('[1]6. Class A Consumption Data'!N89:O89="B",'[1]6. Class A Consumption Data'!N87:O87))</f>
        <v>0</v>
      </c>
      <c r="I53" s="279">
        <f t="shared" si="1"/>
        <v>0</v>
      </c>
      <c r="J53" s="286">
        <f t="shared" si="2"/>
        <v>0</v>
      </c>
      <c r="K53" s="272">
        <f t="shared" si="3"/>
        <v>0</v>
      </c>
    </row>
    <row r="54" spans="1:11" ht="14.65" hidden="1">
      <c r="A54" s="277" t="s">
        <v>405</v>
      </c>
      <c r="B54" s="277"/>
      <c r="C54" s="274">
        <f t="shared" si="0"/>
        <v>0</v>
      </c>
      <c r="D54" s="278">
        <v>0</v>
      </c>
      <c r="E54" s="278">
        <v>0</v>
      </c>
      <c r="F54" s="278">
        <v>0</v>
      </c>
      <c r="G54" s="278">
        <f t="array" ref="G54">SUM(IF('[1]6. Class A Consumption Data'!L92:M92="B",'[1]6. Class A Consumption Data'!L90:M90))</f>
        <v>0</v>
      </c>
      <c r="H54" s="278">
        <f t="array" ref="H54">SUM(IF('[1]6. Class A Consumption Data'!N92:O92="B",'[1]6. Class A Consumption Data'!N90:O90))</f>
        <v>0</v>
      </c>
      <c r="I54" s="279">
        <f t="shared" si="1"/>
        <v>0</v>
      </c>
      <c r="J54" s="286">
        <f t="shared" si="2"/>
        <v>0</v>
      </c>
      <c r="K54" s="272">
        <f t="shared" si="3"/>
        <v>0</v>
      </c>
    </row>
    <row r="55" spans="1:11" ht="14.65" hidden="1">
      <c r="A55" s="277" t="s">
        <v>406</v>
      </c>
      <c r="B55" s="277"/>
      <c r="C55" s="274">
        <f t="shared" si="0"/>
        <v>0</v>
      </c>
      <c r="D55" s="278">
        <v>0</v>
      </c>
      <c r="E55" s="278">
        <v>0</v>
      </c>
      <c r="F55" s="278">
        <v>0</v>
      </c>
      <c r="G55" s="278">
        <f t="array" ref="G55">SUM(IF('[1]6. Class A Consumption Data'!L95:M95="B",'[1]6. Class A Consumption Data'!L93:M93))</f>
        <v>0</v>
      </c>
      <c r="H55" s="278">
        <f t="array" ref="H55">SUM(IF('[1]6. Class A Consumption Data'!N95:O95="B",'[1]6. Class A Consumption Data'!N93:O93))</f>
        <v>0</v>
      </c>
      <c r="I55" s="279">
        <f t="shared" si="1"/>
        <v>0</v>
      </c>
      <c r="J55" s="286">
        <f t="shared" si="2"/>
        <v>0</v>
      </c>
      <c r="K55" s="272">
        <f t="shared" si="3"/>
        <v>0</v>
      </c>
    </row>
    <row r="56" spans="1:11" ht="14.65" hidden="1">
      <c r="A56" s="277" t="s">
        <v>407</v>
      </c>
      <c r="B56" s="277"/>
      <c r="C56" s="274">
        <f t="shared" si="0"/>
        <v>0</v>
      </c>
      <c r="D56" s="278">
        <v>0</v>
      </c>
      <c r="E56" s="278">
        <v>0</v>
      </c>
      <c r="F56" s="278">
        <v>0</v>
      </c>
      <c r="G56" s="278">
        <f t="array" ref="G56">SUM(IF('[1]6. Class A Consumption Data'!L98:M98="B",'[1]6. Class A Consumption Data'!L96:M96))</f>
        <v>0</v>
      </c>
      <c r="H56" s="278">
        <f t="array" ref="H56">SUM(IF('[1]6. Class A Consumption Data'!N98:O98="B",'[1]6. Class A Consumption Data'!N96:O96))</f>
        <v>0</v>
      </c>
      <c r="I56" s="279">
        <f t="shared" si="1"/>
        <v>0</v>
      </c>
      <c r="J56" s="286">
        <f t="shared" si="2"/>
        <v>0</v>
      </c>
      <c r="K56" s="272">
        <f t="shared" si="3"/>
        <v>0</v>
      </c>
    </row>
    <row r="57" spans="1:11" ht="14.65" hidden="1">
      <c r="A57" s="277" t="s">
        <v>408</v>
      </c>
      <c r="B57" s="277"/>
      <c r="C57" s="274">
        <f t="shared" si="0"/>
        <v>0</v>
      </c>
      <c r="D57" s="278">
        <v>0</v>
      </c>
      <c r="E57" s="278">
        <v>0</v>
      </c>
      <c r="F57" s="278">
        <v>0</v>
      </c>
      <c r="G57" s="278">
        <f t="array" ref="G57">SUM(IF('[1]6. Class A Consumption Data'!L101:M101="B",'[1]6. Class A Consumption Data'!L99:M99))</f>
        <v>0</v>
      </c>
      <c r="H57" s="278">
        <f t="array" ref="H57">SUM(IF('[1]6. Class A Consumption Data'!N101:O101="B",'[1]6. Class A Consumption Data'!N99:O99))</f>
        <v>0</v>
      </c>
      <c r="I57" s="279">
        <f t="shared" si="1"/>
        <v>0</v>
      </c>
      <c r="J57" s="286">
        <f t="shared" si="2"/>
        <v>0</v>
      </c>
      <c r="K57" s="272">
        <f t="shared" si="3"/>
        <v>0</v>
      </c>
    </row>
    <row r="58" spans="1:11" ht="14.65" hidden="1">
      <c r="A58" s="277" t="s">
        <v>409</v>
      </c>
      <c r="B58" s="277"/>
      <c r="C58" s="274">
        <f t="shared" si="0"/>
        <v>0</v>
      </c>
      <c r="D58" s="278">
        <v>0</v>
      </c>
      <c r="E58" s="278">
        <v>0</v>
      </c>
      <c r="F58" s="278">
        <v>0</v>
      </c>
      <c r="G58" s="278">
        <f t="array" ref="G58">SUM(IF('[1]6. Class A Consumption Data'!L104:M104="B",'[1]6. Class A Consumption Data'!L102:M102))</f>
        <v>0</v>
      </c>
      <c r="H58" s="278">
        <f t="array" ref="H58">SUM(IF('[1]6. Class A Consumption Data'!N104:O104="B",'[1]6. Class A Consumption Data'!N102:O102))</f>
        <v>0</v>
      </c>
      <c r="I58" s="279">
        <f t="shared" si="1"/>
        <v>0</v>
      </c>
      <c r="J58" s="286">
        <f t="shared" si="2"/>
        <v>0</v>
      </c>
      <c r="K58" s="272">
        <f t="shared" si="3"/>
        <v>0</v>
      </c>
    </row>
    <row r="59" spans="1:11" ht="14.65" hidden="1">
      <c r="A59" s="277" t="s">
        <v>410</v>
      </c>
      <c r="B59" s="277"/>
      <c r="C59" s="274">
        <f t="shared" si="0"/>
        <v>0</v>
      </c>
      <c r="D59" s="278">
        <v>0</v>
      </c>
      <c r="E59" s="278">
        <v>0</v>
      </c>
      <c r="F59" s="278">
        <v>0</v>
      </c>
      <c r="G59" s="278">
        <f t="array" ref="G59">SUM(IF('[1]6. Class A Consumption Data'!L107:M107="B",'[1]6. Class A Consumption Data'!L105:M105))</f>
        <v>0</v>
      </c>
      <c r="H59" s="278">
        <f t="array" ref="H59">SUM(IF('[1]6. Class A Consumption Data'!N107:O107="B",'[1]6. Class A Consumption Data'!N105:O105))</f>
        <v>0</v>
      </c>
      <c r="I59" s="279">
        <f t="shared" si="1"/>
        <v>0</v>
      </c>
      <c r="J59" s="286">
        <f t="shared" si="2"/>
        <v>0</v>
      </c>
      <c r="K59" s="272">
        <f t="shared" si="3"/>
        <v>0</v>
      </c>
    </row>
    <row r="60" spans="1:11" ht="14.65" hidden="1">
      <c r="A60" s="277" t="s">
        <v>411</v>
      </c>
      <c r="B60" s="277"/>
      <c r="C60" s="274">
        <f t="shared" si="0"/>
        <v>0</v>
      </c>
      <c r="D60" s="278">
        <v>0</v>
      </c>
      <c r="E60" s="278">
        <v>0</v>
      </c>
      <c r="F60" s="278">
        <v>0</v>
      </c>
      <c r="G60" s="278">
        <f t="array" ref="G60">SUM(IF('[1]6. Class A Consumption Data'!L110:M110="B",'[1]6. Class A Consumption Data'!L108:M108))</f>
        <v>0</v>
      </c>
      <c r="H60" s="278">
        <f t="array" ref="H60">SUM(IF('[1]6. Class A Consumption Data'!N110:O110="B",'[1]6. Class A Consumption Data'!N108:O108))</f>
        <v>0</v>
      </c>
      <c r="I60" s="279">
        <f t="shared" si="1"/>
        <v>0</v>
      </c>
      <c r="J60" s="286">
        <f t="shared" si="2"/>
        <v>0</v>
      </c>
      <c r="K60" s="272">
        <f t="shared" si="3"/>
        <v>0</v>
      </c>
    </row>
    <row r="61" spans="1:11" ht="14.65" hidden="1">
      <c r="A61" s="277" t="s">
        <v>412</v>
      </c>
      <c r="B61" s="277"/>
      <c r="C61" s="274">
        <f t="shared" si="0"/>
        <v>0</v>
      </c>
      <c r="D61" s="278">
        <v>0</v>
      </c>
      <c r="E61" s="278">
        <v>0</v>
      </c>
      <c r="F61" s="278">
        <v>0</v>
      </c>
      <c r="G61" s="278">
        <f t="array" ref="G61">SUM(IF('[1]6. Class A Consumption Data'!L113:M113="B",'[1]6. Class A Consumption Data'!L111:M111))</f>
        <v>0</v>
      </c>
      <c r="H61" s="278">
        <f t="array" ref="H61">SUM(IF('[1]6. Class A Consumption Data'!N113:O113="B",'[1]6. Class A Consumption Data'!N111:O111))</f>
        <v>0</v>
      </c>
      <c r="I61" s="279">
        <f t="shared" si="1"/>
        <v>0</v>
      </c>
      <c r="J61" s="286">
        <f t="shared" si="2"/>
        <v>0</v>
      </c>
      <c r="K61" s="272">
        <f t="shared" si="3"/>
        <v>0</v>
      </c>
    </row>
    <row r="62" spans="1:11" ht="14.65" hidden="1">
      <c r="A62" s="277" t="s">
        <v>413</v>
      </c>
      <c r="B62" s="277"/>
      <c r="C62" s="274">
        <f t="shared" si="0"/>
        <v>0</v>
      </c>
      <c r="D62" s="278">
        <v>0</v>
      </c>
      <c r="E62" s="278">
        <v>0</v>
      </c>
      <c r="F62" s="278">
        <v>0</v>
      </c>
      <c r="G62" s="278">
        <f t="array" ref="G62">SUM(IF('[1]6. Class A Consumption Data'!L116:M116="B",'[1]6. Class A Consumption Data'!L114:M114))</f>
        <v>0</v>
      </c>
      <c r="H62" s="278">
        <f t="array" ref="H62">SUM(IF('[1]6. Class A Consumption Data'!N116:O116="B",'[1]6. Class A Consumption Data'!N114:O114))</f>
        <v>0</v>
      </c>
      <c r="I62" s="279">
        <f t="shared" si="1"/>
        <v>0</v>
      </c>
      <c r="J62" s="286">
        <f t="shared" si="2"/>
        <v>0</v>
      </c>
      <c r="K62" s="272">
        <f t="shared" si="3"/>
        <v>0</v>
      </c>
    </row>
    <row r="63" spans="1:11" ht="14.65" hidden="1">
      <c r="A63" s="277" t="s">
        <v>414</v>
      </c>
      <c r="B63" s="277"/>
      <c r="C63" s="274">
        <f t="shared" si="0"/>
        <v>0</v>
      </c>
      <c r="D63" s="278">
        <v>0</v>
      </c>
      <c r="E63" s="278">
        <v>0</v>
      </c>
      <c r="F63" s="278">
        <v>0</v>
      </c>
      <c r="G63" s="278">
        <f t="array" ref="G63">SUM(IF('[1]6. Class A Consumption Data'!L119:M119="B",'[1]6. Class A Consumption Data'!L117:M117))</f>
        <v>0</v>
      </c>
      <c r="H63" s="278">
        <f t="array" ref="H63">SUM(IF('[1]6. Class A Consumption Data'!N119:O119="B",'[1]6. Class A Consumption Data'!N117:O117))</f>
        <v>0</v>
      </c>
      <c r="I63" s="279">
        <f t="shared" si="1"/>
        <v>0</v>
      </c>
      <c r="J63" s="286">
        <f t="shared" si="2"/>
        <v>0</v>
      </c>
      <c r="K63" s="272">
        <f t="shared" si="3"/>
        <v>0</v>
      </c>
    </row>
    <row r="64" spans="1:11" ht="14.65" hidden="1">
      <c r="A64" s="277" t="s">
        <v>415</v>
      </c>
      <c r="B64" s="277"/>
      <c r="C64" s="274">
        <f t="shared" si="0"/>
        <v>0</v>
      </c>
      <c r="D64" s="278">
        <v>0</v>
      </c>
      <c r="E64" s="278">
        <v>0</v>
      </c>
      <c r="F64" s="278">
        <v>0</v>
      </c>
      <c r="G64" s="278">
        <f t="array" ref="G64">SUM(IF('[1]6. Class A Consumption Data'!L122:M122="B",'[1]6. Class A Consumption Data'!L120:M120))</f>
        <v>0</v>
      </c>
      <c r="H64" s="278">
        <f t="array" ref="H64">SUM(IF('[1]6. Class A Consumption Data'!N122:O122="B",'[1]6. Class A Consumption Data'!N120:O120))</f>
        <v>0</v>
      </c>
      <c r="I64" s="279">
        <f t="shared" si="1"/>
        <v>0</v>
      </c>
      <c r="J64" s="286">
        <f t="shared" si="2"/>
        <v>0</v>
      </c>
      <c r="K64" s="272">
        <f t="shared" si="3"/>
        <v>0</v>
      </c>
    </row>
    <row r="65" spans="1:11" ht="14.65" hidden="1">
      <c r="A65" s="277" t="s">
        <v>416</v>
      </c>
      <c r="B65" s="277"/>
      <c r="C65" s="274">
        <f t="shared" si="0"/>
        <v>0</v>
      </c>
      <c r="D65" s="278">
        <v>0</v>
      </c>
      <c r="E65" s="278">
        <v>0</v>
      </c>
      <c r="F65" s="278">
        <v>0</v>
      </c>
      <c r="G65" s="278">
        <f t="array" ref="G65">SUM(IF('[1]6. Class A Consumption Data'!L125:M125="B",'[1]6. Class A Consumption Data'!L123:M123))</f>
        <v>0</v>
      </c>
      <c r="H65" s="278">
        <f t="array" ref="H65">SUM(IF('[1]6. Class A Consumption Data'!N125:O125="B",'[1]6. Class A Consumption Data'!N123:O123))</f>
        <v>0</v>
      </c>
      <c r="I65" s="279">
        <f t="shared" si="1"/>
        <v>0</v>
      </c>
      <c r="J65" s="286">
        <f t="shared" si="2"/>
        <v>0</v>
      </c>
      <c r="K65" s="272">
        <f t="shared" si="3"/>
        <v>0</v>
      </c>
    </row>
    <row r="66" spans="1:11" ht="14.65" hidden="1">
      <c r="A66" s="277" t="s">
        <v>417</v>
      </c>
      <c r="B66" s="277"/>
      <c r="C66" s="274">
        <f t="shared" si="0"/>
        <v>0</v>
      </c>
      <c r="D66" s="278">
        <v>0</v>
      </c>
      <c r="E66" s="278">
        <v>0</v>
      </c>
      <c r="F66" s="278">
        <v>0</v>
      </c>
      <c r="G66" s="278">
        <f t="array" ref="G66">SUM(IF('[1]6. Class A Consumption Data'!L128:M128="B",'[1]6. Class A Consumption Data'!L126:M126))</f>
        <v>0</v>
      </c>
      <c r="H66" s="278">
        <f t="array" ref="H66">SUM(IF('[1]6. Class A Consumption Data'!N128:O128="B",'[1]6. Class A Consumption Data'!N126:O126))</f>
        <v>0</v>
      </c>
      <c r="I66" s="279">
        <f t="shared" si="1"/>
        <v>0</v>
      </c>
      <c r="J66" s="286">
        <f t="shared" si="2"/>
        <v>0</v>
      </c>
      <c r="K66" s="272">
        <f t="shared" si="3"/>
        <v>0</v>
      </c>
    </row>
    <row r="67" spans="1:11" ht="14.65" hidden="1">
      <c r="A67" s="277" t="s">
        <v>418</v>
      </c>
      <c r="B67" s="277"/>
      <c r="C67" s="274">
        <f t="shared" si="0"/>
        <v>0</v>
      </c>
      <c r="D67" s="278">
        <v>0</v>
      </c>
      <c r="E67" s="278">
        <v>0</v>
      </c>
      <c r="F67" s="278">
        <v>0</v>
      </c>
      <c r="G67" s="278">
        <f t="array" ref="G67">SUM(IF('[1]6. Class A Consumption Data'!L131:M131="B",'[1]6. Class A Consumption Data'!L129:M129))</f>
        <v>0</v>
      </c>
      <c r="H67" s="278">
        <f t="array" ref="H67">SUM(IF('[1]6. Class A Consumption Data'!N131:O131="B",'[1]6. Class A Consumption Data'!N129:O129))</f>
        <v>0</v>
      </c>
      <c r="I67" s="279">
        <f t="shared" si="1"/>
        <v>0</v>
      </c>
      <c r="J67" s="286">
        <f t="shared" si="2"/>
        <v>0</v>
      </c>
      <c r="K67" s="272">
        <f t="shared" si="3"/>
        <v>0</v>
      </c>
    </row>
    <row r="68" spans="1:11" ht="14.65" hidden="1">
      <c r="A68" s="277" t="s">
        <v>419</v>
      </c>
      <c r="B68" s="277"/>
      <c r="C68" s="274">
        <f t="shared" si="0"/>
        <v>0</v>
      </c>
      <c r="D68" s="278">
        <v>0</v>
      </c>
      <c r="E68" s="278">
        <v>0</v>
      </c>
      <c r="F68" s="278">
        <v>0</v>
      </c>
      <c r="G68" s="278">
        <f t="array" ref="G68">SUM(IF('[1]6. Class A Consumption Data'!L134:M134="B",'[1]6. Class A Consumption Data'!L132:M132))</f>
        <v>0</v>
      </c>
      <c r="H68" s="278">
        <f t="array" ref="H68">SUM(IF('[1]6. Class A Consumption Data'!N134:O134="B",'[1]6. Class A Consumption Data'!N132:O132))</f>
        <v>0</v>
      </c>
      <c r="I68" s="279">
        <f t="shared" si="1"/>
        <v>0</v>
      </c>
      <c r="J68" s="286">
        <f t="shared" si="2"/>
        <v>0</v>
      </c>
      <c r="K68" s="272">
        <f t="shared" si="3"/>
        <v>0</v>
      </c>
    </row>
    <row r="69" spans="1:11" ht="14.65" hidden="1">
      <c r="A69" s="277" t="s">
        <v>420</v>
      </c>
      <c r="B69" s="277"/>
      <c r="C69" s="274">
        <f t="shared" si="0"/>
        <v>0</v>
      </c>
      <c r="D69" s="278">
        <v>0</v>
      </c>
      <c r="E69" s="278">
        <v>0</v>
      </c>
      <c r="F69" s="278">
        <v>0</v>
      </c>
      <c r="G69" s="278">
        <f t="array" ref="G69">SUM(IF('[1]6. Class A Consumption Data'!L137:M137="B",'[1]6. Class A Consumption Data'!L135:M135))</f>
        <v>0</v>
      </c>
      <c r="H69" s="278">
        <f t="array" ref="H69">SUM(IF('[1]6. Class A Consumption Data'!N137:O137="B",'[1]6. Class A Consumption Data'!N135:O135))</f>
        <v>0</v>
      </c>
      <c r="I69" s="279">
        <f t="shared" si="1"/>
        <v>0</v>
      </c>
      <c r="J69" s="286">
        <f t="shared" si="2"/>
        <v>0</v>
      </c>
      <c r="K69" s="272">
        <f t="shared" si="3"/>
        <v>0</v>
      </c>
    </row>
    <row r="70" spans="1:11" ht="14.65" hidden="1">
      <c r="A70" s="277" t="s">
        <v>421</v>
      </c>
      <c r="B70" s="277"/>
      <c r="C70" s="274">
        <f t="shared" si="0"/>
        <v>0</v>
      </c>
      <c r="D70" s="278">
        <v>0</v>
      </c>
      <c r="E70" s="278">
        <v>0</v>
      </c>
      <c r="F70" s="278">
        <v>0</v>
      </c>
      <c r="G70" s="278">
        <f t="array" ref="G70">SUM(IF('[1]6. Class A Consumption Data'!L140:M140="B",'[1]6. Class A Consumption Data'!L138:M138))</f>
        <v>0</v>
      </c>
      <c r="H70" s="278">
        <f t="array" ref="H70">SUM(IF('[1]6. Class A Consumption Data'!N140:O140="B",'[1]6. Class A Consumption Data'!N138:O138))</f>
        <v>0</v>
      </c>
      <c r="I70" s="279">
        <f t="shared" si="1"/>
        <v>0</v>
      </c>
      <c r="J70" s="286">
        <f t="shared" si="2"/>
        <v>0</v>
      </c>
      <c r="K70" s="272">
        <f t="shared" si="3"/>
        <v>0</v>
      </c>
    </row>
    <row r="71" spans="1:11" ht="14.65" hidden="1">
      <c r="A71" s="277" t="s">
        <v>422</v>
      </c>
      <c r="B71" s="277"/>
      <c r="C71" s="274">
        <f t="shared" si="0"/>
        <v>0</v>
      </c>
      <c r="D71" s="278">
        <v>0</v>
      </c>
      <c r="E71" s="278">
        <v>0</v>
      </c>
      <c r="F71" s="278">
        <v>0</v>
      </c>
      <c r="G71" s="278">
        <f t="array" ref="G71">SUM(IF('[1]6. Class A Consumption Data'!L143:M143="B",'[1]6. Class A Consumption Data'!L141:M141))</f>
        <v>0</v>
      </c>
      <c r="H71" s="278">
        <f t="array" ref="H71">SUM(IF('[1]6. Class A Consumption Data'!N143:O143="B",'[1]6. Class A Consumption Data'!N141:O141))</f>
        <v>0</v>
      </c>
      <c r="I71" s="279">
        <f t="shared" si="1"/>
        <v>0</v>
      </c>
      <c r="J71" s="286">
        <f t="shared" si="2"/>
        <v>0</v>
      </c>
      <c r="K71" s="272">
        <f t="shared" si="3"/>
        <v>0</v>
      </c>
    </row>
    <row r="72" spans="1:11" ht="14.65" hidden="1">
      <c r="A72" s="277" t="s">
        <v>423</v>
      </c>
      <c r="B72" s="277"/>
      <c r="C72" s="274">
        <f t="shared" si="0"/>
        <v>0</v>
      </c>
      <c r="D72" s="278">
        <v>0</v>
      </c>
      <c r="E72" s="278">
        <v>0</v>
      </c>
      <c r="F72" s="278">
        <v>0</v>
      </c>
      <c r="G72" s="278">
        <f t="array" ref="G72">SUM(IF('[1]6. Class A Consumption Data'!L146:M146="B",'[1]6. Class A Consumption Data'!L144:M144))</f>
        <v>0</v>
      </c>
      <c r="H72" s="278">
        <f t="array" ref="H72">SUM(IF('[1]6. Class A Consumption Data'!N146:O146="B",'[1]6. Class A Consumption Data'!N144:O144))</f>
        <v>0</v>
      </c>
      <c r="I72" s="279">
        <f t="shared" si="1"/>
        <v>0</v>
      </c>
      <c r="J72" s="286">
        <f t="shared" si="2"/>
        <v>0</v>
      </c>
      <c r="K72" s="272">
        <f t="shared" si="3"/>
        <v>0</v>
      </c>
    </row>
    <row r="73" spans="1:11" ht="14.65" hidden="1">
      <c r="A73" s="277" t="s">
        <v>424</v>
      </c>
      <c r="B73" s="277"/>
      <c r="C73" s="274">
        <f t="shared" si="0"/>
        <v>0</v>
      </c>
      <c r="D73" s="278">
        <v>0</v>
      </c>
      <c r="E73" s="278">
        <v>0</v>
      </c>
      <c r="F73" s="278">
        <v>0</v>
      </c>
      <c r="G73" s="278">
        <f t="array" ref="G73">SUM(IF('[1]6. Class A Consumption Data'!L149:M149="B",'[1]6. Class A Consumption Data'!L147:M147))</f>
        <v>0</v>
      </c>
      <c r="H73" s="278">
        <f t="array" ref="H73">SUM(IF('[1]6. Class A Consumption Data'!N149:O149="B",'[1]6. Class A Consumption Data'!N147:O147))</f>
        <v>0</v>
      </c>
      <c r="I73" s="279">
        <f t="shared" si="1"/>
        <v>0</v>
      </c>
      <c r="J73" s="286">
        <f t="shared" si="2"/>
        <v>0</v>
      </c>
      <c r="K73" s="272">
        <f t="shared" si="3"/>
        <v>0</v>
      </c>
    </row>
    <row r="74" spans="1:11" ht="14.65" hidden="1">
      <c r="A74" s="277" t="s">
        <v>425</v>
      </c>
      <c r="B74" s="277"/>
      <c r="C74" s="274">
        <f t="shared" si="0"/>
        <v>0</v>
      </c>
      <c r="D74" s="278">
        <v>0</v>
      </c>
      <c r="E74" s="278">
        <v>0</v>
      </c>
      <c r="F74" s="278">
        <v>0</v>
      </c>
      <c r="G74" s="278">
        <f t="array" ref="G74">SUM(IF('[1]6. Class A Consumption Data'!L152:M152="B",'[1]6. Class A Consumption Data'!L150:M150))</f>
        <v>0</v>
      </c>
      <c r="H74" s="278">
        <f t="array" ref="H74">SUM(IF('[1]6. Class A Consumption Data'!N152:O152="B",'[1]6. Class A Consumption Data'!N150:O150))</f>
        <v>0</v>
      </c>
      <c r="I74" s="279">
        <f t="shared" si="1"/>
        <v>0</v>
      </c>
      <c r="J74" s="286">
        <f t="shared" si="2"/>
        <v>0</v>
      </c>
      <c r="K74" s="272">
        <f t="shared" si="3"/>
        <v>0</v>
      </c>
    </row>
    <row r="75" spans="1:11" ht="14.65" hidden="1">
      <c r="A75" s="277" t="s">
        <v>426</v>
      </c>
      <c r="B75" s="277"/>
      <c r="C75" s="274">
        <f t="shared" si="0"/>
        <v>0</v>
      </c>
      <c r="D75" s="278">
        <v>0</v>
      </c>
      <c r="E75" s="278">
        <v>0</v>
      </c>
      <c r="F75" s="278">
        <v>0</v>
      </c>
      <c r="G75" s="278">
        <f t="array" ref="G75">SUM(IF('[1]6. Class A Consumption Data'!L155:M155="B",'[1]6. Class A Consumption Data'!L153:M153))</f>
        <v>0</v>
      </c>
      <c r="H75" s="278">
        <f t="array" ref="H75">SUM(IF('[1]6. Class A Consumption Data'!N155:O155="B",'[1]6. Class A Consumption Data'!N153:O153))</f>
        <v>0</v>
      </c>
      <c r="I75" s="279">
        <f t="shared" si="1"/>
        <v>0</v>
      </c>
      <c r="J75" s="286">
        <f t="shared" si="2"/>
        <v>0</v>
      </c>
      <c r="K75" s="272">
        <f t="shared" si="3"/>
        <v>0</v>
      </c>
    </row>
    <row r="76" spans="1:11" ht="14.65" hidden="1">
      <c r="A76" s="277" t="s">
        <v>427</v>
      </c>
      <c r="B76" s="277"/>
      <c r="C76" s="274">
        <f t="shared" si="0"/>
        <v>0</v>
      </c>
      <c r="D76" s="278">
        <v>0</v>
      </c>
      <c r="E76" s="278">
        <v>0</v>
      </c>
      <c r="F76" s="278">
        <v>0</v>
      </c>
      <c r="G76" s="278">
        <f t="array" ref="G76">SUM(IF('[1]6. Class A Consumption Data'!L158:M158="B",'[1]6. Class A Consumption Data'!L156:M156))</f>
        <v>0</v>
      </c>
      <c r="H76" s="278">
        <f t="array" ref="H76">SUM(IF('[1]6. Class A Consumption Data'!N158:O158="B",'[1]6. Class A Consumption Data'!N156:O156))</f>
        <v>0</v>
      </c>
      <c r="I76" s="279">
        <f t="shared" si="1"/>
        <v>0</v>
      </c>
      <c r="J76" s="286">
        <f t="shared" si="2"/>
        <v>0</v>
      </c>
      <c r="K76" s="272">
        <f t="shared" si="3"/>
        <v>0</v>
      </c>
    </row>
    <row r="77" spans="1:11" ht="14.65" hidden="1">
      <c r="A77" s="277" t="s">
        <v>428</v>
      </c>
      <c r="B77" s="277"/>
      <c r="C77" s="274">
        <f t="shared" si="0"/>
        <v>0</v>
      </c>
      <c r="D77" s="278">
        <v>0</v>
      </c>
      <c r="E77" s="278">
        <v>0</v>
      </c>
      <c r="F77" s="278">
        <v>0</v>
      </c>
      <c r="G77" s="278">
        <f t="array" ref="G77">SUM(IF('[1]6. Class A Consumption Data'!L161:M161="B",'[1]6. Class A Consumption Data'!L159:M159))</f>
        <v>0</v>
      </c>
      <c r="H77" s="278">
        <f t="array" ref="H77">SUM(IF('[1]6. Class A Consumption Data'!N161:O161="B",'[1]6. Class A Consumption Data'!N159:O159))</f>
        <v>0</v>
      </c>
      <c r="I77" s="279">
        <f t="shared" si="1"/>
        <v>0</v>
      </c>
      <c r="J77" s="286">
        <f t="shared" si="2"/>
        <v>0</v>
      </c>
      <c r="K77" s="272">
        <f t="shared" si="3"/>
        <v>0</v>
      </c>
    </row>
    <row r="78" spans="1:11" ht="14.65" hidden="1">
      <c r="A78" s="277" t="s">
        <v>429</v>
      </c>
      <c r="B78" s="277"/>
      <c r="C78" s="274">
        <f t="shared" si="0"/>
        <v>0</v>
      </c>
      <c r="D78" s="278">
        <v>0</v>
      </c>
      <c r="E78" s="278">
        <v>0</v>
      </c>
      <c r="F78" s="278">
        <v>0</v>
      </c>
      <c r="G78" s="278">
        <f t="array" ref="G78">SUM(IF('[1]6. Class A Consumption Data'!L164:M164="B",'[1]6. Class A Consumption Data'!L162:M162))</f>
        <v>0</v>
      </c>
      <c r="H78" s="278">
        <f t="array" ref="H78">SUM(IF('[1]6. Class A Consumption Data'!N164:O164="B",'[1]6. Class A Consumption Data'!N162:O162))</f>
        <v>0</v>
      </c>
      <c r="I78" s="279">
        <f t="shared" si="1"/>
        <v>0</v>
      </c>
      <c r="J78" s="286">
        <f t="shared" si="2"/>
        <v>0</v>
      </c>
      <c r="K78" s="272">
        <f t="shared" si="3"/>
        <v>0</v>
      </c>
    </row>
    <row r="79" spans="1:11" ht="14.65" hidden="1">
      <c r="A79" s="277" t="s">
        <v>430</v>
      </c>
      <c r="B79" s="277"/>
      <c r="C79" s="274">
        <f t="shared" si="0"/>
        <v>0</v>
      </c>
      <c r="D79" s="278">
        <v>0</v>
      </c>
      <c r="E79" s="278">
        <v>0</v>
      </c>
      <c r="F79" s="278">
        <v>0</v>
      </c>
      <c r="G79" s="278">
        <f t="array" ref="G79">SUM(IF('[1]6. Class A Consumption Data'!L167:M167="B",'[1]6. Class A Consumption Data'!L165:M165))</f>
        <v>0</v>
      </c>
      <c r="H79" s="278">
        <f t="array" ref="H79">SUM(IF('[1]6. Class A Consumption Data'!N167:O167="B",'[1]6. Class A Consumption Data'!N165:O165))</f>
        <v>0</v>
      </c>
      <c r="I79" s="279">
        <f t="shared" si="1"/>
        <v>0</v>
      </c>
      <c r="J79" s="286">
        <f t="shared" si="2"/>
        <v>0</v>
      </c>
      <c r="K79" s="272">
        <f t="shared" si="3"/>
        <v>0</v>
      </c>
    </row>
    <row r="80" spans="1:11" ht="14.65" hidden="1">
      <c r="A80" s="277" t="s">
        <v>431</v>
      </c>
      <c r="B80" s="277"/>
      <c r="C80" s="274">
        <f t="shared" si="0"/>
        <v>0</v>
      </c>
      <c r="D80" s="278">
        <v>0</v>
      </c>
      <c r="E80" s="278">
        <v>0</v>
      </c>
      <c r="F80" s="278">
        <v>0</v>
      </c>
      <c r="G80" s="278">
        <f t="array" ref="G80">SUM(IF('[1]6. Class A Consumption Data'!L170:M170="B",'[1]6. Class A Consumption Data'!L168:M168))</f>
        <v>0</v>
      </c>
      <c r="H80" s="278">
        <f t="array" ref="H80">SUM(IF('[1]6. Class A Consumption Data'!N170:O170="B",'[1]6. Class A Consumption Data'!N168:O168))</f>
        <v>0</v>
      </c>
      <c r="I80" s="279">
        <f t="shared" si="1"/>
        <v>0</v>
      </c>
      <c r="J80" s="286">
        <f t="shared" si="2"/>
        <v>0</v>
      </c>
      <c r="K80" s="272">
        <f t="shared" si="3"/>
        <v>0</v>
      </c>
    </row>
    <row r="81" spans="1:11" ht="14.65" hidden="1">
      <c r="A81" s="277" t="s">
        <v>432</v>
      </c>
      <c r="B81" s="277"/>
      <c r="C81" s="274">
        <f t="shared" si="0"/>
        <v>0</v>
      </c>
      <c r="D81" s="278">
        <v>0</v>
      </c>
      <c r="E81" s="278">
        <v>0</v>
      </c>
      <c r="F81" s="278">
        <v>0</v>
      </c>
      <c r="G81" s="278">
        <f t="array" ref="G81">SUM(IF('[1]6. Class A Consumption Data'!L173:M173="B",'[1]6. Class A Consumption Data'!L171:M171))</f>
        <v>0</v>
      </c>
      <c r="H81" s="278">
        <f t="array" ref="H81">SUM(IF('[1]6. Class A Consumption Data'!N173:O173="B",'[1]6. Class A Consumption Data'!N171:O171))</f>
        <v>0</v>
      </c>
      <c r="I81" s="279">
        <f t="shared" si="1"/>
        <v>0</v>
      </c>
      <c r="J81" s="286">
        <f t="shared" si="2"/>
        <v>0</v>
      </c>
      <c r="K81" s="272">
        <f t="shared" si="3"/>
        <v>0</v>
      </c>
    </row>
    <row r="82" spans="1:11" ht="14.65" hidden="1">
      <c r="A82" s="277" t="s">
        <v>433</v>
      </c>
      <c r="B82" s="277"/>
      <c r="C82" s="274">
        <f t="shared" si="0"/>
        <v>0</v>
      </c>
      <c r="D82" s="278">
        <v>0</v>
      </c>
      <c r="E82" s="278">
        <v>0</v>
      </c>
      <c r="F82" s="278">
        <v>0</v>
      </c>
      <c r="G82" s="278">
        <f t="array" ref="G82">SUM(IF('[1]6. Class A Consumption Data'!L176:M176="B",'[1]6. Class A Consumption Data'!L174:M174))</f>
        <v>0</v>
      </c>
      <c r="H82" s="278">
        <f t="array" ref="H82">SUM(IF('[1]6. Class A Consumption Data'!N176:O176="B",'[1]6. Class A Consumption Data'!N174:O174))</f>
        <v>0</v>
      </c>
      <c r="I82" s="279">
        <f t="shared" si="1"/>
        <v>0</v>
      </c>
      <c r="J82" s="286">
        <f t="shared" si="2"/>
        <v>0</v>
      </c>
      <c r="K82" s="272">
        <f t="shared" si="3"/>
        <v>0</v>
      </c>
    </row>
    <row r="83" spans="1:11" ht="14.65" hidden="1">
      <c r="A83" s="277" t="s">
        <v>434</v>
      </c>
      <c r="B83" s="277"/>
      <c r="C83" s="274">
        <f t="shared" si="0"/>
        <v>0</v>
      </c>
      <c r="D83" s="278">
        <v>0</v>
      </c>
      <c r="E83" s="278">
        <v>0</v>
      </c>
      <c r="F83" s="278">
        <v>0</v>
      </c>
      <c r="G83" s="278">
        <f t="array" ref="G83">SUM(IF('[1]6. Class A Consumption Data'!L179:M179="B",'[1]6. Class A Consumption Data'!L177:M177))</f>
        <v>0</v>
      </c>
      <c r="H83" s="278">
        <f t="array" ref="H83">SUM(IF('[1]6. Class A Consumption Data'!N179:O179="B",'[1]6. Class A Consumption Data'!N177:O177))</f>
        <v>0</v>
      </c>
      <c r="I83" s="279">
        <f t="shared" si="1"/>
        <v>0</v>
      </c>
      <c r="J83" s="286">
        <f t="shared" si="2"/>
        <v>0</v>
      </c>
      <c r="K83" s="272">
        <f t="shared" si="3"/>
        <v>0</v>
      </c>
    </row>
    <row r="84" spans="1:11" ht="14.65" hidden="1">
      <c r="A84" s="277" t="s">
        <v>435</v>
      </c>
      <c r="B84" s="277"/>
      <c r="C84" s="274">
        <f t="shared" si="0"/>
        <v>0</v>
      </c>
      <c r="D84" s="278">
        <v>0</v>
      </c>
      <c r="E84" s="278">
        <v>0</v>
      </c>
      <c r="F84" s="278">
        <v>0</v>
      </c>
      <c r="G84" s="278">
        <f t="array" ref="G84">SUM(IF('[1]6. Class A Consumption Data'!L182:M182="B",'[1]6. Class A Consumption Data'!L180:M180))</f>
        <v>0</v>
      </c>
      <c r="H84" s="278">
        <f t="array" ref="H84">SUM(IF('[1]6. Class A Consumption Data'!N182:O182="B",'[1]6. Class A Consumption Data'!N180:O180))</f>
        <v>0</v>
      </c>
      <c r="I84" s="279">
        <f t="shared" si="1"/>
        <v>0</v>
      </c>
      <c r="J84" s="286">
        <f t="shared" si="2"/>
        <v>0</v>
      </c>
      <c r="K84" s="272">
        <f t="shared" si="3"/>
        <v>0</v>
      </c>
    </row>
    <row r="85" spans="1:11" ht="14.65" hidden="1">
      <c r="A85" s="277" t="s">
        <v>436</v>
      </c>
      <c r="B85" s="277"/>
      <c r="C85" s="274">
        <f t="shared" si="0"/>
        <v>0</v>
      </c>
      <c r="D85" s="278">
        <v>0</v>
      </c>
      <c r="E85" s="278">
        <v>0</v>
      </c>
      <c r="F85" s="278">
        <v>0</v>
      </c>
      <c r="G85" s="278">
        <f t="array" ref="G85">SUM(IF('[1]6. Class A Consumption Data'!L185:M185="B",'[1]6. Class A Consumption Data'!L183:M183))</f>
        <v>0</v>
      </c>
      <c r="H85" s="278">
        <f t="array" ref="H85">SUM(IF('[1]6. Class A Consumption Data'!N185:O185="B",'[1]6. Class A Consumption Data'!N183:O183))</f>
        <v>0</v>
      </c>
      <c r="I85" s="279">
        <f t="shared" si="1"/>
        <v>0</v>
      </c>
      <c r="J85" s="286">
        <f t="shared" si="2"/>
        <v>0</v>
      </c>
      <c r="K85" s="272">
        <f t="shared" si="3"/>
        <v>0</v>
      </c>
    </row>
    <row r="86" spans="1:11" ht="14.65" hidden="1">
      <c r="A86" s="277" t="s">
        <v>437</v>
      </c>
      <c r="B86" s="277"/>
      <c r="C86" s="274">
        <f t="shared" si="0"/>
        <v>0</v>
      </c>
      <c r="D86" s="278">
        <v>0</v>
      </c>
      <c r="E86" s="278">
        <v>0</v>
      </c>
      <c r="F86" s="278">
        <v>0</v>
      </c>
      <c r="G86" s="278">
        <f t="array" ref="G86">SUM(IF('[1]6. Class A Consumption Data'!L188:M188="B",'[1]6. Class A Consumption Data'!L186:M186))</f>
        <v>0</v>
      </c>
      <c r="H86" s="278">
        <f t="array" ref="H86">SUM(IF('[1]6. Class A Consumption Data'!N188:O188="B",'[1]6. Class A Consumption Data'!N186:O186))</f>
        <v>0</v>
      </c>
      <c r="I86" s="279">
        <f t="shared" si="1"/>
        <v>0</v>
      </c>
      <c r="J86" s="286">
        <f t="shared" si="2"/>
        <v>0</v>
      </c>
      <c r="K86" s="272">
        <f t="shared" si="3"/>
        <v>0</v>
      </c>
    </row>
    <row r="87" spans="1:11" ht="14.65" hidden="1">
      <c r="A87" s="277" t="s">
        <v>438</v>
      </c>
      <c r="B87" s="277"/>
      <c r="C87" s="274">
        <f t="shared" si="0"/>
        <v>0</v>
      </c>
      <c r="D87" s="278">
        <v>0</v>
      </c>
      <c r="E87" s="278">
        <v>0</v>
      </c>
      <c r="F87" s="278">
        <v>0</v>
      </c>
      <c r="G87" s="278">
        <f t="array" ref="G87">SUM(IF('[1]6. Class A Consumption Data'!L191:M191="B",'[1]6. Class A Consumption Data'!L189:M189))</f>
        <v>0</v>
      </c>
      <c r="H87" s="278">
        <f t="array" ref="H87">SUM(IF('[1]6. Class A Consumption Data'!N191:O191="B",'[1]6. Class A Consumption Data'!N189:O189))</f>
        <v>0</v>
      </c>
      <c r="I87" s="279">
        <f t="shared" si="1"/>
        <v>0</v>
      </c>
      <c r="J87" s="286">
        <f t="shared" si="2"/>
        <v>0</v>
      </c>
      <c r="K87" s="272">
        <f t="shared" si="3"/>
        <v>0</v>
      </c>
    </row>
    <row r="88" spans="1:11" ht="14.65" hidden="1">
      <c r="A88" s="277" t="s">
        <v>439</v>
      </c>
      <c r="B88" s="277"/>
      <c r="C88" s="274">
        <f t="shared" si="0"/>
        <v>0</v>
      </c>
      <c r="D88" s="278">
        <v>0</v>
      </c>
      <c r="E88" s="278">
        <v>0</v>
      </c>
      <c r="F88" s="278">
        <v>0</v>
      </c>
      <c r="G88" s="278">
        <f t="array" ref="G88">SUM(IF('[1]6. Class A Consumption Data'!L194:M194="B",'[1]6. Class A Consumption Data'!L192:M192))</f>
        <v>0</v>
      </c>
      <c r="H88" s="278">
        <f t="array" ref="H88">SUM(IF('[1]6. Class A Consumption Data'!N194:O194="B",'[1]6. Class A Consumption Data'!N192:O192))</f>
        <v>0</v>
      </c>
      <c r="I88" s="279">
        <f t="shared" si="1"/>
        <v>0</v>
      </c>
      <c r="J88" s="286">
        <f t="shared" si="2"/>
        <v>0</v>
      </c>
      <c r="K88" s="272">
        <f t="shared" si="3"/>
        <v>0</v>
      </c>
    </row>
    <row r="89" spans="1:11" ht="14.65" hidden="1">
      <c r="A89" s="277" t="s">
        <v>440</v>
      </c>
      <c r="B89" s="277"/>
      <c r="C89" s="274">
        <f t="shared" si="0"/>
        <v>0</v>
      </c>
      <c r="D89" s="278">
        <v>0</v>
      </c>
      <c r="E89" s="278">
        <v>0</v>
      </c>
      <c r="F89" s="278">
        <v>0</v>
      </c>
      <c r="G89" s="278">
        <f t="array" ref="G89">SUM(IF('[1]6. Class A Consumption Data'!L197:M197="B",'[1]6. Class A Consumption Data'!L195:M195))</f>
        <v>0</v>
      </c>
      <c r="H89" s="278">
        <f t="array" ref="H89">SUM(IF('[1]6. Class A Consumption Data'!N197:O197="B",'[1]6. Class A Consumption Data'!N195:O195))</f>
        <v>0</v>
      </c>
      <c r="I89" s="279">
        <f t="shared" si="1"/>
        <v>0</v>
      </c>
      <c r="J89" s="286">
        <f t="shared" si="2"/>
        <v>0</v>
      </c>
      <c r="K89" s="272">
        <f t="shared" si="3"/>
        <v>0</v>
      </c>
    </row>
    <row r="90" spans="1:11" ht="14.65" hidden="1">
      <c r="A90" s="277" t="s">
        <v>441</v>
      </c>
      <c r="B90" s="277"/>
      <c r="C90" s="274">
        <f t="shared" si="0"/>
        <v>0</v>
      </c>
      <c r="D90" s="278">
        <v>0</v>
      </c>
      <c r="E90" s="278">
        <v>0</v>
      </c>
      <c r="F90" s="278">
        <v>0</v>
      </c>
      <c r="G90" s="278">
        <f t="array" ref="G90">SUM(IF('[1]6. Class A Consumption Data'!L200:M200="B",'[1]6. Class A Consumption Data'!L198:M198))</f>
        <v>0</v>
      </c>
      <c r="H90" s="278">
        <f t="array" ref="H90">SUM(IF('[1]6. Class A Consumption Data'!N200:O200="B",'[1]6. Class A Consumption Data'!N198:O198))</f>
        <v>0</v>
      </c>
      <c r="I90" s="279">
        <f t="shared" si="1"/>
        <v>0</v>
      </c>
      <c r="J90" s="286">
        <f t="shared" si="2"/>
        <v>0</v>
      </c>
      <c r="K90" s="272">
        <f t="shared" si="3"/>
        <v>0</v>
      </c>
    </row>
    <row r="91" spans="1:11" ht="14.65" hidden="1">
      <c r="A91" s="277" t="s">
        <v>442</v>
      </c>
      <c r="B91" s="277"/>
      <c r="C91" s="274">
        <f t="shared" si="0"/>
        <v>0</v>
      </c>
      <c r="D91" s="278">
        <v>0</v>
      </c>
      <c r="E91" s="278">
        <v>0</v>
      </c>
      <c r="F91" s="278">
        <v>0</v>
      </c>
      <c r="G91" s="278">
        <f t="array" ref="G91">SUM(IF('[1]6. Class A Consumption Data'!L203:M203="B",'[1]6. Class A Consumption Data'!L201:M201))</f>
        <v>0</v>
      </c>
      <c r="H91" s="278">
        <f t="array" ref="H91">SUM(IF('[1]6. Class A Consumption Data'!N203:O203="B",'[1]6. Class A Consumption Data'!N201:O201))</f>
        <v>0</v>
      </c>
      <c r="I91" s="279">
        <f t="shared" si="1"/>
        <v>0</v>
      </c>
      <c r="J91" s="286">
        <f t="shared" si="2"/>
        <v>0</v>
      </c>
      <c r="K91" s="272">
        <f t="shared" si="3"/>
        <v>0</v>
      </c>
    </row>
    <row r="92" spans="1:11" ht="14.65" hidden="1">
      <c r="A92" s="277" t="s">
        <v>443</v>
      </c>
      <c r="B92" s="277"/>
      <c r="C92" s="274">
        <f t="shared" si="0"/>
        <v>0</v>
      </c>
      <c r="D92" s="278">
        <v>0</v>
      </c>
      <c r="E92" s="278">
        <v>0</v>
      </c>
      <c r="F92" s="278">
        <v>0</v>
      </c>
      <c r="G92" s="278">
        <f t="array" ref="G92">SUM(IF('[1]6. Class A Consumption Data'!L206:M206="B",'[1]6. Class A Consumption Data'!L204:M204))</f>
        <v>0</v>
      </c>
      <c r="H92" s="278">
        <f t="array" ref="H92">SUM(IF('[1]6. Class A Consumption Data'!N206:O206="B",'[1]6. Class A Consumption Data'!N204:O204))</f>
        <v>0</v>
      </c>
      <c r="I92" s="279">
        <f t="shared" si="1"/>
        <v>0</v>
      </c>
      <c r="J92" s="286">
        <f t="shared" si="2"/>
        <v>0</v>
      </c>
      <c r="K92" s="272">
        <f t="shared" si="3"/>
        <v>0</v>
      </c>
    </row>
    <row r="93" spans="1:11" ht="14.65" hidden="1">
      <c r="A93" s="277" t="s">
        <v>444</v>
      </c>
      <c r="B93" s="277"/>
      <c r="C93" s="274">
        <f t="shared" si="0"/>
        <v>0</v>
      </c>
      <c r="D93" s="278">
        <v>0</v>
      </c>
      <c r="E93" s="278">
        <v>0</v>
      </c>
      <c r="F93" s="278">
        <v>0</v>
      </c>
      <c r="G93" s="278">
        <f t="array" ref="G93">SUM(IF('[1]6. Class A Consumption Data'!L209:M209="B",'[1]6. Class A Consumption Data'!L207:M207))</f>
        <v>0</v>
      </c>
      <c r="H93" s="278">
        <f t="array" ref="H93">SUM(IF('[1]6. Class A Consumption Data'!N209:O209="B",'[1]6. Class A Consumption Data'!N207:O207))</f>
        <v>0</v>
      </c>
      <c r="I93" s="279">
        <f t="shared" si="1"/>
        <v>0</v>
      </c>
      <c r="J93" s="286">
        <f t="shared" si="2"/>
        <v>0</v>
      </c>
      <c r="K93" s="272">
        <f t="shared" si="3"/>
        <v>0</v>
      </c>
    </row>
    <row r="94" spans="1:11" ht="14.65" hidden="1">
      <c r="A94" s="277" t="s">
        <v>445</v>
      </c>
      <c r="B94" s="277"/>
      <c r="C94" s="274">
        <f t="shared" si="0"/>
        <v>0</v>
      </c>
      <c r="D94" s="278">
        <v>0</v>
      </c>
      <c r="E94" s="278">
        <v>0</v>
      </c>
      <c r="F94" s="278">
        <v>0</v>
      </c>
      <c r="G94" s="278">
        <f t="array" ref="G94">SUM(IF('[1]6. Class A Consumption Data'!L212:M212="B",'[1]6. Class A Consumption Data'!L210:M210))</f>
        <v>0</v>
      </c>
      <c r="H94" s="278">
        <f t="array" ref="H94">SUM(IF('[1]6. Class A Consumption Data'!N212:O212="B",'[1]6. Class A Consumption Data'!N210:O210))</f>
        <v>0</v>
      </c>
      <c r="I94" s="279">
        <f t="shared" si="1"/>
        <v>0</v>
      </c>
      <c r="J94" s="286">
        <f t="shared" si="2"/>
        <v>0</v>
      </c>
      <c r="K94" s="272">
        <f t="shared" si="3"/>
        <v>0</v>
      </c>
    </row>
    <row r="95" spans="1:11" ht="14.65" hidden="1">
      <c r="A95" s="277" t="s">
        <v>446</v>
      </c>
      <c r="B95" s="277"/>
      <c r="C95" s="274">
        <f t="shared" si="0"/>
        <v>0</v>
      </c>
      <c r="D95" s="278">
        <v>0</v>
      </c>
      <c r="E95" s="278">
        <v>0</v>
      </c>
      <c r="F95" s="278">
        <v>0</v>
      </c>
      <c r="G95" s="278">
        <f t="array" ref="G95">SUM(IF('[1]6. Class A Consumption Data'!L215:M215="B",'[1]6. Class A Consumption Data'!L213:M213))</f>
        <v>0</v>
      </c>
      <c r="H95" s="278">
        <f t="array" ref="H95">SUM(IF('[1]6. Class A Consumption Data'!N215:O215="B",'[1]6. Class A Consumption Data'!N213:O213))</f>
        <v>0</v>
      </c>
      <c r="I95" s="279">
        <f t="shared" si="1"/>
        <v>0</v>
      </c>
      <c r="J95" s="286">
        <f t="shared" si="2"/>
        <v>0</v>
      </c>
      <c r="K95" s="272">
        <f t="shared" si="3"/>
        <v>0</v>
      </c>
    </row>
    <row r="96" spans="1:11" ht="14.65" hidden="1">
      <c r="A96" s="277" t="s">
        <v>447</v>
      </c>
      <c r="B96" s="277"/>
      <c r="C96" s="274">
        <f t="shared" si="0"/>
        <v>0</v>
      </c>
      <c r="D96" s="278">
        <v>0</v>
      </c>
      <c r="E96" s="278">
        <v>0</v>
      </c>
      <c r="F96" s="278">
        <v>0</v>
      </c>
      <c r="G96" s="278">
        <f t="array" ref="G96">SUM(IF('[1]6. Class A Consumption Data'!L218:M218="B",'[1]6. Class A Consumption Data'!L216:M216))</f>
        <v>0</v>
      </c>
      <c r="H96" s="278">
        <f t="array" ref="H96">SUM(IF('[1]6. Class A Consumption Data'!N218:O218="B",'[1]6. Class A Consumption Data'!N216:O216))</f>
        <v>0</v>
      </c>
      <c r="I96" s="279">
        <f t="shared" si="1"/>
        <v>0</v>
      </c>
      <c r="J96" s="286">
        <f t="shared" si="2"/>
        <v>0</v>
      </c>
      <c r="K96" s="272">
        <f t="shared" si="3"/>
        <v>0</v>
      </c>
    </row>
    <row r="97" spans="1:11" ht="14.65" hidden="1">
      <c r="A97" s="277" t="s">
        <v>448</v>
      </c>
      <c r="B97" s="277"/>
      <c r="C97" s="274">
        <f t="shared" si="0"/>
        <v>0</v>
      </c>
      <c r="D97" s="278">
        <v>0</v>
      </c>
      <c r="E97" s="278">
        <v>0</v>
      </c>
      <c r="F97" s="278">
        <v>0</v>
      </c>
      <c r="G97" s="278">
        <f t="array" ref="G97">SUM(IF('[1]6. Class A Consumption Data'!L221:M221="B",'[1]6. Class A Consumption Data'!L219:M219))</f>
        <v>0</v>
      </c>
      <c r="H97" s="278">
        <f t="array" ref="H97">SUM(IF('[1]6. Class A Consumption Data'!N221:O221="B",'[1]6. Class A Consumption Data'!N219:O219))</f>
        <v>0</v>
      </c>
      <c r="I97" s="279">
        <f t="shared" si="1"/>
        <v>0</v>
      </c>
      <c r="J97" s="286">
        <f t="shared" si="2"/>
        <v>0</v>
      </c>
      <c r="K97" s="272">
        <f t="shared" si="3"/>
        <v>0</v>
      </c>
    </row>
    <row r="98" spans="1:11" ht="14.65" hidden="1">
      <c r="A98" s="277" t="s">
        <v>449</v>
      </c>
      <c r="B98" s="277"/>
      <c r="C98" s="274">
        <f t="shared" ref="C98:C161" si="4">SUM(D98:F98)</f>
        <v>0</v>
      </c>
      <c r="D98" s="278">
        <v>0</v>
      </c>
      <c r="E98" s="278">
        <v>0</v>
      </c>
      <c r="F98" s="278">
        <v>0</v>
      </c>
      <c r="G98" s="278">
        <f t="array" ref="G98">SUM(IF('[1]6. Class A Consumption Data'!L224:M224="B",'[1]6. Class A Consumption Data'!L222:M222))</f>
        <v>0</v>
      </c>
      <c r="H98" s="278">
        <f t="array" ref="H98">SUM(IF('[1]6. Class A Consumption Data'!N224:O224="B",'[1]6. Class A Consumption Data'!N222:O222))</f>
        <v>0</v>
      </c>
      <c r="I98" s="279">
        <f t="shared" si="1"/>
        <v>0</v>
      </c>
      <c r="J98" s="286">
        <f t="shared" si="2"/>
        <v>0</v>
      </c>
      <c r="K98" s="272">
        <f t="shared" si="3"/>
        <v>0</v>
      </c>
    </row>
    <row r="99" spans="1:11" ht="14.65" hidden="1">
      <c r="A99" s="277" t="s">
        <v>450</v>
      </c>
      <c r="B99" s="277"/>
      <c r="C99" s="274">
        <f t="shared" si="4"/>
        <v>0</v>
      </c>
      <c r="D99" s="278">
        <v>0</v>
      </c>
      <c r="E99" s="278">
        <v>0</v>
      </c>
      <c r="F99" s="278">
        <v>0</v>
      </c>
      <c r="G99" s="278">
        <f t="array" ref="G99">SUM(IF('[1]6. Class A Consumption Data'!L227:M227="B",'[1]6. Class A Consumption Data'!L225:M225))</f>
        <v>0</v>
      </c>
      <c r="H99" s="278">
        <f t="array" ref="H99">SUM(IF('[1]6. Class A Consumption Data'!N227:O227="B",'[1]6. Class A Consumption Data'!N225:O225))</f>
        <v>0</v>
      </c>
      <c r="I99" s="279">
        <f t="shared" ref="I99:I162" si="5">IFERROR(+C99/$C$184,0)</f>
        <v>0</v>
      </c>
      <c r="J99" s="286">
        <f t="shared" si="2"/>
        <v>0</v>
      </c>
      <c r="K99" s="272">
        <f t="shared" si="3"/>
        <v>0</v>
      </c>
    </row>
    <row r="100" spans="1:11" ht="14.65" hidden="1">
      <c r="A100" s="277" t="s">
        <v>451</v>
      </c>
      <c r="B100" s="277"/>
      <c r="C100" s="274">
        <f t="shared" si="4"/>
        <v>0</v>
      </c>
      <c r="D100" s="278">
        <v>0</v>
      </c>
      <c r="E100" s="278">
        <v>0</v>
      </c>
      <c r="F100" s="278">
        <v>0</v>
      </c>
      <c r="G100" s="278">
        <f t="array" ref="G100">SUM(IF('[1]6. Class A Consumption Data'!L230:M230="B",'[1]6. Class A Consumption Data'!L228:M228))</f>
        <v>0</v>
      </c>
      <c r="H100" s="278">
        <f t="array" ref="H100">SUM(IF('[1]6. Class A Consumption Data'!N230:O230="B",'[1]6. Class A Consumption Data'!N228:O228))</f>
        <v>0</v>
      </c>
      <c r="I100" s="279">
        <f t="shared" si="5"/>
        <v>0</v>
      </c>
      <c r="J100" s="286">
        <f t="shared" si="2"/>
        <v>0</v>
      </c>
      <c r="K100" s="272">
        <f t="shared" si="3"/>
        <v>0</v>
      </c>
    </row>
    <row r="101" spans="1:11" ht="14.65" hidden="1">
      <c r="A101" s="277" t="s">
        <v>452</v>
      </c>
      <c r="B101" s="277"/>
      <c r="C101" s="274">
        <f t="shared" si="4"/>
        <v>0</v>
      </c>
      <c r="D101" s="278">
        <v>0</v>
      </c>
      <c r="E101" s="278">
        <v>0</v>
      </c>
      <c r="F101" s="278">
        <v>0</v>
      </c>
      <c r="G101" s="278">
        <f t="array" ref="G101">SUM(IF('[1]6. Class A Consumption Data'!L233:M233="B",'[1]6. Class A Consumption Data'!L231:M231))</f>
        <v>0</v>
      </c>
      <c r="H101" s="278">
        <f t="array" ref="H101">SUM(IF('[1]6. Class A Consumption Data'!N233:O233="B",'[1]6. Class A Consumption Data'!N231:O231))</f>
        <v>0</v>
      </c>
      <c r="I101" s="279">
        <f t="shared" si="5"/>
        <v>0</v>
      </c>
      <c r="J101" s="286">
        <f t="shared" si="2"/>
        <v>0</v>
      </c>
      <c r="K101" s="272">
        <f t="shared" si="3"/>
        <v>0</v>
      </c>
    </row>
    <row r="102" spans="1:11" ht="14.65" hidden="1">
      <c r="A102" s="277" t="s">
        <v>453</v>
      </c>
      <c r="B102" s="277"/>
      <c r="C102" s="274">
        <f t="shared" si="4"/>
        <v>0</v>
      </c>
      <c r="D102" s="278">
        <v>0</v>
      </c>
      <c r="E102" s="278">
        <v>0</v>
      </c>
      <c r="F102" s="278">
        <v>0</v>
      </c>
      <c r="G102" s="278">
        <f t="array" ref="G102">SUM(IF('[1]6. Class A Consumption Data'!L236:M236="B",'[1]6. Class A Consumption Data'!L234:M234))</f>
        <v>0</v>
      </c>
      <c r="H102" s="278">
        <f t="array" ref="H102">SUM(IF('[1]6. Class A Consumption Data'!N236:O236="B",'[1]6. Class A Consumption Data'!N234:O234))</f>
        <v>0</v>
      </c>
      <c r="I102" s="279">
        <f t="shared" si="5"/>
        <v>0</v>
      </c>
      <c r="J102" s="286">
        <f t="shared" ref="J102:J165" si="6">+I102*$C$28</f>
        <v>0</v>
      </c>
      <c r="K102" s="272">
        <f t="shared" ref="K102:K165" si="7">+J102/12</f>
        <v>0</v>
      </c>
    </row>
    <row r="103" spans="1:11" ht="14.65" hidden="1">
      <c r="A103" s="277" t="s">
        <v>454</v>
      </c>
      <c r="B103" s="277"/>
      <c r="C103" s="274">
        <f t="shared" si="4"/>
        <v>0</v>
      </c>
      <c r="D103" s="278">
        <v>0</v>
      </c>
      <c r="E103" s="278">
        <v>0</v>
      </c>
      <c r="F103" s="278">
        <v>0</v>
      </c>
      <c r="G103" s="278">
        <f t="array" ref="G103">SUM(IF('[1]6. Class A Consumption Data'!L239:M239="B",'[1]6. Class A Consumption Data'!L237:M237))</f>
        <v>0</v>
      </c>
      <c r="H103" s="278">
        <f t="array" ref="H103">SUM(IF('[1]6. Class A Consumption Data'!N239:O239="B",'[1]6. Class A Consumption Data'!N237:O237))</f>
        <v>0</v>
      </c>
      <c r="I103" s="279">
        <f t="shared" si="5"/>
        <v>0</v>
      </c>
      <c r="J103" s="286">
        <f t="shared" si="6"/>
        <v>0</v>
      </c>
      <c r="K103" s="272">
        <f t="shared" si="7"/>
        <v>0</v>
      </c>
    </row>
    <row r="104" spans="1:11" ht="14.65" hidden="1">
      <c r="A104" s="277" t="s">
        <v>455</v>
      </c>
      <c r="B104" s="277"/>
      <c r="C104" s="274">
        <f t="shared" si="4"/>
        <v>0</v>
      </c>
      <c r="D104" s="278">
        <v>0</v>
      </c>
      <c r="E104" s="278">
        <v>0</v>
      </c>
      <c r="F104" s="278">
        <v>0</v>
      </c>
      <c r="G104" s="278">
        <f t="array" ref="G104">SUM(IF('[1]6. Class A Consumption Data'!L242:M242="B",'[1]6. Class A Consumption Data'!L240:M240))</f>
        <v>0</v>
      </c>
      <c r="H104" s="278">
        <f t="array" ref="H104">SUM(IF('[1]6. Class A Consumption Data'!N242:O242="B",'[1]6. Class A Consumption Data'!N240:O240))</f>
        <v>0</v>
      </c>
      <c r="I104" s="279">
        <f t="shared" si="5"/>
        <v>0</v>
      </c>
      <c r="J104" s="286">
        <f t="shared" si="6"/>
        <v>0</v>
      </c>
      <c r="K104" s="272">
        <f t="shared" si="7"/>
        <v>0</v>
      </c>
    </row>
    <row r="105" spans="1:11" ht="14.65" hidden="1">
      <c r="A105" s="277" t="s">
        <v>456</v>
      </c>
      <c r="B105" s="277"/>
      <c r="C105" s="274">
        <f t="shared" si="4"/>
        <v>0</v>
      </c>
      <c r="D105" s="278">
        <v>0</v>
      </c>
      <c r="E105" s="278">
        <v>0</v>
      </c>
      <c r="F105" s="278">
        <v>0</v>
      </c>
      <c r="G105" s="278">
        <f t="array" ref="G105">SUM(IF('[1]6. Class A Consumption Data'!L245:M245="B",'[1]6. Class A Consumption Data'!L243:M243))</f>
        <v>0</v>
      </c>
      <c r="H105" s="278">
        <f t="array" ref="H105">SUM(IF('[1]6. Class A Consumption Data'!N245:O245="B",'[1]6. Class A Consumption Data'!N243:O243))</f>
        <v>0</v>
      </c>
      <c r="I105" s="279">
        <f t="shared" si="5"/>
        <v>0</v>
      </c>
      <c r="J105" s="286">
        <f t="shared" si="6"/>
        <v>0</v>
      </c>
      <c r="K105" s="272">
        <f t="shared" si="7"/>
        <v>0</v>
      </c>
    </row>
    <row r="106" spans="1:11" ht="14.65" hidden="1">
      <c r="A106" s="277" t="s">
        <v>457</v>
      </c>
      <c r="B106" s="277"/>
      <c r="C106" s="274">
        <f t="shared" si="4"/>
        <v>0</v>
      </c>
      <c r="D106" s="278">
        <v>0</v>
      </c>
      <c r="E106" s="278">
        <v>0</v>
      </c>
      <c r="F106" s="278">
        <v>0</v>
      </c>
      <c r="G106" s="278">
        <f t="array" ref="G106">SUM(IF('[1]6. Class A Consumption Data'!L248:M248="B",'[1]6. Class A Consumption Data'!L246:M246))</f>
        <v>0</v>
      </c>
      <c r="H106" s="278">
        <f t="array" ref="H106">SUM(IF('[1]6. Class A Consumption Data'!N248:O248="B",'[1]6. Class A Consumption Data'!N246:O246))</f>
        <v>0</v>
      </c>
      <c r="I106" s="279">
        <f t="shared" si="5"/>
        <v>0</v>
      </c>
      <c r="J106" s="286">
        <f t="shared" si="6"/>
        <v>0</v>
      </c>
      <c r="K106" s="272">
        <f t="shared" si="7"/>
        <v>0</v>
      </c>
    </row>
    <row r="107" spans="1:11" ht="14.65" hidden="1">
      <c r="A107" s="277" t="s">
        <v>458</v>
      </c>
      <c r="B107" s="277"/>
      <c r="C107" s="274">
        <f t="shared" si="4"/>
        <v>0</v>
      </c>
      <c r="D107" s="278">
        <v>0</v>
      </c>
      <c r="E107" s="278">
        <v>0</v>
      </c>
      <c r="F107" s="278">
        <v>0</v>
      </c>
      <c r="G107" s="278">
        <f t="array" ref="G107">SUM(IF('[1]6. Class A Consumption Data'!L251:M251="B",'[1]6. Class A Consumption Data'!L249:M249))</f>
        <v>0</v>
      </c>
      <c r="H107" s="278">
        <f t="array" ref="H107">SUM(IF('[1]6. Class A Consumption Data'!N251:O251="B",'[1]6. Class A Consumption Data'!N249:O249))</f>
        <v>0</v>
      </c>
      <c r="I107" s="279">
        <f t="shared" si="5"/>
        <v>0</v>
      </c>
      <c r="J107" s="286">
        <f t="shared" si="6"/>
        <v>0</v>
      </c>
      <c r="K107" s="272">
        <f t="shared" si="7"/>
        <v>0</v>
      </c>
    </row>
    <row r="108" spans="1:11" ht="14.65" hidden="1">
      <c r="A108" s="277" t="s">
        <v>459</v>
      </c>
      <c r="B108" s="277"/>
      <c r="C108" s="274">
        <f t="shared" si="4"/>
        <v>0</v>
      </c>
      <c r="D108" s="278">
        <v>0</v>
      </c>
      <c r="E108" s="278">
        <v>0</v>
      </c>
      <c r="F108" s="278">
        <v>0</v>
      </c>
      <c r="G108" s="278">
        <f t="array" ref="G108">SUM(IF('[1]6. Class A Consumption Data'!L254:M254="B",'[1]6. Class A Consumption Data'!L252:M252))</f>
        <v>0</v>
      </c>
      <c r="H108" s="278">
        <f t="array" ref="H108">SUM(IF('[1]6. Class A Consumption Data'!N254:O254="B",'[1]6. Class A Consumption Data'!N252:O252))</f>
        <v>0</v>
      </c>
      <c r="I108" s="279">
        <f t="shared" si="5"/>
        <v>0</v>
      </c>
      <c r="J108" s="286">
        <f t="shared" si="6"/>
        <v>0</v>
      </c>
      <c r="K108" s="272">
        <f t="shared" si="7"/>
        <v>0</v>
      </c>
    </row>
    <row r="109" spans="1:11" ht="14.65" hidden="1">
      <c r="A109" s="277" t="s">
        <v>460</v>
      </c>
      <c r="B109" s="277"/>
      <c r="C109" s="274">
        <f t="shared" si="4"/>
        <v>0</v>
      </c>
      <c r="D109" s="278">
        <v>0</v>
      </c>
      <c r="E109" s="278">
        <v>0</v>
      </c>
      <c r="F109" s="278">
        <v>0</v>
      </c>
      <c r="G109" s="278">
        <f t="array" ref="G109">SUM(IF('[1]6. Class A Consumption Data'!L257:M257="B",'[1]6. Class A Consumption Data'!L255:M255))</f>
        <v>0</v>
      </c>
      <c r="H109" s="278">
        <f t="array" ref="H109">SUM(IF('[1]6. Class A Consumption Data'!N257:O257="B",'[1]6. Class A Consumption Data'!N255:O255))</f>
        <v>0</v>
      </c>
      <c r="I109" s="279">
        <f t="shared" si="5"/>
        <v>0</v>
      </c>
      <c r="J109" s="286">
        <f t="shared" si="6"/>
        <v>0</v>
      </c>
      <c r="K109" s="272">
        <f t="shared" si="7"/>
        <v>0</v>
      </c>
    </row>
    <row r="110" spans="1:11" ht="14.65" hidden="1">
      <c r="A110" s="277" t="s">
        <v>461</v>
      </c>
      <c r="B110" s="277"/>
      <c r="C110" s="274">
        <f t="shared" si="4"/>
        <v>0</v>
      </c>
      <c r="D110" s="278">
        <v>0</v>
      </c>
      <c r="E110" s="278">
        <v>0</v>
      </c>
      <c r="F110" s="278">
        <v>0</v>
      </c>
      <c r="G110" s="278">
        <f t="array" ref="G110">SUM(IF('[1]6. Class A Consumption Data'!L260:M260="B",'[1]6. Class A Consumption Data'!L258:M258))</f>
        <v>0</v>
      </c>
      <c r="H110" s="278">
        <f t="array" ref="H110">SUM(IF('[1]6. Class A Consumption Data'!N260:O260="B",'[1]6. Class A Consumption Data'!N258:O258))</f>
        <v>0</v>
      </c>
      <c r="I110" s="279">
        <f t="shared" si="5"/>
        <v>0</v>
      </c>
      <c r="J110" s="286">
        <f t="shared" si="6"/>
        <v>0</v>
      </c>
      <c r="K110" s="272">
        <f t="shared" si="7"/>
        <v>0</v>
      </c>
    </row>
    <row r="111" spans="1:11" ht="14.65" hidden="1">
      <c r="A111" s="277" t="s">
        <v>462</v>
      </c>
      <c r="B111" s="277"/>
      <c r="C111" s="274">
        <f t="shared" si="4"/>
        <v>0</v>
      </c>
      <c r="D111" s="278">
        <v>0</v>
      </c>
      <c r="E111" s="278">
        <v>0</v>
      </c>
      <c r="F111" s="278">
        <v>0</v>
      </c>
      <c r="G111" s="278">
        <f t="array" ref="G111">SUM(IF('[1]6. Class A Consumption Data'!L263:M263="B",'[1]6. Class A Consumption Data'!L261:M261))</f>
        <v>0</v>
      </c>
      <c r="H111" s="278">
        <f t="array" ref="H111">SUM(IF('[1]6. Class A Consumption Data'!N263:O263="B",'[1]6. Class A Consumption Data'!N261:O261))</f>
        <v>0</v>
      </c>
      <c r="I111" s="279">
        <f t="shared" si="5"/>
        <v>0</v>
      </c>
      <c r="J111" s="286">
        <f t="shared" si="6"/>
        <v>0</v>
      </c>
      <c r="K111" s="272">
        <f t="shared" si="7"/>
        <v>0</v>
      </c>
    </row>
    <row r="112" spans="1:11" ht="14.65" hidden="1">
      <c r="A112" s="277" t="s">
        <v>463</v>
      </c>
      <c r="B112" s="277"/>
      <c r="C112" s="274">
        <f t="shared" si="4"/>
        <v>0</v>
      </c>
      <c r="D112" s="278">
        <v>0</v>
      </c>
      <c r="E112" s="278">
        <v>0</v>
      </c>
      <c r="F112" s="278">
        <v>0</v>
      </c>
      <c r="G112" s="278">
        <f t="array" ref="G112">SUM(IF('[1]6. Class A Consumption Data'!L266:M266="B",'[1]6. Class A Consumption Data'!L264:M264))</f>
        <v>0</v>
      </c>
      <c r="H112" s="278">
        <f t="array" ref="H112">SUM(IF('[1]6. Class A Consumption Data'!N266:O266="B",'[1]6. Class A Consumption Data'!N264:O264))</f>
        <v>0</v>
      </c>
      <c r="I112" s="279">
        <f t="shared" si="5"/>
        <v>0</v>
      </c>
      <c r="J112" s="286">
        <f t="shared" si="6"/>
        <v>0</v>
      </c>
      <c r="K112" s="272">
        <f t="shared" si="7"/>
        <v>0</v>
      </c>
    </row>
    <row r="113" spans="1:11" ht="14.65" hidden="1">
      <c r="A113" s="277" t="s">
        <v>464</v>
      </c>
      <c r="B113" s="277"/>
      <c r="C113" s="274">
        <f t="shared" si="4"/>
        <v>0</v>
      </c>
      <c r="D113" s="278">
        <v>0</v>
      </c>
      <c r="E113" s="278">
        <v>0</v>
      </c>
      <c r="F113" s="278">
        <v>0</v>
      </c>
      <c r="G113" s="278">
        <f t="array" ref="G113">SUM(IF('[1]6. Class A Consumption Data'!L269:M269="B",'[1]6. Class A Consumption Data'!L267:M267))</f>
        <v>0</v>
      </c>
      <c r="H113" s="278">
        <f t="array" ref="H113">SUM(IF('[1]6. Class A Consumption Data'!N269:O269="B",'[1]6. Class A Consumption Data'!N267:O267))</f>
        <v>0</v>
      </c>
      <c r="I113" s="279">
        <f t="shared" si="5"/>
        <v>0</v>
      </c>
      <c r="J113" s="286">
        <f t="shared" si="6"/>
        <v>0</v>
      </c>
      <c r="K113" s="272">
        <f t="shared" si="7"/>
        <v>0</v>
      </c>
    </row>
    <row r="114" spans="1:11" ht="14.65" hidden="1">
      <c r="A114" s="277" t="s">
        <v>465</v>
      </c>
      <c r="B114" s="277"/>
      <c r="C114" s="274">
        <f t="shared" si="4"/>
        <v>0</v>
      </c>
      <c r="D114" s="278">
        <v>0</v>
      </c>
      <c r="E114" s="278">
        <v>0</v>
      </c>
      <c r="F114" s="278">
        <v>0</v>
      </c>
      <c r="G114" s="278">
        <f t="array" ref="G114">SUM(IF('[1]6. Class A Consumption Data'!L272:M272="B",'[1]6. Class A Consumption Data'!L270:M270))</f>
        <v>0</v>
      </c>
      <c r="H114" s="278">
        <f t="array" ref="H114">SUM(IF('[1]6. Class A Consumption Data'!N272:O272="B",'[1]6. Class A Consumption Data'!N270:O270))</f>
        <v>0</v>
      </c>
      <c r="I114" s="279">
        <f t="shared" si="5"/>
        <v>0</v>
      </c>
      <c r="J114" s="286">
        <f t="shared" si="6"/>
        <v>0</v>
      </c>
      <c r="K114" s="272">
        <f t="shared" si="7"/>
        <v>0</v>
      </c>
    </row>
    <row r="115" spans="1:11" ht="14.65" hidden="1">
      <c r="A115" s="277" t="s">
        <v>466</v>
      </c>
      <c r="B115" s="277"/>
      <c r="C115" s="274">
        <f t="shared" si="4"/>
        <v>0</v>
      </c>
      <c r="D115" s="278">
        <v>0</v>
      </c>
      <c r="E115" s="278">
        <v>0</v>
      </c>
      <c r="F115" s="278">
        <v>0</v>
      </c>
      <c r="G115" s="278">
        <f t="array" ref="G115">SUM(IF('[1]6. Class A Consumption Data'!L275:M275="B",'[1]6. Class A Consumption Data'!L273:M273))</f>
        <v>0</v>
      </c>
      <c r="H115" s="278">
        <f t="array" ref="H115">SUM(IF('[1]6. Class A Consumption Data'!N275:O275="B",'[1]6. Class A Consumption Data'!N273:O273))</f>
        <v>0</v>
      </c>
      <c r="I115" s="279">
        <f t="shared" si="5"/>
        <v>0</v>
      </c>
      <c r="J115" s="286">
        <f t="shared" si="6"/>
        <v>0</v>
      </c>
      <c r="K115" s="272">
        <f t="shared" si="7"/>
        <v>0</v>
      </c>
    </row>
    <row r="116" spans="1:11" ht="14.65" hidden="1">
      <c r="A116" s="277" t="s">
        <v>467</v>
      </c>
      <c r="B116" s="277"/>
      <c r="C116" s="274">
        <f t="shared" si="4"/>
        <v>0</v>
      </c>
      <c r="D116" s="278">
        <v>0</v>
      </c>
      <c r="E116" s="278">
        <v>0</v>
      </c>
      <c r="F116" s="278">
        <v>0</v>
      </c>
      <c r="G116" s="278">
        <f t="array" ref="G116">SUM(IF('[1]6. Class A Consumption Data'!L278:M278="B",'[1]6. Class A Consumption Data'!L276:M276))</f>
        <v>0</v>
      </c>
      <c r="H116" s="278">
        <f t="array" ref="H116">SUM(IF('[1]6. Class A Consumption Data'!N278:O278="B",'[1]6. Class A Consumption Data'!N276:O276))</f>
        <v>0</v>
      </c>
      <c r="I116" s="279">
        <f t="shared" si="5"/>
        <v>0</v>
      </c>
      <c r="J116" s="286">
        <f t="shared" si="6"/>
        <v>0</v>
      </c>
      <c r="K116" s="272">
        <f t="shared" si="7"/>
        <v>0</v>
      </c>
    </row>
    <row r="117" spans="1:11" ht="14.65" hidden="1">
      <c r="A117" s="277" t="s">
        <v>468</v>
      </c>
      <c r="B117" s="277"/>
      <c r="C117" s="274">
        <f t="shared" si="4"/>
        <v>0</v>
      </c>
      <c r="D117" s="278">
        <v>0</v>
      </c>
      <c r="E117" s="278">
        <v>0</v>
      </c>
      <c r="F117" s="278">
        <v>0</v>
      </c>
      <c r="G117" s="278">
        <f t="array" ref="G117">SUM(IF('[1]6. Class A Consumption Data'!L281:M281="B",'[1]6. Class A Consumption Data'!L279:M279))</f>
        <v>0</v>
      </c>
      <c r="H117" s="278">
        <f t="array" ref="H117">SUM(IF('[1]6. Class A Consumption Data'!N281:O281="B",'[1]6. Class A Consumption Data'!N279:O279))</f>
        <v>0</v>
      </c>
      <c r="I117" s="279">
        <f t="shared" si="5"/>
        <v>0</v>
      </c>
      <c r="J117" s="286">
        <f t="shared" si="6"/>
        <v>0</v>
      </c>
      <c r="K117" s="272">
        <f t="shared" si="7"/>
        <v>0</v>
      </c>
    </row>
    <row r="118" spans="1:11" ht="14.65" hidden="1">
      <c r="A118" s="277" t="s">
        <v>469</v>
      </c>
      <c r="B118" s="277"/>
      <c r="C118" s="274">
        <f t="shared" si="4"/>
        <v>0</v>
      </c>
      <c r="D118" s="278">
        <v>0</v>
      </c>
      <c r="E118" s="278">
        <v>0</v>
      </c>
      <c r="F118" s="278">
        <v>0</v>
      </c>
      <c r="G118" s="278">
        <f t="array" ref="G118">SUM(IF('[1]6. Class A Consumption Data'!L284:M284="B",'[1]6. Class A Consumption Data'!L282:M282))</f>
        <v>0</v>
      </c>
      <c r="H118" s="278">
        <f t="array" ref="H118">SUM(IF('[1]6. Class A Consumption Data'!N284:O284="B",'[1]6. Class A Consumption Data'!N282:O282))</f>
        <v>0</v>
      </c>
      <c r="I118" s="279">
        <f t="shared" si="5"/>
        <v>0</v>
      </c>
      <c r="J118" s="286">
        <f t="shared" si="6"/>
        <v>0</v>
      </c>
      <c r="K118" s="272">
        <f t="shared" si="7"/>
        <v>0</v>
      </c>
    </row>
    <row r="119" spans="1:11" ht="14.65" hidden="1">
      <c r="A119" s="277" t="s">
        <v>470</v>
      </c>
      <c r="B119" s="277"/>
      <c r="C119" s="274">
        <f t="shared" si="4"/>
        <v>0</v>
      </c>
      <c r="D119" s="278">
        <v>0</v>
      </c>
      <c r="E119" s="278">
        <v>0</v>
      </c>
      <c r="F119" s="278">
        <v>0</v>
      </c>
      <c r="G119" s="278">
        <f t="array" ref="G119">SUM(IF('[1]6. Class A Consumption Data'!L287:M287="B",'[1]6. Class A Consumption Data'!L285:M285))</f>
        <v>0</v>
      </c>
      <c r="H119" s="278">
        <f t="array" ref="H119">SUM(IF('[1]6. Class A Consumption Data'!N287:O287="B",'[1]6. Class A Consumption Data'!N285:O285))</f>
        <v>0</v>
      </c>
      <c r="I119" s="279">
        <f t="shared" si="5"/>
        <v>0</v>
      </c>
      <c r="J119" s="286">
        <f t="shared" si="6"/>
        <v>0</v>
      </c>
      <c r="K119" s="272">
        <f t="shared" si="7"/>
        <v>0</v>
      </c>
    </row>
    <row r="120" spans="1:11" ht="14.65" hidden="1">
      <c r="A120" s="277" t="s">
        <v>471</v>
      </c>
      <c r="B120" s="277"/>
      <c r="C120" s="274">
        <f t="shared" si="4"/>
        <v>0</v>
      </c>
      <c r="D120" s="278">
        <v>0</v>
      </c>
      <c r="E120" s="278">
        <v>0</v>
      </c>
      <c r="F120" s="278">
        <v>0</v>
      </c>
      <c r="G120" s="278">
        <f t="array" ref="G120">SUM(IF('[1]6. Class A Consumption Data'!L290:M290="B",'[1]6. Class A Consumption Data'!L288:M288))</f>
        <v>0</v>
      </c>
      <c r="H120" s="278">
        <f t="array" ref="H120">SUM(IF('[1]6. Class A Consumption Data'!N290:O290="B",'[1]6. Class A Consumption Data'!N288:O288))</f>
        <v>0</v>
      </c>
      <c r="I120" s="279">
        <f t="shared" si="5"/>
        <v>0</v>
      </c>
      <c r="J120" s="286">
        <f t="shared" si="6"/>
        <v>0</v>
      </c>
      <c r="K120" s="272">
        <f t="shared" si="7"/>
        <v>0</v>
      </c>
    </row>
    <row r="121" spans="1:11" ht="14.65" hidden="1">
      <c r="A121" s="277" t="s">
        <v>472</v>
      </c>
      <c r="B121" s="277"/>
      <c r="C121" s="274">
        <f t="shared" si="4"/>
        <v>0</v>
      </c>
      <c r="D121" s="278">
        <v>0</v>
      </c>
      <c r="E121" s="278">
        <v>0</v>
      </c>
      <c r="F121" s="278">
        <v>0</v>
      </c>
      <c r="G121" s="278">
        <f t="array" ref="G121">SUM(IF('[1]6. Class A Consumption Data'!L293:M293="B",'[1]6. Class A Consumption Data'!L291:M291))</f>
        <v>0</v>
      </c>
      <c r="H121" s="278">
        <f t="array" ref="H121">SUM(IF('[1]6. Class A Consumption Data'!N293:O293="B",'[1]6. Class A Consumption Data'!N291:O291))</f>
        <v>0</v>
      </c>
      <c r="I121" s="279">
        <f t="shared" si="5"/>
        <v>0</v>
      </c>
      <c r="J121" s="286">
        <f t="shared" si="6"/>
        <v>0</v>
      </c>
      <c r="K121" s="272">
        <f t="shared" si="7"/>
        <v>0</v>
      </c>
    </row>
    <row r="122" spans="1:11" ht="14.65" hidden="1">
      <c r="A122" s="277" t="s">
        <v>473</v>
      </c>
      <c r="B122" s="277"/>
      <c r="C122" s="274">
        <f t="shared" si="4"/>
        <v>0</v>
      </c>
      <c r="D122" s="278">
        <v>0</v>
      </c>
      <c r="E122" s="278">
        <v>0</v>
      </c>
      <c r="F122" s="278">
        <v>0</v>
      </c>
      <c r="G122" s="278">
        <f t="array" ref="G122">SUM(IF('[1]6. Class A Consumption Data'!L296:M296="B",'[1]6. Class A Consumption Data'!L294:M294))</f>
        <v>0</v>
      </c>
      <c r="H122" s="278">
        <f t="array" ref="H122">SUM(IF('[1]6. Class A Consumption Data'!N296:O296="B",'[1]6. Class A Consumption Data'!N294:O294))</f>
        <v>0</v>
      </c>
      <c r="I122" s="279">
        <f t="shared" si="5"/>
        <v>0</v>
      </c>
      <c r="J122" s="286">
        <f t="shared" si="6"/>
        <v>0</v>
      </c>
      <c r="K122" s="272">
        <f t="shared" si="7"/>
        <v>0</v>
      </c>
    </row>
    <row r="123" spans="1:11" ht="14.65" hidden="1">
      <c r="A123" s="277" t="s">
        <v>474</v>
      </c>
      <c r="B123" s="277"/>
      <c r="C123" s="274">
        <f t="shared" si="4"/>
        <v>0</v>
      </c>
      <c r="D123" s="278">
        <v>0</v>
      </c>
      <c r="E123" s="278">
        <v>0</v>
      </c>
      <c r="F123" s="278">
        <v>0</v>
      </c>
      <c r="G123" s="278">
        <f t="array" ref="G123">SUM(IF('[1]6. Class A Consumption Data'!L299:M299="B",'[1]6. Class A Consumption Data'!L297:M297))</f>
        <v>0</v>
      </c>
      <c r="H123" s="278">
        <f t="array" ref="H123">SUM(IF('[1]6. Class A Consumption Data'!N299:O299="B",'[1]6. Class A Consumption Data'!N297:O297))</f>
        <v>0</v>
      </c>
      <c r="I123" s="279">
        <f t="shared" si="5"/>
        <v>0</v>
      </c>
      <c r="J123" s="286">
        <f t="shared" si="6"/>
        <v>0</v>
      </c>
      <c r="K123" s="272">
        <f t="shared" si="7"/>
        <v>0</v>
      </c>
    </row>
    <row r="124" spans="1:11" ht="14.65" hidden="1">
      <c r="A124" s="277" t="s">
        <v>475</v>
      </c>
      <c r="B124" s="277"/>
      <c r="C124" s="274">
        <f t="shared" si="4"/>
        <v>0</v>
      </c>
      <c r="D124" s="278">
        <v>0</v>
      </c>
      <c r="E124" s="278">
        <v>0</v>
      </c>
      <c r="F124" s="278">
        <v>0</v>
      </c>
      <c r="G124" s="278">
        <f t="array" ref="G124">SUM(IF('[1]6. Class A Consumption Data'!L302:M302="B",'[1]6. Class A Consumption Data'!L300:M300))</f>
        <v>0</v>
      </c>
      <c r="H124" s="278">
        <f t="array" ref="H124">SUM(IF('[1]6. Class A Consumption Data'!N302:O302="B",'[1]6. Class A Consumption Data'!N300:O300))</f>
        <v>0</v>
      </c>
      <c r="I124" s="279">
        <f t="shared" si="5"/>
        <v>0</v>
      </c>
      <c r="J124" s="286">
        <f t="shared" si="6"/>
        <v>0</v>
      </c>
      <c r="K124" s="272">
        <f t="shared" si="7"/>
        <v>0</v>
      </c>
    </row>
    <row r="125" spans="1:11" ht="14.65" hidden="1">
      <c r="A125" s="277" t="s">
        <v>476</v>
      </c>
      <c r="B125" s="277"/>
      <c r="C125" s="274">
        <f t="shared" si="4"/>
        <v>0</v>
      </c>
      <c r="D125" s="278">
        <v>0</v>
      </c>
      <c r="E125" s="278">
        <v>0</v>
      </c>
      <c r="F125" s="278">
        <v>0</v>
      </c>
      <c r="G125" s="278">
        <f t="array" ref="G125">SUM(IF('[1]6. Class A Consumption Data'!L305:M305="B",'[1]6. Class A Consumption Data'!L303:M303))</f>
        <v>0</v>
      </c>
      <c r="H125" s="278">
        <f t="array" ref="H125">SUM(IF('[1]6. Class A Consumption Data'!N305:O305="B",'[1]6. Class A Consumption Data'!N303:O303))</f>
        <v>0</v>
      </c>
      <c r="I125" s="279">
        <f t="shared" si="5"/>
        <v>0</v>
      </c>
      <c r="J125" s="286">
        <f t="shared" si="6"/>
        <v>0</v>
      </c>
      <c r="K125" s="272">
        <f t="shared" si="7"/>
        <v>0</v>
      </c>
    </row>
    <row r="126" spans="1:11" ht="14.65" hidden="1">
      <c r="A126" s="277" t="s">
        <v>477</v>
      </c>
      <c r="B126" s="277"/>
      <c r="C126" s="274">
        <f t="shared" si="4"/>
        <v>0</v>
      </c>
      <c r="D126" s="278">
        <v>0</v>
      </c>
      <c r="E126" s="278">
        <v>0</v>
      </c>
      <c r="F126" s="278">
        <v>0</v>
      </c>
      <c r="G126" s="278">
        <f t="array" ref="G126">SUM(IF('[1]6. Class A Consumption Data'!L308:M308="B",'[1]6. Class A Consumption Data'!L306:M306))</f>
        <v>0</v>
      </c>
      <c r="H126" s="278">
        <f t="array" ref="H126">SUM(IF('[1]6. Class A Consumption Data'!N308:O308="B",'[1]6. Class A Consumption Data'!N306:O306))</f>
        <v>0</v>
      </c>
      <c r="I126" s="279">
        <f t="shared" si="5"/>
        <v>0</v>
      </c>
      <c r="J126" s="286">
        <f t="shared" si="6"/>
        <v>0</v>
      </c>
      <c r="K126" s="272">
        <f t="shared" si="7"/>
        <v>0</v>
      </c>
    </row>
    <row r="127" spans="1:11" ht="14.65" hidden="1">
      <c r="A127" s="277" t="s">
        <v>478</v>
      </c>
      <c r="B127" s="277"/>
      <c r="C127" s="274">
        <f t="shared" si="4"/>
        <v>0</v>
      </c>
      <c r="D127" s="278">
        <v>0</v>
      </c>
      <c r="E127" s="278">
        <v>0</v>
      </c>
      <c r="F127" s="278">
        <v>0</v>
      </c>
      <c r="G127" s="278">
        <f t="array" ref="G127">SUM(IF('[1]6. Class A Consumption Data'!L311:M311="B",'[1]6. Class A Consumption Data'!L309:M309))</f>
        <v>0</v>
      </c>
      <c r="H127" s="278">
        <f t="array" ref="H127">SUM(IF('[1]6. Class A Consumption Data'!N311:O311="B",'[1]6. Class A Consumption Data'!N309:O309))</f>
        <v>0</v>
      </c>
      <c r="I127" s="279">
        <f t="shared" si="5"/>
        <v>0</v>
      </c>
      <c r="J127" s="286">
        <f t="shared" si="6"/>
        <v>0</v>
      </c>
      <c r="K127" s="272">
        <f t="shared" si="7"/>
        <v>0</v>
      </c>
    </row>
    <row r="128" spans="1:11" ht="14.65" hidden="1">
      <c r="A128" s="277" t="s">
        <v>479</v>
      </c>
      <c r="B128" s="277"/>
      <c r="C128" s="274">
        <f t="shared" si="4"/>
        <v>0</v>
      </c>
      <c r="D128" s="278">
        <v>0</v>
      </c>
      <c r="E128" s="278">
        <v>0</v>
      </c>
      <c r="F128" s="278">
        <v>0</v>
      </c>
      <c r="G128" s="278">
        <f t="array" ref="G128">SUM(IF('[1]6. Class A Consumption Data'!L314:M314="B",'[1]6. Class A Consumption Data'!L312:M312))</f>
        <v>0</v>
      </c>
      <c r="H128" s="278">
        <f t="array" ref="H128">SUM(IF('[1]6. Class A Consumption Data'!N314:O314="B",'[1]6. Class A Consumption Data'!N312:O312))</f>
        <v>0</v>
      </c>
      <c r="I128" s="279">
        <f t="shared" si="5"/>
        <v>0</v>
      </c>
      <c r="J128" s="286">
        <f t="shared" si="6"/>
        <v>0</v>
      </c>
      <c r="K128" s="272">
        <f t="shared" si="7"/>
        <v>0</v>
      </c>
    </row>
    <row r="129" spans="1:11" ht="14.65" hidden="1">
      <c r="A129" s="277" t="s">
        <v>480</v>
      </c>
      <c r="B129" s="277"/>
      <c r="C129" s="274">
        <f t="shared" si="4"/>
        <v>0</v>
      </c>
      <c r="D129" s="278">
        <v>0</v>
      </c>
      <c r="E129" s="278">
        <v>0</v>
      </c>
      <c r="F129" s="278">
        <v>0</v>
      </c>
      <c r="G129" s="278">
        <f t="array" ref="G129">SUM(IF('[1]6. Class A Consumption Data'!L317:M317="B",'[1]6. Class A Consumption Data'!L315:M315))</f>
        <v>0</v>
      </c>
      <c r="H129" s="278">
        <f t="array" ref="H129">SUM(IF('[1]6. Class A Consumption Data'!N317:O317="B",'[1]6. Class A Consumption Data'!N315:O315))</f>
        <v>0</v>
      </c>
      <c r="I129" s="279">
        <f t="shared" si="5"/>
        <v>0</v>
      </c>
      <c r="J129" s="286">
        <f t="shared" si="6"/>
        <v>0</v>
      </c>
      <c r="K129" s="272">
        <f t="shared" si="7"/>
        <v>0</v>
      </c>
    </row>
    <row r="130" spans="1:11" ht="14.65" hidden="1">
      <c r="A130" s="277" t="s">
        <v>481</v>
      </c>
      <c r="B130" s="277"/>
      <c r="C130" s="274">
        <f t="shared" si="4"/>
        <v>0</v>
      </c>
      <c r="D130" s="278">
        <v>0</v>
      </c>
      <c r="E130" s="278">
        <v>0</v>
      </c>
      <c r="F130" s="278">
        <v>0</v>
      </c>
      <c r="G130" s="278">
        <f t="array" ref="G130">SUM(IF('[1]6. Class A Consumption Data'!L320:M320="B",'[1]6. Class A Consumption Data'!L318:M318))</f>
        <v>0</v>
      </c>
      <c r="H130" s="278">
        <f t="array" ref="H130">SUM(IF('[1]6. Class A Consumption Data'!N320:O320="B",'[1]6. Class A Consumption Data'!N318:O318))</f>
        <v>0</v>
      </c>
      <c r="I130" s="279">
        <f t="shared" si="5"/>
        <v>0</v>
      </c>
      <c r="J130" s="286">
        <f t="shared" si="6"/>
        <v>0</v>
      </c>
      <c r="K130" s="272">
        <f t="shared" si="7"/>
        <v>0</v>
      </c>
    </row>
    <row r="131" spans="1:11" ht="14.65" hidden="1">
      <c r="A131" s="277" t="s">
        <v>482</v>
      </c>
      <c r="B131" s="277"/>
      <c r="C131" s="274">
        <f t="shared" si="4"/>
        <v>0</v>
      </c>
      <c r="D131" s="278">
        <v>0</v>
      </c>
      <c r="E131" s="278">
        <v>0</v>
      </c>
      <c r="F131" s="278">
        <v>0</v>
      </c>
      <c r="G131" s="278">
        <f t="array" ref="G131">SUM(IF('[1]6. Class A Consumption Data'!L323:M323="B",'[1]6. Class A Consumption Data'!L321:M321))</f>
        <v>0</v>
      </c>
      <c r="H131" s="278">
        <f t="array" ref="H131">SUM(IF('[1]6. Class A Consumption Data'!N323:O323="B",'[1]6. Class A Consumption Data'!N321:O321))</f>
        <v>0</v>
      </c>
      <c r="I131" s="279">
        <f t="shared" si="5"/>
        <v>0</v>
      </c>
      <c r="J131" s="286">
        <f t="shared" si="6"/>
        <v>0</v>
      </c>
      <c r="K131" s="272">
        <f t="shared" si="7"/>
        <v>0</v>
      </c>
    </row>
    <row r="132" spans="1:11" ht="14.65" hidden="1">
      <c r="A132" s="277" t="s">
        <v>483</v>
      </c>
      <c r="B132" s="277"/>
      <c r="C132" s="274">
        <f t="shared" si="4"/>
        <v>0</v>
      </c>
      <c r="D132" s="278">
        <v>0</v>
      </c>
      <c r="E132" s="278">
        <v>0</v>
      </c>
      <c r="F132" s="278">
        <v>0</v>
      </c>
      <c r="G132" s="278">
        <f t="array" ref="G132">SUM(IF('[1]6. Class A Consumption Data'!L326:M326="B",'[1]6. Class A Consumption Data'!L324:M324))</f>
        <v>0</v>
      </c>
      <c r="H132" s="278">
        <f t="array" ref="H132">SUM(IF('[1]6. Class A Consumption Data'!N326:O326="B",'[1]6. Class A Consumption Data'!N324:O324))</f>
        <v>0</v>
      </c>
      <c r="I132" s="279">
        <f t="shared" si="5"/>
        <v>0</v>
      </c>
      <c r="J132" s="286">
        <f t="shared" si="6"/>
        <v>0</v>
      </c>
      <c r="K132" s="272">
        <f t="shared" si="7"/>
        <v>0</v>
      </c>
    </row>
    <row r="133" spans="1:11" ht="14.65" hidden="1">
      <c r="A133" s="277" t="s">
        <v>484</v>
      </c>
      <c r="B133" s="277"/>
      <c r="C133" s="274">
        <f t="shared" si="4"/>
        <v>0</v>
      </c>
      <c r="D133" s="278">
        <v>0</v>
      </c>
      <c r="E133" s="278">
        <v>0</v>
      </c>
      <c r="F133" s="278">
        <v>0</v>
      </c>
      <c r="G133" s="278">
        <f t="array" ref="G133">SUM(IF('[1]6. Class A Consumption Data'!L329:M329="B",'[1]6. Class A Consumption Data'!L327:M327))</f>
        <v>0</v>
      </c>
      <c r="H133" s="278">
        <f t="array" ref="H133">SUM(IF('[1]6. Class A Consumption Data'!N329:O329="B",'[1]6. Class A Consumption Data'!N327:O327))</f>
        <v>0</v>
      </c>
      <c r="I133" s="279">
        <f t="shared" si="5"/>
        <v>0</v>
      </c>
      <c r="J133" s="286">
        <f t="shared" si="6"/>
        <v>0</v>
      </c>
      <c r="K133" s="272">
        <f t="shared" si="7"/>
        <v>0</v>
      </c>
    </row>
    <row r="134" spans="1:11" ht="14.65" hidden="1">
      <c r="A134" s="277" t="s">
        <v>485</v>
      </c>
      <c r="B134" s="277"/>
      <c r="C134" s="274">
        <f t="shared" si="4"/>
        <v>0</v>
      </c>
      <c r="D134" s="278">
        <v>0</v>
      </c>
      <c r="E134" s="278">
        <v>0</v>
      </c>
      <c r="F134" s="278">
        <v>0</v>
      </c>
      <c r="G134" s="278">
        <f t="array" ref="G134">SUM(IF('[1]6. Class A Consumption Data'!L332:M332="B",'[1]6. Class A Consumption Data'!L330:M330))</f>
        <v>0</v>
      </c>
      <c r="H134" s="278">
        <f t="array" ref="H134">SUM(IF('[1]6. Class A Consumption Data'!N332:O332="B",'[1]6. Class A Consumption Data'!N330:O330))</f>
        <v>0</v>
      </c>
      <c r="I134" s="279">
        <f t="shared" si="5"/>
        <v>0</v>
      </c>
      <c r="J134" s="286">
        <f t="shared" si="6"/>
        <v>0</v>
      </c>
      <c r="K134" s="272">
        <f t="shared" si="7"/>
        <v>0</v>
      </c>
    </row>
    <row r="135" spans="1:11" ht="14.65" hidden="1">
      <c r="A135" s="277" t="s">
        <v>486</v>
      </c>
      <c r="B135" s="277"/>
      <c r="C135" s="274">
        <f t="shared" si="4"/>
        <v>0</v>
      </c>
      <c r="D135" s="278">
        <v>0</v>
      </c>
      <c r="E135" s="278">
        <v>0</v>
      </c>
      <c r="F135" s="278">
        <v>0</v>
      </c>
      <c r="G135" s="278">
        <f t="array" ref="G135">SUM(IF('[1]6. Class A Consumption Data'!L335:M335="B",'[1]6. Class A Consumption Data'!L333:M333))</f>
        <v>0</v>
      </c>
      <c r="H135" s="278">
        <f t="array" ref="H135">SUM(IF('[1]6. Class A Consumption Data'!N335:O335="B",'[1]6. Class A Consumption Data'!N333:O333))</f>
        <v>0</v>
      </c>
      <c r="I135" s="279">
        <f t="shared" si="5"/>
        <v>0</v>
      </c>
      <c r="J135" s="286">
        <f t="shared" si="6"/>
        <v>0</v>
      </c>
      <c r="K135" s="272">
        <f t="shared" si="7"/>
        <v>0</v>
      </c>
    </row>
    <row r="136" spans="1:11" ht="14.65" hidden="1">
      <c r="A136" s="277" t="s">
        <v>487</v>
      </c>
      <c r="B136" s="277"/>
      <c r="C136" s="274">
        <f t="shared" si="4"/>
        <v>0</v>
      </c>
      <c r="D136" s="278">
        <v>0</v>
      </c>
      <c r="E136" s="278">
        <v>0</v>
      </c>
      <c r="F136" s="278">
        <v>0</v>
      </c>
      <c r="G136" s="278">
        <f t="array" ref="G136">SUM(IF('[1]6. Class A Consumption Data'!L338:M338="B",'[1]6. Class A Consumption Data'!L336:M336))</f>
        <v>0</v>
      </c>
      <c r="H136" s="278">
        <f t="array" ref="H136">SUM(IF('[1]6. Class A Consumption Data'!N338:O338="B",'[1]6. Class A Consumption Data'!N336:O336))</f>
        <v>0</v>
      </c>
      <c r="I136" s="279">
        <f t="shared" si="5"/>
        <v>0</v>
      </c>
      <c r="J136" s="286">
        <f t="shared" si="6"/>
        <v>0</v>
      </c>
      <c r="K136" s="272">
        <f t="shared" si="7"/>
        <v>0</v>
      </c>
    </row>
    <row r="137" spans="1:11" ht="14.65" hidden="1">
      <c r="A137" s="277" t="s">
        <v>488</v>
      </c>
      <c r="B137" s="277"/>
      <c r="C137" s="274">
        <f t="shared" si="4"/>
        <v>0</v>
      </c>
      <c r="D137" s="278">
        <v>0</v>
      </c>
      <c r="E137" s="278">
        <v>0</v>
      </c>
      <c r="F137" s="278">
        <v>0</v>
      </c>
      <c r="G137" s="278">
        <f t="array" ref="G137">SUM(IF('[1]6. Class A Consumption Data'!L341:M341="B",'[1]6. Class A Consumption Data'!L339:M339))</f>
        <v>0</v>
      </c>
      <c r="H137" s="278">
        <f t="array" ref="H137">SUM(IF('[1]6. Class A Consumption Data'!N341:O341="B",'[1]6. Class A Consumption Data'!N339:O339))</f>
        <v>0</v>
      </c>
      <c r="I137" s="279">
        <f t="shared" si="5"/>
        <v>0</v>
      </c>
      <c r="J137" s="286">
        <f t="shared" si="6"/>
        <v>0</v>
      </c>
      <c r="K137" s="272">
        <f t="shared" si="7"/>
        <v>0</v>
      </c>
    </row>
    <row r="138" spans="1:11" ht="14.65" hidden="1">
      <c r="A138" s="277" t="s">
        <v>489</v>
      </c>
      <c r="B138" s="277"/>
      <c r="C138" s="274">
        <f t="shared" si="4"/>
        <v>0</v>
      </c>
      <c r="D138" s="278">
        <v>0</v>
      </c>
      <c r="E138" s="278">
        <v>0</v>
      </c>
      <c r="F138" s="278">
        <v>0</v>
      </c>
      <c r="G138" s="278">
        <f t="array" ref="G138">SUM(IF('[1]6. Class A Consumption Data'!L344:M344="B",'[1]6. Class A Consumption Data'!L342:M342))</f>
        <v>0</v>
      </c>
      <c r="H138" s="278">
        <f t="array" ref="H138">SUM(IF('[1]6. Class A Consumption Data'!N344:O344="B",'[1]6. Class A Consumption Data'!N342:O342))</f>
        <v>0</v>
      </c>
      <c r="I138" s="279">
        <f t="shared" si="5"/>
        <v>0</v>
      </c>
      <c r="J138" s="286">
        <f t="shared" si="6"/>
        <v>0</v>
      </c>
      <c r="K138" s="272">
        <f t="shared" si="7"/>
        <v>0</v>
      </c>
    </row>
    <row r="139" spans="1:11" ht="14.65" hidden="1">
      <c r="A139" s="277" t="s">
        <v>490</v>
      </c>
      <c r="B139" s="277"/>
      <c r="C139" s="274">
        <f t="shared" si="4"/>
        <v>0</v>
      </c>
      <c r="D139" s="278">
        <v>0</v>
      </c>
      <c r="E139" s="278">
        <v>0</v>
      </c>
      <c r="F139" s="278">
        <v>0</v>
      </c>
      <c r="G139" s="278">
        <f t="array" ref="G139">SUM(IF('[1]6. Class A Consumption Data'!L347:M347="B",'[1]6. Class A Consumption Data'!L345:M345))</f>
        <v>0</v>
      </c>
      <c r="H139" s="278">
        <f t="array" ref="H139">SUM(IF('[1]6. Class A Consumption Data'!N347:O347="B",'[1]6. Class A Consumption Data'!N345:O345))</f>
        <v>0</v>
      </c>
      <c r="I139" s="279">
        <f t="shared" si="5"/>
        <v>0</v>
      </c>
      <c r="J139" s="286">
        <f t="shared" si="6"/>
        <v>0</v>
      </c>
      <c r="K139" s="272">
        <f t="shared" si="7"/>
        <v>0</v>
      </c>
    </row>
    <row r="140" spans="1:11" ht="14.65" hidden="1">
      <c r="A140" s="277" t="s">
        <v>491</v>
      </c>
      <c r="B140" s="277"/>
      <c r="C140" s="274">
        <f t="shared" si="4"/>
        <v>0</v>
      </c>
      <c r="D140" s="278">
        <v>0</v>
      </c>
      <c r="E140" s="278">
        <v>0</v>
      </c>
      <c r="F140" s="278">
        <v>0</v>
      </c>
      <c r="G140" s="278">
        <f t="array" ref="G140">SUM(IF('[1]6. Class A Consumption Data'!L350:M350="B",'[1]6. Class A Consumption Data'!L348:M348))</f>
        <v>0</v>
      </c>
      <c r="H140" s="278">
        <f t="array" ref="H140">SUM(IF('[1]6. Class A Consumption Data'!N350:O350="B",'[1]6. Class A Consumption Data'!N348:O348))</f>
        <v>0</v>
      </c>
      <c r="I140" s="279">
        <f t="shared" si="5"/>
        <v>0</v>
      </c>
      <c r="J140" s="286">
        <f t="shared" si="6"/>
        <v>0</v>
      </c>
      <c r="K140" s="272">
        <f t="shared" si="7"/>
        <v>0</v>
      </c>
    </row>
    <row r="141" spans="1:11" ht="14.65" hidden="1">
      <c r="A141" s="277" t="s">
        <v>492</v>
      </c>
      <c r="B141" s="277"/>
      <c r="C141" s="274">
        <f t="shared" si="4"/>
        <v>0</v>
      </c>
      <c r="D141" s="278">
        <v>0</v>
      </c>
      <c r="E141" s="278">
        <v>0</v>
      </c>
      <c r="F141" s="278">
        <v>0</v>
      </c>
      <c r="G141" s="278">
        <f t="array" ref="G141">SUM(IF('[1]6. Class A Consumption Data'!L353:M353="B",'[1]6. Class A Consumption Data'!L351:M351))</f>
        <v>0</v>
      </c>
      <c r="H141" s="278">
        <f t="array" ref="H141">SUM(IF('[1]6. Class A Consumption Data'!N353:O353="B",'[1]6. Class A Consumption Data'!N351:O351))</f>
        <v>0</v>
      </c>
      <c r="I141" s="279">
        <f t="shared" si="5"/>
        <v>0</v>
      </c>
      <c r="J141" s="286">
        <f t="shared" si="6"/>
        <v>0</v>
      </c>
      <c r="K141" s="272">
        <f t="shared" si="7"/>
        <v>0</v>
      </c>
    </row>
    <row r="142" spans="1:11" ht="14.65" hidden="1">
      <c r="A142" s="277" t="s">
        <v>493</v>
      </c>
      <c r="B142" s="277"/>
      <c r="C142" s="274">
        <f t="shared" si="4"/>
        <v>0</v>
      </c>
      <c r="D142" s="278">
        <v>0</v>
      </c>
      <c r="E142" s="278">
        <v>0</v>
      </c>
      <c r="F142" s="278">
        <v>0</v>
      </c>
      <c r="G142" s="278">
        <f t="array" ref="G142">SUM(IF('[1]6. Class A Consumption Data'!L356:M356="B",'[1]6. Class A Consumption Data'!L354:M354))</f>
        <v>0</v>
      </c>
      <c r="H142" s="278">
        <f t="array" ref="H142">SUM(IF('[1]6. Class A Consumption Data'!N356:O356="B",'[1]6. Class A Consumption Data'!N354:O354))</f>
        <v>0</v>
      </c>
      <c r="I142" s="279">
        <f t="shared" si="5"/>
        <v>0</v>
      </c>
      <c r="J142" s="286">
        <f t="shared" si="6"/>
        <v>0</v>
      </c>
      <c r="K142" s="272">
        <f t="shared" si="7"/>
        <v>0</v>
      </c>
    </row>
    <row r="143" spans="1:11" ht="14.65" hidden="1">
      <c r="A143" s="277" t="s">
        <v>494</v>
      </c>
      <c r="B143" s="277"/>
      <c r="C143" s="274">
        <f t="shared" si="4"/>
        <v>0</v>
      </c>
      <c r="D143" s="278">
        <v>0</v>
      </c>
      <c r="E143" s="278">
        <v>0</v>
      </c>
      <c r="F143" s="278">
        <v>0</v>
      </c>
      <c r="G143" s="278">
        <f t="array" ref="G143">SUM(IF('[1]6. Class A Consumption Data'!L359:M359="B",'[1]6. Class A Consumption Data'!L357:M357))</f>
        <v>0</v>
      </c>
      <c r="H143" s="278">
        <f t="array" ref="H143">SUM(IF('[1]6. Class A Consumption Data'!N359:O359="B",'[1]6. Class A Consumption Data'!N357:O357))</f>
        <v>0</v>
      </c>
      <c r="I143" s="279">
        <f t="shared" si="5"/>
        <v>0</v>
      </c>
      <c r="J143" s="286">
        <f t="shared" si="6"/>
        <v>0</v>
      </c>
      <c r="K143" s="272">
        <f t="shared" si="7"/>
        <v>0</v>
      </c>
    </row>
    <row r="144" spans="1:11" ht="14.65" hidden="1">
      <c r="A144" s="277" t="s">
        <v>495</v>
      </c>
      <c r="B144" s="277"/>
      <c r="C144" s="274">
        <f t="shared" si="4"/>
        <v>0</v>
      </c>
      <c r="D144" s="278">
        <v>0</v>
      </c>
      <c r="E144" s="278">
        <v>0</v>
      </c>
      <c r="F144" s="278">
        <v>0</v>
      </c>
      <c r="G144" s="278">
        <f t="array" ref="G144">SUM(IF('[1]6. Class A Consumption Data'!L362:M362="B",'[1]6. Class A Consumption Data'!L360:M360))</f>
        <v>0</v>
      </c>
      <c r="H144" s="278">
        <f t="array" ref="H144">SUM(IF('[1]6. Class A Consumption Data'!N362:O362="B",'[1]6. Class A Consumption Data'!N360:O360))</f>
        <v>0</v>
      </c>
      <c r="I144" s="279">
        <f t="shared" si="5"/>
        <v>0</v>
      </c>
      <c r="J144" s="286">
        <f t="shared" si="6"/>
        <v>0</v>
      </c>
      <c r="K144" s="272">
        <f t="shared" si="7"/>
        <v>0</v>
      </c>
    </row>
    <row r="145" spans="1:11" ht="14.65" hidden="1">
      <c r="A145" s="277" t="s">
        <v>496</v>
      </c>
      <c r="B145" s="277"/>
      <c r="C145" s="274">
        <f t="shared" si="4"/>
        <v>0</v>
      </c>
      <c r="D145" s="278">
        <v>0</v>
      </c>
      <c r="E145" s="278">
        <v>0</v>
      </c>
      <c r="F145" s="278">
        <v>0</v>
      </c>
      <c r="G145" s="278">
        <f t="array" ref="G145">SUM(IF('[1]6. Class A Consumption Data'!L365:M365="B",'[1]6. Class A Consumption Data'!L363:M363))</f>
        <v>0</v>
      </c>
      <c r="H145" s="278">
        <f t="array" ref="H145">SUM(IF('[1]6. Class A Consumption Data'!N365:O365="B",'[1]6. Class A Consumption Data'!N363:O363))</f>
        <v>0</v>
      </c>
      <c r="I145" s="279">
        <f t="shared" si="5"/>
        <v>0</v>
      </c>
      <c r="J145" s="286">
        <f t="shared" si="6"/>
        <v>0</v>
      </c>
      <c r="K145" s="272">
        <f t="shared" si="7"/>
        <v>0</v>
      </c>
    </row>
    <row r="146" spans="1:11" ht="14.65" hidden="1">
      <c r="A146" s="277" t="s">
        <v>497</v>
      </c>
      <c r="B146" s="277"/>
      <c r="C146" s="274">
        <f t="shared" si="4"/>
        <v>0</v>
      </c>
      <c r="D146" s="278">
        <v>0</v>
      </c>
      <c r="E146" s="278">
        <v>0</v>
      </c>
      <c r="F146" s="278">
        <v>0</v>
      </c>
      <c r="G146" s="278">
        <f t="array" ref="G146">SUM(IF('[1]6. Class A Consumption Data'!L368:M368="B",'[1]6. Class A Consumption Data'!L366:M366))</f>
        <v>0</v>
      </c>
      <c r="H146" s="278">
        <f t="array" ref="H146">SUM(IF('[1]6. Class A Consumption Data'!N368:O368="B",'[1]6. Class A Consumption Data'!N366:O366))</f>
        <v>0</v>
      </c>
      <c r="I146" s="279">
        <f t="shared" si="5"/>
        <v>0</v>
      </c>
      <c r="J146" s="286">
        <f t="shared" si="6"/>
        <v>0</v>
      </c>
      <c r="K146" s="272">
        <f t="shared" si="7"/>
        <v>0</v>
      </c>
    </row>
    <row r="147" spans="1:11" ht="14.65" hidden="1">
      <c r="A147" s="277" t="s">
        <v>498</v>
      </c>
      <c r="B147" s="277"/>
      <c r="C147" s="274">
        <f t="shared" si="4"/>
        <v>0</v>
      </c>
      <c r="D147" s="278">
        <v>0</v>
      </c>
      <c r="E147" s="278">
        <v>0</v>
      </c>
      <c r="F147" s="278">
        <v>0</v>
      </c>
      <c r="G147" s="278">
        <f t="array" ref="G147">SUM(IF('[1]6. Class A Consumption Data'!L371:M371="B",'[1]6. Class A Consumption Data'!L369:M369))</f>
        <v>0</v>
      </c>
      <c r="H147" s="278">
        <f t="array" ref="H147">SUM(IF('[1]6. Class A Consumption Data'!N371:O371="B",'[1]6. Class A Consumption Data'!N369:O369))</f>
        <v>0</v>
      </c>
      <c r="I147" s="279">
        <f t="shared" si="5"/>
        <v>0</v>
      </c>
      <c r="J147" s="286">
        <f t="shared" si="6"/>
        <v>0</v>
      </c>
      <c r="K147" s="272">
        <f t="shared" si="7"/>
        <v>0</v>
      </c>
    </row>
    <row r="148" spans="1:11" ht="14.65" hidden="1">
      <c r="A148" s="277" t="s">
        <v>499</v>
      </c>
      <c r="B148" s="277"/>
      <c r="C148" s="274">
        <f t="shared" si="4"/>
        <v>0</v>
      </c>
      <c r="D148" s="278">
        <v>0</v>
      </c>
      <c r="E148" s="278">
        <v>0</v>
      </c>
      <c r="F148" s="278">
        <v>0</v>
      </c>
      <c r="G148" s="278">
        <f t="array" ref="G148">SUM(IF('[1]6. Class A Consumption Data'!L374:M374="B",'[1]6. Class A Consumption Data'!L372:M372))</f>
        <v>0</v>
      </c>
      <c r="H148" s="278">
        <f t="array" ref="H148">SUM(IF('[1]6. Class A Consumption Data'!N374:O374="B",'[1]6. Class A Consumption Data'!N372:O372))</f>
        <v>0</v>
      </c>
      <c r="I148" s="279">
        <f t="shared" si="5"/>
        <v>0</v>
      </c>
      <c r="J148" s="286">
        <f t="shared" si="6"/>
        <v>0</v>
      </c>
      <c r="K148" s="272">
        <f t="shared" si="7"/>
        <v>0</v>
      </c>
    </row>
    <row r="149" spans="1:11" ht="14.65" hidden="1">
      <c r="A149" s="277" t="s">
        <v>500</v>
      </c>
      <c r="B149" s="277"/>
      <c r="C149" s="274">
        <f t="shared" si="4"/>
        <v>0</v>
      </c>
      <c r="D149" s="278">
        <v>0</v>
      </c>
      <c r="E149" s="278">
        <v>0</v>
      </c>
      <c r="F149" s="278">
        <v>0</v>
      </c>
      <c r="G149" s="278">
        <f t="array" ref="G149">SUM(IF('[1]6. Class A Consumption Data'!L377:M377="B",'[1]6. Class A Consumption Data'!L375:M375))</f>
        <v>0</v>
      </c>
      <c r="H149" s="278">
        <f t="array" ref="H149">SUM(IF('[1]6. Class A Consumption Data'!N377:O377="B",'[1]6. Class A Consumption Data'!N375:O375))</f>
        <v>0</v>
      </c>
      <c r="I149" s="279">
        <f t="shared" si="5"/>
        <v>0</v>
      </c>
      <c r="J149" s="286">
        <f t="shared" si="6"/>
        <v>0</v>
      </c>
      <c r="K149" s="272">
        <f t="shared" si="7"/>
        <v>0</v>
      </c>
    </row>
    <row r="150" spans="1:11" ht="14.65" hidden="1">
      <c r="A150" s="277" t="s">
        <v>501</v>
      </c>
      <c r="B150" s="277"/>
      <c r="C150" s="274">
        <f t="shared" si="4"/>
        <v>0</v>
      </c>
      <c r="D150" s="278">
        <v>0</v>
      </c>
      <c r="E150" s="278">
        <v>0</v>
      </c>
      <c r="F150" s="278">
        <v>0</v>
      </c>
      <c r="G150" s="278">
        <f t="array" ref="G150">SUM(IF('[1]6. Class A Consumption Data'!L380:M380="B",'[1]6. Class A Consumption Data'!L378:M378))</f>
        <v>0</v>
      </c>
      <c r="H150" s="278">
        <f t="array" ref="H150">SUM(IF('[1]6. Class A Consumption Data'!N380:O380="B",'[1]6. Class A Consumption Data'!N378:O378))</f>
        <v>0</v>
      </c>
      <c r="I150" s="279">
        <f t="shared" si="5"/>
        <v>0</v>
      </c>
      <c r="J150" s="286">
        <f t="shared" si="6"/>
        <v>0</v>
      </c>
      <c r="K150" s="272">
        <f t="shared" si="7"/>
        <v>0</v>
      </c>
    </row>
    <row r="151" spans="1:11" ht="14.65" hidden="1">
      <c r="A151" s="277" t="s">
        <v>502</v>
      </c>
      <c r="B151" s="277"/>
      <c r="C151" s="274">
        <f t="shared" si="4"/>
        <v>0</v>
      </c>
      <c r="D151" s="278">
        <v>0</v>
      </c>
      <c r="E151" s="278">
        <v>0</v>
      </c>
      <c r="F151" s="278">
        <v>0</v>
      </c>
      <c r="G151" s="278">
        <f t="array" ref="G151">SUM(IF('[1]6. Class A Consumption Data'!L383:M383="B",'[1]6. Class A Consumption Data'!L381:M381))</f>
        <v>0</v>
      </c>
      <c r="H151" s="278">
        <f t="array" ref="H151">SUM(IF('[1]6. Class A Consumption Data'!N383:O383="B",'[1]6. Class A Consumption Data'!N381:O381))</f>
        <v>0</v>
      </c>
      <c r="I151" s="279">
        <f t="shared" si="5"/>
        <v>0</v>
      </c>
      <c r="J151" s="286">
        <f t="shared" si="6"/>
        <v>0</v>
      </c>
      <c r="K151" s="272">
        <f t="shared" si="7"/>
        <v>0</v>
      </c>
    </row>
    <row r="152" spans="1:11" ht="14.65" hidden="1">
      <c r="A152" s="277" t="s">
        <v>503</v>
      </c>
      <c r="B152" s="277"/>
      <c r="C152" s="274">
        <f t="shared" si="4"/>
        <v>0</v>
      </c>
      <c r="D152" s="278">
        <v>0</v>
      </c>
      <c r="E152" s="278">
        <v>0</v>
      </c>
      <c r="F152" s="278">
        <v>0</v>
      </c>
      <c r="G152" s="278">
        <f t="array" ref="G152">SUM(IF('[1]6. Class A Consumption Data'!L386:M386="B",'[1]6. Class A Consumption Data'!L384:M384))</f>
        <v>0</v>
      </c>
      <c r="H152" s="278">
        <f t="array" ref="H152">SUM(IF('[1]6. Class A Consumption Data'!N386:O386="B",'[1]6. Class A Consumption Data'!N384:O384))</f>
        <v>0</v>
      </c>
      <c r="I152" s="279">
        <f t="shared" si="5"/>
        <v>0</v>
      </c>
      <c r="J152" s="286">
        <f t="shared" si="6"/>
        <v>0</v>
      </c>
      <c r="K152" s="272">
        <f t="shared" si="7"/>
        <v>0</v>
      </c>
    </row>
    <row r="153" spans="1:11" ht="14.65" hidden="1">
      <c r="A153" s="277" t="s">
        <v>504</v>
      </c>
      <c r="B153" s="277"/>
      <c r="C153" s="274">
        <f t="shared" si="4"/>
        <v>0</v>
      </c>
      <c r="D153" s="278">
        <v>0</v>
      </c>
      <c r="E153" s="278">
        <v>0</v>
      </c>
      <c r="F153" s="278">
        <v>0</v>
      </c>
      <c r="G153" s="278">
        <f t="array" ref="G153">SUM(IF('[1]6. Class A Consumption Data'!L389:M389="B",'[1]6. Class A Consumption Data'!L387:M387))</f>
        <v>0</v>
      </c>
      <c r="H153" s="278">
        <f t="array" ref="H153">SUM(IF('[1]6. Class A Consumption Data'!N389:O389="B",'[1]6. Class A Consumption Data'!N387:O387))</f>
        <v>0</v>
      </c>
      <c r="I153" s="279">
        <f t="shared" si="5"/>
        <v>0</v>
      </c>
      <c r="J153" s="286">
        <f t="shared" si="6"/>
        <v>0</v>
      </c>
      <c r="K153" s="272">
        <f t="shared" si="7"/>
        <v>0</v>
      </c>
    </row>
    <row r="154" spans="1:11" ht="14.65" hidden="1">
      <c r="A154" s="277" t="s">
        <v>505</v>
      </c>
      <c r="B154" s="277"/>
      <c r="C154" s="274">
        <f t="shared" si="4"/>
        <v>0</v>
      </c>
      <c r="D154" s="278">
        <v>0</v>
      </c>
      <c r="E154" s="278">
        <v>0</v>
      </c>
      <c r="F154" s="278">
        <v>0</v>
      </c>
      <c r="G154" s="278">
        <f t="array" ref="G154">SUM(IF('[1]6. Class A Consumption Data'!L392:M392="B",'[1]6. Class A Consumption Data'!L390:M390))</f>
        <v>0</v>
      </c>
      <c r="H154" s="278">
        <f t="array" ref="H154">SUM(IF('[1]6. Class A Consumption Data'!N392:O392="B",'[1]6. Class A Consumption Data'!N390:O390))</f>
        <v>0</v>
      </c>
      <c r="I154" s="279">
        <f t="shared" si="5"/>
        <v>0</v>
      </c>
      <c r="J154" s="286">
        <f t="shared" si="6"/>
        <v>0</v>
      </c>
      <c r="K154" s="272">
        <f t="shared" si="7"/>
        <v>0</v>
      </c>
    </row>
    <row r="155" spans="1:11" ht="14.65" hidden="1">
      <c r="A155" s="277" t="s">
        <v>506</v>
      </c>
      <c r="B155" s="277"/>
      <c r="C155" s="274">
        <f t="shared" si="4"/>
        <v>0</v>
      </c>
      <c r="D155" s="278">
        <v>0</v>
      </c>
      <c r="E155" s="278">
        <v>0</v>
      </c>
      <c r="F155" s="278">
        <v>0</v>
      </c>
      <c r="G155" s="278">
        <f t="array" ref="G155">SUM(IF('[1]6. Class A Consumption Data'!L395:M395="B",'[1]6. Class A Consumption Data'!L393:M393))</f>
        <v>0</v>
      </c>
      <c r="H155" s="278">
        <f t="array" ref="H155">SUM(IF('[1]6. Class A Consumption Data'!N395:O395="B",'[1]6. Class A Consumption Data'!N393:O393))</f>
        <v>0</v>
      </c>
      <c r="I155" s="279">
        <f t="shared" si="5"/>
        <v>0</v>
      </c>
      <c r="J155" s="286">
        <f t="shared" si="6"/>
        <v>0</v>
      </c>
      <c r="K155" s="272">
        <f t="shared" si="7"/>
        <v>0</v>
      </c>
    </row>
    <row r="156" spans="1:11" ht="14.65" hidden="1">
      <c r="A156" s="277" t="s">
        <v>507</v>
      </c>
      <c r="B156" s="277"/>
      <c r="C156" s="274">
        <f t="shared" si="4"/>
        <v>0</v>
      </c>
      <c r="D156" s="278">
        <v>0</v>
      </c>
      <c r="E156" s="278">
        <v>0</v>
      </c>
      <c r="F156" s="278">
        <v>0</v>
      </c>
      <c r="G156" s="278">
        <f t="array" ref="G156">SUM(IF('[1]6. Class A Consumption Data'!L398:M398="B",'[1]6. Class A Consumption Data'!L396:M396))</f>
        <v>0</v>
      </c>
      <c r="H156" s="278">
        <f t="array" ref="H156">SUM(IF('[1]6. Class A Consumption Data'!N398:O398="B",'[1]6. Class A Consumption Data'!N396:O396))</f>
        <v>0</v>
      </c>
      <c r="I156" s="279">
        <f t="shared" si="5"/>
        <v>0</v>
      </c>
      <c r="J156" s="286">
        <f t="shared" si="6"/>
        <v>0</v>
      </c>
      <c r="K156" s="272">
        <f t="shared" si="7"/>
        <v>0</v>
      </c>
    </row>
    <row r="157" spans="1:11" ht="14.65" hidden="1">
      <c r="A157" s="277" t="s">
        <v>508</v>
      </c>
      <c r="B157" s="277"/>
      <c r="C157" s="274">
        <f t="shared" si="4"/>
        <v>0</v>
      </c>
      <c r="D157" s="278">
        <v>0</v>
      </c>
      <c r="E157" s="278">
        <v>0</v>
      </c>
      <c r="F157" s="278">
        <v>0</v>
      </c>
      <c r="G157" s="278">
        <f t="array" ref="G157">SUM(IF('[1]6. Class A Consumption Data'!L401:M401="B",'[1]6. Class A Consumption Data'!L399:M399))</f>
        <v>0</v>
      </c>
      <c r="H157" s="278">
        <f t="array" ref="H157">SUM(IF('[1]6. Class A Consumption Data'!N401:O401="B",'[1]6. Class A Consumption Data'!N399:O399))</f>
        <v>0</v>
      </c>
      <c r="I157" s="279">
        <f t="shared" si="5"/>
        <v>0</v>
      </c>
      <c r="J157" s="286">
        <f t="shared" si="6"/>
        <v>0</v>
      </c>
      <c r="K157" s="272">
        <f t="shared" si="7"/>
        <v>0</v>
      </c>
    </row>
    <row r="158" spans="1:11" ht="14.65" hidden="1">
      <c r="A158" s="277" t="s">
        <v>509</v>
      </c>
      <c r="B158" s="277"/>
      <c r="C158" s="274">
        <f t="shared" si="4"/>
        <v>0</v>
      </c>
      <c r="D158" s="278">
        <v>0</v>
      </c>
      <c r="E158" s="278">
        <v>0</v>
      </c>
      <c r="F158" s="278">
        <v>0</v>
      </c>
      <c r="G158" s="278">
        <f t="array" ref="G158">SUM(IF('[1]6. Class A Consumption Data'!L404:M404="B",'[1]6. Class A Consumption Data'!L402:M402))</f>
        <v>0</v>
      </c>
      <c r="H158" s="278">
        <f t="array" ref="H158">SUM(IF('[1]6. Class A Consumption Data'!N404:O404="B",'[1]6. Class A Consumption Data'!N402:O402))</f>
        <v>0</v>
      </c>
      <c r="I158" s="279">
        <f t="shared" si="5"/>
        <v>0</v>
      </c>
      <c r="J158" s="286">
        <f t="shared" si="6"/>
        <v>0</v>
      </c>
      <c r="K158" s="272">
        <f t="shared" si="7"/>
        <v>0</v>
      </c>
    </row>
    <row r="159" spans="1:11" ht="14.65" hidden="1">
      <c r="A159" s="277" t="s">
        <v>510</v>
      </c>
      <c r="B159" s="277"/>
      <c r="C159" s="274">
        <f t="shared" si="4"/>
        <v>0</v>
      </c>
      <c r="D159" s="278">
        <v>0</v>
      </c>
      <c r="E159" s="278">
        <v>0</v>
      </c>
      <c r="F159" s="278">
        <v>0</v>
      </c>
      <c r="G159" s="278">
        <f t="array" ref="G159">SUM(IF('[1]6. Class A Consumption Data'!L407:M407="B",'[1]6. Class A Consumption Data'!L405:M405))</f>
        <v>0</v>
      </c>
      <c r="H159" s="278">
        <f t="array" ref="H159">SUM(IF('[1]6. Class A Consumption Data'!N407:O407="B",'[1]6. Class A Consumption Data'!N405:O405))</f>
        <v>0</v>
      </c>
      <c r="I159" s="279">
        <f t="shared" si="5"/>
        <v>0</v>
      </c>
      <c r="J159" s="286">
        <f t="shared" si="6"/>
        <v>0</v>
      </c>
      <c r="K159" s="272">
        <f t="shared" si="7"/>
        <v>0</v>
      </c>
    </row>
    <row r="160" spans="1:11" ht="14.65" hidden="1">
      <c r="A160" s="277" t="s">
        <v>511</v>
      </c>
      <c r="B160" s="277"/>
      <c r="C160" s="274">
        <f t="shared" si="4"/>
        <v>0</v>
      </c>
      <c r="D160" s="278">
        <v>0</v>
      </c>
      <c r="E160" s="278">
        <v>0</v>
      </c>
      <c r="F160" s="278">
        <v>0</v>
      </c>
      <c r="G160" s="278">
        <f t="array" ref="G160">SUM(IF('[1]6. Class A Consumption Data'!L410:M410="B",'[1]6. Class A Consumption Data'!L408:M408))</f>
        <v>0</v>
      </c>
      <c r="H160" s="278">
        <f t="array" ref="H160">SUM(IF('[1]6. Class A Consumption Data'!N410:O410="B",'[1]6. Class A Consumption Data'!N408:O408))</f>
        <v>0</v>
      </c>
      <c r="I160" s="279">
        <f t="shared" si="5"/>
        <v>0</v>
      </c>
      <c r="J160" s="286">
        <f t="shared" si="6"/>
        <v>0</v>
      </c>
      <c r="K160" s="272">
        <f t="shared" si="7"/>
        <v>0</v>
      </c>
    </row>
    <row r="161" spans="1:11" ht="14.65" hidden="1">
      <c r="A161" s="277" t="s">
        <v>512</v>
      </c>
      <c r="B161" s="277"/>
      <c r="C161" s="274">
        <f t="shared" si="4"/>
        <v>0</v>
      </c>
      <c r="D161" s="278">
        <v>0</v>
      </c>
      <c r="E161" s="278">
        <v>0</v>
      </c>
      <c r="F161" s="278">
        <v>0</v>
      </c>
      <c r="G161" s="278">
        <f t="array" ref="G161">SUM(IF('[1]6. Class A Consumption Data'!L413:M413="B",'[1]6. Class A Consumption Data'!L411:M411))</f>
        <v>0</v>
      </c>
      <c r="H161" s="278">
        <f t="array" ref="H161">SUM(IF('[1]6. Class A Consumption Data'!N413:O413="B",'[1]6. Class A Consumption Data'!N411:O411))</f>
        <v>0</v>
      </c>
      <c r="I161" s="279">
        <f t="shared" si="5"/>
        <v>0</v>
      </c>
      <c r="J161" s="286">
        <f t="shared" si="6"/>
        <v>0</v>
      </c>
      <c r="K161" s="272">
        <f t="shared" si="7"/>
        <v>0</v>
      </c>
    </row>
    <row r="162" spans="1:11" ht="14.65" hidden="1">
      <c r="A162" s="277" t="s">
        <v>513</v>
      </c>
      <c r="B162" s="277"/>
      <c r="C162" s="274">
        <f t="shared" ref="C162:C183" si="8">SUM(D162:F162)</f>
        <v>0</v>
      </c>
      <c r="D162" s="278">
        <v>0</v>
      </c>
      <c r="E162" s="278">
        <v>0</v>
      </c>
      <c r="F162" s="278">
        <v>0</v>
      </c>
      <c r="G162" s="278">
        <f t="array" ref="G162">SUM(IF('[1]6. Class A Consumption Data'!L416:M416="B",'[1]6. Class A Consumption Data'!L414:M414))</f>
        <v>0</v>
      </c>
      <c r="H162" s="278">
        <f t="array" ref="H162">SUM(IF('[1]6. Class A Consumption Data'!N416:O416="B",'[1]6. Class A Consumption Data'!N414:O414))</f>
        <v>0</v>
      </c>
      <c r="I162" s="279">
        <f t="shared" si="5"/>
        <v>0</v>
      </c>
      <c r="J162" s="286">
        <f t="shared" si="6"/>
        <v>0</v>
      </c>
      <c r="K162" s="272">
        <f t="shared" si="7"/>
        <v>0</v>
      </c>
    </row>
    <row r="163" spans="1:11" ht="14.65" hidden="1">
      <c r="A163" s="277" t="s">
        <v>514</v>
      </c>
      <c r="B163" s="277"/>
      <c r="C163" s="274">
        <f t="shared" si="8"/>
        <v>0</v>
      </c>
      <c r="D163" s="278">
        <v>0</v>
      </c>
      <c r="E163" s="278">
        <v>0</v>
      </c>
      <c r="F163" s="278">
        <v>0</v>
      </c>
      <c r="G163" s="278">
        <f t="array" ref="G163">SUM(IF('[1]6. Class A Consumption Data'!L419:M419="B",'[1]6. Class A Consumption Data'!L417:M417))</f>
        <v>0</v>
      </c>
      <c r="H163" s="278">
        <f t="array" ref="H163">SUM(IF('[1]6. Class A Consumption Data'!N419:O419="B",'[1]6. Class A Consumption Data'!N417:O417))</f>
        <v>0</v>
      </c>
      <c r="I163" s="279">
        <f t="shared" ref="I163:I183" si="9">IFERROR(+C163/$C$184,0)</f>
        <v>0</v>
      </c>
      <c r="J163" s="286">
        <f t="shared" si="6"/>
        <v>0</v>
      </c>
      <c r="K163" s="272">
        <f t="shared" si="7"/>
        <v>0</v>
      </c>
    </row>
    <row r="164" spans="1:11" ht="14.65" hidden="1">
      <c r="A164" s="277" t="s">
        <v>515</v>
      </c>
      <c r="B164" s="277"/>
      <c r="C164" s="274">
        <f t="shared" si="8"/>
        <v>0</v>
      </c>
      <c r="D164" s="278">
        <v>0</v>
      </c>
      <c r="E164" s="278">
        <v>0</v>
      </c>
      <c r="F164" s="278">
        <v>0</v>
      </c>
      <c r="G164" s="278">
        <f t="array" ref="G164">SUM(IF('[1]6. Class A Consumption Data'!L422:M422="B",'[1]6. Class A Consumption Data'!L420:M420))</f>
        <v>0</v>
      </c>
      <c r="H164" s="278">
        <f t="array" ref="H164">SUM(IF('[1]6. Class A Consumption Data'!N422:O422="B",'[1]6. Class A Consumption Data'!N420:O420))</f>
        <v>0</v>
      </c>
      <c r="I164" s="279">
        <f t="shared" si="9"/>
        <v>0</v>
      </c>
      <c r="J164" s="286">
        <f t="shared" si="6"/>
        <v>0</v>
      </c>
      <c r="K164" s="272">
        <f t="shared" si="7"/>
        <v>0</v>
      </c>
    </row>
    <row r="165" spans="1:11" ht="14.65" hidden="1">
      <c r="A165" s="277" t="s">
        <v>516</v>
      </c>
      <c r="B165" s="277"/>
      <c r="C165" s="274">
        <f t="shared" si="8"/>
        <v>0</v>
      </c>
      <c r="D165" s="278">
        <v>0</v>
      </c>
      <c r="E165" s="278">
        <v>0</v>
      </c>
      <c r="F165" s="278">
        <v>0</v>
      </c>
      <c r="G165" s="278">
        <f t="array" ref="G165">SUM(IF('[1]6. Class A Consumption Data'!L425:M425="B",'[1]6. Class A Consumption Data'!L423:M423))</f>
        <v>0</v>
      </c>
      <c r="H165" s="278">
        <f t="array" ref="H165">SUM(IF('[1]6. Class A Consumption Data'!N425:O425="B",'[1]6. Class A Consumption Data'!N423:O423))</f>
        <v>0</v>
      </c>
      <c r="I165" s="279">
        <f t="shared" si="9"/>
        <v>0</v>
      </c>
      <c r="J165" s="286">
        <f t="shared" si="6"/>
        <v>0</v>
      </c>
      <c r="K165" s="272">
        <f t="shared" si="7"/>
        <v>0</v>
      </c>
    </row>
    <row r="166" spans="1:11" ht="14.65" hidden="1">
      <c r="A166" s="277" t="s">
        <v>517</v>
      </c>
      <c r="B166" s="277"/>
      <c r="C166" s="274">
        <f t="shared" si="8"/>
        <v>0</v>
      </c>
      <c r="D166" s="278">
        <v>0</v>
      </c>
      <c r="E166" s="278">
        <v>0</v>
      </c>
      <c r="F166" s="278">
        <v>0</v>
      </c>
      <c r="G166" s="278">
        <f t="array" ref="G166">SUM(IF('[1]6. Class A Consumption Data'!L428:M428="B",'[1]6. Class A Consumption Data'!L426:M426))</f>
        <v>0</v>
      </c>
      <c r="H166" s="278">
        <f t="array" ref="H166">SUM(IF('[1]6. Class A Consumption Data'!N428:O428="B",'[1]6. Class A Consumption Data'!N426:O426))</f>
        <v>0</v>
      </c>
      <c r="I166" s="279">
        <f t="shared" si="9"/>
        <v>0</v>
      </c>
      <c r="J166" s="286">
        <f t="shared" ref="J166:J183" si="10">+I166*$C$28</f>
        <v>0</v>
      </c>
      <c r="K166" s="272">
        <f t="shared" ref="K166:K183" si="11">+J166/12</f>
        <v>0</v>
      </c>
    </row>
    <row r="167" spans="1:11" ht="14.65" hidden="1">
      <c r="A167" s="277" t="s">
        <v>518</v>
      </c>
      <c r="B167" s="277"/>
      <c r="C167" s="274">
        <f t="shared" si="8"/>
        <v>0</v>
      </c>
      <c r="D167" s="278">
        <v>0</v>
      </c>
      <c r="E167" s="278">
        <v>0</v>
      </c>
      <c r="F167" s="278">
        <v>0</v>
      </c>
      <c r="G167" s="278">
        <f t="array" ref="G167">SUM(IF('[1]6. Class A Consumption Data'!L431:M431="B",'[1]6. Class A Consumption Data'!L429:M429))</f>
        <v>0</v>
      </c>
      <c r="H167" s="278">
        <f t="array" ref="H167">SUM(IF('[1]6. Class A Consumption Data'!N431:O431="B",'[1]6. Class A Consumption Data'!N429:O429))</f>
        <v>0</v>
      </c>
      <c r="I167" s="279">
        <f t="shared" si="9"/>
        <v>0</v>
      </c>
      <c r="J167" s="286">
        <f t="shared" si="10"/>
        <v>0</v>
      </c>
      <c r="K167" s="272">
        <f t="shared" si="11"/>
        <v>0</v>
      </c>
    </row>
    <row r="168" spans="1:11" ht="14.65" hidden="1">
      <c r="A168" s="277" t="s">
        <v>519</v>
      </c>
      <c r="B168" s="277"/>
      <c r="C168" s="274">
        <f t="shared" si="8"/>
        <v>0</v>
      </c>
      <c r="D168" s="278">
        <v>0</v>
      </c>
      <c r="E168" s="278">
        <v>0</v>
      </c>
      <c r="F168" s="278">
        <v>0</v>
      </c>
      <c r="G168" s="278">
        <f t="array" ref="G168">SUM(IF('[1]6. Class A Consumption Data'!L434:M434="B",'[1]6. Class A Consumption Data'!L432:M432))</f>
        <v>0</v>
      </c>
      <c r="H168" s="278">
        <f t="array" ref="H168">SUM(IF('[1]6. Class A Consumption Data'!N434:O434="B",'[1]6. Class A Consumption Data'!N432:O432))</f>
        <v>0</v>
      </c>
      <c r="I168" s="279">
        <f t="shared" si="9"/>
        <v>0</v>
      </c>
      <c r="J168" s="286">
        <f t="shared" si="10"/>
        <v>0</v>
      </c>
      <c r="K168" s="272">
        <f t="shared" si="11"/>
        <v>0</v>
      </c>
    </row>
    <row r="169" spans="1:11" ht="14.65" hidden="1">
      <c r="A169" s="277" t="s">
        <v>520</v>
      </c>
      <c r="B169" s="277"/>
      <c r="C169" s="274">
        <f t="shared" si="8"/>
        <v>0</v>
      </c>
      <c r="D169" s="278">
        <v>0</v>
      </c>
      <c r="E169" s="278">
        <v>0</v>
      </c>
      <c r="F169" s="278">
        <v>0</v>
      </c>
      <c r="G169" s="278">
        <f t="array" ref="G169">SUM(IF('[1]6. Class A Consumption Data'!L437:M437="B",'[1]6. Class A Consumption Data'!L435:M435))</f>
        <v>0</v>
      </c>
      <c r="H169" s="278">
        <f t="array" ref="H169">SUM(IF('[1]6. Class A Consumption Data'!N437:O437="B",'[1]6. Class A Consumption Data'!N435:O435))</f>
        <v>0</v>
      </c>
      <c r="I169" s="279">
        <f t="shared" si="9"/>
        <v>0</v>
      </c>
      <c r="J169" s="286">
        <f t="shared" si="10"/>
        <v>0</v>
      </c>
      <c r="K169" s="272">
        <f t="shared" si="11"/>
        <v>0</v>
      </c>
    </row>
    <row r="170" spans="1:11" ht="14.65" hidden="1">
      <c r="A170" s="277" t="s">
        <v>521</v>
      </c>
      <c r="B170" s="277"/>
      <c r="C170" s="274">
        <f t="shared" si="8"/>
        <v>0</v>
      </c>
      <c r="D170" s="278">
        <v>0</v>
      </c>
      <c r="E170" s="278">
        <v>0</v>
      </c>
      <c r="F170" s="278">
        <v>0</v>
      </c>
      <c r="G170" s="278">
        <f t="array" ref="G170">SUM(IF('[1]6. Class A Consumption Data'!L440:M440="B",'[1]6. Class A Consumption Data'!L438:M438))</f>
        <v>0</v>
      </c>
      <c r="H170" s="278">
        <f t="array" ref="H170">SUM(IF('[1]6. Class A Consumption Data'!N440:O440="B",'[1]6. Class A Consumption Data'!N438:O438))</f>
        <v>0</v>
      </c>
      <c r="I170" s="279">
        <f t="shared" si="9"/>
        <v>0</v>
      </c>
      <c r="J170" s="286">
        <f t="shared" si="10"/>
        <v>0</v>
      </c>
      <c r="K170" s="272">
        <f t="shared" si="11"/>
        <v>0</v>
      </c>
    </row>
    <row r="171" spans="1:11" ht="14.65" hidden="1">
      <c r="A171" s="277" t="s">
        <v>522</v>
      </c>
      <c r="B171" s="277"/>
      <c r="C171" s="274">
        <f t="shared" si="8"/>
        <v>0</v>
      </c>
      <c r="D171" s="278">
        <v>0</v>
      </c>
      <c r="E171" s="278">
        <v>0</v>
      </c>
      <c r="F171" s="278">
        <v>0</v>
      </c>
      <c r="G171" s="278">
        <f t="array" ref="G171">SUM(IF('[1]6. Class A Consumption Data'!L443:M443="B",'[1]6. Class A Consumption Data'!L441:M441))</f>
        <v>0</v>
      </c>
      <c r="H171" s="278">
        <f t="array" ref="H171">SUM(IF('[1]6. Class A Consumption Data'!N443:O443="B",'[1]6. Class A Consumption Data'!N441:O441))</f>
        <v>0</v>
      </c>
      <c r="I171" s="279">
        <f t="shared" si="9"/>
        <v>0</v>
      </c>
      <c r="J171" s="286">
        <f t="shared" si="10"/>
        <v>0</v>
      </c>
      <c r="K171" s="272">
        <f t="shared" si="11"/>
        <v>0</v>
      </c>
    </row>
    <row r="172" spans="1:11" ht="14.65" hidden="1">
      <c r="A172" s="277" t="s">
        <v>523</v>
      </c>
      <c r="B172" s="277"/>
      <c r="C172" s="274">
        <f t="shared" si="8"/>
        <v>0</v>
      </c>
      <c r="D172" s="278">
        <v>0</v>
      </c>
      <c r="E172" s="278">
        <v>0</v>
      </c>
      <c r="F172" s="278">
        <v>0</v>
      </c>
      <c r="G172" s="278">
        <f t="array" ref="G172">SUM(IF('[1]6. Class A Consumption Data'!L446:M446="B",'[1]6. Class A Consumption Data'!L444:M444))</f>
        <v>0</v>
      </c>
      <c r="H172" s="278">
        <f t="array" ref="H172">SUM(IF('[1]6. Class A Consumption Data'!N446:O446="B",'[1]6. Class A Consumption Data'!N444:O444))</f>
        <v>0</v>
      </c>
      <c r="I172" s="279">
        <f t="shared" si="9"/>
        <v>0</v>
      </c>
      <c r="J172" s="286">
        <f t="shared" si="10"/>
        <v>0</v>
      </c>
      <c r="K172" s="272">
        <f t="shared" si="11"/>
        <v>0</v>
      </c>
    </row>
    <row r="173" spans="1:11" ht="14.65" hidden="1">
      <c r="A173" s="277" t="s">
        <v>524</v>
      </c>
      <c r="B173" s="277"/>
      <c r="C173" s="274">
        <f t="shared" si="8"/>
        <v>0</v>
      </c>
      <c r="D173" s="278">
        <v>0</v>
      </c>
      <c r="E173" s="278">
        <v>0</v>
      </c>
      <c r="F173" s="278">
        <v>0</v>
      </c>
      <c r="G173" s="278">
        <f t="array" ref="G173">SUM(IF('[1]6. Class A Consumption Data'!L449:M449="B",'[1]6. Class A Consumption Data'!L447:M447))</f>
        <v>0</v>
      </c>
      <c r="H173" s="278">
        <f t="array" ref="H173">SUM(IF('[1]6. Class A Consumption Data'!N449:O449="B",'[1]6. Class A Consumption Data'!N447:O447))</f>
        <v>0</v>
      </c>
      <c r="I173" s="279">
        <f t="shared" si="9"/>
        <v>0</v>
      </c>
      <c r="J173" s="286">
        <f t="shared" si="10"/>
        <v>0</v>
      </c>
      <c r="K173" s="272">
        <f t="shared" si="11"/>
        <v>0</v>
      </c>
    </row>
    <row r="174" spans="1:11" ht="14.65" hidden="1">
      <c r="A174" s="277" t="s">
        <v>525</v>
      </c>
      <c r="B174" s="277"/>
      <c r="C174" s="274">
        <f t="shared" si="8"/>
        <v>0</v>
      </c>
      <c r="D174" s="278">
        <v>0</v>
      </c>
      <c r="E174" s="278">
        <v>0</v>
      </c>
      <c r="F174" s="278">
        <v>0</v>
      </c>
      <c r="G174" s="278">
        <f t="array" ref="G174">SUM(IF('[1]6. Class A Consumption Data'!L452:M452="B",'[1]6. Class A Consumption Data'!L450:M450))</f>
        <v>0</v>
      </c>
      <c r="H174" s="278">
        <f t="array" ref="H174">SUM(IF('[1]6. Class A Consumption Data'!N452:O452="B",'[1]6. Class A Consumption Data'!N450:O450))</f>
        <v>0</v>
      </c>
      <c r="I174" s="279">
        <f t="shared" si="9"/>
        <v>0</v>
      </c>
      <c r="J174" s="286">
        <f t="shared" si="10"/>
        <v>0</v>
      </c>
      <c r="K174" s="272">
        <f t="shared" si="11"/>
        <v>0</v>
      </c>
    </row>
    <row r="175" spans="1:11" ht="14.65" hidden="1">
      <c r="A175" s="277" t="s">
        <v>526</v>
      </c>
      <c r="B175" s="277"/>
      <c r="C175" s="274">
        <f t="shared" si="8"/>
        <v>0</v>
      </c>
      <c r="D175" s="278">
        <v>0</v>
      </c>
      <c r="E175" s="278">
        <v>0</v>
      </c>
      <c r="F175" s="278">
        <v>0</v>
      </c>
      <c r="G175" s="278">
        <f t="array" ref="G175">SUM(IF('[1]6. Class A Consumption Data'!L455:M455="B",'[1]6. Class A Consumption Data'!L453:M453))</f>
        <v>0</v>
      </c>
      <c r="H175" s="278">
        <f t="array" ref="H175">SUM(IF('[1]6. Class A Consumption Data'!N455:O455="B",'[1]6. Class A Consumption Data'!N453:O453))</f>
        <v>0</v>
      </c>
      <c r="I175" s="279">
        <f t="shared" si="9"/>
        <v>0</v>
      </c>
      <c r="J175" s="286">
        <f t="shared" si="10"/>
        <v>0</v>
      </c>
      <c r="K175" s="272">
        <f t="shared" si="11"/>
        <v>0</v>
      </c>
    </row>
    <row r="176" spans="1:11" ht="14.65" hidden="1">
      <c r="A176" s="277" t="s">
        <v>527</v>
      </c>
      <c r="B176" s="277"/>
      <c r="C176" s="274">
        <f t="shared" si="8"/>
        <v>0</v>
      </c>
      <c r="D176" s="278">
        <v>0</v>
      </c>
      <c r="E176" s="278">
        <v>0</v>
      </c>
      <c r="F176" s="278">
        <v>0</v>
      </c>
      <c r="G176" s="278">
        <f t="array" ref="G176">SUM(IF('[1]6. Class A Consumption Data'!L458:M458="B",'[1]6. Class A Consumption Data'!L456:M456))</f>
        <v>0</v>
      </c>
      <c r="H176" s="278">
        <f t="array" ref="H176">SUM(IF('[1]6. Class A Consumption Data'!N458:O458="B",'[1]6. Class A Consumption Data'!N456:O456))</f>
        <v>0</v>
      </c>
      <c r="I176" s="279">
        <f t="shared" si="9"/>
        <v>0</v>
      </c>
      <c r="J176" s="286">
        <f t="shared" si="10"/>
        <v>0</v>
      </c>
      <c r="K176" s="272">
        <f t="shared" si="11"/>
        <v>0</v>
      </c>
    </row>
    <row r="177" spans="1:11" ht="14.65" hidden="1">
      <c r="A177" s="277" t="s">
        <v>528</v>
      </c>
      <c r="B177" s="277"/>
      <c r="C177" s="274">
        <f t="shared" si="8"/>
        <v>0</v>
      </c>
      <c r="D177" s="278">
        <v>0</v>
      </c>
      <c r="E177" s="278">
        <v>0</v>
      </c>
      <c r="F177" s="278">
        <v>0</v>
      </c>
      <c r="G177" s="278">
        <f t="array" ref="G177">SUM(IF('[1]6. Class A Consumption Data'!L461:M461="B",'[1]6. Class A Consumption Data'!L459:M459))</f>
        <v>0</v>
      </c>
      <c r="H177" s="278">
        <f t="array" ref="H177">SUM(IF('[1]6. Class A Consumption Data'!N461:O461="B",'[1]6. Class A Consumption Data'!N459:O459))</f>
        <v>0</v>
      </c>
      <c r="I177" s="279">
        <f t="shared" si="9"/>
        <v>0</v>
      </c>
      <c r="J177" s="286">
        <f t="shared" si="10"/>
        <v>0</v>
      </c>
      <c r="K177" s="272">
        <f t="shared" si="11"/>
        <v>0</v>
      </c>
    </row>
    <row r="178" spans="1:11" ht="14.65" hidden="1">
      <c r="A178" s="277" t="s">
        <v>529</v>
      </c>
      <c r="B178" s="277"/>
      <c r="C178" s="274">
        <f t="shared" si="8"/>
        <v>0</v>
      </c>
      <c r="D178" s="278">
        <v>0</v>
      </c>
      <c r="E178" s="278">
        <v>0</v>
      </c>
      <c r="F178" s="278">
        <v>0</v>
      </c>
      <c r="G178" s="278">
        <f t="array" ref="G178">SUM(IF('[1]6. Class A Consumption Data'!L464:M464="B",'[1]6. Class A Consumption Data'!L462:M462))</f>
        <v>0</v>
      </c>
      <c r="H178" s="278">
        <f t="array" ref="H178">SUM(IF('[1]6. Class A Consumption Data'!N464:O464="B",'[1]6. Class A Consumption Data'!N462:O462))</f>
        <v>0</v>
      </c>
      <c r="I178" s="279">
        <f t="shared" si="9"/>
        <v>0</v>
      </c>
      <c r="J178" s="286">
        <f t="shared" si="10"/>
        <v>0</v>
      </c>
      <c r="K178" s="272">
        <f t="shared" si="11"/>
        <v>0</v>
      </c>
    </row>
    <row r="179" spans="1:11" ht="14.65" hidden="1">
      <c r="A179" s="277" t="s">
        <v>530</v>
      </c>
      <c r="B179" s="277"/>
      <c r="C179" s="274">
        <f t="shared" si="8"/>
        <v>0</v>
      </c>
      <c r="D179" s="278">
        <v>0</v>
      </c>
      <c r="E179" s="278">
        <v>0</v>
      </c>
      <c r="F179" s="278">
        <v>0</v>
      </c>
      <c r="G179" s="278">
        <f t="array" ref="G179">SUM(IF('[1]6. Class A Consumption Data'!L467:M467="B",'[1]6. Class A Consumption Data'!L465:M465))</f>
        <v>0</v>
      </c>
      <c r="H179" s="278">
        <f t="array" ref="H179">SUM(IF('[1]6. Class A Consumption Data'!N467:O467="B",'[1]6. Class A Consumption Data'!N465:O465))</f>
        <v>0</v>
      </c>
      <c r="I179" s="279">
        <f t="shared" si="9"/>
        <v>0</v>
      </c>
      <c r="J179" s="286">
        <f t="shared" si="10"/>
        <v>0</v>
      </c>
      <c r="K179" s="272">
        <f t="shared" si="11"/>
        <v>0</v>
      </c>
    </row>
    <row r="180" spans="1:11" ht="14.65" hidden="1">
      <c r="A180" s="277" t="s">
        <v>531</v>
      </c>
      <c r="B180" s="277"/>
      <c r="C180" s="274">
        <f t="shared" si="8"/>
        <v>0</v>
      </c>
      <c r="D180" s="278">
        <v>0</v>
      </c>
      <c r="E180" s="278">
        <v>0</v>
      </c>
      <c r="F180" s="278">
        <v>0</v>
      </c>
      <c r="G180" s="278">
        <f t="array" ref="G180">SUM(IF('[1]6. Class A Consumption Data'!L470:M470="B",'[1]6. Class A Consumption Data'!L468:M468))</f>
        <v>0</v>
      </c>
      <c r="H180" s="278">
        <f t="array" ref="H180">SUM(IF('[1]6. Class A Consumption Data'!N470:O470="B",'[1]6. Class A Consumption Data'!N468:O468))</f>
        <v>0</v>
      </c>
      <c r="I180" s="279">
        <f t="shared" si="9"/>
        <v>0</v>
      </c>
      <c r="J180" s="286">
        <f t="shared" si="10"/>
        <v>0</v>
      </c>
      <c r="K180" s="272">
        <f t="shared" si="11"/>
        <v>0</v>
      </c>
    </row>
    <row r="181" spans="1:11" ht="14.65" hidden="1">
      <c r="A181" s="277" t="s">
        <v>532</v>
      </c>
      <c r="B181" s="277"/>
      <c r="C181" s="274">
        <f t="shared" si="8"/>
        <v>0</v>
      </c>
      <c r="D181" s="278">
        <v>0</v>
      </c>
      <c r="E181" s="278">
        <v>0</v>
      </c>
      <c r="F181" s="278">
        <v>0</v>
      </c>
      <c r="G181" s="278">
        <f t="array" ref="G181">SUM(IF('[1]6. Class A Consumption Data'!L473:M473="B",'[1]6. Class A Consumption Data'!L471:M471))</f>
        <v>0</v>
      </c>
      <c r="H181" s="278">
        <f t="array" ref="H181">SUM(IF('[1]6. Class A Consumption Data'!N473:O473="B",'[1]6. Class A Consumption Data'!N471:O471))</f>
        <v>0</v>
      </c>
      <c r="I181" s="279">
        <f t="shared" si="9"/>
        <v>0</v>
      </c>
      <c r="J181" s="286">
        <f t="shared" si="10"/>
        <v>0</v>
      </c>
      <c r="K181" s="272">
        <f t="shared" si="11"/>
        <v>0</v>
      </c>
    </row>
    <row r="182" spans="1:11" ht="14.65" hidden="1">
      <c r="A182" s="277" t="s">
        <v>533</v>
      </c>
      <c r="B182" s="277"/>
      <c r="C182" s="274">
        <f t="shared" si="8"/>
        <v>0</v>
      </c>
      <c r="D182" s="278">
        <v>0</v>
      </c>
      <c r="E182" s="278">
        <v>0</v>
      </c>
      <c r="F182" s="278">
        <v>0</v>
      </c>
      <c r="G182" s="278">
        <f t="array" ref="G182">SUM(IF('[1]6. Class A Consumption Data'!L476:M476="B",'[1]6. Class A Consumption Data'!L474:M474))</f>
        <v>0</v>
      </c>
      <c r="H182" s="278">
        <f t="array" ref="H182">SUM(IF('[1]6. Class A Consumption Data'!N476:O476="B",'[1]6. Class A Consumption Data'!N474:O474))</f>
        <v>0</v>
      </c>
      <c r="I182" s="279">
        <f t="shared" si="9"/>
        <v>0</v>
      </c>
      <c r="J182" s="286">
        <f t="shared" si="10"/>
        <v>0</v>
      </c>
      <c r="K182" s="272">
        <f t="shared" si="11"/>
        <v>0</v>
      </c>
    </row>
    <row r="183" spans="1:11" ht="14.65" hidden="1">
      <c r="A183" s="273" t="s">
        <v>534</v>
      </c>
      <c r="B183" s="273"/>
      <c r="C183" s="274">
        <f t="shared" si="8"/>
        <v>0</v>
      </c>
      <c r="D183" s="274">
        <v>0</v>
      </c>
      <c r="E183" s="274">
        <v>0</v>
      </c>
      <c r="F183" s="274">
        <v>0</v>
      </c>
      <c r="G183" s="274">
        <f t="array" ref="G183">SUM(IF('[1]6. Class A Consumption Data'!L479:M479="B",'[1]6. Class A Consumption Data'!L477:M477))</f>
        <v>0</v>
      </c>
      <c r="H183" s="274">
        <f t="array" ref="H183">SUM(IF('[1]6. Class A Consumption Data'!N479:O479="B",'[1]6. Class A Consumption Data'!N477:O477))</f>
        <v>0</v>
      </c>
      <c r="I183" s="275">
        <f t="shared" si="9"/>
        <v>0</v>
      </c>
      <c r="J183" s="276">
        <f t="shared" si="10"/>
        <v>0</v>
      </c>
      <c r="K183" s="272">
        <f t="shared" si="11"/>
        <v>0</v>
      </c>
    </row>
    <row r="184" spans="1:11">
      <c r="A184" s="277" t="s">
        <v>319</v>
      </c>
      <c r="B184" s="277"/>
      <c r="C184" s="278">
        <f t="shared" ref="C184:J184" si="12">SUM(C34:C183)</f>
        <v>0</v>
      </c>
      <c r="D184" s="278">
        <f t="shared" si="12"/>
        <v>0</v>
      </c>
      <c r="E184" s="278">
        <f t="shared" si="12"/>
        <v>0</v>
      </c>
      <c r="F184" s="278">
        <f t="shared" si="12"/>
        <v>0</v>
      </c>
      <c r="G184" s="278">
        <f t="shared" si="12"/>
        <v>0</v>
      </c>
      <c r="H184" s="278">
        <f t="shared" si="12"/>
        <v>0</v>
      </c>
      <c r="I184" s="279">
        <f t="shared" si="12"/>
        <v>0</v>
      </c>
      <c r="J184" s="272">
        <f t="shared" si="12"/>
        <v>0</v>
      </c>
      <c r="K184" s="287"/>
    </row>
  </sheetData>
  <mergeCells count="5">
    <mergeCell ref="A14:F14"/>
    <mergeCell ref="C16:I16"/>
    <mergeCell ref="A17:F17"/>
    <mergeCell ref="A25:C25"/>
    <mergeCell ref="A31:E3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ntervernorAcronym xmlns="15087633-b2f0-4c7f-ae87-63512b664eba" xsi:nil="true"/>
    <LeadRA xmlns="15087633-b2f0-4c7f-ae87-63512b664eba" xsi:nil="true"/>
    <ReviewedbyLeadRA xmlns="15087633-b2f0-4c7f-ae87-63512b664eba">false</ReviewedbyLeadRA>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8" ma:contentTypeDescription="Create a new document." ma:contentTypeScope="" ma:versionID="0c802177d4b7133b5ad96ef4ad399efc">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cf4c392d34e6e60db5227b5fb611a7e7"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F881CF-2037-4CEE-90F2-45B08C9ACE6D}"/>
</file>

<file path=customXml/itemProps2.xml><?xml version="1.0" encoding="utf-8"?>
<ds:datastoreItem xmlns:ds="http://schemas.openxmlformats.org/officeDocument/2006/customXml" ds:itemID="{DDA1714B-84AC-413A-B428-D95472E086BC}"/>
</file>

<file path=customXml/itemProps3.xml><?xml version="1.0" encoding="utf-8"?>
<ds:datastoreItem xmlns:ds="http://schemas.openxmlformats.org/officeDocument/2006/customXml" ds:itemID="{FAA96307-5FB7-4C38-8276-BA5228B405C2}"/>
</file>

<file path=docProps/app.xml><?xml version="1.0" encoding="utf-8"?>
<Properties xmlns="http://schemas.openxmlformats.org/officeDocument/2006/extended-properties" xmlns:vt="http://schemas.openxmlformats.org/officeDocument/2006/docPropsVTypes">
  <Application>Microsoft Excel Online</Application>
  <Manager/>
  <Company>Hydro One Inc.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1 - HONI Dx DVA Continuity Schedule</dc:title>
  <dc:subject/>
  <dc:creator>BUT Judy</dc:creator>
  <cp:keywords/>
  <dc:description/>
  <cp:lastModifiedBy>MOLINA Carla</cp:lastModifiedBy>
  <cp:revision/>
  <dcterms:created xsi:type="dcterms:W3CDTF">2021-04-29T02:09:36Z</dcterms:created>
  <dcterms:modified xsi:type="dcterms:W3CDTF">2021-11-09T21:35:18Z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Torys_OK">
    <vt:lpwstr/>
  </property>
  <property fmtid="{D5CDD505-2E9C-101B-9397-08002B2CF9AE}" pid="4" name="_dlc_DocIdItemGuid">
    <vt:lpwstr>99dae992-28be-453e-b437-12925c1e841a</vt:lpwstr>
  </property>
  <property fmtid="{D5CDD505-2E9C-101B-9397-08002B2CF9AE}" pid="5" name="QC_Ready">
    <vt:bool>false</vt:bool>
  </property>
  <property fmtid="{D5CDD505-2E9C-101B-9397-08002B2CF9AE}" pid="6" name="Witness(Internal)">
    <vt:lpwstr>48;#i:0#.f|membership|samir.chhelavda@hydroone.com,#i:0#.f|membership|samir.chhelavda@hydroone.com,#Samir.Chhelavda@HydroOne.com,#,#CHHELAVDA Samir,#,#CORP CONTRLR,#Vice President, Corporate Controller</vt:lpwstr>
  </property>
  <property fmtid="{D5CDD505-2E9C-101B-9397-08002B2CF9AE}" pid="7" name="WitnessApproved">
    <vt:lpwstr>Approved</vt:lpwstr>
  </property>
  <property fmtid="{D5CDD505-2E9C-101B-9397-08002B2CF9AE}" pid="8" name="RA Review Draft 1">
    <vt:bool>false</vt:bool>
  </property>
  <property fmtid="{D5CDD505-2E9C-101B-9397-08002B2CF9AE}" pid="9" name="Tab">
    <vt:lpwstr>1</vt:lpwstr>
  </property>
  <property fmtid="{D5CDD505-2E9C-101B-9397-08002B2CF9AE}" pid="10" name="CaseNumber">
    <vt:lpwstr>EB-2021-0110</vt:lpwstr>
  </property>
  <property fmtid="{D5CDD505-2E9C-101B-9397-08002B2CF9AE}" pid="11" name="ELT">
    <vt:bool>false</vt:bool>
  </property>
  <property fmtid="{D5CDD505-2E9C-101B-9397-08002B2CF9AE}" pid="12" name="IntervenorAcronymn">
    <vt:lpwstr>Staff</vt:lpwstr>
  </property>
  <property fmtid="{D5CDD505-2E9C-101B-9397-08002B2CF9AE}" pid="13" name="Refusal">
    <vt:bool>false</vt:bool>
  </property>
  <property fmtid="{D5CDD505-2E9C-101B-9397-08002B2CF9AE}" pid="14" name="TSW">
    <vt:lpwstr>No</vt:lpwstr>
  </property>
  <property fmtid="{D5CDD505-2E9C-101B-9397-08002B2CF9AE}" pid="16" name="Expert">
    <vt:lpwstr>NO</vt:lpwstr>
  </property>
  <property fmtid="{D5CDD505-2E9C-101B-9397-08002B2CF9AE}" pid="18" name="RDirApproved">
    <vt:bool>false</vt:bool>
  </property>
  <property fmtid="{D5CDD505-2E9C-101B-9397-08002B2CF9AE}" pid="19" name="Panel">
    <vt:lpwstr>;#Panel #3: Finance &amp; Compensation;#</vt:lpwstr>
  </property>
  <property fmtid="{D5CDD505-2E9C-101B-9397-08002B2CF9AE}" pid="20" name="2021/2022Update">
    <vt:bool>false</vt:bool>
  </property>
  <property fmtid="{D5CDD505-2E9C-101B-9397-08002B2CF9AE}" pid="21" name="Strategic">
    <vt:bool>false</vt:bool>
  </property>
  <property fmtid="{D5CDD505-2E9C-101B-9397-08002B2CF9AE}" pid="22" name="Exhibit">
    <vt:lpwstr>G</vt:lpwstr>
  </property>
  <property fmtid="{D5CDD505-2E9C-101B-9397-08002B2CF9AE}" pid="23" name="RAApproved">
    <vt:bool>true</vt:bool>
  </property>
  <property fmtid="{D5CDD505-2E9C-101B-9397-08002B2CF9AE}" pid="24" name="FormattingComplete">
    <vt:bool>false</vt:bool>
  </property>
  <property fmtid="{D5CDD505-2E9C-101B-9397-08002B2CF9AE}" pid="25" name="StrategicThemeFlag">
    <vt:lpwstr>;#None Applicable;#</vt:lpwstr>
  </property>
  <property fmtid="{D5CDD505-2E9C-101B-9397-08002B2CF9AE}" pid="26" name="Support">
    <vt:lpwstr>102;#i:0#.f|membership|jonathan.myers@hydroone.com</vt:lpwstr>
  </property>
  <property fmtid="{D5CDD505-2E9C-101B-9397-08002B2CF9AE}" pid="27" name="RA">
    <vt:lpwstr>44;#i:0#.f|membership|judy.but@hydroone.com</vt:lpwstr>
  </property>
  <property fmtid="{D5CDD505-2E9C-101B-9397-08002B2CF9AE}" pid="28" name="FilingDate">
    <vt:filetime>2021-11-29T00:00:00Z</vt:filetime>
  </property>
  <property fmtid="{D5CDD505-2E9C-101B-9397-08002B2CF9AE}" pid="29" name="Schedule">
    <vt:lpwstr>5</vt:lpwstr>
  </property>
  <property fmtid="{D5CDD505-2E9C-101B-9397-08002B2CF9AE}" pid="30" name="ExhibitReference">
    <vt:lpwstr>G-01-05-02</vt:lpwstr>
  </property>
  <property fmtid="{D5CDD505-2E9C-101B-9397-08002B2CF9AE}" pid="31" name="DraftReady">
    <vt:lpwstr>Ready</vt:lpwstr>
  </property>
  <property fmtid="{D5CDD505-2E9C-101B-9397-08002B2CF9AE}" pid="32" name="Confidential">
    <vt:bool>false</vt:bool>
  </property>
  <property fmtid="{D5CDD505-2E9C-101B-9397-08002B2CF9AE}" pid="33" name="Issue">
    <vt:lpwstr>;#10 - DVA - Issue 27: Are the proposed amounts for disposition, and the continuance or discontinuation of Hydro One’s existing deferral and variance accounts for each of Transmission and Distribution appropriate?;#</vt:lpwstr>
  </property>
  <property fmtid="{D5CDD505-2E9C-101B-9397-08002B2CF9AE}" pid="34" name="IRAuthor">
    <vt:lpwstr>121;#i:0#.f|membership|jennifer.shim@hydroone.com,#i:0#.f|membership|jennifer.shim@hydroone.com,#Jennifer.Shim@HydroOne.com,#,#SHIM Jennifer,#,#CORP CONTRLR,#Manager, Regulatory Finance</vt:lpwstr>
  </property>
  <property fmtid="{D5CDD505-2E9C-101B-9397-08002B2CF9AE}" pid="35" name="Witness">
    <vt:lpwstr>CHHELAVDA Samir</vt:lpwstr>
  </property>
</Properties>
</file>