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01PH1P\209827$\SynchFolder\1- RA\MISC\"/>
    </mc:Choice>
  </mc:AlternateContent>
  <xr:revisionPtr revIDLastSave="2" documentId="11_6D18630A7BFF01497FE3719C757AC9B06C9B5451" xr6:coauthVersionLast="47" xr6:coauthVersionMax="47" xr10:uidLastSave="{399DA593-042E-466D-947C-4AAC8C120A82}"/>
  <bookViews>
    <workbookView xWindow="22930" yWindow="-110" windowWidth="23260" windowHeight="12580" activeTab="1" xr2:uid="{00000000-000D-0000-FFFF-FFFF00000000}"/>
  </bookViews>
  <sheets>
    <sheet name="TX Accelerated CCA" sheetId="1" r:id="rId1"/>
    <sheet name="DX Accelerated CC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__FDS_HYPERLINK_TOGGLE_STATE__">"ON"</definedName>
    <definedName name="__N4">'[1]Revenue Forecast_Chg'!#REF!</definedName>
    <definedName name="__N6">'[1]Revenue Forecast_Old'!#REF!</definedName>
    <definedName name="__SUM1">#N/A</definedName>
    <definedName name="__SUM2" localSheetId="0">#REF!</definedName>
    <definedName name="__SUM2">#REF!</definedName>
    <definedName name="__SUM3">[2]OPEB!$A$1:$G$45</definedName>
    <definedName name="_1st__250_KWH">'[3]97PVModel'!$B$28:$N$30</definedName>
    <definedName name="_bdm.40C3E29564914AC9A1449A8843FD3FCE.edm" localSheetId="0" hidden="1">#REF!</definedName>
    <definedName name="_bdm.40C3E29564914AC9A1449A8843FD3FCE.edm" hidden="1">#REF!</definedName>
    <definedName name="_bdm.823F3B3017984F5E9DA061ED83E4FCDD.edm" localSheetId="0" hidden="1">#REF!</definedName>
    <definedName name="_bdm.823F3B3017984F5E9DA061ED83E4FCDD.edm" hidden="1">#REF!</definedName>
    <definedName name="_bdm.8F75408B241441CD9B71555373B79C05.edm" localSheetId="0" hidden="1">#REF!</definedName>
    <definedName name="_bdm.8F75408B241441CD9B71555373B79C05.edm" hidden="1">#REF!</definedName>
    <definedName name="_bdm.941933514BA141D4A5F9ADDE69A8EE5B.edm" localSheetId="0" hidden="1">#REF!</definedName>
    <definedName name="_bdm.941933514BA141D4A5F9ADDE69A8EE5B.edm" hidden="1">#REF!</definedName>
    <definedName name="_bdm.E0ED6B041CFB449286A2DE50099204F7.edm" localSheetId="0" hidden="1">#REF!</definedName>
    <definedName name="_bdm.E0ED6B041CFB449286A2DE50099204F7.edm" hidden="1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N4">'[1]Revenue Forecast_Chg'!#REF!</definedName>
    <definedName name="_N6">'[1]Revenue Forecast_Old'!#REF!</definedName>
    <definedName name="_Order1">0</definedName>
    <definedName name="_Sort" localSheetId="0" hidden="1">#REF!</definedName>
    <definedName name="_Sort" hidden="1">#REF!</definedName>
    <definedName name="_SUM1">#N/A</definedName>
    <definedName name="_SUM2" localSheetId="0">#REF!</definedName>
    <definedName name="_SUM2">#REF!</definedName>
    <definedName name="_SUM3">[2]OPEB!$A$1:$G$45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AccDep_Distribution">#REF!</definedName>
    <definedName name="AccDep_Intangibles_Distribution">#REF!</definedName>
    <definedName name="ACCDEP1SL">#REF!</definedName>
    <definedName name="ACCDEP2SUSP">#REF!</definedName>
    <definedName name="ACCDEP3TIMING">#REF!</definedName>
    <definedName name="ACCDEP4SL">#REF!</definedName>
    <definedName name="ACCDEP5SUSP">#REF!</definedName>
    <definedName name="ACCDEP6TIMING">'[4]Accum Deprec'!$R$22:$R$22</definedName>
    <definedName name="ACCDEPINTANGPMYTD">#REF!</definedName>
    <definedName name="ACCDEPINTANGPMYTD_TARGET">#REF!</definedName>
    <definedName name="ACCDEPINTG1SL">#REF!</definedName>
    <definedName name="ACCDEPINTG2OTHER">#REF!</definedName>
    <definedName name="ACCDEPINTG3SL">#REF!</definedName>
    <definedName name="ACCDEPINTG4OTHER">#REF!</definedName>
    <definedName name="ACCDEPPMYTD">#REF!</definedName>
    <definedName name="ACCDEPPMYTD_TARGET">#REF!</definedName>
    <definedName name="ACQ.COST">'[5]3A FA Record'!$AD:$AD</definedName>
    <definedName name="ActDirect">'[6]Total Directs and LDCs'!$A$8:$W$13</definedName>
    <definedName name="ActDirectApr">'[7]Total Directs and LDCs'!$A$8:$X$9</definedName>
    <definedName name="ActDirectAug">'[8]Total Directs and LDCs'!$A$8:$X$9</definedName>
    <definedName name="ActDirectDec">'[9]Total Directs and LDCs'!$A$8:$X$9</definedName>
    <definedName name="ActDirectFeb">'[10]Total Directs and LDCs'!$A$8:$X$9</definedName>
    <definedName name="ActDirectJan">'[11]Total Directs and LDCs'!$A$8:$X$9</definedName>
    <definedName name="ActDirectJuly">'[12]Total Directs and LDCs'!$A$8:$X$9</definedName>
    <definedName name="ActDirectJune">'[13]Total Directs and LDCs'!$A$8:$X$9</definedName>
    <definedName name="ActDirectMar">'[14]Total Directs and LDCs'!$A$8:$X$9</definedName>
    <definedName name="ActDirectMay">'[15]Total Directs and LDCs'!$A$8:$X$9</definedName>
    <definedName name="ActDirectNov">'[16]Total Directs and LDCs'!$A$8:$X$9</definedName>
    <definedName name="ActDirectOct">'[17]Total Directs and LDCs'!$A$8:$X$9</definedName>
    <definedName name="ActDirectSept">'[18]Total Directs and LDCs'!$A$8:$X$9</definedName>
    <definedName name="ActELDC">'[6]Total Directs and LDCs'!$A$16:$W$21</definedName>
    <definedName name="ActELDCApr">'[7]Total Directs and LDCs'!$A$13:$X$14</definedName>
    <definedName name="ActELDCAug">'[8]Total Directs and LDCs'!$A$13:$X$14</definedName>
    <definedName name="ActELDCDec">'[9]Total Directs and LDCs'!$A$13:$X$14</definedName>
    <definedName name="ActELDCFeb">'[10]Total Directs and LDCs'!$A$13:$X$14</definedName>
    <definedName name="ActELDCJan">'[11]Total Directs and LDCs'!$A$13:$X$14</definedName>
    <definedName name="ActELDCJuly">'[12]Total Directs and LDCs'!$A$13:$X$14</definedName>
    <definedName name="ActELDCJune">'[13]Total Directs and LDCs'!$A$13:$X$14</definedName>
    <definedName name="ActELDCMar">'[14]Total Directs and LDCs'!$A$13:$X$14</definedName>
    <definedName name="ActELDCMay">'[15]Total Directs and LDCs'!$A$13:$X$14</definedName>
    <definedName name="ActELDCNov">'[16]Total Directs and LDCs'!$A$13:$X$14</definedName>
    <definedName name="ActELDCOct">'[17]Total Directs and LDCs'!$A$13:$X$14</definedName>
    <definedName name="ActELDCSept">'[18]Total Directs and LDCs'!$A$13:$X$14</definedName>
    <definedName name="ActOMEU">'[19]Total from CSS (Retail and MEU)'!$A$111:$U$123</definedName>
    <definedName name="ActOMEUApr">'[20]Total from CSS (Retail and MEU)'!$A$98:$X$110</definedName>
    <definedName name="ActOMEUAug">'[21]Total from CSS (Retail and MEU)'!$A$98:$X$110</definedName>
    <definedName name="ActOMEUDec">'[22]Total from CSS (Retail and MEU)'!$A$98:$X$110</definedName>
    <definedName name="ActOMEUFeb">'[23]Total from CSS (Retail and MEU)'!$A$98:$X$110</definedName>
    <definedName name="ActOMEUJan">'[24]Total from CSS (Retail and MEU)'!$A$98:$X$110</definedName>
    <definedName name="ActOMEUJuly">'[25]Total from CSS (Retail and MEU)'!$A$98:$X$110</definedName>
    <definedName name="ActOMEUJune">'[26]Total from CSS (Retail and MEU)'!$A$98:$X$110</definedName>
    <definedName name="ActOMEUMar">'[27]Total from CSS (Retail and MEU)'!$A$98:$X$110</definedName>
    <definedName name="ActOMEUMay">'[28]Total from CSS (Retail and MEU)'!$A$98:$X$110</definedName>
    <definedName name="ActOMEUNov">'[29]Total from CSS (Retail and MEU)'!$A$98:$X$110</definedName>
    <definedName name="ActOMEUOct">'[30]Total from CSS (Retail and MEU)'!$A$98:$X$110</definedName>
    <definedName name="ActOMEUSept">'[31]Total from CSS (Retail and MEU)'!$A$98:$X$110</definedName>
    <definedName name="ActRetail">'[19]Total from CSS (Retail and MEU)'!$A$8:$U$95</definedName>
    <definedName name="ActRetailApr">'[20]Total from CSS (Retail and MEU)'!$A$9:$X$80</definedName>
    <definedName name="ActRetailAug">'[21]Total from CSS (Retail and MEU)'!$A$9:$X$80</definedName>
    <definedName name="ActRetailDec">'[22]Total from CSS (Retail and MEU)'!$A$9:$X$80</definedName>
    <definedName name="ActRetailFeb">'[23]Total from CSS (Retail and MEU)'!$A$9:$X$80</definedName>
    <definedName name="ActRetailJan">'[24]Total from CSS (Retail and MEU)'!$A$9:$W$79</definedName>
    <definedName name="ActRetailJuly">'[25]Total from CSS (Retail and MEU)'!$A$9:$X$80</definedName>
    <definedName name="ActRetailJune">'[26]Total from CSS (Retail and MEU)'!$A$9:$X$80</definedName>
    <definedName name="ActRetailMar">'[27]Total from CSS (Retail and MEU)'!$A$9:$X$80</definedName>
    <definedName name="ActRetailMay">'[28]Total from CSS (Retail and MEU)'!$A$9:$X$80</definedName>
    <definedName name="ActRetailNov">'[29]Total from CSS (Retail and MEU)'!$A$9:$X$80</definedName>
    <definedName name="ActRetailOct">'[30]Total from CSS (Retail and MEU)'!$A$9:$X$80</definedName>
    <definedName name="ActRetailSept">'[31]Total from CSS (Retail and MEU)'!$A$9:$X$80</definedName>
    <definedName name="ActRetJan">'[24]Total from CSS (Retail and MEU)'!$A$9:$W$79</definedName>
    <definedName name="ActTXLDC">'[6]Total Directs and LDCs'!$A$15:$W$15</definedName>
    <definedName name="ActTXLDCApr">'[7]Total Directs and LDCs'!$A$12:$X$12</definedName>
    <definedName name="ActTXLDCAug">'[8]Total Directs and LDCs'!$A$12:$X$12</definedName>
    <definedName name="ActTXLDCDec">'[9]Total Directs and LDCs'!$A$12:$X$12</definedName>
    <definedName name="ActTXLDCFeb">'[10]Total Directs and LDCs'!$A$12:$X$12</definedName>
    <definedName name="ActTXLDCJan">'[11]Total Directs and LDCs'!$A$12:$X$12</definedName>
    <definedName name="ActTXLDCJuly">'[12]Total Directs and LDCs'!$A$12:$X$12</definedName>
    <definedName name="ActTXLDCJune">'[13]Total Directs and LDCs'!$A$12:$X$12</definedName>
    <definedName name="ActTXLDCMar">'[14]Total Directs and LDCs'!$A$12:$X$12</definedName>
    <definedName name="ActTXLDCMay">'[15]Total Directs and LDCs'!$A$12:$X$12</definedName>
    <definedName name="ActTXLDCNov">'[16]Total Directs and LDCs'!$A$12:$X$12</definedName>
    <definedName name="ActTXLDCOct">'[17]Total Directs and LDCs'!$A$12:$X$12</definedName>
    <definedName name="ActTXLDCSept">'[18]Total Directs and LDCs'!$A$12:$X$12</definedName>
    <definedName name="ActTXMEU">'[19]Total from CSS (Retail and MEU)'!$A$98:$T$109</definedName>
    <definedName name="ActTXMEUApr">'[20]Total from CSS (Retail and MEU)'!$A$85:$W$96</definedName>
    <definedName name="ActTXMEUAug">'[21]Total from CSS (Retail and MEU)'!$A$85:$W$96</definedName>
    <definedName name="ActTXMEUDec">'[22]Total from CSS (Retail and MEU)'!$A$85:$W$96</definedName>
    <definedName name="ActTXMEUFeb">'[23]Total from CSS (Retail and MEU)'!$A$85:$W$96</definedName>
    <definedName name="ActTXMEUJan">'[24]Total from CSS (Retail and MEU)'!$A$85:$W$96</definedName>
    <definedName name="ActTXMEUJuly">'[25]Total from CSS (Retail and MEU)'!$A$85:$W$96</definedName>
    <definedName name="ActTXMEUJune">'[26]Total from CSS (Retail and MEU)'!$A$85:$W$96</definedName>
    <definedName name="ActTXMEUMar">'[27]Total from CSS (Retail and MEU)'!$A$85:$W$96</definedName>
    <definedName name="ActTXMEUMay">'[28]Total from CSS (Retail and MEU)'!$A$85:$W$96</definedName>
    <definedName name="ActTXMEUNov">'[29]Total from CSS (Retail and MEU)'!$A$85:$W$96</definedName>
    <definedName name="ActTXMEUOct">'[30]Total from CSS (Retail and MEU)'!$A$85:$W$96</definedName>
    <definedName name="ActTXMEUSept">'[31]Total from CSS (Retail and MEU)'!$A$85:$W$96</definedName>
    <definedName name="area1enr">'[3]97PVModel'!$B$9:$N$11</definedName>
    <definedName name="area2enr">'[3]97PVModel'!$B$28:$N$30</definedName>
    <definedName name="area3enr">'[3]97PVModel'!$B$47:$N$49</definedName>
    <definedName name="area4enr">'[3]97PVModel'!$B$66:$N$68</definedName>
    <definedName name="area5enr">'[3]97PVModel'!$B$85:$N$87</definedName>
    <definedName name="area6enr">'[3]97PVModel'!$B$104:$N$106</definedName>
    <definedName name="AS2DocOpenMode">"AS2DocumentEdit"</definedName>
    <definedName name="ASD" localSheetId="0">#REF!</definedName>
    <definedName name="ASD">#REF!</definedName>
    <definedName name="ASOFDATE">#REF!</definedName>
    <definedName name="Assumptions_2002" localSheetId="0">#REF!</definedName>
    <definedName name="Assumptions_2002">#REF!</definedName>
    <definedName name="Assumptions_2003" localSheetId="0">#REF!</definedName>
    <definedName name="Assumptions_2003">#REF!</definedName>
    <definedName name="BLPH1" localSheetId="0" hidden="1">#REF!</definedName>
    <definedName name="BLPH1" hidden="1">#REF!</definedName>
    <definedName name="Box_1">'[32]H1 1506 summary'!$E$20</definedName>
    <definedName name="Box_11">'[32]H1 1506 summary'!$E$39</definedName>
    <definedName name="Box_12">'[32]H1 1506 summary'!$E$40</definedName>
    <definedName name="Box_13">'[32]H1 1506 summary'!$E$41</definedName>
    <definedName name="Box_2">'[32]H1 1506 summary'!$E$21</definedName>
    <definedName name="Box_23">'[32]H1 1506 summary'!$E$47</definedName>
    <definedName name="Box_3">'[32]H1 1506 summary'!$E$27</definedName>
    <definedName name="Box_4">'[32]H1 1506 summary'!$E$28</definedName>
    <definedName name="Box_5">'[32]H1 1506 summary'!$E$32</definedName>
    <definedName name="Box11or12kwh">'[33]H1 1506 summary'!$C$44</definedName>
    <definedName name="Box1or2kwh">'[33]H1 1506 summary'!$E$21</definedName>
    <definedName name="Box23kwh">'[33]H1 1506 summary'!$E$54</definedName>
    <definedName name="Box3or4kwh">'[33]H1 1506 summary'!$E$30</definedName>
    <definedName name="BPAGE">"1"</definedName>
    <definedName name="budget" hidden="1">{#N/A,#N/A,FALSE,"Aging Summary";#N/A,#N/A,FALSE,"Ratio Analysis";#N/A,#N/A,FALSE,"Test 120 Day Accts";#N/A,#N/A,FALSE,"Tickmarks"}</definedName>
    <definedName name="Buses">[34]Buses!$A$3:$B$4212</definedName>
    <definedName name="BUV" localSheetId="0">#REF!</definedName>
    <definedName name="BUV">#REF!</definedName>
    <definedName name="Capex_QAP_Distribution">#REF!</definedName>
    <definedName name="Capex_Quarter_check">#REF!</definedName>
    <definedName name="Case">'[35]Operating Assumptions'!$D$7</definedName>
    <definedName name="CaseSelect">'[35]Operating Assumptions'!$E$7</definedName>
    <definedName name="CCRefund_zrn_zro">'[4]CCRefund_zrn_zro trans'!$E$7</definedName>
    <definedName name="Chart_Data">'[3]97PVModel'!$W$211:$AA$348</definedName>
    <definedName name="CIQWBGuid">"099de4d7-8cd5-44af-9805-857947de0081"</definedName>
    <definedName name="CircBrk">'[35]Operating Assumptions'!$D$15</definedName>
    <definedName name="class">'[3]97PVModel'!$B$5:$O$5</definedName>
    <definedName name="CMYTDDATA">'[36]CM YTD Data'!$A$1:$AJ$1500</definedName>
    <definedName name="Company">"Hydro One Brampton Networks"</definedName>
    <definedName name="COSTINTG1SL">#REF!</definedName>
    <definedName name="COSTINTG2OTHER">#REF!</definedName>
    <definedName name="COSTINTG3SL">#REF!</definedName>
    <definedName name="COSTINTG4OTHER">#REF!</definedName>
    <definedName name="Costs_Distribution">#REF!</definedName>
    <definedName name="COSTS_PMYTD">#REF!</definedName>
    <definedName name="COSTS_PMYTD_TARGET" localSheetId="0">'[37]OCT FA-010 Costs'!#REF!</definedName>
    <definedName name="COSTS_PMYTD_TARGET">'[37]OCT FA-010 Costs'!#REF!</definedName>
    <definedName name="COSTS1SL">#REF!</definedName>
    <definedName name="COSTS2SUSP">#REF!</definedName>
    <definedName name="COSTS3TIMING">#REF!</definedName>
    <definedName name="COSTS4SL">#REF!</definedName>
    <definedName name="COSTS5SUSP">#REF!</definedName>
    <definedName name="COSTS6TIMING">#REF!</definedName>
    <definedName name="COSTSINTANGPMYTD">#REF!</definedName>
    <definedName name="COSTSINTANGPMYTD_TARGET">#REF!</definedName>
    <definedName name="CPAGE">"37"</definedName>
    <definedName name="CPNMB">"1"</definedName>
    <definedName name="CS_Allocation_Cat">[38]Cleansheet!$F:$F</definedName>
    <definedName name="CS_Deprn_Class">[38]Cleansheet!$G:$G</definedName>
    <definedName name="CS_FV_Final">[38]Cleansheet!$BC:$BC</definedName>
    <definedName name="CS_RCN_Final">[38]Cleansheet!$AR:$AR</definedName>
    <definedName name="CS_weightedage">[38]Cleansheet!$AF:$AF</definedName>
    <definedName name="CTIM2">"122801"</definedName>
    <definedName name="Current_1" localSheetId="0">#REF!</definedName>
    <definedName name="Current_1">#REF!</definedName>
    <definedName name="Current_2" localSheetId="0">#REF!</definedName>
    <definedName name="Current_2">#REF!</definedName>
    <definedName name="Current_3" localSheetId="0">#REF!</definedName>
    <definedName name="Current_3">#REF!</definedName>
    <definedName name="cy">#REF!</definedName>
    <definedName name="CY_TB">#REF!</definedName>
    <definedName name="CYData">'[37]CY TB (DEC)'!$A$6:$P$1479</definedName>
    <definedName name="CYTB">'[39]CY TB (US GAAP)'!$A:$C</definedName>
    <definedName name="DASH">""</definedName>
    <definedName name="Date" localSheetId="0">OFFSET(#REF!,1,0,COUNT(#REF!),1)</definedName>
    <definedName name="Date">OFFSET(#REF!,1,0,COUNT(#REF!),1)</definedName>
    <definedName name="DD">"07"</definedName>
    <definedName name="Debt_Financing">[40]Assumptions!$C$20</definedName>
    <definedName name="debt_ratedBBB" hidden="1">{#N/A,#N/A,FALSE,"Aging Summary";#N/A,#N/A,FALSE,"Ratio Analysis";#N/A,#N/A,FALSE,"Test 120 Day Accts";#N/A,#N/A,FALSE,"Tickmarks"}</definedName>
    <definedName name="Dec_02_Actual" localSheetId="0">#REF!</definedName>
    <definedName name="Dec_02_Actual">#REF!</definedName>
    <definedName name="DeptID" localSheetId="0">#REF!</definedName>
    <definedName name="DeptID">#REF!</definedName>
    <definedName name="DirectLoad">'[41]Dx_Tariff&amp;COP'!#REF!</definedName>
    <definedName name="DirectRate" localSheetId="0">#REF!</definedName>
    <definedName name="DirectRate">#REF!</definedName>
    <definedName name="DME_BeforeCloseCompleted">"False"</definedName>
    <definedName name="DollarFormat" localSheetId="0">#REF!</definedName>
    <definedName name="DollarFormat">#REF!</definedName>
    <definedName name="DollarFormat_Area" localSheetId="0">#REF!</definedName>
    <definedName name="DollarFormat_Area">#REF!</definedName>
    <definedName name="DVNAM">"QSYSPRT"</definedName>
    <definedName name="DVTYP">"PRINTER"</definedName>
    <definedName name="DXDepr99" localSheetId="0">#REF!</definedName>
    <definedName name="DXDepr99">#REF!</definedName>
    <definedName name="DxOp" localSheetId="0">[42]Dx!#REF!</definedName>
    <definedName name="DxOp">[42]Dx!#REF!</definedName>
    <definedName name="eLDC_1505" localSheetId="0">#REF!</definedName>
    <definedName name="eLDC_1505">#REF!</definedName>
    <definedName name="ELDCLoad">'[41]Dx_Tariff&amp;COP'!#REF!</definedName>
    <definedName name="ELDCRate" localSheetId="0">#REF!</definedName>
    <definedName name="ELDCRate">#REF!</definedName>
    <definedName name="EPAGE">"1"</definedName>
    <definedName name="EPMWorkbookOptions_1">"eSwAAB+LCAAAAAAABADsvQdgHEmWJSYvbcp7f0r1StfgdKEIgGATJNiQQBDswYjN5pLsHWlHIymrKoHKZVZlXWYWQMztnbz33nvvvffee++997o7nU4n99//P1xmZAFs9s5K2smeIYCqyB8/fnwfPyIe/x7vFmV6mddNUS0/+2h3vPNRmi+n1axYXnz20bo939799KPf4+g3Th5/t6rfTqrq7Zerlpo2Kb23bB69a4rPPpq37erR3btXV1fj"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>"q3vjqr64u7ezs3v39/7i+evpPF9k28WyabPlNP/IvjW7+a2PqNc0fXxSLZf5FH2+qU7WdZ0v258s8iv+Mvj6adZm+il9/iJb5NKb7anNF6t1XXBXXzV5/bLOz3OCN83HhNBHR7//s5df/P5PXp68+O7uzu//PX1ptS5/8ODTnd3x/HpWV9UyH0+rxaOD/fs7d5tsdXeymt79/u//vW//Pk9ffbn7+598+eL1l89//5evTl/Sh4RaU5XFLAN2"</definedName>
    <definedName name="EPMWorkbookOptions_3">"9Pd5Vjb59x/fBWoO0ePVqiymmUfUWyNsYIRQvI+VDkcBJh0EhIqOsOndwa++Xcxm+fJpsciXDaM73NSh2gRtqNXreXVlYZxUZVUftfU6f3w38sWmV3kUkTd7o9MXiQht/q59ll1WddESXjwf8nLvu1u8/6yom9ZDIP59B5DFcphAt23lt/tqWfyidc4jPz45+fKrF28e3419uQmGUJzk/f7O7r2DXQ9AbC743S/rWV4f7Ty+K79EoTerMrt+"</definedName>
    <definedName name="EPMWorkbookOptions_4">"WVervG6vj3bvf3r/PJ+cb9//dLa/vb93/nD74H6eb+9k+d7+bPJg/8HkHnoO34oAfp417eu8JNHPZ1/kiwlpsEizkCmjDaiJvO+R6XtKxO+Pv/fy+NXpizff3qVf3+zoQzLce2UA9LeLvM7q6fzaNU1JZz5aFuVnH4F3PuoIkfduZAJv9+7ju5sH/fjubajnMcDPHrN+9fTsze//5tXx2fOvz7A7O/sHOzu359fd/x/yq6NjyLNnL15+9eb/"</definedName>
    <definedName name="EPMWorkbookOptions_5">"6/z6jVPl+Pnz35+/PHv6I9p0aPPku7//Vy+ff3n8/3nK/L9Hy5189YrIe/L7fG0Vd+/e/fv7+/u3V3F776Hisvzh5OHD/Yfbs8nk3vb+/d2D7cn5g2w7+3R2b/Lw3v29vfPZ/wtUnCEisSj97/nJ/9fZ85uhw8mP5DRsdqtWA3JKKvDszdeX0k8f7O4cHDy4vZTeew8p/f+IIyIk7Ftb/vzs9PX/15n1m6TL6S4lPH7/vd3/z8cTPwtE2dv7"</definedName>
    <definedName name="EPMWorkbookOptions_6">"EVE8ojx8SEShf35ElB5RDv4/T5T/9xjAZ8+//O7XNn8Uh3/66b177xGI7///z/6BgiGbPvv9T55/+SMW9ZvdqtUAi569eHP66uTLr8+l753evP//Py5VInZSRb//my/fHD//Eav6zW7VaoBVX598+fL0h8ion74Ho/5/JOhnEoZs+vr3f/Hli9P/r3PpN0iQb3/5I5kNmt2q1YDMvjn74ocpsg9+rkX2mxdZUDBk0L2d3U/H/7+wLd8wTXZ2"</definedName>
    <definedName name="EPMWorkbookOptions_7">"f0SQkCA/b6P+IYLc+xFBPILsj3cO/r9OkP/32LqfPH31+uzLFz9Ec3fwHubu/yOhlBJRVmOOT9589f99K/f/Hg794vT49VevTl//EFn04f//WNRQUXj093nzoxXD92oUYBNv9Pju8WpVFtOsJTj28+BT05ygVcslIU6fPc3ajD/2P3xTdQf/+FV+XufN/Mvll6t8eXSelU3++G74Ibc7KfOsBtAvl6+zy9y07H7Mbb9b1W8nVfWW2LJlMprW"</definedName>
    <definedName name="EPMWorkbookOptions_8">"/S/C9lcznbXHZ81PZnWRTcr8i7y+cBB6n//GiQP75Uqo8f8EAAD//5rWt0x5LAAA"</definedName>
    <definedName name="Event_Label" localSheetId="0">OFFSET(#REF!,1,0,COUNT(#REF!),1)</definedName>
    <definedName name="Event_Label">OFFSET(#REF!,1,0,COUNT(#REF!),1)</definedName>
    <definedName name="Event_Label_Series" localSheetId="0">OFFSET(#REF!,1,0,COUNT(#REF!),1)</definedName>
    <definedName name="Event_Label_Series">OFFSET(#REF!,1,0,COUNT(#REF!),1)</definedName>
    <definedName name="Event_Series" localSheetId="0">OFFSET(#REF!,1,0,COUNT(#REF!),1)</definedName>
    <definedName name="Event_Series">OFFSET(#REF!,1,0,COUNT(#REF!),1)</definedName>
    <definedName name="FA_CURRENT_YEAR">#REF!</definedName>
    <definedName name="FA_PRIOR_YEAR">#REF!</definedName>
    <definedName name="factor" localSheetId="0">[43]Reasonability!#REF!</definedName>
    <definedName name="factor">[43]Reasonability!#REF!</definedName>
    <definedName name="FAR_Allocation_Cat">[38]FAR!$L:$L</definedName>
    <definedName name="FAR_Cap_Cost">[38]FAR!$E:$E</definedName>
    <definedName name="FAR_CRN_RCN">[38]FAR!$BM:$BM</definedName>
    <definedName name="FAR_DT_Deprn_Code">[38]FAR!$O:$O</definedName>
    <definedName name="FAR_FV_Final">[38]FAR!$BJ:$BJ</definedName>
    <definedName name="FAR_FV_Final_USD">[38]FAR!$BK:$BK</definedName>
    <definedName name="FAR_FV_Pre_Obs">[38]FAR!$BG:$BG</definedName>
    <definedName name="FAR_Location">[38]FAR!$I:$I</definedName>
    <definedName name="FAR_NBV">[38]FAR!$F:$F</definedName>
    <definedName name="FAR_PER_CLIENT_CODE">[38]FAR!$CE:$CE</definedName>
    <definedName name="FAR_RCN_Final">[38]FAR!$AV:$AV</definedName>
    <definedName name="FAR_Trended_CRN">[38]FAR!$AS:$AS</definedName>
    <definedName name="FAR_Trended_FV_Final">[38]FAR!$BE:$BE</definedName>
    <definedName name="FAR_Weighted_RUL">[38]FAR!$BN:$BN</definedName>
    <definedName name="FAR_weightedage">[38]FAR!$BO:$BO</definedName>
    <definedName name="Feb" localSheetId="0">#REF!</definedName>
    <definedName name="Feb">#REF!</definedName>
    <definedName name="FebActRetail">'[23]Total from CSS (Retail and MEU)'!$A$9:$X$80</definedName>
    <definedName name="FITA_Data">'[44]FIT CY TB'!$A$8:$P$1422</definedName>
    <definedName name="FMTYP">"SP1"</definedName>
    <definedName name="FVRate0">'[45]Input - Proj Info'!$K$113</definedName>
    <definedName name="FVRate1">'[45]Input - Proj Info'!$K$114</definedName>
    <definedName name="FVRate2">'[45]Input - Proj Info'!$K$115</definedName>
    <definedName name="FVRate3">'[45]Input - Proj Info'!$K$116</definedName>
    <definedName name="FVRate4">'[45]Input - Proj Info'!$K$117</definedName>
    <definedName name="FXF">[40]Assumptions!$C$29</definedName>
    <definedName name="gl_tb_lookup">'[4]PV-FIXED ASSETS ACCOUNTS'!$A:$CE</definedName>
    <definedName name="Goodwill" localSheetId="0">#REF!</definedName>
    <definedName name="Goodwill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H">"12"</definedName>
    <definedName name="HON_1505" localSheetId="0">#REF!</definedName>
    <definedName name="HON_1505">#REF!</definedName>
    <definedName name="HTCSwitch">'[35]Operating Assumptions'!$K$9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FRSTB">#REF!</definedName>
    <definedName name="Input">'[44]Input Sheet'!$A$7:$R$41</definedName>
    <definedName name="Intangible_Costs_Distribution">#REF!</definedName>
    <definedName name="Intangible_pid_segment">'[4]YTD Intangible CIP by PID'!$A:$K</definedName>
    <definedName name="IPATH">"I:\Compleo\Compleo IDF"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ENSE_CODE_">111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42298.8973032407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ERCENT_CHANGE_EST_FFO_12MONTHS">"c1828"</definedName>
    <definedName name="IQ_PERCENT_CHANGE_EST_FFO_18MONTHS">"c1829"</definedName>
    <definedName name="IQ_PERCENT_CHANGE_EST_FFO_3MONTHS">"c1825"</definedName>
    <definedName name="IQ_PERCENT_CHANGE_EST_FFO_6MONTHS">"c1826"</definedName>
    <definedName name="IQ_PERCENT_CHANGE_EST_FFO_9MONTHS">"c1827"</definedName>
    <definedName name="IQ_PERCENT_CHANGE_EST_FFO_DAY">"c1822"</definedName>
    <definedName name="IQ_PERCENT_CHANGE_EST_FFO_MONTH">"c1824"</definedName>
    <definedName name="IQ_PERCENT_CHANGE_EST_FFO_WEEK">"c1823"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Jan_03_Estimate_p1" localSheetId="0">#REF!</definedName>
    <definedName name="Jan_03_Estimate_p1">#REF!</definedName>
    <definedName name="Jan_03_Estimate_p2" localSheetId="0">#REF!</definedName>
    <definedName name="Jan_03_Estimate_p2">#REF!</definedName>
    <definedName name="Jan_03_p3" localSheetId="0">#REF!</definedName>
    <definedName name="Jan_03_p3">#REF!</definedName>
    <definedName name="Jan_03_p4" localSheetId="0">#REF!</definedName>
    <definedName name="Jan_03_p4">#REF!</definedName>
    <definedName name="JBNAM">"WOANALYSIS"</definedName>
    <definedName name="JBNMB">"935083"</definedName>
    <definedName name="LDC">'[41]Dx_Tariff&amp;COP'!#REF!</definedName>
    <definedName name="LDCkWh">'[41]Dx_Tariff&amp;COP'!#REF!</definedName>
    <definedName name="LDCkWh2">'[41]Dx_Tariff&amp;COP'!#REF!</definedName>
    <definedName name="LDCkWh3">'[41]Dx_Tariff&amp;COP'!#REF!</definedName>
    <definedName name="LDCLoads">'[41]Dx_Tariff&amp;COP'!#REF!</definedName>
    <definedName name="LDCRates" localSheetId="0">#REF!</definedName>
    <definedName name="LDCRates">#REF!</definedName>
    <definedName name="LDCRates2" localSheetId="0">#REF!</definedName>
    <definedName name="LDCRates2">#REF!</definedName>
    <definedName name="Leveraged_Discount_Rate">[40]Assumptions!#REF!</definedName>
    <definedName name="ListOffset">1</definedName>
    <definedName name="LoadForecast">'[41]Dx_Tariff&amp;COP'!#REF!</definedName>
    <definedName name="Loads">'[41]Dx_Tariff&amp;COP'!#REF!</definedName>
    <definedName name="Location">'[5]3A FA Record'!$C:$C</definedName>
    <definedName name="LTD_Data">'[46]LTD OPA Asset Balances'!$A$5:$K$70</definedName>
    <definedName name="LU" localSheetId="0">#REF!</definedName>
    <definedName name="LU">#REF!</definedName>
    <definedName name="LYN">#REF!</definedName>
    <definedName name="MEULoads">'[41]Dx_Tariff&amp;COP'!#REF!</definedName>
    <definedName name="MEUR" localSheetId="0">#REF!</definedName>
    <definedName name="MEUR">#REF!</definedName>
    <definedName name="MEURates" localSheetId="0">#REF!</definedName>
    <definedName name="MEURates">#REF!</definedName>
    <definedName name="MEURTXLoad">'[41]Dx_Tariff&amp;COP'!#REF!</definedName>
    <definedName name="MEURTXRate" localSheetId="0">#REF!</definedName>
    <definedName name="MEURTXRate">#REF!</definedName>
    <definedName name="mil">[47]notes!$F$1</definedName>
    <definedName name="million">[48]notes!$J$1</definedName>
    <definedName name="milner" hidden="1">{#N/A,#N/A,FALSE,"Aging Summary";#N/A,#N/A,FALSE,"Ratio Analysis";#N/A,#N/A,FALSE,"Test 120 Day Accts";#N/A,#N/A,FALSE,"Tickmarks"}</definedName>
    <definedName name="MIN">"28"</definedName>
    <definedName name="misc1">'[3]97PVModel'!$C$14:$C$17</definedName>
    <definedName name="misc2">'[3]97PVModel'!$C$33:$C$36</definedName>
    <definedName name="misc3">'[3]97PVModel'!$C$52:$C$55</definedName>
    <definedName name="misc4">'[3]97PVModel'!$C$71:$C$74</definedName>
    <definedName name="misc5">'[3]97PVModel'!$C$90:$C$93</definedName>
    <definedName name="misc6">'[3]97PVModel'!$C$109:$C$112</definedName>
    <definedName name="MMM">"MAR"</definedName>
    <definedName name="Model_Accounts">'[44]Active Accounts'!$B$11:$B$457</definedName>
    <definedName name="Monica" localSheetId="0">#REF!</definedName>
    <definedName name="Monica">#REF!</definedName>
    <definedName name="Month">'[49]Month Identifier'!$B$1</definedName>
    <definedName name="MONTHS">#REF!</definedName>
    <definedName name="NBV">'[5]3A FA Record'!$BR:$BR</definedName>
    <definedName name="NBV_In_Scope">[38]FAR!$BR:$BR</definedName>
    <definedName name="NCV_IOWA_CURVE">'[38]NCV_Iowa Curves'!$A$7:$BE$1210</definedName>
    <definedName name="NCV_R2_OFFSET">'[38]NCV_Iowa Curves'!$A$5:$R$6</definedName>
    <definedName name="NCV_R3_OFFSET">'[38]NCV_Iowa Curves'!$T$5:$BE$6</definedName>
    <definedName name="NCV_Round_Table">'[38]NCV_Rounding_RUL Table'!$A$6:$B$22</definedName>
    <definedName name="NCV_RUL_Table">'[38]NCV_Rounding_RUL Table'!$A$27:$B$98</definedName>
    <definedName name="NELDC_kWhs" localSheetId="0">#REF!</definedName>
    <definedName name="NELDC_kWhs">#REF!</definedName>
    <definedName name="NNELDCkWhs">'[41]Dx_Tariff&amp;COP'!#REF!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"V900"</definedName>
    <definedName name="NvsParentRef" localSheetId="0">#REF!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ACTIVITY_ID">"PROJ_ACTIVITY"</definedName>
    <definedName name="NvsValTbl.BUSINESS_UNIT">"BUS_UNIT_TBL_GL"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ld_Print_Area_A" localSheetId="0">#REF!</definedName>
    <definedName name="Old_Print_Area_A">#REF!</definedName>
    <definedName name="OQLIB">"QUSRSYS"</definedName>
    <definedName name="OQNAM">"COMPLEO"</definedName>
    <definedName name="overhead">'[50]Input - Proj Info'!$I$148</definedName>
    <definedName name="PAGEW">"132"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ercent_Area">[51]Trial_Balance!$I$15:$I$50,[51]Trial_Balance!$N$15:$N$50,[51]Trial_Balance!$X$15:$X$50,[51]Trial_Balance!$AC$15:$AC$50</definedName>
    <definedName name="PPI_factor_table">'[38]3D. CPI_PPI Factors'!$A$4:$G$130</definedName>
    <definedName name="Price" localSheetId="0">OFFSET(#REF!,1,0,COUNT(#REF!),1)</definedName>
    <definedName name="Price">OFFSET(#REF!,1,0,COUNT(#REF!),1)</definedName>
    <definedName name="_xlnm.Print_Area">#REF!</definedName>
    <definedName name="PRIOR">" 5"</definedName>
    <definedName name="Prudential_2002" localSheetId="0">#REF!</definedName>
    <definedName name="Prudential_2002">#REF!</definedName>
    <definedName name="Prudential_2003" localSheetId="0">#REF!</definedName>
    <definedName name="Prudential_2003">#REF!</definedName>
    <definedName name="PV_Rate" localSheetId="0">#REF!</definedName>
    <definedName name="PV_Rate">#REF!</definedName>
    <definedName name="PYData">'[44]PY TB'!$A$6:$Q$9956</definedName>
    <definedName name="PYInput" localSheetId="0">#REF!</definedName>
    <definedName name="PYInput">#REF!</definedName>
    <definedName name="PYTB">'[52]PY TB'!$A:$C</definedName>
    <definedName name="q1bpe">'[53]q1 2002'!$A$15:$F$21</definedName>
    <definedName name="QAP_EXTRACT_CA">#REF!</definedName>
    <definedName name="RateLookup" localSheetId="0">#REF!</definedName>
    <definedName name="RateLookup">#REF!</definedName>
    <definedName name="RatesScenarios" localSheetId="0">[54]Fcst!#REF!</definedName>
    <definedName name="RatesScenarios">[54]Fcst!#REF!</definedName>
    <definedName name="RBU" localSheetId="0">#REF!</definedName>
    <definedName name="RBU">#REF!</definedName>
    <definedName name="Reg_Interest_Data_Input">'[44]Reg Interest'!$A$72:$F$126</definedName>
    <definedName name="Reg_Summary">'[44]4'!$B$16:$AI$304</definedName>
    <definedName name="Report_Date">[55]notes!$B$3</definedName>
    <definedName name="Report_Month">[55]notes!$B$4</definedName>
    <definedName name="Retailers_1505" localSheetId="0">#REF!</definedName>
    <definedName name="Retailers_1505">#REF!</definedName>
    <definedName name="RetailRates" localSheetId="0">#REF!</definedName>
    <definedName name="RetailRates">#REF!</definedName>
    <definedName name="REVERSAL_VAL">'[56]valid values'!$AB$2:$AB$3</definedName>
    <definedName name="Revised_PV_Rates">'[3]97PVModel'!$A$432:$AB$605</definedName>
    <definedName name="RID">[57]INCOME!#REF!</definedName>
    <definedName name="RMDepr" localSheetId="0">#REF!</definedName>
    <definedName name="RMDepr">#REF!</definedName>
    <definedName name="RoySwitch">'[35]Operating Assumptions'!$K$7</definedName>
    <definedName name="S8data">'[58]S8 summary'!$A$3:$F$36</definedName>
    <definedName name="SCN">#REF!</definedName>
    <definedName name="Seg220ProrationBase">'[58]8.4 - YTD Adds'!$AQ$7</definedName>
    <definedName name="Seg222ProrationBase">'[58]8.4 - YTD Adds'!$AQ$9</definedName>
    <definedName name="SensBreak">'[59]Pro Forma Financials'!$H$3</definedName>
    <definedName name="SFV" localSheetId="0">#REF!</definedName>
    <definedName name="SFV">#REF!</definedName>
    <definedName name="SPATH">"S1042357:\QUSRSYS\COMPLEO"</definedName>
    <definedName name="SPDAT">"3/7/2012"</definedName>
    <definedName name="SPDAY">"07"</definedName>
    <definedName name="SPDT2">"20120307"</definedName>
    <definedName name="Split_kWh_First___Balance_040212b_Summary_Query" localSheetId="0">#REF!</definedName>
    <definedName name="Split_kWh_First___Balance_040212b_Summary_Query">#REF!</definedName>
    <definedName name="SPMON">"03"</definedName>
    <definedName name="SPNAM">"QSYSPRT"</definedName>
    <definedName name="SPNMB">"1"</definedName>
    <definedName name="SPTIM">"12:28:01"</definedName>
    <definedName name="SPTM2">"122839"</definedName>
    <definedName name="SPYEA">"2012"</definedName>
    <definedName name="ss">{"'2003 05 15'!$W$11:$AI$18","'2003 05 15'!$A$1:$V$30"}</definedName>
    <definedName name="START_YR">'[45]Input - Proj Info'!$M$27</definedName>
    <definedName name="STATE">"*READY"</definedName>
    <definedName name="Sum_Allocation_Table">'[38]Sum - Allocation (old class)'!$B$5:$Q$24</definedName>
    <definedName name="Summary" localSheetId="0">#REF!</definedName>
    <definedName name="Summary">#REF!</definedName>
    <definedName name="Tax_Class">'[46]LTD OPA Asset Balances TaxClass'!$A$1:$F$60</definedName>
    <definedName name="TaxProv1">#REF!</definedName>
    <definedName name="TaxProv2">#REF!</definedName>
    <definedName name="TaxProv3">#REF!</definedName>
    <definedName name="TaxProv5">#REF!</definedName>
    <definedName name="TB">'[52]CY TB'!$A$6:$C$2000</definedName>
    <definedName name="TBAUG">'[44]August 31 TB'!$A$2:$AD$1393</definedName>
    <definedName name="TextRefCopyRangeCount">38</definedName>
    <definedName name="thou">[47]notes!$I$1</definedName>
    <definedName name="TOTPG">"1"</definedName>
    <definedName name="TPATH">"C:\Documents and Settings\All Users\Application Data\Symtrax\Compleo Suite 4\Temp\e28ba150-e788-403e-a1b0-986113841a4f"</definedName>
    <definedName name="Trade_Month">[32]notes!$B$5</definedName>
    <definedName name="TXLDCLoad">'[41]Dx_Tariff&amp;COP'!#REF!</definedName>
    <definedName name="TXLDCRate" localSheetId="0">#REF!</definedName>
    <definedName name="TXLDCRate">#REF!</definedName>
    <definedName name="TXProrationBase">'[58]8.4 - YTD Adds'!$AQ$6</definedName>
    <definedName name="Update_Date">'[60]47. 2003 Comp&amp;Benefits Summary'!$AB$1</definedName>
    <definedName name="USDAT">"GRWO19B_1"</definedName>
    <definedName name="USNAM">"SPRESSEAUL"</definedName>
    <definedName name="usofa">'[61]usofa mapping for brampton'!$A$2:$C$1688</definedName>
    <definedName name="V_Client">[38]V_Variables!$B$4</definedName>
    <definedName name="V_FX_at_Val_Date">'[38]3C. FX'!$A$3:$B$7</definedName>
    <definedName name="V_Index_Name">[38]V_Indicies!$A$3:$XR$6</definedName>
    <definedName name="V_Index_Table">[38]V_Indicies!$A$3:$XR$155</definedName>
    <definedName name="V_Location_Factor_Table">[38]V_Variables!$A$65:$B$67</definedName>
    <definedName name="V_LOM_Table">[38]V_Variables!$A$71:$B$87</definedName>
    <definedName name="V_Val_Date">[38]V_Variables!$B$6</definedName>
    <definedName name="V_Val_Period">[38]V_Variables!$B$8</definedName>
    <definedName name="V_Val_Year">[38]V_Variables!$B$7</definedName>
    <definedName name="V_Variable_Table2">[38]V_Variables!$B$15:$AA$62</definedName>
    <definedName name="Volume" localSheetId="0">OFFSET(#REF!,1,0,COUNT(#REF!),1)</definedName>
    <definedName name="Volume">OFFSET(#REF!,1,0,COUNT(#REF!),1)</definedName>
    <definedName name="wrn.Aging._.and._.Trend._.Analysis." hidden="1">{#N/A,#N/A,FALSE,"Aging Summary";#N/A,#N/A,FALSE,"Ratio Analysis";#N/A,#N/A,FALSE,"Test 120 Day Accts";#N/A,#N/A,FALSE,"Tickmarks"}</definedName>
    <definedName name="wrn.fdb1_Imprime_Print." hidden="1">{"fdb1_Rapport_Report",#N/A,FALSE,"Report"}</definedName>
    <definedName name="wrn.fdb2_print_rpt." hidden="1">{"fdb2_print",#N/A,FALSE,"Report"}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td_620260_620264_in_BMO_tapes">#REF!</definedName>
    <definedName name="YYYY">"2012"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1" i="2" l="1"/>
  <c r="G107" i="2"/>
  <c r="F107" i="2"/>
  <c r="E107" i="2"/>
  <c r="C107" i="2"/>
  <c r="B107" i="2"/>
  <c r="E106" i="2"/>
  <c r="B106" i="2"/>
  <c r="G106" i="2"/>
  <c r="F106" i="2"/>
  <c r="C106" i="2"/>
  <c r="F105" i="2"/>
  <c r="E105" i="2"/>
  <c r="B105" i="2"/>
  <c r="G105" i="2"/>
  <c r="G104" i="2"/>
  <c r="F104" i="2"/>
  <c r="E104" i="2"/>
  <c r="B104" i="2"/>
  <c r="G103" i="2"/>
  <c r="B103" i="2"/>
  <c r="F103" i="2"/>
  <c r="E103" i="2"/>
  <c r="E102" i="2"/>
  <c r="B102" i="2"/>
  <c r="G102" i="2"/>
  <c r="F102" i="2"/>
  <c r="C102" i="2"/>
  <c r="F101" i="2"/>
  <c r="B101" i="2"/>
  <c r="G101" i="2"/>
  <c r="E101" i="2"/>
  <c r="G100" i="2"/>
  <c r="Q108" i="2"/>
  <c r="F100" i="2"/>
  <c r="E100" i="2"/>
  <c r="B100" i="2"/>
  <c r="B99" i="2"/>
  <c r="G99" i="2"/>
  <c r="F99" i="2"/>
  <c r="E99" i="2"/>
  <c r="E98" i="2"/>
  <c r="B98" i="2"/>
  <c r="G98" i="2"/>
  <c r="F98" i="2"/>
  <c r="F97" i="2"/>
  <c r="G97" i="2"/>
  <c r="E97" i="2"/>
  <c r="B97" i="2"/>
  <c r="F96" i="2"/>
  <c r="E96" i="2"/>
  <c r="G96" i="2"/>
  <c r="C96" i="2"/>
  <c r="B96" i="2"/>
  <c r="J95" i="2"/>
  <c r="E95" i="2"/>
  <c r="B95" i="2"/>
  <c r="G95" i="2"/>
  <c r="F95" i="2"/>
  <c r="C95" i="2"/>
  <c r="F94" i="2"/>
  <c r="E94" i="2"/>
  <c r="B94" i="2"/>
  <c r="G94" i="2"/>
  <c r="G93" i="2"/>
  <c r="F93" i="2"/>
  <c r="E93" i="2"/>
  <c r="B93" i="2"/>
  <c r="G92" i="2"/>
  <c r="B92" i="2"/>
  <c r="F92" i="2"/>
  <c r="E92" i="2"/>
  <c r="C92" i="2"/>
  <c r="E91" i="2"/>
  <c r="B91" i="2"/>
  <c r="G91" i="2"/>
  <c r="F91" i="2"/>
  <c r="C91" i="2"/>
  <c r="F90" i="2"/>
  <c r="B90" i="2"/>
  <c r="G90" i="2"/>
  <c r="E90" i="2"/>
  <c r="G89" i="2"/>
  <c r="F89" i="2"/>
  <c r="E89" i="2"/>
  <c r="B89" i="2"/>
  <c r="B88" i="2"/>
  <c r="G88" i="2"/>
  <c r="F88" i="2"/>
  <c r="E88" i="2"/>
  <c r="E87" i="2"/>
  <c r="B87" i="2"/>
  <c r="G87" i="2"/>
  <c r="F87" i="2"/>
  <c r="F86" i="2"/>
  <c r="G86" i="2"/>
  <c r="E86" i="2"/>
  <c r="B86" i="2"/>
  <c r="W108" i="2"/>
  <c r="V108" i="2"/>
  <c r="F85" i="2"/>
  <c r="F108" i="2" s="1"/>
  <c r="E85" i="2"/>
  <c r="B85" i="2"/>
  <c r="J74" i="2"/>
  <c r="J70" i="2"/>
  <c r="F70" i="2"/>
  <c r="H70" i="2"/>
  <c r="G70" i="2"/>
  <c r="E70" i="2"/>
  <c r="D70" i="2"/>
  <c r="J69" i="2"/>
  <c r="H69" i="2"/>
  <c r="E69" i="2"/>
  <c r="D69" i="2"/>
  <c r="K69" i="2" s="1"/>
  <c r="G69" i="2"/>
  <c r="F69" i="2"/>
  <c r="C105" i="2"/>
  <c r="D105" i="2" s="1"/>
  <c r="J68" i="2"/>
  <c r="F68" i="2"/>
  <c r="E68" i="2"/>
  <c r="D68" i="2"/>
  <c r="H68" i="2"/>
  <c r="G68" i="2"/>
  <c r="C104" i="2"/>
  <c r="G67" i="2"/>
  <c r="F67" i="2"/>
  <c r="J67" i="2"/>
  <c r="H67" i="2"/>
  <c r="E67" i="2"/>
  <c r="D67" i="2"/>
  <c r="C103" i="2"/>
  <c r="H66" i="2"/>
  <c r="G66" i="2"/>
  <c r="D66" i="2"/>
  <c r="J66" i="2"/>
  <c r="F66" i="2"/>
  <c r="E66" i="2"/>
  <c r="J65" i="2"/>
  <c r="H65" i="2"/>
  <c r="E65" i="2"/>
  <c r="D65" i="2"/>
  <c r="G65" i="2"/>
  <c r="F65" i="2"/>
  <c r="C101" i="2"/>
  <c r="D101" i="2" s="1"/>
  <c r="H101" i="2" s="1"/>
  <c r="J101" i="2" s="1"/>
  <c r="J64" i="2"/>
  <c r="F64" i="2"/>
  <c r="E64" i="2"/>
  <c r="H64" i="2"/>
  <c r="G64" i="2"/>
  <c r="D64" i="2"/>
  <c r="C100" i="2"/>
  <c r="J63" i="2"/>
  <c r="G63" i="2"/>
  <c r="F63" i="2"/>
  <c r="H63" i="2"/>
  <c r="E63" i="2"/>
  <c r="D63" i="2"/>
  <c r="C99" i="2"/>
  <c r="H62" i="2"/>
  <c r="G62" i="2"/>
  <c r="D62" i="2"/>
  <c r="J62" i="2"/>
  <c r="F62" i="2"/>
  <c r="E62" i="2"/>
  <c r="C98" i="2"/>
  <c r="D98" i="2" s="1"/>
  <c r="J61" i="2"/>
  <c r="H61" i="2"/>
  <c r="E61" i="2"/>
  <c r="D61" i="2"/>
  <c r="G61" i="2"/>
  <c r="F61" i="2"/>
  <c r="C97" i="2"/>
  <c r="D97" i="2" s="1"/>
  <c r="J60" i="2"/>
  <c r="F60" i="2"/>
  <c r="E60" i="2"/>
  <c r="D60" i="2"/>
  <c r="H60" i="2"/>
  <c r="G60" i="2"/>
  <c r="J59" i="2"/>
  <c r="H59" i="2"/>
  <c r="F59" i="2"/>
  <c r="E59" i="2"/>
  <c r="D59" i="2"/>
  <c r="K59" i="2" s="1"/>
  <c r="G59" i="2"/>
  <c r="J58" i="2"/>
  <c r="F58" i="2"/>
  <c r="E58" i="2"/>
  <c r="D58" i="2"/>
  <c r="H58" i="2"/>
  <c r="G58" i="2"/>
  <c r="C94" i="2"/>
  <c r="D94" i="2" s="1"/>
  <c r="H94" i="2" s="1"/>
  <c r="J94" i="2" s="1"/>
  <c r="G57" i="2"/>
  <c r="F57" i="2"/>
  <c r="J57" i="2"/>
  <c r="H57" i="2"/>
  <c r="E57" i="2"/>
  <c r="D57" i="2"/>
  <c r="C93" i="2"/>
  <c r="H56" i="2"/>
  <c r="G56" i="2"/>
  <c r="D56" i="2"/>
  <c r="J56" i="2"/>
  <c r="F56" i="2"/>
  <c r="E56" i="2"/>
  <c r="J55" i="2"/>
  <c r="H55" i="2"/>
  <c r="E55" i="2"/>
  <c r="D55" i="2"/>
  <c r="G55" i="2"/>
  <c r="F55" i="2"/>
  <c r="J54" i="2"/>
  <c r="F54" i="2"/>
  <c r="E54" i="2"/>
  <c r="H54" i="2"/>
  <c r="G54" i="2"/>
  <c r="D54" i="2"/>
  <c r="C90" i="2"/>
  <c r="D90" i="2" s="1"/>
  <c r="J53" i="2"/>
  <c r="G53" i="2"/>
  <c r="F53" i="2"/>
  <c r="E53" i="2"/>
  <c r="H53" i="2"/>
  <c r="D53" i="2"/>
  <c r="C89" i="2"/>
  <c r="H52" i="2"/>
  <c r="G52" i="2"/>
  <c r="D52" i="2"/>
  <c r="J52" i="2"/>
  <c r="F52" i="2"/>
  <c r="E52" i="2"/>
  <c r="C88" i="2"/>
  <c r="J51" i="2"/>
  <c r="H51" i="2"/>
  <c r="G51" i="2"/>
  <c r="E51" i="2"/>
  <c r="D51" i="2"/>
  <c r="K51" i="2" s="1"/>
  <c r="F51" i="2"/>
  <c r="C87" i="2"/>
  <c r="D87" i="2" s="1"/>
  <c r="J50" i="2"/>
  <c r="H50" i="2"/>
  <c r="F50" i="2"/>
  <c r="E50" i="2"/>
  <c r="D50" i="2"/>
  <c r="K50" i="2" s="1"/>
  <c r="G50" i="2"/>
  <c r="C86" i="2"/>
  <c r="D86" i="2" s="1"/>
  <c r="G49" i="2"/>
  <c r="F49" i="2"/>
  <c r="J49" i="2"/>
  <c r="H49" i="2"/>
  <c r="E49" i="2"/>
  <c r="D49" i="2"/>
  <c r="H48" i="2"/>
  <c r="G48" i="2"/>
  <c r="J48" i="2"/>
  <c r="F48" i="2"/>
  <c r="E48" i="2"/>
  <c r="U37" i="2"/>
  <c r="U34" i="2"/>
  <c r="T34" i="2"/>
  <c r="S34" i="2"/>
  <c r="R34" i="2"/>
  <c r="Q34" i="2"/>
  <c r="O34" i="2"/>
  <c r="P34" i="2"/>
  <c r="U33" i="2"/>
  <c r="T33" i="2"/>
  <c r="S33" i="2"/>
  <c r="Q33" i="2"/>
  <c r="O33" i="2"/>
  <c r="R33" i="2"/>
  <c r="P33" i="2"/>
  <c r="U32" i="2"/>
  <c r="T32" i="2"/>
  <c r="S32" i="2"/>
  <c r="O32" i="2"/>
  <c r="R32" i="2"/>
  <c r="Q32" i="2"/>
  <c r="P32" i="2"/>
  <c r="T31" i="2"/>
  <c r="S31" i="2"/>
  <c r="R31" i="2"/>
  <c r="O31" i="2"/>
  <c r="U31" i="2"/>
  <c r="Q31" i="2"/>
  <c r="P31" i="2"/>
  <c r="T30" i="2"/>
  <c r="S30" i="2"/>
  <c r="R30" i="2"/>
  <c r="O30" i="2"/>
  <c r="U30" i="2"/>
  <c r="Q30" i="2"/>
  <c r="P30" i="2"/>
  <c r="W30" i="2" s="1"/>
  <c r="T29" i="2"/>
  <c r="S29" i="2"/>
  <c r="O29" i="2"/>
  <c r="U29" i="2"/>
  <c r="R29" i="2"/>
  <c r="Q29" i="2"/>
  <c r="P29" i="2"/>
  <c r="T28" i="2"/>
  <c r="S28" i="2"/>
  <c r="O28" i="2"/>
  <c r="U28" i="2"/>
  <c r="R28" i="2"/>
  <c r="Q28" i="2"/>
  <c r="P28" i="2"/>
  <c r="T27" i="2"/>
  <c r="S27" i="2"/>
  <c r="R27" i="2"/>
  <c r="O27" i="2"/>
  <c r="U27" i="2"/>
  <c r="Q27" i="2"/>
  <c r="P27" i="2"/>
  <c r="T26" i="2"/>
  <c r="S26" i="2"/>
  <c r="R26" i="2"/>
  <c r="O26" i="2"/>
  <c r="U26" i="2"/>
  <c r="Q26" i="2"/>
  <c r="P26" i="2"/>
  <c r="T25" i="2"/>
  <c r="S25" i="2"/>
  <c r="O25" i="2"/>
  <c r="U25" i="2"/>
  <c r="R25" i="2"/>
  <c r="Q25" i="2"/>
  <c r="P25" i="2"/>
  <c r="T24" i="2"/>
  <c r="S24" i="2"/>
  <c r="O24" i="2"/>
  <c r="U24" i="2"/>
  <c r="R24" i="2"/>
  <c r="Q24" i="2"/>
  <c r="P24" i="2"/>
  <c r="T23" i="2"/>
  <c r="S23" i="2"/>
  <c r="R23" i="2"/>
  <c r="P23" i="2"/>
  <c r="O23" i="2"/>
  <c r="U23" i="2"/>
  <c r="Q23" i="2"/>
  <c r="T22" i="2"/>
  <c r="S22" i="2"/>
  <c r="P22" i="2"/>
  <c r="O22" i="2"/>
  <c r="U22" i="2"/>
  <c r="R22" i="2"/>
  <c r="Q22" i="2"/>
  <c r="T21" i="2"/>
  <c r="S21" i="2"/>
  <c r="R21" i="2"/>
  <c r="P21" i="2"/>
  <c r="O21" i="2"/>
  <c r="U21" i="2"/>
  <c r="W21" i="2" s="1"/>
  <c r="Q21" i="2"/>
  <c r="T20" i="2"/>
  <c r="S20" i="2"/>
  <c r="P20" i="2"/>
  <c r="O20" i="2"/>
  <c r="U20" i="2"/>
  <c r="R20" i="2"/>
  <c r="Q20" i="2"/>
  <c r="T19" i="2"/>
  <c r="S19" i="2"/>
  <c r="R19" i="2"/>
  <c r="P19" i="2"/>
  <c r="O19" i="2"/>
  <c r="U19" i="2"/>
  <c r="Q19" i="2"/>
  <c r="T18" i="2"/>
  <c r="S18" i="2"/>
  <c r="O18" i="2"/>
  <c r="U18" i="2"/>
  <c r="R18" i="2"/>
  <c r="Q18" i="2"/>
  <c r="P18" i="2"/>
  <c r="T17" i="2"/>
  <c r="S17" i="2"/>
  <c r="O17" i="2"/>
  <c r="U17" i="2"/>
  <c r="R17" i="2"/>
  <c r="Q17" i="2"/>
  <c r="P17" i="2"/>
  <c r="T16" i="2"/>
  <c r="S16" i="2"/>
  <c r="R16" i="2"/>
  <c r="O16" i="2"/>
  <c r="U16" i="2"/>
  <c r="Q16" i="2"/>
  <c r="P16" i="2"/>
  <c r="T15" i="2"/>
  <c r="S15" i="2"/>
  <c r="R15" i="2"/>
  <c r="O15" i="2"/>
  <c r="U15" i="2"/>
  <c r="Q15" i="2"/>
  <c r="P15" i="2"/>
  <c r="T14" i="2"/>
  <c r="S14" i="2"/>
  <c r="O14" i="2"/>
  <c r="U14" i="2"/>
  <c r="R14" i="2"/>
  <c r="Q14" i="2"/>
  <c r="P14" i="2"/>
  <c r="T13" i="2"/>
  <c r="S13" i="2"/>
  <c r="O13" i="2"/>
  <c r="U13" i="2"/>
  <c r="R13" i="2"/>
  <c r="Q13" i="2"/>
  <c r="P13" i="2"/>
  <c r="T12" i="2"/>
  <c r="S12" i="2"/>
  <c r="R12" i="2"/>
  <c r="O12" i="2"/>
  <c r="U12" i="2"/>
  <c r="H35" i="2"/>
  <c r="Q12" i="2"/>
  <c r="D35" i="2"/>
  <c r="H99" i="1"/>
  <c r="E96" i="1"/>
  <c r="D96" i="1"/>
  <c r="C96" i="1"/>
  <c r="B96" i="1"/>
  <c r="F96" i="1" s="1"/>
  <c r="H96" i="1" s="1"/>
  <c r="I96" i="1" s="1"/>
  <c r="E95" i="1"/>
  <c r="D95" i="1"/>
  <c r="C95" i="1"/>
  <c r="B95" i="1"/>
  <c r="D94" i="1"/>
  <c r="C94" i="1"/>
  <c r="E94" i="1"/>
  <c r="B94" i="1"/>
  <c r="C93" i="1"/>
  <c r="E93" i="1"/>
  <c r="D93" i="1"/>
  <c r="B93" i="1"/>
  <c r="E92" i="1"/>
  <c r="D92" i="1"/>
  <c r="C92" i="1"/>
  <c r="B92" i="1"/>
  <c r="E91" i="1"/>
  <c r="D91" i="1"/>
  <c r="C91" i="1"/>
  <c r="B91" i="1"/>
  <c r="D90" i="1"/>
  <c r="C90" i="1"/>
  <c r="E90" i="1"/>
  <c r="B90" i="1"/>
  <c r="C89" i="1"/>
  <c r="E89" i="1"/>
  <c r="D89" i="1"/>
  <c r="B89" i="1"/>
  <c r="F89" i="1" s="1"/>
  <c r="H89" i="1" s="1"/>
  <c r="E88" i="1"/>
  <c r="D88" i="1"/>
  <c r="C88" i="1"/>
  <c r="B88" i="1"/>
  <c r="E87" i="1"/>
  <c r="D87" i="1"/>
  <c r="C87" i="1"/>
  <c r="B87" i="1"/>
  <c r="D86" i="1"/>
  <c r="C86" i="1"/>
  <c r="E86" i="1"/>
  <c r="B86" i="1"/>
  <c r="C85" i="1"/>
  <c r="E85" i="1"/>
  <c r="D85" i="1"/>
  <c r="B85" i="1"/>
  <c r="I85" i="1" s="1"/>
  <c r="E84" i="1"/>
  <c r="H84" i="1"/>
  <c r="D84" i="1"/>
  <c r="C84" i="1"/>
  <c r="B84" i="1"/>
  <c r="D83" i="1"/>
  <c r="C83" i="1"/>
  <c r="E83" i="1"/>
  <c r="B83" i="1"/>
  <c r="C82" i="1"/>
  <c r="E82" i="1"/>
  <c r="D82" i="1"/>
  <c r="B82" i="1"/>
  <c r="F82" i="1" s="1"/>
  <c r="H82" i="1" s="1"/>
  <c r="E81" i="1"/>
  <c r="D81" i="1"/>
  <c r="C81" i="1"/>
  <c r="B81" i="1"/>
  <c r="E80" i="1"/>
  <c r="D80" i="1"/>
  <c r="C80" i="1"/>
  <c r="B80" i="1"/>
  <c r="D79" i="1"/>
  <c r="C79" i="1"/>
  <c r="E79" i="1"/>
  <c r="B79" i="1"/>
  <c r="C78" i="1"/>
  <c r="E78" i="1"/>
  <c r="D78" i="1"/>
  <c r="B78" i="1"/>
  <c r="F78" i="1" s="1"/>
  <c r="H78" i="1" s="1"/>
  <c r="E77" i="1"/>
  <c r="D77" i="1"/>
  <c r="C77" i="1"/>
  <c r="B77" i="1"/>
  <c r="E76" i="1"/>
  <c r="D76" i="1"/>
  <c r="C76" i="1"/>
  <c r="B76" i="1"/>
  <c r="F76" i="1" s="1"/>
  <c r="H76" i="1" s="1"/>
  <c r="I76" i="1" s="1"/>
  <c r="D75" i="1"/>
  <c r="E75" i="1"/>
  <c r="C75" i="1"/>
  <c r="B75" i="1"/>
  <c r="F75" i="1" s="1"/>
  <c r="H75" i="1" s="1"/>
  <c r="S97" i="1"/>
  <c r="Q97" i="1"/>
  <c r="C74" i="1"/>
  <c r="E74" i="1"/>
  <c r="E97" i="1" s="1"/>
  <c r="D74" i="1"/>
  <c r="B74" i="1"/>
  <c r="H66" i="1"/>
  <c r="H62" i="1"/>
  <c r="C62" i="1"/>
  <c r="F62" i="1"/>
  <c r="E62" i="1"/>
  <c r="D62" i="1"/>
  <c r="B62" i="1"/>
  <c r="D61" i="1"/>
  <c r="H61" i="1"/>
  <c r="F61" i="1"/>
  <c r="E61" i="1"/>
  <c r="C61" i="1"/>
  <c r="B61" i="1"/>
  <c r="E60" i="1"/>
  <c r="H60" i="1"/>
  <c r="F60" i="1"/>
  <c r="D60" i="1"/>
  <c r="C60" i="1"/>
  <c r="B60" i="1"/>
  <c r="F59" i="1"/>
  <c r="E59" i="1"/>
  <c r="B59" i="1"/>
  <c r="H59" i="1"/>
  <c r="D59" i="1"/>
  <c r="C59" i="1"/>
  <c r="H58" i="1"/>
  <c r="C58" i="1"/>
  <c r="F58" i="1"/>
  <c r="E58" i="1"/>
  <c r="D58" i="1"/>
  <c r="B58" i="1"/>
  <c r="D57" i="1"/>
  <c r="H57" i="1"/>
  <c r="F57" i="1"/>
  <c r="E57" i="1"/>
  <c r="C57" i="1"/>
  <c r="B57" i="1"/>
  <c r="E56" i="1"/>
  <c r="H56" i="1"/>
  <c r="F56" i="1"/>
  <c r="D56" i="1"/>
  <c r="C56" i="1"/>
  <c r="B56" i="1"/>
  <c r="F55" i="1"/>
  <c r="E55" i="1"/>
  <c r="B55" i="1"/>
  <c r="H55" i="1"/>
  <c r="D55" i="1"/>
  <c r="C55" i="1"/>
  <c r="H54" i="1"/>
  <c r="C54" i="1"/>
  <c r="F54" i="1"/>
  <c r="E54" i="1"/>
  <c r="D54" i="1"/>
  <c r="B54" i="1"/>
  <c r="D53" i="1"/>
  <c r="H53" i="1"/>
  <c r="F53" i="1"/>
  <c r="E53" i="1"/>
  <c r="C53" i="1"/>
  <c r="B53" i="1"/>
  <c r="E52" i="1"/>
  <c r="H52" i="1"/>
  <c r="F52" i="1"/>
  <c r="D52" i="1"/>
  <c r="C52" i="1"/>
  <c r="B52" i="1"/>
  <c r="E51" i="1"/>
  <c r="D51" i="1"/>
  <c r="H51" i="1"/>
  <c r="F51" i="1"/>
  <c r="C51" i="1"/>
  <c r="B51" i="1"/>
  <c r="E50" i="1"/>
  <c r="H50" i="1"/>
  <c r="F50" i="1"/>
  <c r="D50" i="1"/>
  <c r="C50" i="1"/>
  <c r="B50" i="1"/>
  <c r="H49" i="1"/>
  <c r="F49" i="1"/>
  <c r="C49" i="1"/>
  <c r="B49" i="1"/>
  <c r="I49" i="1" s="1"/>
  <c r="E49" i="1"/>
  <c r="D49" i="1"/>
  <c r="H48" i="1"/>
  <c r="C48" i="1"/>
  <c r="F48" i="1"/>
  <c r="E48" i="1"/>
  <c r="D48" i="1"/>
  <c r="B48" i="1"/>
  <c r="H47" i="1"/>
  <c r="D47" i="1"/>
  <c r="F47" i="1"/>
  <c r="E47" i="1"/>
  <c r="C47" i="1"/>
  <c r="B47" i="1"/>
  <c r="E46" i="1"/>
  <c r="D46" i="1"/>
  <c r="H46" i="1"/>
  <c r="F46" i="1"/>
  <c r="C46" i="1"/>
  <c r="B46" i="1"/>
  <c r="F45" i="1"/>
  <c r="B45" i="1"/>
  <c r="H45" i="1"/>
  <c r="E45" i="1"/>
  <c r="D45" i="1"/>
  <c r="C45" i="1"/>
  <c r="H44" i="1"/>
  <c r="C44" i="1"/>
  <c r="F44" i="1"/>
  <c r="E44" i="1"/>
  <c r="D44" i="1"/>
  <c r="B44" i="1"/>
  <c r="H43" i="1"/>
  <c r="D43" i="1"/>
  <c r="F43" i="1"/>
  <c r="E43" i="1"/>
  <c r="C43" i="1"/>
  <c r="B43" i="1"/>
  <c r="E42" i="1"/>
  <c r="D42" i="1"/>
  <c r="H42" i="1"/>
  <c r="F42" i="1"/>
  <c r="C42" i="1"/>
  <c r="B42" i="1"/>
  <c r="T63" i="1"/>
  <c r="F41" i="1"/>
  <c r="B41" i="1"/>
  <c r="H41" i="1"/>
  <c r="E41" i="1"/>
  <c r="D41" i="1"/>
  <c r="C41" i="1"/>
  <c r="L63" i="1"/>
  <c r="F40" i="1"/>
  <c r="E40" i="1"/>
  <c r="D40" i="1"/>
  <c r="B40" i="1"/>
  <c r="S33" i="1"/>
  <c r="Q30" i="1"/>
  <c r="M30" i="1"/>
  <c r="R30" i="1"/>
  <c r="P30" i="1"/>
  <c r="O30" i="1"/>
  <c r="N30" i="1"/>
  <c r="L30" i="1"/>
  <c r="T30" i="1" s="1"/>
  <c r="Q29" i="1"/>
  <c r="P29" i="1"/>
  <c r="M29" i="1"/>
  <c r="L29" i="1"/>
  <c r="R29" i="1"/>
  <c r="O29" i="1"/>
  <c r="N29" i="1"/>
  <c r="Q28" i="1"/>
  <c r="M28" i="1"/>
  <c r="R28" i="1"/>
  <c r="P28" i="1"/>
  <c r="O28" i="1"/>
  <c r="N28" i="1"/>
  <c r="L28" i="1"/>
  <c r="T28" i="1" s="1"/>
  <c r="Q27" i="1"/>
  <c r="P27" i="1"/>
  <c r="M27" i="1"/>
  <c r="L27" i="1"/>
  <c r="R27" i="1"/>
  <c r="O27" i="1"/>
  <c r="N27" i="1"/>
  <c r="Q26" i="1"/>
  <c r="M26" i="1"/>
  <c r="R26" i="1"/>
  <c r="P26" i="1"/>
  <c r="O26" i="1"/>
  <c r="N26" i="1"/>
  <c r="L26" i="1"/>
  <c r="T26" i="1" s="1"/>
  <c r="Q25" i="1"/>
  <c r="P25" i="1"/>
  <c r="M25" i="1"/>
  <c r="L25" i="1"/>
  <c r="R25" i="1"/>
  <c r="O25" i="1"/>
  <c r="N25" i="1"/>
  <c r="Q24" i="1"/>
  <c r="M24" i="1"/>
  <c r="R24" i="1"/>
  <c r="P24" i="1"/>
  <c r="O24" i="1"/>
  <c r="N24" i="1"/>
  <c r="L24" i="1"/>
  <c r="T24" i="1" s="1"/>
  <c r="Q23" i="1"/>
  <c r="P23" i="1"/>
  <c r="M23" i="1"/>
  <c r="L23" i="1"/>
  <c r="R23" i="1"/>
  <c r="O23" i="1"/>
  <c r="N23" i="1"/>
  <c r="Q22" i="1"/>
  <c r="M22" i="1"/>
  <c r="R22" i="1"/>
  <c r="P22" i="1"/>
  <c r="O22" i="1"/>
  <c r="N22" i="1"/>
  <c r="L22" i="1"/>
  <c r="T22" i="1" s="1"/>
  <c r="Q21" i="1"/>
  <c r="M21" i="1"/>
  <c r="R21" i="1"/>
  <c r="P21" i="1"/>
  <c r="O21" i="1"/>
  <c r="N21" i="1"/>
  <c r="L21" i="1"/>
  <c r="T21" i="1" s="1"/>
  <c r="Q20" i="1"/>
  <c r="P20" i="1"/>
  <c r="M20" i="1"/>
  <c r="L20" i="1"/>
  <c r="R20" i="1"/>
  <c r="O20" i="1"/>
  <c r="N20" i="1"/>
  <c r="Q19" i="1"/>
  <c r="M19" i="1"/>
  <c r="R19" i="1"/>
  <c r="P19" i="1"/>
  <c r="O19" i="1"/>
  <c r="N19" i="1"/>
  <c r="L19" i="1"/>
  <c r="T19" i="1" s="1"/>
  <c r="Q18" i="1"/>
  <c r="P18" i="1"/>
  <c r="M18" i="1"/>
  <c r="L18" i="1"/>
  <c r="R18" i="1"/>
  <c r="O18" i="1"/>
  <c r="N18" i="1"/>
  <c r="Q17" i="1"/>
  <c r="M17" i="1"/>
  <c r="R17" i="1"/>
  <c r="P17" i="1"/>
  <c r="O17" i="1"/>
  <c r="N17" i="1"/>
  <c r="L17" i="1"/>
  <c r="T17" i="1" s="1"/>
  <c r="Q16" i="1"/>
  <c r="P16" i="1"/>
  <c r="M16" i="1"/>
  <c r="L16" i="1"/>
  <c r="R16" i="1"/>
  <c r="O16" i="1"/>
  <c r="N16" i="1"/>
  <c r="Q15" i="1"/>
  <c r="M15" i="1"/>
  <c r="R15" i="1"/>
  <c r="P15" i="1"/>
  <c r="O15" i="1"/>
  <c r="N15" i="1"/>
  <c r="L15" i="1"/>
  <c r="T15" i="1" s="1"/>
  <c r="Q14" i="1"/>
  <c r="P14" i="1"/>
  <c r="M14" i="1"/>
  <c r="L14" i="1"/>
  <c r="R14" i="1"/>
  <c r="O14" i="1"/>
  <c r="N14" i="1"/>
  <c r="Q13" i="1"/>
  <c r="M13" i="1"/>
  <c r="R13" i="1"/>
  <c r="P13" i="1"/>
  <c r="O13" i="1"/>
  <c r="N13" i="1"/>
  <c r="L13" i="1"/>
  <c r="T13" i="1" s="1"/>
  <c r="Q12" i="1"/>
  <c r="P12" i="1"/>
  <c r="M12" i="1"/>
  <c r="L12" i="1"/>
  <c r="R12" i="1"/>
  <c r="O12" i="1"/>
  <c r="N12" i="1"/>
  <c r="S31" i="1"/>
  <c r="Q11" i="1"/>
  <c r="O11" i="1"/>
  <c r="M11" i="1"/>
  <c r="I31" i="1"/>
  <c r="F31" i="1"/>
  <c r="D31" i="1"/>
  <c r="C31" i="1"/>
  <c r="L11" i="1"/>
  <c r="M31" i="1" l="1"/>
  <c r="T12" i="1"/>
  <c r="T14" i="1"/>
  <c r="T16" i="1"/>
  <c r="T18" i="1"/>
  <c r="T20" i="1"/>
  <c r="T23" i="1"/>
  <c r="T25" i="1"/>
  <c r="T27" i="1"/>
  <c r="T29" i="1"/>
  <c r="F74" i="1"/>
  <c r="B97" i="1"/>
  <c r="F83" i="1"/>
  <c r="H83" i="1" s="1"/>
  <c r="I83" i="1" s="1"/>
  <c r="I84" i="1"/>
  <c r="F90" i="1"/>
  <c r="H90" i="1" s="1"/>
  <c r="W16" i="2"/>
  <c r="W20" i="2"/>
  <c r="W25" i="2"/>
  <c r="R35" i="2"/>
  <c r="W27" i="2"/>
  <c r="W31" i="2"/>
  <c r="W33" i="2"/>
  <c r="K56" i="2"/>
  <c r="D88" i="2"/>
  <c r="H88" i="2" s="1"/>
  <c r="J88" i="2" s="1"/>
  <c r="K61" i="2"/>
  <c r="H105" i="2"/>
  <c r="J105" i="2" s="1"/>
  <c r="I41" i="1"/>
  <c r="I42" i="1"/>
  <c r="E63" i="1"/>
  <c r="I46" i="1"/>
  <c r="I50" i="1"/>
  <c r="I52" i="1"/>
  <c r="I55" i="1"/>
  <c r="I56" i="1"/>
  <c r="I59" i="1"/>
  <c r="I60" i="1"/>
  <c r="D63" i="1"/>
  <c r="I45" i="1"/>
  <c r="F63" i="1"/>
  <c r="I51" i="1"/>
  <c r="W17" i="2"/>
  <c r="W29" i="2"/>
  <c r="W14" i="2"/>
  <c r="W22" i="2"/>
  <c r="W28" i="2"/>
  <c r="W32" i="2"/>
  <c r="K52" i="2"/>
  <c r="K54" i="2"/>
  <c r="K55" i="2"/>
  <c r="K62" i="2"/>
  <c r="K64" i="2"/>
  <c r="K66" i="2"/>
  <c r="K67" i="2"/>
  <c r="D96" i="2"/>
  <c r="Q35" i="2"/>
  <c r="W15" i="2"/>
  <c r="W24" i="2"/>
  <c r="D91" i="2"/>
  <c r="H91" i="2" s="1"/>
  <c r="J91" i="2" s="1"/>
  <c r="K91" i="2" s="1"/>
  <c r="D106" i="2"/>
  <c r="W13" i="2"/>
  <c r="W18" i="2"/>
  <c r="W19" i="2"/>
  <c r="W23" i="2"/>
  <c r="W26" i="2"/>
  <c r="K58" i="2"/>
  <c r="K60" i="2"/>
  <c r="K68" i="2"/>
  <c r="K70" i="2"/>
  <c r="D95" i="2"/>
  <c r="K95" i="2" s="1"/>
  <c r="D102" i="2"/>
  <c r="H106" i="2"/>
  <c r="J106" i="2" s="1"/>
  <c r="F79" i="1"/>
  <c r="H79" i="1" s="1"/>
  <c r="I79" i="1" s="1"/>
  <c r="F86" i="1"/>
  <c r="H86" i="1" s="1"/>
  <c r="I86" i="1" s="1"/>
  <c r="F97" i="1"/>
  <c r="H74" i="1"/>
  <c r="H97" i="1" s="1"/>
  <c r="H98" i="1" s="1"/>
  <c r="H100" i="1" s="1"/>
  <c r="H90" i="2"/>
  <c r="J90" i="2" s="1"/>
  <c r="K90" i="2" s="1"/>
  <c r="L31" i="1"/>
  <c r="H98" i="2"/>
  <c r="J98" i="2" s="1"/>
  <c r="K98" i="2" s="1"/>
  <c r="M63" i="1"/>
  <c r="C40" i="1"/>
  <c r="C63" i="1" s="1"/>
  <c r="R63" i="1"/>
  <c r="H40" i="1"/>
  <c r="H63" i="1" s="1"/>
  <c r="H65" i="1" s="1"/>
  <c r="H67" i="1" s="1"/>
  <c r="P63" i="1"/>
  <c r="C97" i="1"/>
  <c r="F81" i="1"/>
  <c r="H81" i="1" s="1"/>
  <c r="I81" i="1" s="1"/>
  <c r="F88" i="1"/>
  <c r="H88" i="1" s="1"/>
  <c r="I88" i="1" s="1"/>
  <c r="O35" i="2"/>
  <c r="H86" i="2"/>
  <c r="J86" i="2" s="1"/>
  <c r="K86" i="2" s="1"/>
  <c r="H102" i="2"/>
  <c r="J102" i="2" s="1"/>
  <c r="K102" i="2" s="1"/>
  <c r="H31" i="1"/>
  <c r="R11" i="1"/>
  <c r="R31" i="1" s="1"/>
  <c r="S32" i="1" s="1"/>
  <c r="S34" i="1" s="1"/>
  <c r="N11" i="1"/>
  <c r="N31" i="1" s="1"/>
  <c r="B31" i="1"/>
  <c r="N63" i="1"/>
  <c r="S63" i="1"/>
  <c r="I43" i="1"/>
  <c r="I47" i="1"/>
  <c r="I54" i="1"/>
  <c r="I58" i="1"/>
  <c r="I62" i="1"/>
  <c r="F77" i="1"/>
  <c r="H77" i="1" s="1"/>
  <c r="I77" i="1" s="1"/>
  <c r="I82" i="1"/>
  <c r="I89" i="1"/>
  <c r="I90" i="1"/>
  <c r="R71" i="2"/>
  <c r="E108" i="2"/>
  <c r="B108" i="2"/>
  <c r="I78" i="1"/>
  <c r="F84" i="1"/>
  <c r="F91" i="1"/>
  <c r="H91" i="1" s="1"/>
  <c r="I91" i="1" s="1"/>
  <c r="F94" i="1"/>
  <c r="H94" i="1" s="1"/>
  <c r="I94" i="1" s="1"/>
  <c r="N97" i="1"/>
  <c r="S71" i="2"/>
  <c r="D99" i="2"/>
  <c r="O31" i="1"/>
  <c r="E31" i="1"/>
  <c r="P11" i="1"/>
  <c r="P31" i="1" s="1"/>
  <c r="B63" i="1"/>
  <c r="I44" i="1"/>
  <c r="I48" i="1"/>
  <c r="I53" i="1"/>
  <c r="I57" i="1"/>
  <c r="I61" i="1"/>
  <c r="O63" i="1"/>
  <c r="L97" i="1"/>
  <c r="I75" i="1"/>
  <c r="F80" i="1"/>
  <c r="H80" i="1" s="1"/>
  <c r="I80" i="1" s="1"/>
  <c r="F87" i="1"/>
  <c r="H87" i="1" s="1"/>
  <c r="I87" i="1" s="1"/>
  <c r="F92" i="1"/>
  <c r="H92" i="1" s="1"/>
  <c r="I92" i="1" s="1"/>
  <c r="F93" i="1"/>
  <c r="H93" i="1" s="1"/>
  <c r="I93" i="1" s="1"/>
  <c r="G35" i="2"/>
  <c r="V35" i="2"/>
  <c r="W34" i="2"/>
  <c r="G71" i="2"/>
  <c r="W71" i="2"/>
  <c r="H87" i="2"/>
  <c r="J87" i="2" s="1"/>
  <c r="K87" i="2" s="1"/>
  <c r="O97" i="1"/>
  <c r="T97" i="1"/>
  <c r="S98" i="1" s="1"/>
  <c r="S100" i="1" s="1"/>
  <c r="F85" i="1"/>
  <c r="F95" i="1"/>
  <c r="H95" i="1" s="1"/>
  <c r="I95" i="1" s="1"/>
  <c r="E35" i="2"/>
  <c r="U35" i="2"/>
  <c r="S35" i="2"/>
  <c r="F35" i="2"/>
  <c r="E71" i="2"/>
  <c r="O71" i="2"/>
  <c r="H71" i="2"/>
  <c r="K49" i="2"/>
  <c r="K57" i="2"/>
  <c r="G85" i="2"/>
  <c r="G108" i="2" s="1"/>
  <c r="R108" i="2"/>
  <c r="D97" i="1"/>
  <c r="P97" i="1"/>
  <c r="U97" i="1"/>
  <c r="K35" i="2"/>
  <c r="F71" i="2"/>
  <c r="K65" i="2"/>
  <c r="P12" i="2"/>
  <c r="J35" i="2"/>
  <c r="O108" i="2"/>
  <c r="S108" i="2"/>
  <c r="D103" i="2"/>
  <c r="J71" i="2"/>
  <c r="J73" i="2" s="1"/>
  <c r="J75" i="2" s="1"/>
  <c r="Q71" i="2"/>
  <c r="V71" i="2"/>
  <c r="C85" i="2"/>
  <c r="C108" i="2" s="1"/>
  <c r="K53" i="2"/>
  <c r="K94" i="2"/>
  <c r="K63" i="2"/>
  <c r="K105" i="2"/>
  <c r="D92" i="2"/>
  <c r="H97" i="2"/>
  <c r="J97" i="2" s="1"/>
  <c r="K97" i="2" s="1"/>
  <c r="K101" i="2"/>
  <c r="K106" i="2"/>
  <c r="D107" i="2"/>
  <c r="P108" i="2"/>
  <c r="U108" i="2"/>
  <c r="U110" i="2" s="1"/>
  <c r="U112" i="2" s="1"/>
  <c r="D89" i="2"/>
  <c r="D100" i="2"/>
  <c r="D48" i="2"/>
  <c r="P71" i="2"/>
  <c r="U71" i="2"/>
  <c r="D93" i="2"/>
  <c r="D104" i="2"/>
  <c r="J38" i="2" l="1"/>
  <c r="J36" i="2"/>
  <c r="H34" i="1"/>
  <c r="H32" i="1"/>
  <c r="H95" i="2"/>
  <c r="K88" i="2"/>
  <c r="U36" i="2"/>
  <c r="U38" i="2" s="1"/>
  <c r="K96" i="2"/>
  <c r="H96" i="2"/>
  <c r="H103" i="2"/>
  <c r="J103" i="2" s="1"/>
  <c r="K103" i="2" s="1"/>
  <c r="H104" i="2"/>
  <c r="J104" i="2" s="1"/>
  <c r="K104" i="2" s="1"/>
  <c r="D71" i="2"/>
  <c r="K48" i="2"/>
  <c r="K71" i="2" s="1"/>
  <c r="H93" i="2"/>
  <c r="J93" i="2" s="1"/>
  <c r="K93" i="2" s="1"/>
  <c r="H100" i="2"/>
  <c r="J100" i="2" s="1"/>
  <c r="K100" i="2" s="1"/>
  <c r="H107" i="2"/>
  <c r="J107" i="2" s="1"/>
  <c r="K107" i="2" s="1"/>
  <c r="T11" i="1"/>
  <c r="U73" i="2"/>
  <c r="U75" i="2" s="1"/>
  <c r="H89" i="2"/>
  <c r="J89" i="2" s="1"/>
  <c r="K89" i="2" s="1"/>
  <c r="H92" i="2"/>
  <c r="J92" i="2" s="1"/>
  <c r="K92" i="2" s="1"/>
  <c r="D85" i="2"/>
  <c r="P35" i="2"/>
  <c r="W12" i="2"/>
  <c r="W35" i="2" s="1"/>
  <c r="I74" i="1"/>
  <c r="I97" i="1" s="1"/>
  <c r="I40" i="1"/>
  <c r="I63" i="1" s="1"/>
  <c r="H99" i="2"/>
  <c r="J99" i="2" s="1"/>
  <c r="K99" i="2" s="1"/>
  <c r="R65" i="1"/>
  <c r="R67" i="1" s="1"/>
  <c r="T31" i="1" l="1"/>
  <c r="D108" i="2"/>
  <c r="H85" i="2"/>
  <c r="H108" i="2" l="1"/>
  <c r="J85" i="2"/>
  <c r="J108" i="2" l="1"/>
  <c r="J110" i="2" s="1"/>
  <c r="J112" i="2" s="1"/>
  <c r="K85" i="2"/>
  <c r="K108" i="2" s="1"/>
</calcChain>
</file>

<file path=xl/sharedStrings.xml><?xml version="1.0" encoding="utf-8"?>
<sst xmlns="http://schemas.openxmlformats.org/spreadsheetml/2006/main" count="239" uniqueCount="39">
  <si>
    <t>I-01-G-Staff-308 (Attachment 2)</t>
  </si>
  <si>
    <t>Hydro One Transmission</t>
  </si>
  <si>
    <t>CCA schedules with Accelerated and Without Accelerated (from 2018 for 2019) - using actual additions</t>
  </si>
  <si>
    <t>The following contains the accelerated CCA calculations and compares it to the CCA calculations without accelerated CCA based on actual additions from the respective rate filing</t>
  </si>
  <si>
    <t>2018 TRANSMISSION</t>
  </si>
  <si>
    <t>(WITHOUT ACCELERATED CCA - FROM TAX EXHIBIT:   E-09-02-04)</t>
  </si>
  <si>
    <t>(WITH ACCELERATED CCA)</t>
  </si>
  <si>
    <t>CCA Class</t>
  </si>
  <si>
    <t xml:space="preserve"> Opening UCC </t>
  </si>
  <si>
    <t xml:space="preserve"> Net Additions </t>
  </si>
  <si>
    <t xml:space="preserve"> UCC pre-1/2 yr </t>
  </si>
  <si>
    <t xml:space="preserve"> 50% net additions </t>
  </si>
  <si>
    <t xml:space="preserve"> UCC for CCA </t>
  </si>
  <si>
    <t>CCA Rate (%)</t>
  </si>
  <si>
    <t xml:space="preserve"> CCA </t>
  </si>
  <si>
    <t xml:space="preserve"> Closing UCC </t>
  </si>
  <si>
    <t>Accel CCA</t>
  </si>
  <si>
    <t>N/A</t>
  </si>
  <si>
    <t>14.1 (ECE)**</t>
  </si>
  <si>
    <t>14.1 (Post-2017)</t>
  </si>
  <si>
    <t>Total CCA</t>
  </si>
  <si>
    <t xml:space="preserve">Total CCA  </t>
  </si>
  <si>
    <t>Less CCA not in rates</t>
  </si>
  <si>
    <t>Total CCA for RR</t>
  </si>
  <si>
    <t>2019 TRANSMISSION</t>
  </si>
  <si>
    <t>(WITHOUT ACCELERATED CCA)</t>
  </si>
  <si>
    <t>(WITH ACCELERATED CCA - FROM TAX EXHIBIT:   E-09-02-04)</t>
  </si>
  <si>
    <t>Accelerated CCA on Eligible Net Additions</t>
  </si>
  <si>
    <t>2020 TRANSMISSION</t>
  </si>
  <si>
    <t xml:space="preserve">2020 TRANSMISSION </t>
  </si>
  <si>
    <t>Revised Opening</t>
  </si>
  <si>
    <t>I-01-G-Staff-308 (Attachment 1)</t>
  </si>
  <si>
    <t>CCA schedules with Accelerated and Without Accelerated (from 2018 for 2019) - using additions embedded in rate filing</t>
  </si>
  <si>
    <t>The following contains the accelerated CCA calculations and compares it to the CCA calculations without accelerated CCA based on additions embedded in the respective rate filing</t>
  </si>
  <si>
    <t>2018 DISTRIBUTION</t>
  </si>
  <si>
    <t>2019 DISTRIBUTION</t>
  </si>
  <si>
    <t>2020 DISTRIBUTION</t>
  </si>
  <si>
    <t>Opening UCC adjustment (Accel CCA)</t>
  </si>
  <si>
    <t>Opening UCC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</si>
</sst>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_);_(@_)"/>
    <numFmt numFmtId="165" formatCode="_(* #,##0.0_);_(* \(#,##0.0\);_(* &quot;-&quot;??_);_(@_)"/>
  </numFmts>
  <fonts count="30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1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u/>
      <sz val="12"/>
      <name val="Times New Roman"/>
      <family val="1"/>
    </font>
    <font>
      <b/>
      <sz val="1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sz val="12"/>
      <color rgb="FFFF0000"/>
      <name val="Times New Roman"/>
      <family val="1"/>
    </font>
    <font>
      <sz val="6"/>
      <color rgb="FFFF0000"/>
      <name val="Arial"/>
      <family val="2"/>
    </font>
    <font>
      <b/>
      <u/>
      <sz val="12"/>
      <name val="Times New Roman"/>
      <family val="1"/>
    </font>
    <font>
      <u/>
      <sz val="12"/>
      <color rgb="FFFF0000"/>
      <name val="Times New Roman"/>
      <family val="1"/>
    </font>
    <font>
      <u/>
      <sz val="9"/>
      <name val="Times New Roman"/>
      <family val="1"/>
    </font>
    <font>
      <sz val="9"/>
      <color rgb="FFFF0000"/>
      <name val="Times New Roman"/>
      <family val="1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/>
    <xf numFmtId="43" fontId="2" fillId="0" borderId="0" xfId="1" applyFont="1"/>
    <xf numFmtId="0" fontId="3" fillId="0" borderId="0" xfId="2" applyFont="1"/>
    <xf numFmtId="43" fontId="3" fillId="0" borderId="0" xfId="1" applyFont="1"/>
    <xf numFmtId="0" fontId="4" fillId="0" borderId="0" xfId="2" applyFont="1"/>
    <xf numFmtId="0" fontId="3" fillId="0" borderId="0" xfId="0" applyFont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left"/>
    </xf>
    <xf numFmtId="9" fontId="2" fillId="0" borderId="0" xfId="0" applyNumberFormat="1" applyFont="1" applyAlignment="1">
      <alignment horizontal="center"/>
    </xf>
    <xf numFmtId="164" fontId="6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9" fontId="3" fillId="0" borderId="0" xfId="0" applyNumberFormat="1" applyFont="1" applyAlignment="1">
      <alignment horizontal="center"/>
    </xf>
    <xf numFmtId="9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/>
    <xf numFmtId="164" fontId="3" fillId="0" borderId="0" xfId="0" applyNumberFormat="1" applyFont="1" applyAlignment="1">
      <alignment horizontal="right"/>
    </xf>
    <xf numFmtId="164" fontId="3" fillId="0" borderId="2" xfId="0" applyNumberFormat="1" applyFont="1" applyBorder="1"/>
    <xf numFmtId="164" fontId="7" fillId="0" borderId="0" xfId="0" applyNumberFormat="1" applyFont="1"/>
    <xf numFmtId="164" fontId="3" fillId="0" borderId="0" xfId="3" applyNumberFormat="1" applyFont="1" applyAlignment="1">
      <alignment horizontal="right" wrapText="1"/>
    </xf>
    <xf numFmtId="164" fontId="10" fillId="0" borderId="0" xfId="0" applyNumberFormat="1" applyFont="1"/>
    <xf numFmtId="0" fontId="11" fillId="0" borderId="0" xfId="0" applyFont="1" applyAlignment="1">
      <alignment horizontal="left"/>
    </xf>
    <xf numFmtId="164" fontId="12" fillId="0" borderId="0" xfId="0" applyNumberFormat="1" applyFont="1" applyAlignment="1">
      <alignment horizontal="center" wrapText="1"/>
    </xf>
    <xf numFmtId="165" fontId="5" fillId="0" borderId="0" xfId="0" applyNumberFormat="1" applyFont="1"/>
    <xf numFmtId="164" fontId="6" fillId="0" borderId="1" xfId="0" applyNumberFormat="1" applyFont="1" applyBorder="1"/>
    <xf numFmtId="164" fontId="9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 wrapText="1"/>
    </xf>
    <xf numFmtId="164" fontId="5" fillId="0" borderId="0" xfId="0" applyNumberFormat="1" applyFont="1"/>
    <xf numFmtId="164" fontId="12" fillId="0" borderId="0" xfId="0" applyNumberFormat="1" applyFont="1" applyAlignment="1">
      <alignment horizontal="center"/>
    </xf>
    <xf numFmtId="164" fontId="9" fillId="0" borderId="0" xfId="0" applyNumberFormat="1" applyFont="1"/>
    <xf numFmtId="43" fontId="3" fillId="0" borderId="0" xfId="0" applyNumberFormat="1" applyFont="1"/>
    <xf numFmtId="37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/>
    </xf>
    <xf numFmtId="164" fontId="14" fillId="0" borderId="0" xfId="0" applyNumberFormat="1" applyFont="1"/>
    <xf numFmtId="9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 wrapText="1"/>
    </xf>
    <xf numFmtId="164" fontId="15" fillId="0" borderId="0" xfId="0" applyNumberFormat="1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165" fontId="17" fillId="0" borderId="0" xfId="0" applyNumberFormat="1" applyFont="1"/>
    <xf numFmtId="9" fontId="17" fillId="0" borderId="0" xfId="0" applyNumberFormat="1" applyFont="1" applyAlignment="1">
      <alignment horizontal="center"/>
    </xf>
    <xf numFmtId="43" fontId="18" fillId="0" borderId="0" xfId="0" applyNumberFormat="1" applyFont="1"/>
    <xf numFmtId="9" fontId="19" fillId="0" borderId="0" xfId="0" applyNumberFormat="1" applyFont="1" applyAlignment="1">
      <alignment horizontal="center"/>
    </xf>
    <xf numFmtId="0" fontId="1" fillId="0" borderId="0" xfId="0" applyFont="1"/>
    <xf numFmtId="165" fontId="17" fillId="0" borderId="2" xfId="0" applyNumberFormat="1" applyFont="1" applyBorder="1"/>
    <xf numFmtId="0" fontId="14" fillId="0" borderId="0" xfId="0" applyFont="1" applyAlignment="1">
      <alignment horizontal="center"/>
    </xf>
    <xf numFmtId="164" fontId="14" fillId="0" borderId="1" xfId="0" applyNumberFormat="1" applyFont="1" applyBorder="1"/>
    <xf numFmtId="164" fontId="11" fillId="0" borderId="0" xfId="0" applyNumberFormat="1" applyFont="1"/>
    <xf numFmtId="164" fontId="17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 wrapText="1"/>
    </xf>
    <xf numFmtId="164" fontId="17" fillId="0" borderId="2" xfId="0" applyNumberFormat="1" applyFont="1" applyBorder="1"/>
    <xf numFmtId="164" fontId="17" fillId="0" borderId="0" xfId="0" applyNumberFormat="1" applyFont="1"/>
    <xf numFmtId="164" fontId="17" fillId="0" borderId="0" xfId="3" applyNumberFormat="1" applyFont="1" applyAlignment="1">
      <alignment horizontal="right" wrapText="1"/>
    </xf>
    <xf numFmtId="0" fontId="20" fillId="0" borderId="0" xfId="0" applyFont="1"/>
    <xf numFmtId="0" fontId="21" fillId="0" borderId="0" xfId="0" applyFont="1" applyAlignment="1">
      <alignment horizontal="left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/>
    <xf numFmtId="164" fontId="15" fillId="0" borderId="0" xfId="0" applyNumberFormat="1" applyFont="1"/>
    <xf numFmtId="0" fontId="13" fillId="0" borderId="0" xfId="0" applyFont="1" applyAlignment="1">
      <alignment horizontal="left"/>
    </xf>
    <xf numFmtId="164" fontId="19" fillId="0" borderId="0" xfId="0" applyNumberFormat="1" applyFont="1"/>
    <xf numFmtId="164" fontId="24" fillId="0" borderId="0" xfId="0" applyNumberFormat="1" applyFont="1"/>
    <xf numFmtId="164" fontId="25" fillId="0" borderId="0" xfId="0" applyNumberFormat="1" applyFont="1"/>
    <xf numFmtId="9" fontId="25" fillId="0" borderId="0" xfId="0" applyNumberFormat="1" applyFont="1" applyAlignment="1">
      <alignment horizontal="center"/>
    </xf>
    <xf numFmtId="164" fontId="26" fillId="0" borderId="0" xfId="0" applyNumberFormat="1" applyFont="1"/>
    <xf numFmtId="0" fontId="13" fillId="0" borderId="0" xfId="0" applyFont="1" applyAlignment="1">
      <alignment horizontal="center"/>
    </xf>
    <xf numFmtId="164" fontId="27" fillId="0" borderId="0" xfId="0" applyNumberFormat="1" applyFont="1"/>
    <xf numFmtId="43" fontId="0" fillId="0" borderId="0" xfId="0" applyNumberFormat="1"/>
    <xf numFmtId="165" fontId="3" fillId="0" borderId="2" xfId="0" applyNumberFormat="1" applyFont="1" applyBorder="1"/>
    <xf numFmtId="164" fontId="23" fillId="0" borderId="0" xfId="0" applyNumberFormat="1" applyFont="1" applyAlignment="1">
      <alignment horizontal="center"/>
    </xf>
    <xf numFmtId="165" fontId="28" fillId="0" borderId="0" xfId="0" applyNumberFormat="1" applyFont="1"/>
    <xf numFmtId="164" fontId="27" fillId="0" borderId="1" xfId="0" applyNumberFormat="1" applyFont="1" applyBorder="1"/>
    <xf numFmtId="164" fontId="28" fillId="0" borderId="0" xfId="0" applyNumberFormat="1" applyFont="1"/>
    <xf numFmtId="164" fontId="13" fillId="0" borderId="0" xfId="0" applyNumberFormat="1" applyFont="1"/>
    <xf numFmtId="9" fontId="13" fillId="0" borderId="0" xfId="0" applyNumberFormat="1" applyFont="1" applyAlignment="1">
      <alignment horizontal="center"/>
    </xf>
    <xf numFmtId="164" fontId="29" fillId="0" borderId="0" xfId="0" applyNumberFormat="1" applyFont="1"/>
    <xf numFmtId="164" fontId="3" fillId="0" borderId="0" xfId="3" applyNumberFormat="1" applyFont="1" applyAlignment="1">
      <alignment horizontal="right" wrapText="1"/>
    </xf>
    <xf numFmtId="164" fontId="17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4" fontId="17" fillId="0" borderId="0" xfId="3" applyNumberFormat="1" applyFont="1" applyAlignment="1">
      <alignment horizontal="right" wrapText="1"/>
    </xf>
  </cellXfs>
  <cellStyles count="4">
    <cellStyle name="Comma 10 27" xfId="1" xr:uid="{00000000-0005-0000-0000-000000000000}"/>
    <cellStyle name="Normal" xfId="0" builtinId="0"/>
    <cellStyle name="Normal - Style1 11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calcChain" Target="calcChain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2003%20Dx%20Tariff%20021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Direct%20LDC%20CSS%20Actua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Direct%20LDC%20CSS%20Actua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Direct%20LDC%20CSS%20Actua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Direct%20LDC%20CSS%20Actua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Direct%20LDC%20CSS%20Actua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Direct%20LDC%20CSS%20Actua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Direct%20LDC%20CSS%20Actua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Direct%20LDC%20CSS%20Actua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Direct%20LDC%20CSS%20Actua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Retail%20and%20MEU%20Actuals%20-%20J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Old%20011022/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CSS%20Actual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Revenue%20Management/PreMarketOpen/PV%20Model%20%20March%202002%20Rat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CSS%20Actual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CSS%20Actual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F_June%202003\a)%20May-03%201506%20Calculations%20&amp;%20Form%201506%20Attachemen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G_July%202003\a)%20Jun-03%201506%20Calculations%20&amp;%20Form%201506%20Attachm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HON%20bypass%20current%20study\Backup-TRF&amp;LINE-Bypass%20dec1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ccounts\J\Clients\Just%20Energy\2013\Project%20Accolade\Model\RBC%20Model%20for%20Bidders\14-03-03%20Nobel%20-%20Forecast%20vF2%20(Revised%20RMR)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cc/fa/far/FACS%20Master%20Files/TB%20master/MASTER%20TB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Year-2013-Present/2015/Tax%20Returns/2015-12-31%20CRA%20T2's/5.%20HONI/F%20-%20S(8)%20-%20%20Fixed%20Assets/Nov%205%20-Dec31%20HONI%20Fixed%20Assets%20revised%20for%20return%20FINAL%20with%20SRED%20v%203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erridge\Documents\Personal%20-%20Not%20Backed%20Up%20-%20Aucune%20sauvegarde\Personal%20-%207-8-2011\Deloitte\Jobs\FY%202016\Hydro%20One\Admin%20&amp;%20Services%20Model%20V13_31%20OCT%202015.xlsb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2019/07%20Tax%20Returns/HOSSM/8.%20Provision%20to%20return/1.%20HOSSM%20LP/C%20-%20Working%20papers/1.0%20-13.1%202019-12-31%20HOSSM%20LP%20Tax%20wp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7463$\SynchFolder\Desktop\FACS_MASTER_TARGET_DISTRIBUTION%20OCTOBER%202015.xls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Taxation/Tax%20Planning/Brookfield%20Asset%20Management/Timber%20Funds/Island%20timberlands/financials/Yukon%20Financial%20Model%20final%20model%20to%20coinvestor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DJC%20Retail%20Revenue%20020319d%20New%20LF%20020321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07463\AppData\Local\Microsoft\Windows\Temporary%20Internet%20Files\Content.Outlook\H6C40MXX\Dec%202%20-%20%20Reconcilation%20of%20FMV%20to%20NBV%20Rate%20Regulated%20Assets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OEB%20and%20OEFC/OEB/RATE%20FILING/HONI/Tx%202017-2018/Undertakings/Draft/J11.18%20-%202015%20Cash%20Savings%20w%20IPO/2016-12-22%20J11.18%20HONI%20Fixed%20Assets%20Single%20taxation%20year%20Rev%202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Year-2013-Present/2015/Year-End%20Provision/2015-10%20TAX%20PROVISION%20(IPO)/2.%20HONI/2015-10-30%20-%20HONI%20Tax%20Provision%20-%20v9%20January%2012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H1_Fin_Models/TX%20Connection%20Model%20Development/Tx%20Connection%20Model%20%20Version%2003A%20Mar-13-03%20Test%20-%20Refined%20Versio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07463\AppData\Local\Microsoft\Windows\Temporary%20Internet%20Files\Content.Outlook\H6C40MXX\OPA%20Projects%20In-Service%20October2015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INAL%2004-01%20COP%20Variance%20Dat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RAFT#2 03-09 Data for Sep-03 Preliminary IMO Invoice Estimat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REPORTNG/Integration/2000/05-2000/SLA%20Reporting%20Inpu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arr\Documents\Hydro%20One\Phase%20II\Model\DRAFT%20-%20Hydro%20One%20ME%20Model_10%2023%2015_SB_V2.xlsb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H1_Fin_Models/TX%20Connection%20Model%20Development/Tx%20Connection%20Model%20%20Version%2003A%20Mar-13-03%20Test%20-%20Refined%20Version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s700\user\nVision\iscextss.xnv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2019/07%20Tax%20Returns/Niagara%20Reinforcement%20LP/P.%20PTR/P.1%202019-12-31%20-%20NRLP%20PTR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WINNT/Profiles/396116/Desktop/based%20pensionable%20earnings%20for%20Q4%20200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Business%20Plan%20Models/Tx/RMTx%202007%20BP061208a_070828_Existing%20Rates&amp;%20CDM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v2%20DRAFT%2004-02%20COP%20Variance%20Dat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financebusinessplanning/2009-13%20Business%20Plan%20Documents/2009-13%20BP%20Models/Trending/Journal%20Entries/Budget%20Upload%20Template%2008-%20%20%20hoi%2010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ew%20Name%20XNV's/iscextss.xnv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Year-2013-Present/2016/Tax%20Returns/HONI/C%20-%20WPs/Sch%208/8.0%20Sch%208%20FIXED%20ASSETS%20Revised%20with%20SRED%20FINAL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E\Clients\Emera\2014\07%20-%20Charlie\Models\Ability%20to%20Pay\14-08-29_Klondike_ATP_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irects%20and%20LDCs%20Actuals%20-%20Jan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HydroOne%20Benefits%20Forecast%20%20May-29-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b2\accounting\Accounting%20Files\Peoples%20Soft%20Accts\Matrix%20to%20PeopleSof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Direct%20LDC%20CSS%20Actua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Direct%20LDC%20CSS%20Actua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Direct%20LDC%20CSS%20Actu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esion"/>
      <sheetName val="97PVModel"/>
      <sheetName val="Rev2002"/>
      <sheetName val="Revenue_New_PV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</sheetNames>
    <sheetDataSet>
      <sheetData sheetId="0"/>
      <sheetData sheetId="1" refreshError="1"/>
      <sheetData sheetId="2" refreshError="1"/>
      <sheetData sheetId="3"/>
      <sheetData sheetId="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  <sheetName val="Total from CSS (Retail and MEU)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es"/>
      <sheetName val="Load-2002"/>
      <sheetName val="load12"/>
      <sheetName val="Top-loads"/>
      <sheetName val="TRF-Bypass"/>
      <sheetName val="trf-bypass-H1"/>
      <sheetName val="Line-CTSand MTS"/>
      <sheetName val="Line-Bypass-nonH1"/>
      <sheetName val="Line-Bypass-Cables"/>
      <sheetName val="Line-Bypass-H1-Supp"/>
      <sheetName val="Additional-TC&amp;LC"/>
      <sheetName val="Summary"/>
      <sheetName val="2. Index"/>
      <sheetName val="Total from CSS (Retail and MEU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perating Assumptions"/>
      <sheetName val="Consolidated - Annual"/>
      <sheetName val="Consolidated - Monthly"/>
      <sheetName val="Water Heater Portfolio"/>
      <sheetName val="Furnace Portfolio"/>
      <sheetName val="AC Portfolio"/>
      <sheetName val="Debt &amp; Interest"/>
      <sheetName val="For Reference --&gt;"/>
      <sheetName val="Cash Flow (Dec-1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pping"/>
      <sheetName val="Range Mapping"/>
      <sheetName val="T-Code"/>
      <sheetName val="CM Download"/>
      <sheetName val="CM YTD Data"/>
      <sheetName val="Prior YE TB"/>
      <sheetName val="PY-QAP"/>
      <sheetName val="PV-FIXED ASSETS ACCOUNTS"/>
      <sheetName val="FIXED ASSETS ACCOUNTS"/>
      <sheetName val="Macro Code"/>
      <sheetName val="FIXED ASSETS ACCOUNTS FORMULA"/>
      <sheetName val="Changes reco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g to Tax adds rec"/>
      <sheetName val="5- YTD Adds FA Continuity Rec"/>
      <sheetName val="5- FA050 Components"/>
      <sheetName val="HONI CCA"/>
      <sheetName val="DX NPDI TOTAL CCA"/>
      <sheetName val="TX CCA"/>
      <sheetName val="Excluded CCA by Segment"/>
      <sheetName val="BU 220 DX CCA"/>
      <sheetName val="BU 222 Norfolk CCA"/>
      <sheetName val="BU 310 Non-Reg CCA"/>
      <sheetName val="FMV by Class"/>
      <sheetName val="FMV Nov 1 2015"/>
      <sheetName val="D &amp; T Valuation 1A"/>
      <sheetName val="D &amp; T Valuation 1B"/>
      <sheetName val="4- YTD Adds"/>
      <sheetName val="1- FA 050 "/>
      <sheetName val="FA YTD - Allocated run Mar 17"/>
      <sheetName val="2- PT FA 050 Revised"/>
      <sheetName val="PV FA Load "/>
      <sheetName val="5- PT Transfers"/>
      <sheetName val="6- YTD Transfers"/>
      <sheetName val="7- DISPOSALS"/>
      <sheetName val="8- PT Disposals"/>
      <sheetName val="TX DX Cap Cont and CCRA"/>
      <sheetName val="9- YTD Disposals"/>
      <sheetName val="8"/>
      <sheetName val="13"/>
      <sheetName val="21"/>
      <sheetName val="21-1"/>
      <sheetName val="25"/>
      <sheetName val="25-1 Cap OH "/>
      <sheetName val="1-1 Sewell data"/>
      <sheetName val="26"/>
      <sheetName val="CY TB (DEC)"/>
      <sheetName val="HONI Class 13"/>
      <sheetName val="FACS Costs YTD"/>
      <sheetName val="Intangibles Costs YTD"/>
      <sheetName val="DEC FA-010 Costs"/>
      <sheetName val="DEC FA-010 Costs - Intangibles"/>
      <sheetName val="OCT FA-010 Costs"/>
      <sheetName val="OCT FA-010- Intangibles"/>
      <sheetName val="CY FA Adj"/>
      <sheetName val="Non-depreciable breakdown"/>
      <sheetName val="BUMP detail"/>
      <sheetName val="FA YTD - Non-Allocated"/>
      <sheetName val="Easements"/>
      <sheetName val="BM and Suspense 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ase Checklist"/>
      <sheetName val="Sum - DT Code"/>
      <sheetName val="Per client code"/>
      <sheetName val="Sum-DT Code &amp; Loc"/>
      <sheetName val="Sum - Client Code"/>
      <sheetName val="Sum - Allocation Reclass"/>
      <sheetName val="On site checklist"/>
      <sheetName val="FAR"/>
      <sheetName val="Questions"/>
      <sheetName val="Cleansheet"/>
      <sheetName val="V_Variables"/>
      <sheetName val="V_Indicies"/>
      <sheetName val="3D. CPI_PPI Factors"/>
      <sheetName val="3C. FX"/>
      <sheetName val="3E. Obsolescence"/>
      <sheetName val="T1 - Summary Tables"/>
      <sheetName val="T2 - Assumptions"/>
      <sheetName val="T3 - Client Copy"/>
      <sheetName val="Non Change variables"/>
      <sheetName val="NCV_Iowa Curves"/>
      <sheetName val="NCV_Rounding_RUL Table"/>
      <sheetName val="Sum - Allocation (old clas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NI seg 320 BPC JE"/>
      <sheetName val="Tax Rates"/>
      <sheetName val="A. DTA Note Disclosure"/>
      <sheetName val="B. Rate Rec"/>
      <sheetName val="JE Template"/>
      <sheetName val="1.0 Sch 1"/>
      <sheetName val="C.0 Consol DT Cont "/>
      <sheetName val="C.1 HOSSM LP DIT Cont"/>
      <sheetName val="C.2 HOSSM LP H DIT Cont"/>
      <sheetName val="C.3 HONI Seg 320 DIT Cont"/>
      <sheetName val="D. Consol DT Calculation"/>
      <sheetName val="E.0 DT Memo"/>
      <sheetName val="1.1. Prof Fees"/>
      <sheetName val="1.2 LP Def Fin"/>
      <sheetName val="8.0 NBV-UCC Temp Diff"/>
      <sheetName val="8.1 Sch 8"/>
      <sheetName val="8.2 Accting to Tax Adds"/>
      <sheetName val="8.3 Accting Disposals"/>
      <sheetName val="8.4 Depn"/>
      <sheetName val="8.5 FACS"/>
      <sheetName val="8.6 Accting Adds &amp; Xfers"/>
      <sheetName val="8.7 Cap Items"/>
      <sheetName val="8.8 Accelerated CCA"/>
      <sheetName val="13.1 Regulatory"/>
      <sheetName val="13.1 OPEB and Pension IFRS"/>
      <sheetName val="13.1 OPEB and Pension US GAAP"/>
      <sheetName val="E.1 Outside Basis"/>
      <sheetName val="VLOOKUP"/>
      <sheetName val="US GAAP to IFRS TB"/>
      <sheetName val="IFRS TB"/>
      <sheetName val="CY TB (US GAAP)"/>
      <sheetName val="PY TB"/>
      <sheetName val="OCI Re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pping"/>
      <sheetName val="Status"/>
      <sheetName val="range mapping"/>
      <sheetName val="Macro Code"/>
      <sheetName val="Data Dictionary"/>
      <sheetName val="CAPEX SUMMARY"/>
      <sheetName val="CAPEX DETAIL (TX_DX_ALL SUBS)"/>
      <sheetName val="CAPEX (alloc%_SuspDetail_MFA)"/>
      <sheetName val="Susp support(CIP_CAPEX) working"/>
      <sheetName val="CAPEX for Flash"/>
      <sheetName val="CAPEX for QAP"/>
      <sheetName val="Summary"/>
      <sheetName val="Costs"/>
      <sheetName val="Norfolk Adj 220-222"/>
      <sheetName val="Accum Deprec"/>
      <sheetName val="CIP"/>
      <sheetName val="CAPEX"/>
      <sheetName val="In Service Additions"/>
      <sheetName val="Costs - Intangibles"/>
      <sheetName val="Accum Deprec - Intangibles"/>
      <sheetName val="CIP - Intangibles"/>
      <sheetName val="CIP - Intangibles-FA-10"/>
      <sheetName val="YTD Intangible CIP by PID"/>
      <sheetName val="OPA Breakdown"/>
      <sheetName val="PP&amp;E"/>
      <sheetName val="Depn Exp  vs Change accdep"/>
      <sheetName val="ADD Diff (cip, cost, in-servic)"/>
      <sheetName val="MONTHLY UPDATES"/>
      <sheetName val="PV-FIXED ASSETS ACCOUNTS"/>
      <sheetName val="HOB Consolidated FACS"/>
      <sheetName val="NPDI FACS"/>
      <sheetName val="NEI FACS"/>
      <sheetName val="Haldimand  HYDRO Inc,"/>
      <sheetName val="Haldimand ENERGY Inc."/>
      <sheetName val="CCRefund_zrn_zro trans"/>
      <sheetName val="Budget-Hydro One"/>
      <sheetName val="Depr ALL Budget"/>
      <sheetName val="Hydro One Review"/>
      <sheetName val="Review all"/>
      <sheetName val="MoM Reconciliation"/>
      <sheetName val="QAP integration"/>
      <sheetName val="Dx ISA"/>
      <sheetName val="Tx ISA"/>
      <sheetName val="GAAP TxDx View Non-Intangibles"/>
      <sheetName val="GAAP TxDx View Intangi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SourceUse"/>
      <sheetName val="Returns Analysis"/>
      <sheetName val="Summary Financials"/>
      <sheetName val="Income"/>
      <sheetName val="StepUpIncome"/>
      <sheetName val="BS_CashFlow"/>
      <sheetName val="Assumptions"/>
      <sheetName val="Debt Sheet"/>
      <sheetName val="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ciliation "/>
      <sheetName val="Reconciliation"/>
      <sheetName val="Template Fixed Assets"/>
      <sheetName val="P2 Sum - Allocation Reclass"/>
      <sheetName val="Dx"/>
      <sheetName val="T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ctive Accounts"/>
      <sheetName val="Budget to Actual"/>
      <sheetName val="6"/>
      <sheetName val="41"/>
      <sheetName val="44-Support"/>
      <sheetName val="Management Fees-T2 Schedule 14"/>
      <sheetName val="Pension Contributions-T2 Sch 15"/>
      <sheetName val="Rate Rec Reg Impact"/>
      <sheetName val="Actual vs Proj"/>
      <sheetName val="Actual vs Proj (Detail)"/>
      <sheetName val="Sheet1"/>
      <sheetName val="1500 SAP JE"/>
      <sheetName val="Macro Code"/>
      <sheetName val="Fixed Asset - Instructions"/>
      <sheetName val="Mapping (2)"/>
      <sheetName val="J11.18"/>
      <sheetName val="Narrative support"/>
      <sheetName val="Reasonability"/>
      <sheetName val="HONI CCA CALC Jan - Dec 2015"/>
      <sheetName val="HONI CCA Jan - Dec 2015"/>
      <sheetName val="Tx CCA Jan - Dec 2015"/>
      <sheetName val="BU 220 DX CCA Jan-Dec 2015"/>
      <sheetName val="Seg 222 CCA Jan-Dec 2015"/>
      <sheetName val="NonReg CCA Jan-Dec 2015 wo bump"/>
      <sheetName val="HONI CCA Nov 5 -Dec 31 2015"/>
      <sheetName val="HONI CCA Oct 2015"/>
      <sheetName val="Tx CCA Oct 2015"/>
      <sheetName val="BU 220 DX CCA Oct 2015"/>
      <sheetName val="BU 222 Norfolk CCA Oct 2015"/>
      <sheetName val="BU 310 Non-Reg CCA Oct 2015"/>
      <sheetName val="BU 222 CCA Nov 5 Dec 31 2015"/>
      <sheetName val="BU 220 DX CCA Nov 5 Dec 31 2015"/>
      <sheetName val="Non-Reg CCA Nov 5 -Dec 31 2015"/>
      <sheetName val="TX CCA Nov 5 -Dec 31 2015"/>
      <sheetName val="DX NPDI CCA Nov 5-Dec 31 2015"/>
      <sheetName val="2013 DX TX Cap Contribution"/>
      <sheetName val="Seg 300 Allocate"/>
      <sheetName val="Segments"/>
      <sheetName val="Trans Types"/>
      <sheetName val="Tax Class vs Asset Class"/>
      <sheetName val="CCA Classes"/>
      <sheetName val="Mapping (3)"/>
      <sheetName val="CY TB"/>
      <sheetName val="PY TB"/>
      <sheetName val="vlookup"/>
      <sheetName val="FIT CY TB"/>
      <sheetName val="August 31 TB"/>
      <sheetName val="S8 Taxprep Oct 2015"/>
      <sheetName val="S8 Taxprep Nov 4 2015"/>
      <sheetName val="S8 Taxprep Dec 2015"/>
      <sheetName val="S200 Taxprep Oct 2015"/>
      <sheetName val="S200 Taxprep Nov 4 2015"/>
      <sheetName val="S200 Taxprep Dec 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ctive Accounts"/>
      <sheetName val="FOLLOW UP"/>
      <sheetName val="FTA_FTLs Note Disclosure"/>
      <sheetName val="Gross UP Allocated to FTA_FTL"/>
      <sheetName val="HONI FIT Continuity"/>
      <sheetName val="TX FIT Continuity"/>
      <sheetName val="8"/>
      <sheetName val="Total DX FIT Continuity"/>
      <sheetName val="Seg 220 FIT Continuity"/>
      <sheetName val="NPDI FIT Continuity"/>
      <sheetName val="Non-Reg FIT Continuity"/>
      <sheetName val="TX FIT Calculation"/>
      <sheetName val="HONI FIT Calculation"/>
      <sheetName val="DX FIT Calculation"/>
      <sheetName val="Non-Reg FIT Calculation"/>
      <sheetName val="NPDI FIT Calculation"/>
      <sheetName val="Budget to Actual"/>
      <sheetName val="Sch 1"/>
      <sheetName val="1"/>
      <sheetName val="1-1 Sewell data"/>
      <sheetName val="2"/>
      <sheetName val="3"/>
      <sheetName val="4"/>
      <sheetName val="4.1 Rec"/>
      <sheetName val="5"/>
      <sheetName val="Reg Interest"/>
      <sheetName val="7"/>
      <sheetName val="6"/>
      <sheetName val="CY FA Adj"/>
      <sheetName val="9"/>
      <sheetName val="10"/>
      <sheetName val="11"/>
      <sheetName val="11 JAN - OCT M&amp;E"/>
      <sheetName val="Goodwill"/>
      <sheetName val="13"/>
      <sheetName val="14"/>
      <sheetName val="14-1"/>
      <sheetName val="14-2"/>
      <sheetName val="15"/>
      <sheetName val="16"/>
      <sheetName val="16-1"/>
      <sheetName val="16-2"/>
      <sheetName val="17"/>
      <sheetName val="18"/>
      <sheetName val="19"/>
      <sheetName val="20"/>
      <sheetName val="20-1"/>
      <sheetName val="21"/>
      <sheetName val="21-1"/>
      <sheetName val="23"/>
      <sheetName val="23-1"/>
      <sheetName val="24"/>
      <sheetName val="24-1"/>
      <sheetName val="24-2"/>
      <sheetName val="25"/>
      <sheetName val="25-1 Cap OH "/>
      <sheetName val="25-2 Cap OH support "/>
      <sheetName val="26"/>
      <sheetName val="27"/>
      <sheetName val="27-1"/>
      <sheetName val="28"/>
      <sheetName val="28-1"/>
      <sheetName val="29"/>
      <sheetName val="29-1"/>
      <sheetName val="36"/>
      <sheetName val="37"/>
      <sheetName val="41"/>
      <sheetName val="42"/>
      <sheetName val="43"/>
      <sheetName val="44"/>
      <sheetName val="44-Support"/>
      <sheetName val="Management Fees-T2 Schedule 14"/>
      <sheetName val="Pension Contributions-T2 Sch 15"/>
      <sheetName val="Rate Rec Reg Impact"/>
      <sheetName val="Actual vs Proj"/>
      <sheetName val="Actual vs Proj (Detail)"/>
      <sheetName val="Sheet1"/>
      <sheetName val="1500 SAP JE"/>
      <sheetName val="Macro Code"/>
      <sheetName val="Fixed Asset - Instructions"/>
      <sheetName val="Mapping (2)"/>
      <sheetName val="NBV-UCC Temp Diff"/>
      <sheetName val="NBV"/>
      <sheetName val="NBV Roll"/>
      <sheetName val="FACS Costs YTD"/>
      <sheetName val="FACS Acc Dep YTD"/>
      <sheetName val="Intangibles Costs YTD"/>
      <sheetName val="FACS AccDep Intangibles YTD"/>
      <sheetName val="1- FA 050 "/>
      <sheetName val="2- PT FA 050 Revised"/>
      <sheetName val="5- FA050 Components"/>
      <sheetName val="5- YTD Adds FA Continuity Rec"/>
      <sheetName val="5- PT Transfers"/>
      <sheetName val="7- DISPOSALS"/>
      <sheetName val="8- PT Disposals"/>
      <sheetName val="9- YTD Disposals"/>
      <sheetName val="6- YTD Transfers"/>
      <sheetName val="PV FA Load "/>
      <sheetName val="4- YTD Adds"/>
      <sheetName val="HONI CCA"/>
      <sheetName val="Tx CCA"/>
      <sheetName val="BU 210 TX CCA"/>
      <sheetName val="BU 215 FN CCA"/>
      <sheetName val="DX NPDI TOTAL CCA"/>
      <sheetName val="BU 220 DX CCA"/>
      <sheetName val="BU 222 Norfolk CCA"/>
      <sheetName val="BU 310 Non-Reg CCA"/>
      <sheetName val="2013 DX TX Cap Contribution"/>
      <sheetName val="OPA Directed Cost"/>
      <sheetName val="MOF Adj"/>
      <sheetName val="TX DX Cap Cont"/>
      <sheetName val="OPA Directed Cost - Detail"/>
      <sheetName val="HONI Class 13"/>
      <sheetName val="Seg 300 Allocate"/>
      <sheetName val="Segments"/>
      <sheetName val="Trans Types"/>
      <sheetName val="Tax Class vs Asset Class"/>
      <sheetName val="CCA Classes"/>
      <sheetName val="Mapping (3)"/>
      <sheetName val="Easements"/>
      <sheetName val="ETR Proof"/>
      <sheetName val="JE Template"/>
      <sheetName val="1200 SAP JE"/>
      <sheetName val="1200 SAP JE Late $1.3M MOF adj"/>
      <sheetName val="CY TB"/>
      <sheetName val="PY TB"/>
      <sheetName val="vlookup"/>
      <sheetName val="Input Sheet"/>
      <sheetName val="FIT CY TB"/>
      <sheetName val="August 31 TB"/>
      <sheetName val="TB Accounts Compare 1"/>
      <sheetName val="TB Accounts Compare"/>
      <sheetName val="Mapping"/>
      <sheetName val="Shee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/>
      <sheetData sheetId="40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/>
      <sheetData sheetId="59"/>
      <sheetData sheetId="60" refreshError="1"/>
      <sheetData sheetId="61"/>
      <sheetData sheetId="62" refreshError="1"/>
      <sheetData sheetId="63"/>
      <sheetData sheetId="64" refreshError="1"/>
      <sheetData sheetId="65"/>
      <sheetData sheetId="66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 refreshError="1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avigation"/>
      <sheetName val="T-Codes"/>
      <sheetName val="Journal Entry"/>
      <sheetName val="Summary"/>
      <sheetName val="LTD OPA Asset Balances"/>
      <sheetName val="PM-LTD OPA Asset Balances"/>
      <sheetName val="OPA CM CapEx"/>
      <sheetName val="OPA CM Cancellations"/>
      <sheetName val="YTD Cancellation Costs"/>
      <sheetName val="LTD AUC "/>
      <sheetName val="LTD OPA Asset Balances TaxClass"/>
      <sheetName val="WBS In Scope"/>
      <sheetName val="Macro Code"/>
      <sheetName val="PT"/>
      <sheetName val="IS_CIP_2012"/>
      <sheetName val="Kingsville stranded bal Aug 15"/>
      <sheetName val="Sheet1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notes"/>
      <sheetName val="actual%"/>
      <sheetName val="budget-04"/>
      <sheetName val="actual-03&amp;04"/>
      <sheetName val="GWh-03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mmodity"/>
      <sheetName val="Other COP &amp; Revenue"/>
      <sheetName val="Bill 210 &amp; MPMA"/>
      <sheetName val="COP Accrual"/>
      <sheetName val="Invoice Estimate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MEMO"/>
      <sheetName val="Notes"/>
      <sheetName val="Standards-Blank"/>
      <sheetName val="Standards-Sample"/>
      <sheetName val="1A Client Asset Code Summary"/>
      <sheetName val="Final Summary"/>
      <sheetName val="UCC Class Code Summary"/>
      <sheetName val="1E FA Record Summary"/>
      <sheetName val="1F Summary by Approach"/>
      <sheetName val="1H Source Data Exhibit"/>
      <sheetName val="1I Obsolescence Exhibit"/>
      <sheetName val="2A General Info"/>
      <sheetName val="Location UCC Class Code Summry "/>
      <sheetName val="3A FA Record"/>
      <sheetName val="RCN Model"/>
      <sheetName val="4A Asset Code"/>
      <sheetName val="4B Lease Table"/>
      <sheetName val="6A Trend Table"/>
      <sheetName val="7A Iowa Depreciation (2)"/>
      <sheetName val="6B PPPI Table"/>
      <sheetName val="7B Market-Based Depreciation"/>
      <sheetName val="8A Currency Conversion"/>
      <sheetName val="9A Rounding"/>
      <sheetName val="9B RUL Range"/>
      <sheetName val="Not Used --&gt;"/>
      <sheetName val="1G Reconciliation"/>
      <sheetName val="1B Loc &amp; Client AC Summary"/>
      <sheetName val="1C DTBA AC Summary"/>
      <sheetName val="1D Loc &amp; DTBA AC Summary"/>
      <sheetName val="4C Obsolescence"/>
      <sheetName val="5A RCN &amp; Market Summary"/>
      <sheetName val="7A Iowa Deprec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ates"/>
      <sheetName val="Notes"/>
      <sheetName val="JE - HOIP GP Inc Seg 811"/>
      <sheetName val="JE - HONI HLPs Seg 320"/>
      <sheetName val="1-2"/>
      <sheetName val="JE Template"/>
      <sheetName val="A. DTA_DTLs Note Disclosure"/>
      <sheetName val="B. ETR Proof"/>
      <sheetName val="C.0 NRLP DIT Continuity"/>
      <sheetName val="C.1 NRLP BS DIT"/>
      <sheetName val="D. GP Inc. DIT Continuity"/>
      <sheetName val=" D.1 GP Inc. BS DIT"/>
      <sheetName val="E. LP Inc. DIT Continuity "/>
      <sheetName val=" E.1 LP Inc. BS DIT"/>
      <sheetName val="B.1 Rate Rec"/>
      <sheetName val="1.0 Sch 1"/>
      <sheetName val="1.1 Regulatory"/>
      <sheetName val="1.1.1  Cap Interest"/>
      <sheetName val="1.2 Consultant Costs"/>
      <sheetName val="1.3 Non-deductible costs"/>
      <sheetName val="1.3.1"/>
      <sheetName val="1.3.2"/>
      <sheetName val="1.3.3"/>
      <sheetName val="1.5 Losses"/>
      <sheetName val="1.6 Discrete"/>
      <sheetName val="8.0 FA Roll"/>
      <sheetName val="8.1 Sch 8"/>
      <sheetName val="8.2 Depn"/>
      <sheetName val="8.3 Acctg Adds &amp; Xfers"/>
      <sheetName val="8.4 Susp adds"/>
      <sheetName val="2. Partner Income Allocation"/>
      <sheetName val="2.1"/>
      <sheetName val="2.2 Final Rate Order"/>
      <sheetName val="2.3 "/>
      <sheetName val="7 CG on LP"/>
      <sheetName val="10 Departure Tax"/>
      <sheetName val="3.1 HOIP GP ACB"/>
      <sheetName val="3.2 HONI HLP ACB"/>
      <sheetName val="4.0 DTL on NRLP"/>
      <sheetName val="5.0 Distribution Schedule"/>
      <sheetName val="6.0 Shareholder Accting Equity"/>
      <sheetName val="7.0 At Risk Calc"/>
      <sheetName val="Balance Sheet"/>
      <sheetName val="CY TB"/>
      <sheetName val="PY TB"/>
      <sheetName val="14 Tax Ba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Mstr_Cntrl"/>
      <sheetName val="Tx_Meters_2006"/>
      <sheetName val="LF without DSM &amp; Reconnections"/>
      <sheetName val="LF_Impact of DSM"/>
      <sheetName val="LF_Impact of Reconnection Risk"/>
      <sheetName val="LF_Impact of Embedded Generatio"/>
      <sheetName val="LF with DSM &amp; Reconnections"/>
      <sheetName val="RDDA"/>
      <sheetName val="Fcst"/>
      <sheetName val="Fcst_Chg"/>
      <sheetName val="Fcst_Prev"/>
      <sheetName val="Out_Tx_Tariff_Chg"/>
      <sheetName val="Tx_Out_Fcst"/>
      <sheetName val="Tx_Out_Fcst_Chg"/>
      <sheetName val="Tx_Out_Fcst_Prev"/>
      <sheetName val="Tx_Out_Budget_061208a"/>
      <sheetName val="F_Scaling"/>
      <sheetName val="In_F_Tx_Rates"/>
      <sheetName val="In_F_Hist_kWs"/>
      <sheetName val="Ld_Fcst_Apr04"/>
      <sheetName val="Ld_Fcst_Jul04"/>
      <sheetName val="Ld_Fcst_Apr05"/>
      <sheetName val="Ld_Fcst_Apr06"/>
      <sheetName val="Ld_Fcst_C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%-04"/>
      <sheetName val="GWh-03"/>
      <sheetName val="budget-04"/>
      <sheetName val="LT"/>
      <sheetName val="actual-03&amp;04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LINES"/>
      <sheetName val="Sheet1"/>
      <sheetName val="JOURNAL"/>
      <sheetName val="valid valu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</sheetNames>
    <sheetDataSet>
      <sheetData sheetId="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 NBV Roll &amp; Rec's"/>
      <sheetName val="8.1 Depn CCA"/>
      <sheetName val="8.2 HONI CCA"/>
      <sheetName val="8.2A LDC Windup"/>
      <sheetName val="8.3 Excluded CCA TX DX Non-Reg"/>
      <sheetName val="8.4 - YTD Adds"/>
      <sheetName val="8.4A- YTD Adds FA Cont Rec"/>
      <sheetName val="8.4B- FA 050 "/>
      <sheetName val="8.4C FACS Costs YTD"/>
      <sheetName val="8.4D FACS Acc Dep YTD"/>
      <sheetName val="8.4E Intangibles Costs YTD"/>
      <sheetName val="8.4F FACS AccDep Intang YTD"/>
      <sheetName val="8.4G Cap con elim BPC"/>
      <sheetName val="8.5 - Suspense additions"/>
      <sheetName val="8.6 CY UCC Adj"/>
      <sheetName val="8.7- YTD Transfers"/>
      <sheetName val="8.8- YTD Disposals"/>
      <sheetName val="8.8A- DISPOSALS"/>
      <sheetName val="8.9 Removal costs"/>
      <sheetName val="8.9A Removal Cost Note"/>
      <sheetName val="8.10 Cap cont &amp; CCRA"/>
      <sheetName val="8.10A Cap Cont Summary"/>
      <sheetName val="8.10B Horizon- Winona TS"/>
      <sheetName val="8.10C Toronto Hydro Cecil TS"/>
      <sheetName val="8.10D Niagara Penin-Murray TS"/>
      <sheetName val="8.10E Hydro Ottawa Hawthrn-Cryv"/>
      <sheetName val="8.10I SAP CCRA true ups"/>
      <sheetName val="8.10J Orleans cap cont adj"/>
      <sheetName val="8.13 HONI Class 13"/>
      <sheetName val="8.14 Fixed Asset Rec"/>
      <sheetName val="H.8 - PT FA 050 Adds"/>
      <sheetName val="H.10 - PT FA 050 Transfers"/>
      <sheetName val="H.11 - PT Disposals"/>
      <sheetName val="TB 2016"/>
      <sheetName val="FA050 Components"/>
      <sheetName val="For PTR purposes&gt;&gt;&gt; "/>
      <sheetName val="TX CCA "/>
      <sheetName val="DX Seg 220 + LDC TOTAL CCA"/>
      <sheetName val="222 LDC UCC"/>
      <sheetName val="220 DX CCA"/>
      <sheetName val="BU 310 Non-Reg CCA"/>
      <sheetName val="13 Transfers IncExc"/>
      <sheetName val="8.16 Tax class reclass"/>
      <sheetName val="S(8) upload instructions"/>
      <sheetName val="S8 summary"/>
      <sheetName val="Upload TaxPr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cquiror, Target Info and FX"/>
      <sheetName val="_CIQHiddenCacheSheet"/>
      <sheetName val="Pro Forma Financials"/>
      <sheetName val="RBC - Outputs"/>
      <sheetName val="BBerg"/>
      <sheetName val="FF"/>
      <sheetName val="ATP_FF"/>
      <sheetName val="Contribution"/>
      <sheetName val="Dividend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nl 3 summarized"/>
      <sheetName val="Sheet1"/>
      <sheetName val="jnl 3"/>
      <sheetName val="usofa mapping for brampton"/>
      <sheetName val="jnl amt"/>
      <sheetName val="TB  with ps"/>
      <sheetName val="jnl 2"/>
      <sheetName val="TB"/>
      <sheetName val="Brampton Fin Statemnt"/>
      <sheetName val="Fin Statemnt"/>
      <sheetName val="jnl_3_summarized"/>
      <sheetName val="jnl_3"/>
      <sheetName val="usofa_mapping_for_brampton"/>
      <sheetName val="jnl_amt"/>
      <sheetName val="TB__with_ps"/>
      <sheetName val="jnl_2"/>
      <sheetName val="Brampton_Fin_Statemnt"/>
      <sheetName val="Fin_Statemnt"/>
      <sheetName val="Total_Directs_and_LDCs"/>
      <sheetName val="Total_from_CSS_(Retail_and_MEU)"/>
      <sheetName val="Input_-_Proj_Info"/>
      <sheetName val="Month_Identifier"/>
      <sheetName val="q1_2002"/>
      <sheetName val="valid_values"/>
      <sheetName val="OPEB"/>
      <sheetName val="47__2003_Comp&amp;Benefits_Summary"/>
      <sheetName val="USoA Map fBrmptn Eff Jan20,09"/>
      <sheetName val="47. 2003 Comp&amp;Benefits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26"/>
  <sheetViews>
    <sheetView view="pageBreakPreview" zoomScale="60" zoomScaleNormal="70" workbookViewId="0">
      <selection activeCell="F1" sqref="F1"/>
    </sheetView>
  </sheetViews>
  <sheetFormatPr defaultColWidth="8.5703125" defaultRowHeight="14.1"/>
  <cols>
    <col min="1" max="20" width="12.5703125" style="5" customWidth="1"/>
    <col min="21" max="21" width="12.42578125" style="5" customWidth="1"/>
    <col min="22" max="22" width="14.42578125" style="5" customWidth="1"/>
    <col min="23" max="16384" width="8.5703125" style="5"/>
  </cols>
  <sheetData>
    <row r="1" spans="1:22" s="2" customFormat="1">
      <c r="A1" s="1" t="s">
        <v>0</v>
      </c>
      <c r="H1" s="3"/>
    </row>
    <row r="2" spans="1:22" s="2" customFormat="1">
      <c r="A2" s="1" t="s">
        <v>1</v>
      </c>
      <c r="H2" s="3"/>
    </row>
    <row r="3" spans="1:22" s="2" customFormat="1" ht="12.6" customHeight="1">
      <c r="A3" s="1" t="s">
        <v>2</v>
      </c>
      <c r="H3" s="3"/>
    </row>
    <row r="4" spans="1:22" s="2" customFormat="1" ht="12.6" customHeight="1">
      <c r="H4" s="3"/>
    </row>
    <row r="5" spans="1:22" s="2" customFormat="1">
      <c r="A5" s="4"/>
      <c r="H5" s="3"/>
    </row>
    <row r="6" spans="1:22" s="2" customFormat="1">
      <c r="A6" s="3" t="s">
        <v>3</v>
      </c>
      <c r="H6" s="3"/>
    </row>
    <row r="7" spans="1:22">
      <c r="K7" s="6"/>
      <c r="L7" s="7"/>
      <c r="M7" s="7"/>
      <c r="N7" s="7"/>
      <c r="O7" s="7"/>
      <c r="P7" s="8"/>
      <c r="U7" s="9"/>
      <c r="V7" s="9"/>
    </row>
    <row r="8" spans="1:22">
      <c r="A8" s="10" t="s">
        <v>4</v>
      </c>
      <c r="B8" s="7"/>
      <c r="C8" s="7"/>
      <c r="D8" s="7"/>
      <c r="E8" s="7"/>
      <c r="F8" s="7"/>
      <c r="G8" s="11"/>
      <c r="H8" s="7"/>
      <c r="I8" s="7"/>
      <c r="K8" s="10" t="s">
        <v>4</v>
      </c>
      <c r="L8" s="7"/>
      <c r="M8" s="7"/>
      <c r="N8" s="7"/>
      <c r="O8" s="7"/>
      <c r="P8" s="7"/>
      <c r="Q8" s="7"/>
      <c r="R8" s="11"/>
      <c r="S8" s="7"/>
      <c r="T8" s="7"/>
      <c r="U8" s="12"/>
      <c r="V8" s="12"/>
    </row>
    <row r="9" spans="1:22" ht="15" customHeight="1">
      <c r="A9" s="13" t="s">
        <v>5</v>
      </c>
      <c r="B9" s="7"/>
      <c r="C9" s="7"/>
      <c r="D9" s="7"/>
      <c r="E9" s="7"/>
      <c r="F9" s="7"/>
      <c r="G9" s="11"/>
      <c r="H9" s="7"/>
      <c r="I9" s="7"/>
      <c r="K9" s="13" t="s">
        <v>6</v>
      </c>
      <c r="L9" s="7"/>
      <c r="M9" s="7"/>
      <c r="N9" s="7"/>
      <c r="O9" s="7"/>
      <c r="P9" s="7"/>
      <c r="Q9" s="7"/>
      <c r="R9" s="11"/>
      <c r="S9" s="7"/>
      <c r="T9" s="7"/>
      <c r="U9" s="12"/>
      <c r="V9" s="12"/>
    </row>
    <row r="10" spans="1:22" s="6" customFormat="1" ht="27.95">
      <c r="A10" s="14" t="s">
        <v>7</v>
      </c>
      <c r="B10" s="15" t="s">
        <v>8</v>
      </c>
      <c r="C10" s="15" t="s">
        <v>9</v>
      </c>
      <c r="D10" s="15" t="s">
        <v>10</v>
      </c>
      <c r="E10" s="15" t="s">
        <v>11</v>
      </c>
      <c r="F10" s="15" t="s">
        <v>12</v>
      </c>
      <c r="G10" s="16" t="s">
        <v>13</v>
      </c>
      <c r="H10" s="16" t="s">
        <v>14</v>
      </c>
      <c r="I10" s="16" t="s">
        <v>15</v>
      </c>
      <c r="K10" s="14" t="s">
        <v>7</v>
      </c>
      <c r="L10" s="15" t="s">
        <v>8</v>
      </c>
      <c r="M10" s="15" t="s">
        <v>9</v>
      </c>
      <c r="N10" s="15" t="s">
        <v>10</v>
      </c>
      <c r="O10" s="15" t="s">
        <v>11</v>
      </c>
      <c r="P10" s="15" t="s">
        <v>12</v>
      </c>
      <c r="Q10" s="16" t="s">
        <v>13</v>
      </c>
      <c r="R10" s="16" t="s">
        <v>14</v>
      </c>
      <c r="S10" s="16" t="s">
        <v>16</v>
      </c>
      <c r="T10" s="16" t="s">
        <v>15</v>
      </c>
    </row>
    <row r="11" spans="1:22">
      <c r="A11" s="17">
        <v>1</v>
      </c>
      <c r="B11" s="18">
        <v>1925.182227998597</v>
      </c>
      <c r="C11" s="18">
        <v>58.985948318549589</v>
      </c>
      <c r="D11" s="18">
        <v>1984.1681763171466</v>
      </c>
      <c r="E11" s="18">
        <v>29.5</v>
      </c>
      <c r="F11" s="18">
        <v>1954.6681763171466</v>
      </c>
      <c r="G11" s="19">
        <v>0.04</v>
      </c>
      <c r="H11" s="18">
        <v>78.187008086314876</v>
      </c>
      <c r="I11" s="18">
        <v>1905.9811682308316</v>
      </c>
      <c r="K11" s="17">
        <v>1</v>
      </c>
      <c r="L11" s="18">
        <f t="shared" ref="L11:R30" si="0">+B11</f>
        <v>1925.182227998597</v>
      </c>
      <c r="M11" s="18">
        <f t="shared" si="0"/>
        <v>58.985948318549589</v>
      </c>
      <c r="N11" s="18">
        <f t="shared" si="0"/>
        <v>1984.1681763171466</v>
      </c>
      <c r="O11" s="18">
        <f t="shared" si="0"/>
        <v>29.5</v>
      </c>
      <c r="P11" s="18">
        <f t="shared" si="0"/>
        <v>1954.6681763171466</v>
      </c>
      <c r="Q11" s="19">
        <f t="shared" si="0"/>
        <v>0.04</v>
      </c>
      <c r="R11" s="18">
        <f t="shared" si="0"/>
        <v>78.187008086314876</v>
      </c>
      <c r="S11" s="18">
        <v>1.179718966370992E-2</v>
      </c>
      <c r="T11" s="18">
        <f t="shared" ref="T11:T30" si="1">+L11+M11-S11-R11</f>
        <v>1905.9693710411682</v>
      </c>
    </row>
    <row r="12" spans="1:22">
      <c r="A12" s="17">
        <v>2</v>
      </c>
      <c r="B12" s="18">
        <v>473.3197093956</v>
      </c>
      <c r="C12" s="18">
        <v>0</v>
      </c>
      <c r="D12" s="18">
        <v>473.3197093956</v>
      </c>
      <c r="E12" s="18">
        <v>0</v>
      </c>
      <c r="F12" s="18">
        <v>473.3197093956</v>
      </c>
      <c r="G12" s="19">
        <v>0.06</v>
      </c>
      <c r="H12" s="18">
        <v>28.399182563735998</v>
      </c>
      <c r="I12" s="18">
        <v>444.92052683186398</v>
      </c>
      <c r="K12" s="17">
        <v>2</v>
      </c>
      <c r="L12" s="18">
        <f t="shared" si="0"/>
        <v>473.3197093956</v>
      </c>
      <c r="M12" s="18">
        <f t="shared" si="0"/>
        <v>0</v>
      </c>
      <c r="N12" s="18">
        <f t="shared" si="0"/>
        <v>473.3197093956</v>
      </c>
      <c r="O12" s="18">
        <f t="shared" si="0"/>
        <v>0</v>
      </c>
      <c r="P12" s="18">
        <f t="shared" si="0"/>
        <v>473.3197093956</v>
      </c>
      <c r="Q12" s="19">
        <f t="shared" si="0"/>
        <v>0.06</v>
      </c>
      <c r="R12" s="18">
        <f t="shared" si="0"/>
        <v>28.399182563735998</v>
      </c>
      <c r="S12" s="18">
        <v>0</v>
      </c>
      <c r="T12" s="18">
        <f t="shared" si="1"/>
        <v>444.92052683186398</v>
      </c>
    </row>
    <row r="13" spans="1:22">
      <c r="A13" s="17">
        <v>3</v>
      </c>
      <c r="B13" s="18">
        <v>228.0923319337524</v>
      </c>
      <c r="C13" s="18">
        <v>0.25543884795084448</v>
      </c>
      <c r="D13" s="18">
        <v>228.34777078170325</v>
      </c>
      <c r="E13" s="18">
        <v>0.1</v>
      </c>
      <c r="F13" s="18">
        <v>228.24777078170325</v>
      </c>
      <c r="G13" s="19">
        <v>0.05</v>
      </c>
      <c r="H13" s="18">
        <v>11.411002567886394</v>
      </c>
      <c r="I13" s="18">
        <v>216.93676821381689</v>
      </c>
      <c r="K13" s="17">
        <v>3</v>
      </c>
      <c r="L13" s="18">
        <f t="shared" si="0"/>
        <v>228.0923319337524</v>
      </c>
      <c r="M13" s="18">
        <f t="shared" si="0"/>
        <v>0.25543884795084448</v>
      </c>
      <c r="N13" s="18">
        <f t="shared" si="0"/>
        <v>228.34777078170325</v>
      </c>
      <c r="O13" s="18">
        <f t="shared" si="0"/>
        <v>0.1</v>
      </c>
      <c r="P13" s="18">
        <f t="shared" si="0"/>
        <v>228.24777078170325</v>
      </c>
      <c r="Q13" s="19">
        <f t="shared" si="0"/>
        <v>0.05</v>
      </c>
      <c r="R13" s="18">
        <f t="shared" si="0"/>
        <v>11.411002567886394</v>
      </c>
      <c r="S13" s="18">
        <v>6.3859711987711125E-5</v>
      </c>
      <c r="T13" s="18">
        <f t="shared" si="1"/>
        <v>216.93670435410488</v>
      </c>
    </row>
    <row r="14" spans="1:22">
      <c r="A14" s="17">
        <v>6</v>
      </c>
      <c r="B14" s="18">
        <v>62.371598428757324</v>
      </c>
      <c r="C14" s="18">
        <v>5.2161194016136978</v>
      </c>
      <c r="D14" s="18">
        <v>67.58771783037102</v>
      </c>
      <c r="E14" s="18">
        <v>2.6</v>
      </c>
      <c r="F14" s="18">
        <v>64.987717830371025</v>
      </c>
      <c r="G14" s="19">
        <v>0.1</v>
      </c>
      <c r="H14" s="18">
        <v>6.4979658129564166</v>
      </c>
      <c r="I14" s="18">
        <v>61.089752017414604</v>
      </c>
      <c r="K14" s="17">
        <v>6</v>
      </c>
      <c r="L14" s="18">
        <f t="shared" si="0"/>
        <v>62.371598428757324</v>
      </c>
      <c r="M14" s="18">
        <f t="shared" si="0"/>
        <v>5.2161194016136978</v>
      </c>
      <c r="N14" s="18">
        <f t="shared" si="0"/>
        <v>67.58771783037102</v>
      </c>
      <c r="O14" s="18">
        <f t="shared" si="0"/>
        <v>2.6</v>
      </c>
      <c r="P14" s="18">
        <f t="shared" si="0"/>
        <v>64.987717830371025</v>
      </c>
      <c r="Q14" s="19">
        <f t="shared" si="0"/>
        <v>0.1</v>
      </c>
      <c r="R14" s="18">
        <f t="shared" si="0"/>
        <v>6.4979658129564166</v>
      </c>
      <c r="S14" s="18">
        <v>2.608059700806849E-3</v>
      </c>
      <c r="T14" s="18">
        <f t="shared" si="1"/>
        <v>61.087143957713799</v>
      </c>
    </row>
    <row r="15" spans="1:22" ht="12.75" customHeight="1">
      <c r="A15" s="17">
        <v>7</v>
      </c>
      <c r="B15" s="18">
        <v>1.54997925E-2</v>
      </c>
      <c r="C15" s="18">
        <v>0</v>
      </c>
      <c r="D15" s="18">
        <v>1.54997925E-2</v>
      </c>
      <c r="E15" s="18">
        <v>0</v>
      </c>
      <c r="F15" s="18">
        <v>1.54997925E-2</v>
      </c>
      <c r="G15" s="19">
        <v>0.15</v>
      </c>
      <c r="H15" s="18">
        <v>2.3249688750000001E-3</v>
      </c>
      <c r="I15" s="18">
        <v>1.3174823624999998E-2</v>
      </c>
      <c r="K15" s="17">
        <v>7</v>
      </c>
      <c r="L15" s="18">
        <f t="shared" si="0"/>
        <v>1.54997925E-2</v>
      </c>
      <c r="M15" s="18">
        <f t="shared" si="0"/>
        <v>0</v>
      </c>
      <c r="N15" s="18">
        <f t="shared" si="0"/>
        <v>1.54997925E-2</v>
      </c>
      <c r="O15" s="18">
        <f t="shared" si="0"/>
        <v>0</v>
      </c>
      <c r="P15" s="18">
        <f t="shared" si="0"/>
        <v>1.54997925E-2</v>
      </c>
      <c r="Q15" s="20">
        <f t="shared" si="0"/>
        <v>0.15</v>
      </c>
      <c r="R15" s="18">
        <f t="shared" si="0"/>
        <v>2.3249688750000001E-3</v>
      </c>
      <c r="S15" s="18">
        <v>0</v>
      </c>
      <c r="T15" s="18">
        <f t="shared" si="1"/>
        <v>1.3174823625E-2</v>
      </c>
    </row>
    <row r="16" spans="1:22">
      <c r="A16" s="17">
        <v>8</v>
      </c>
      <c r="B16" s="18">
        <v>116.91221592836622</v>
      </c>
      <c r="C16" s="18">
        <v>42.533402922451266</v>
      </c>
      <c r="D16" s="18">
        <v>159.44561885081748</v>
      </c>
      <c r="E16" s="18">
        <v>21.3</v>
      </c>
      <c r="F16" s="18">
        <v>138.14561885081747</v>
      </c>
      <c r="G16" s="19">
        <v>0.2</v>
      </c>
      <c r="H16" s="18">
        <v>27.645712013845973</v>
      </c>
      <c r="I16" s="18">
        <v>131.79990683697153</v>
      </c>
      <c r="K16" s="17">
        <v>8</v>
      </c>
      <c r="L16" s="18">
        <f t="shared" si="0"/>
        <v>116.91221592836622</v>
      </c>
      <c r="M16" s="18">
        <f t="shared" si="0"/>
        <v>42.533402922451266</v>
      </c>
      <c r="N16" s="18">
        <f t="shared" si="0"/>
        <v>159.44561885081748</v>
      </c>
      <c r="O16" s="18">
        <f t="shared" si="0"/>
        <v>21.3</v>
      </c>
      <c r="P16" s="18">
        <f t="shared" si="0"/>
        <v>138.14561885081747</v>
      </c>
      <c r="Q16" s="19">
        <f t="shared" si="0"/>
        <v>0.2</v>
      </c>
      <c r="R16" s="18">
        <f t="shared" si="0"/>
        <v>27.645712013845973</v>
      </c>
      <c r="S16" s="18">
        <v>4.1808764003175264E-2</v>
      </c>
      <c r="T16" s="18">
        <f t="shared" si="1"/>
        <v>131.75809807296832</v>
      </c>
    </row>
    <row r="17" spans="1:22">
      <c r="A17" s="17">
        <v>9</v>
      </c>
      <c r="B17" s="18">
        <v>0.50343749999999998</v>
      </c>
      <c r="C17" s="18">
        <v>0</v>
      </c>
      <c r="D17" s="18">
        <v>0.50343749999999998</v>
      </c>
      <c r="E17" s="18">
        <v>0</v>
      </c>
      <c r="F17" s="18">
        <v>0.50343749999999998</v>
      </c>
      <c r="G17" s="19">
        <v>0.25</v>
      </c>
      <c r="H17" s="18">
        <v>0.125859375</v>
      </c>
      <c r="I17" s="18">
        <v>0.37757812499999999</v>
      </c>
      <c r="K17" s="17">
        <v>9</v>
      </c>
      <c r="L17" s="18">
        <f t="shared" si="0"/>
        <v>0.50343749999999998</v>
      </c>
      <c r="M17" s="18">
        <f t="shared" si="0"/>
        <v>0</v>
      </c>
      <c r="N17" s="18">
        <f t="shared" si="0"/>
        <v>0.50343749999999998</v>
      </c>
      <c r="O17" s="18">
        <f t="shared" si="0"/>
        <v>0</v>
      </c>
      <c r="P17" s="18">
        <f t="shared" si="0"/>
        <v>0.50343749999999998</v>
      </c>
      <c r="Q17" s="19">
        <f t="shared" si="0"/>
        <v>0.25</v>
      </c>
      <c r="R17" s="18">
        <f t="shared" si="0"/>
        <v>0.125859375</v>
      </c>
      <c r="S17" s="18">
        <v>0</v>
      </c>
      <c r="T17" s="18">
        <f t="shared" si="1"/>
        <v>0.37757812499999999</v>
      </c>
    </row>
    <row r="18" spans="1:22">
      <c r="A18" s="17">
        <v>10</v>
      </c>
      <c r="B18" s="18">
        <v>41.921851833674637</v>
      </c>
      <c r="C18" s="18">
        <v>5.2734563726069048</v>
      </c>
      <c r="D18" s="18">
        <v>47.195308206281538</v>
      </c>
      <c r="E18" s="18">
        <v>2.6</v>
      </c>
      <c r="F18" s="18">
        <v>44.595308206281537</v>
      </c>
      <c r="G18" s="19">
        <v>0.3</v>
      </c>
      <c r="H18" s="18">
        <v>13.386099021374127</v>
      </c>
      <c r="I18" s="18">
        <v>33.809209184907417</v>
      </c>
      <c r="K18" s="17">
        <v>10</v>
      </c>
      <c r="L18" s="18">
        <f t="shared" si="0"/>
        <v>41.921851833674637</v>
      </c>
      <c r="M18" s="18">
        <f t="shared" si="0"/>
        <v>5.2734563726069048</v>
      </c>
      <c r="N18" s="18">
        <f t="shared" si="0"/>
        <v>47.195308206281538</v>
      </c>
      <c r="O18" s="18">
        <f t="shared" si="0"/>
        <v>2.6</v>
      </c>
      <c r="P18" s="18">
        <f t="shared" si="0"/>
        <v>44.595308206281537</v>
      </c>
      <c r="Q18" s="19">
        <f t="shared" si="0"/>
        <v>0.3</v>
      </c>
      <c r="R18" s="18">
        <f t="shared" si="0"/>
        <v>13.386099021374127</v>
      </c>
      <c r="S18" s="18">
        <v>9.6897146856433358E-3</v>
      </c>
      <c r="T18" s="18">
        <f t="shared" si="1"/>
        <v>33.799519470221767</v>
      </c>
    </row>
    <row r="19" spans="1:22">
      <c r="A19" s="17">
        <v>10.1</v>
      </c>
      <c r="B19" s="18">
        <v>0.82093022100000002</v>
      </c>
      <c r="C19" s="18">
        <v>2.2563840000000002E-2</v>
      </c>
      <c r="D19" s="18">
        <v>0.84349406100000002</v>
      </c>
      <c r="E19" s="18">
        <v>0</v>
      </c>
      <c r="F19" s="18">
        <v>0.84349406100000002</v>
      </c>
      <c r="G19" s="19">
        <v>0.3</v>
      </c>
      <c r="H19" s="18">
        <v>0.24966364229999999</v>
      </c>
      <c r="I19" s="18">
        <v>0.59383041870000008</v>
      </c>
      <c r="K19" s="17">
        <v>10.1</v>
      </c>
      <c r="L19" s="18">
        <f t="shared" si="0"/>
        <v>0.82093022100000002</v>
      </c>
      <c r="M19" s="18">
        <f t="shared" si="0"/>
        <v>2.2563840000000002E-2</v>
      </c>
      <c r="N19" s="18">
        <f t="shared" si="0"/>
        <v>0.84349406100000002</v>
      </c>
      <c r="O19" s="18">
        <f t="shared" si="0"/>
        <v>0</v>
      </c>
      <c r="P19" s="18">
        <f t="shared" si="0"/>
        <v>0.84349406100000002</v>
      </c>
      <c r="Q19" s="19">
        <f t="shared" si="0"/>
        <v>0.3</v>
      </c>
      <c r="R19" s="18">
        <f t="shared" si="0"/>
        <v>0.24966364229999999</v>
      </c>
      <c r="S19" s="18">
        <v>3.3845759999999998E-5</v>
      </c>
      <c r="T19" s="18">
        <f t="shared" si="1"/>
        <v>0.5937965729400001</v>
      </c>
    </row>
    <row r="20" spans="1:22">
      <c r="A20" s="17">
        <v>12</v>
      </c>
      <c r="B20" s="18">
        <v>17.385211225940672</v>
      </c>
      <c r="C20" s="18">
        <v>27.045272046973416</v>
      </c>
      <c r="D20" s="18">
        <v>44.430483272914088</v>
      </c>
      <c r="E20" s="18">
        <v>13.5</v>
      </c>
      <c r="F20" s="18">
        <v>30.930483272914088</v>
      </c>
      <c r="G20" s="19">
        <v>1</v>
      </c>
      <c r="H20" s="18">
        <v>30.90784724942737</v>
      </c>
      <c r="I20" s="18">
        <v>13.522636023486712</v>
      </c>
      <c r="K20" s="17">
        <v>12</v>
      </c>
      <c r="L20" s="18">
        <f t="shared" si="0"/>
        <v>17.385211225940672</v>
      </c>
      <c r="M20" s="18">
        <f t="shared" si="0"/>
        <v>27.045272046973416</v>
      </c>
      <c r="N20" s="18">
        <f t="shared" si="0"/>
        <v>44.430483272914088</v>
      </c>
      <c r="O20" s="18">
        <f t="shared" si="0"/>
        <v>13.5</v>
      </c>
      <c r="P20" s="18">
        <f t="shared" si="0"/>
        <v>30.930483272914088</v>
      </c>
      <c r="Q20" s="19">
        <f t="shared" si="0"/>
        <v>1</v>
      </c>
      <c r="R20" s="18">
        <f t="shared" si="0"/>
        <v>30.90784724942737</v>
      </c>
      <c r="S20" s="18">
        <v>6.8466487617433541E-2</v>
      </c>
      <c r="T20" s="18">
        <f t="shared" si="1"/>
        <v>13.454169535869283</v>
      </c>
    </row>
    <row r="21" spans="1:22">
      <c r="A21" s="17">
        <v>13</v>
      </c>
      <c r="B21" s="18">
        <v>11.413482414741079</v>
      </c>
      <c r="C21" s="18">
        <v>0.15253039840719751</v>
      </c>
      <c r="D21" s="18">
        <v>11.566012813148276</v>
      </c>
      <c r="E21" s="18">
        <v>0.1</v>
      </c>
      <c r="F21" s="18">
        <v>11.466012813148277</v>
      </c>
      <c r="G21" s="19" t="s">
        <v>17</v>
      </c>
      <c r="H21" s="18">
        <v>1.6709958976124721</v>
      </c>
      <c r="I21" s="18">
        <v>9.8950169155358036</v>
      </c>
      <c r="K21" s="17">
        <v>13</v>
      </c>
      <c r="L21" s="18">
        <f t="shared" si="0"/>
        <v>11.413482414741079</v>
      </c>
      <c r="M21" s="18">
        <f t="shared" si="0"/>
        <v>0.15253039840719751</v>
      </c>
      <c r="N21" s="18">
        <f t="shared" si="0"/>
        <v>11.566012813148276</v>
      </c>
      <c r="O21" s="18">
        <f t="shared" si="0"/>
        <v>0.1</v>
      </c>
      <c r="P21" s="18">
        <f t="shared" si="0"/>
        <v>11.466012813148277</v>
      </c>
      <c r="Q21" s="19" t="str">
        <f t="shared" si="0"/>
        <v>N/A</v>
      </c>
      <c r="R21" s="18">
        <f t="shared" si="0"/>
        <v>1.6709958976124721</v>
      </c>
      <c r="S21" s="18">
        <v>0</v>
      </c>
      <c r="T21" s="18">
        <f t="shared" si="1"/>
        <v>9.8950169155358036</v>
      </c>
    </row>
    <row r="22" spans="1:22">
      <c r="A22" s="17" t="s">
        <v>18</v>
      </c>
      <c r="B22" s="18">
        <v>41.938172369999997</v>
      </c>
      <c r="C22" s="18">
        <v>0</v>
      </c>
      <c r="D22" s="18">
        <v>41.938172369999997</v>
      </c>
      <c r="E22" s="18">
        <v>0</v>
      </c>
      <c r="F22" s="18">
        <v>41.938172369999997</v>
      </c>
      <c r="G22" s="19">
        <v>7.0000000000000007E-2</v>
      </c>
      <c r="H22" s="18">
        <v>2.9356720659000004</v>
      </c>
      <c r="I22" s="18">
        <v>39.002500304099996</v>
      </c>
      <c r="K22" s="17" t="s">
        <v>18</v>
      </c>
      <c r="L22" s="18">
        <f t="shared" si="0"/>
        <v>41.938172369999997</v>
      </c>
      <c r="M22" s="18">
        <f t="shared" si="0"/>
        <v>0</v>
      </c>
      <c r="N22" s="18">
        <f t="shared" si="0"/>
        <v>41.938172369999997</v>
      </c>
      <c r="O22" s="18">
        <f t="shared" si="0"/>
        <v>0</v>
      </c>
      <c r="P22" s="18">
        <f t="shared" si="0"/>
        <v>41.938172369999997</v>
      </c>
      <c r="Q22" s="19">
        <f t="shared" si="0"/>
        <v>7.0000000000000007E-2</v>
      </c>
      <c r="R22" s="18">
        <f t="shared" si="0"/>
        <v>2.9356720659000004</v>
      </c>
      <c r="S22" s="18">
        <v>0</v>
      </c>
      <c r="T22" s="18">
        <f t="shared" si="1"/>
        <v>39.002500304099996</v>
      </c>
    </row>
    <row r="23" spans="1:22">
      <c r="A23" s="17" t="s">
        <v>19</v>
      </c>
      <c r="B23" s="18">
        <v>6.3821500859999993</v>
      </c>
      <c r="C23" s="18">
        <v>3.5194326484196274</v>
      </c>
      <c r="D23" s="18">
        <v>9.9015827344196268</v>
      </c>
      <c r="E23" s="18">
        <v>1.8</v>
      </c>
      <c r="F23" s="18">
        <v>8.1015827344196261</v>
      </c>
      <c r="G23" s="19">
        <v>0.05</v>
      </c>
      <c r="H23" s="18">
        <v>0.40709332051049069</v>
      </c>
      <c r="I23" s="18">
        <v>9.4944894139091378</v>
      </c>
      <c r="K23" s="17" t="s">
        <v>19</v>
      </c>
      <c r="L23" s="18">
        <f t="shared" si="0"/>
        <v>6.3821500859999993</v>
      </c>
      <c r="M23" s="18">
        <f t="shared" si="0"/>
        <v>3.5194326484196274</v>
      </c>
      <c r="N23" s="18">
        <f t="shared" si="0"/>
        <v>9.9015827344196268</v>
      </c>
      <c r="O23" s="18">
        <f t="shared" si="0"/>
        <v>1.8</v>
      </c>
      <c r="P23" s="18">
        <f t="shared" si="0"/>
        <v>8.1015827344196261</v>
      </c>
      <c r="Q23" s="19">
        <f t="shared" si="0"/>
        <v>0.05</v>
      </c>
      <c r="R23" s="18">
        <f t="shared" si="0"/>
        <v>0.40709332051049069</v>
      </c>
      <c r="S23" s="18">
        <v>8.7985816210490694E-4</v>
      </c>
      <c r="T23" s="18">
        <f t="shared" si="1"/>
        <v>9.4936095557470317</v>
      </c>
    </row>
    <row r="24" spans="1:22">
      <c r="A24" s="17">
        <v>17</v>
      </c>
      <c r="B24" s="18">
        <v>92.216466136218088</v>
      </c>
      <c r="C24" s="18">
        <v>28.748143117531381</v>
      </c>
      <c r="D24" s="18">
        <v>120.96460925374947</v>
      </c>
      <c r="E24" s="18">
        <v>14.4</v>
      </c>
      <c r="F24" s="18">
        <v>106.56460925374947</v>
      </c>
      <c r="G24" s="19">
        <v>0.08</v>
      </c>
      <c r="H24" s="18">
        <v>8.5272430155987013</v>
      </c>
      <c r="I24" s="18">
        <v>112.43736623815076</v>
      </c>
      <c r="K24" s="17">
        <v>17</v>
      </c>
      <c r="L24" s="18">
        <f t="shared" si="0"/>
        <v>92.216466136218088</v>
      </c>
      <c r="M24" s="18">
        <f t="shared" si="0"/>
        <v>28.748143117531381</v>
      </c>
      <c r="N24" s="18">
        <f t="shared" si="0"/>
        <v>120.96460925374947</v>
      </c>
      <c r="O24" s="18">
        <f t="shared" si="0"/>
        <v>14.4</v>
      </c>
      <c r="P24" s="18">
        <f t="shared" si="0"/>
        <v>106.56460925374947</v>
      </c>
      <c r="Q24" s="19">
        <f t="shared" si="0"/>
        <v>0.08</v>
      </c>
      <c r="R24" s="18">
        <f t="shared" si="0"/>
        <v>8.5272430155987013</v>
      </c>
      <c r="S24" s="18">
        <v>1.1499257247012555E-2</v>
      </c>
      <c r="T24" s="18">
        <f t="shared" si="1"/>
        <v>112.42586698090376</v>
      </c>
    </row>
    <row r="25" spans="1:22">
      <c r="A25" s="17">
        <v>35</v>
      </c>
      <c r="B25" s="18">
        <v>8.4730793400000004E-2</v>
      </c>
      <c r="C25" s="18">
        <v>0</v>
      </c>
      <c r="D25" s="18">
        <v>8.4730793400000004E-2</v>
      </c>
      <c r="E25" s="18">
        <v>0</v>
      </c>
      <c r="F25" s="18">
        <v>8.4730793400000004E-2</v>
      </c>
      <c r="G25" s="19">
        <v>7.0000000000000007E-2</v>
      </c>
      <c r="H25" s="18">
        <v>5.9311555380000009E-3</v>
      </c>
      <c r="I25" s="18">
        <v>7.8799637862000005E-2</v>
      </c>
      <c r="K25" s="17">
        <v>35</v>
      </c>
      <c r="L25" s="18">
        <f t="shared" si="0"/>
        <v>8.4730793400000004E-2</v>
      </c>
      <c r="M25" s="18">
        <f t="shared" si="0"/>
        <v>0</v>
      </c>
      <c r="N25" s="18">
        <f t="shared" si="0"/>
        <v>8.4730793400000004E-2</v>
      </c>
      <c r="O25" s="18">
        <f t="shared" si="0"/>
        <v>0</v>
      </c>
      <c r="P25" s="18">
        <f t="shared" si="0"/>
        <v>8.4730793400000004E-2</v>
      </c>
      <c r="Q25" s="19">
        <f t="shared" si="0"/>
        <v>7.0000000000000007E-2</v>
      </c>
      <c r="R25" s="18">
        <f t="shared" si="0"/>
        <v>5.9311555380000009E-3</v>
      </c>
      <c r="S25" s="18">
        <v>0</v>
      </c>
      <c r="T25" s="18">
        <f t="shared" si="1"/>
        <v>7.8799637862000005E-2</v>
      </c>
    </row>
    <row r="26" spans="1:22" ht="22.7" customHeight="1">
      <c r="A26" s="17">
        <v>42</v>
      </c>
      <c r="B26" s="18">
        <v>72.21921456730982</v>
      </c>
      <c r="C26" s="18">
        <v>1.4785871420519092</v>
      </c>
      <c r="D26" s="18">
        <v>73.697801709361727</v>
      </c>
      <c r="E26" s="18">
        <v>0.7</v>
      </c>
      <c r="F26" s="18">
        <v>72.997801709361724</v>
      </c>
      <c r="G26" s="19">
        <v>0.12</v>
      </c>
      <c r="H26" s="18">
        <v>8.7550209766002922</v>
      </c>
      <c r="I26" s="18">
        <v>64.942780732761449</v>
      </c>
      <c r="K26" s="17">
        <v>42</v>
      </c>
      <c r="L26" s="18">
        <f t="shared" si="0"/>
        <v>72.21921456730982</v>
      </c>
      <c r="M26" s="18">
        <f t="shared" si="0"/>
        <v>1.4785871420519092</v>
      </c>
      <c r="N26" s="18">
        <f t="shared" si="0"/>
        <v>73.697801709361727</v>
      </c>
      <c r="O26" s="18">
        <f t="shared" si="0"/>
        <v>0.7</v>
      </c>
      <c r="P26" s="18">
        <f t="shared" si="0"/>
        <v>72.997801709361724</v>
      </c>
      <c r="Q26" s="19">
        <f t="shared" si="0"/>
        <v>0.12</v>
      </c>
      <c r="R26" s="18">
        <f t="shared" si="0"/>
        <v>8.7550209766002922</v>
      </c>
      <c r="S26" s="18">
        <v>8.8715228523114544E-4</v>
      </c>
      <c r="T26" s="18">
        <f t="shared" si="1"/>
        <v>64.941893580476204</v>
      </c>
    </row>
    <row r="27" spans="1:22">
      <c r="A27" s="17">
        <v>45</v>
      </c>
      <c r="B27" s="18">
        <v>3.183631E-2</v>
      </c>
      <c r="C27" s="18">
        <v>0</v>
      </c>
      <c r="D27" s="18">
        <v>3.183631E-2</v>
      </c>
      <c r="E27" s="18">
        <v>0</v>
      </c>
      <c r="F27" s="18">
        <v>3.183631E-2</v>
      </c>
      <c r="G27" s="19">
        <v>0.45</v>
      </c>
      <c r="H27" s="18">
        <v>1.4326339500000002E-2</v>
      </c>
      <c r="I27" s="18">
        <v>1.7509970499999996E-2</v>
      </c>
      <c r="K27" s="17">
        <v>45</v>
      </c>
      <c r="L27" s="18">
        <f t="shared" si="0"/>
        <v>3.183631E-2</v>
      </c>
      <c r="M27" s="18">
        <f t="shared" si="0"/>
        <v>0</v>
      </c>
      <c r="N27" s="18">
        <f t="shared" si="0"/>
        <v>3.183631E-2</v>
      </c>
      <c r="O27" s="18">
        <f t="shared" si="0"/>
        <v>0</v>
      </c>
      <c r="P27" s="18">
        <f t="shared" si="0"/>
        <v>3.183631E-2</v>
      </c>
      <c r="Q27" s="19">
        <f t="shared" si="0"/>
        <v>0.45</v>
      </c>
      <c r="R27" s="18">
        <f t="shared" si="0"/>
        <v>1.4326339500000002E-2</v>
      </c>
      <c r="S27" s="18">
        <v>0</v>
      </c>
      <c r="T27" s="18">
        <f t="shared" si="1"/>
        <v>1.7509970499999999E-2</v>
      </c>
    </row>
    <row r="28" spans="1:22">
      <c r="A28" s="17">
        <v>46</v>
      </c>
      <c r="B28" s="18">
        <v>7.6767105989050197</v>
      </c>
      <c r="C28" s="18">
        <v>5.4327258937594776</v>
      </c>
      <c r="D28" s="18">
        <v>13.109436492664496</v>
      </c>
      <c r="E28" s="18">
        <v>2.7</v>
      </c>
      <c r="F28" s="18">
        <v>10.409436492664497</v>
      </c>
      <c r="G28" s="19">
        <v>0.3</v>
      </c>
      <c r="H28" s="18">
        <v>3.1179220637354277</v>
      </c>
      <c r="I28" s="18">
        <v>9.9915144289290705</v>
      </c>
      <c r="K28" s="17">
        <v>46</v>
      </c>
      <c r="L28" s="18">
        <f t="shared" si="0"/>
        <v>7.6767105989050197</v>
      </c>
      <c r="M28" s="18">
        <f t="shared" si="0"/>
        <v>5.4327258937594776</v>
      </c>
      <c r="N28" s="18">
        <f t="shared" si="0"/>
        <v>13.109436492664496</v>
      </c>
      <c r="O28" s="18">
        <f t="shared" si="0"/>
        <v>2.7</v>
      </c>
      <c r="P28" s="18">
        <f t="shared" si="0"/>
        <v>10.409436492664497</v>
      </c>
      <c r="Q28" s="19">
        <f t="shared" si="0"/>
        <v>0.3</v>
      </c>
      <c r="R28" s="18">
        <f t="shared" si="0"/>
        <v>3.1179220637354277</v>
      </c>
      <c r="S28" s="18">
        <v>8.1490888406392167E-3</v>
      </c>
      <c r="T28" s="18">
        <f t="shared" si="1"/>
        <v>9.9833653400884295</v>
      </c>
    </row>
    <row r="29" spans="1:22">
      <c r="A29" s="17">
        <v>47</v>
      </c>
      <c r="B29" s="18">
        <v>3459.4715251587154</v>
      </c>
      <c r="C29" s="18">
        <v>756.8637646965218</v>
      </c>
      <c r="D29" s="18">
        <v>4216.3352898552375</v>
      </c>
      <c r="E29" s="18">
        <v>378.4</v>
      </c>
      <c r="F29" s="18">
        <v>3837.9352898552374</v>
      </c>
      <c r="G29" s="19">
        <v>0.08</v>
      </c>
      <c r="H29" s="18">
        <v>307.03227260055809</v>
      </c>
      <c r="I29" s="18">
        <v>3909.3030172546792</v>
      </c>
      <c r="K29" s="17">
        <v>47</v>
      </c>
      <c r="L29" s="18">
        <f t="shared" si="0"/>
        <v>3459.4715251587154</v>
      </c>
      <c r="M29" s="18">
        <f t="shared" si="0"/>
        <v>756.8637646965218</v>
      </c>
      <c r="N29" s="18">
        <f t="shared" si="0"/>
        <v>4216.3352898552375</v>
      </c>
      <c r="O29" s="18">
        <f t="shared" si="0"/>
        <v>378.4</v>
      </c>
      <c r="P29" s="18">
        <f t="shared" si="0"/>
        <v>3837.9352898552374</v>
      </c>
      <c r="Q29" s="19">
        <f t="shared" si="0"/>
        <v>0.08</v>
      </c>
      <c r="R29" s="18">
        <f t="shared" si="0"/>
        <v>307.03227260055809</v>
      </c>
      <c r="S29" s="18">
        <v>0.30415618087060869</v>
      </c>
      <c r="T29" s="18">
        <f t="shared" si="1"/>
        <v>3908.9988610738092</v>
      </c>
    </row>
    <row r="30" spans="1:22">
      <c r="A30" s="17">
        <v>50</v>
      </c>
      <c r="B30" s="18">
        <v>56.89893407717696</v>
      </c>
      <c r="C30" s="18">
        <v>116.33178230939291</v>
      </c>
      <c r="D30" s="18">
        <v>173.23071638656987</v>
      </c>
      <c r="E30" s="18">
        <v>58.2</v>
      </c>
      <c r="F30" s="18">
        <v>115.03071638656986</v>
      </c>
      <c r="G30" s="19">
        <v>0.55000000000000004</v>
      </c>
      <c r="H30" s="18">
        <v>63.330185973712588</v>
      </c>
      <c r="I30" s="18">
        <v>109.90053041285728</v>
      </c>
      <c r="K30" s="17">
        <v>50</v>
      </c>
      <c r="L30" s="18">
        <f t="shared" si="0"/>
        <v>56.89893407717696</v>
      </c>
      <c r="M30" s="18">
        <f t="shared" si="0"/>
        <v>116.33178230939291</v>
      </c>
      <c r="N30" s="18">
        <f t="shared" si="0"/>
        <v>173.23071638656987</v>
      </c>
      <c r="O30" s="18">
        <f t="shared" si="0"/>
        <v>58.2</v>
      </c>
      <c r="P30" s="18">
        <f t="shared" si="0"/>
        <v>115.03071638656986</v>
      </c>
      <c r="Q30" s="19">
        <f t="shared" si="0"/>
        <v>0.55000000000000004</v>
      </c>
      <c r="R30" s="18">
        <f t="shared" si="0"/>
        <v>63.330185973712588</v>
      </c>
      <c r="S30" s="18">
        <v>0.31946708038900851</v>
      </c>
      <c r="T30" s="18">
        <f t="shared" si="1"/>
        <v>109.58106333246826</v>
      </c>
    </row>
    <row r="31" spans="1:22">
      <c r="A31" s="21" t="s">
        <v>20</v>
      </c>
      <c r="B31" s="22">
        <f>SUM(B11:B30)</f>
        <v>6614.858236770654</v>
      </c>
      <c r="C31" s="22">
        <f>SUM(C11:C30)</f>
        <v>1051.8591679562301</v>
      </c>
      <c r="D31" s="22">
        <f>SUM(D11:D30)</f>
        <v>7666.7174047268836</v>
      </c>
      <c r="E31" s="22">
        <f>SUM(E11:E30)</f>
        <v>525.9</v>
      </c>
      <c r="F31" s="22">
        <f>SUM(F11:F30)</f>
        <v>7140.8174047268849</v>
      </c>
      <c r="G31" s="19"/>
      <c r="H31" s="22">
        <f>SUM(H11:H30)</f>
        <v>592.60932871098225</v>
      </c>
      <c r="I31" s="22">
        <f>SUM(I11:I30)</f>
        <v>7074.108076015902</v>
      </c>
      <c r="K31" s="21" t="s">
        <v>20</v>
      </c>
      <c r="L31" s="22">
        <f>SUM(L11:L30)</f>
        <v>6614.858236770654</v>
      </c>
      <c r="M31" s="22">
        <f>SUM(M11:M30)</f>
        <v>1051.8591679562301</v>
      </c>
      <c r="N31" s="22">
        <f>SUM(N11:N30)</f>
        <v>7666.7174047268836</v>
      </c>
      <c r="O31" s="22">
        <f>SUM(O11:O30)</f>
        <v>525.9</v>
      </c>
      <c r="P31" s="22">
        <f>SUM(P11:P30)</f>
        <v>7140.8174047268849</v>
      </c>
      <c r="Q31" s="19"/>
      <c r="R31" s="22">
        <f>SUM(R11:R30)</f>
        <v>592.60932871098225</v>
      </c>
      <c r="S31" s="22">
        <f>SUM(S11:S30)</f>
        <v>0.77950653893736166</v>
      </c>
      <c r="T31" s="22">
        <f>SUM(T11:T30)</f>
        <v>7073.3285694769656</v>
      </c>
    </row>
    <row r="32" spans="1:22" ht="27" customHeight="1">
      <c r="A32" s="21"/>
      <c r="B32" s="7"/>
      <c r="C32" s="7"/>
      <c r="D32" s="7"/>
      <c r="E32" s="7"/>
      <c r="G32" s="23" t="s">
        <v>21</v>
      </c>
      <c r="H32" s="8">
        <f>+G31+H31</f>
        <v>592.60932871098225</v>
      </c>
      <c r="I32" s="7"/>
      <c r="K32" s="21"/>
      <c r="L32" s="7"/>
      <c r="M32" s="7"/>
      <c r="N32" s="7"/>
      <c r="O32" s="7"/>
      <c r="P32" s="7"/>
      <c r="R32" s="23" t="s">
        <v>21</v>
      </c>
      <c r="S32" s="8">
        <f>+R31+S31</f>
        <v>593.38883524991957</v>
      </c>
      <c r="T32" s="7"/>
      <c r="U32" s="12"/>
      <c r="V32" s="12"/>
    </row>
    <row r="33" spans="1:22" ht="14.85" customHeight="1">
      <c r="A33" s="21"/>
      <c r="B33" s="25"/>
      <c r="C33" s="25"/>
      <c r="D33" s="25"/>
      <c r="E33" s="25"/>
      <c r="G33" s="23" t="s">
        <v>22</v>
      </c>
      <c r="H33" s="24">
        <v>-11.297040202346819</v>
      </c>
      <c r="I33" s="25"/>
      <c r="K33" s="21"/>
      <c r="L33" s="25"/>
      <c r="M33" s="25"/>
      <c r="N33" s="25"/>
      <c r="O33" s="25"/>
      <c r="P33" s="25"/>
      <c r="R33" s="23" t="s">
        <v>22</v>
      </c>
      <c r="S33" s="24">
        <f>H33</f>
        <v>-11.297040202346819</v>
      </c>
      <c r="T33" s="8"/>
      <c r="U33" s="27"/>
      <c r="V33" s="27"/>
    </row>
    <row r="34" spans="1:22" ht="12.6" customHeight="1">
      <c r="C34" s="21"/>
      <c r="D34" s="25"/>
      <c r="E34" s="25"/>
      <c r="F34" s="25"/>
      <c r="G34" s="26" t="s">
        <v>23</v>
      </c>
      <c r="H34" s="7">
        <f>+H31+H33</f>
        <v>581.31228850863545</v>
      </c>
      <c r="K34" s="21"/>
      <c r="L34" s="25"/>
      <c r="M34" s="25"/>
      <c r="N34" s="25"/>
      <c r="O34" s="25"/>
      <c r="P34" s="25"/>
      <c r="R34" s="26" t="s">
        <v>23</v>
      </c>
      <c r="S34" s="7">
        <f>+S32+S33</f>
        <v>582.09179504757276</v>
      </c>
      <c r="T34" s="7"/>
      <c r="U34" s="27"/>
      <c r="V34" s="27"/>
    </row>
    <row r="35" spans="1:22" ht="19.5" customHeight="1">
      <c r="D35" s="25"/>
      <c r="E35" s="25"/>
      <c r="F35" s="25"/>
      <c r="G35" s="25"/>
      <c r="H35" s="7"/>
      <c r="I35" s="19"/>
      <c r="J35" s="7"/>
      <c r="L35" s="25"/>
      <c r="M35" s="25"/>
      <c r="N35" s="25"/>
      <c r="O35" s="25"/>
      <c r="P35" s="25"/>
      <c r="Q35" s="7"/>
      <c r="R35" s="19"/>
      <c r="S35" s="7"/>
      <c r="T35" s="7"/>
      <c r="U35" s="27"/>
      <c r="V35" s="27"/>
    </row>
    <row r="36" spans="1:22">
      <c r="A36" s="10" t="s">
        <v>24</v>
      </c>
      <c r="B36" s="7"/>
      <c r="C36" s="7"/>
      <c r="D36" s="7"/>
      <c r="E36" s="7"/>
      <c r="F36" s="7"/>
      <c r="G36" s="11"/>
      <c r="H36" s="7"/>
      <c r="I36" s="7"/>
      <c r="K36" s="10" t="s">
        <v>24</v>
      </c>
      <c r="L36" s="7"/>
      <c r="M36" s="7"/>
      <c r="N36" s="7"/>
      <c r="O36" s="7"/>
      <c r="P36" s="7"/>
      <c r="Q36" s="7"/>
      <c r="R36" s="11"/>
      <c r="S36" s="7"/>
      <c r="T36" s="16"/>
      <c r="U36" s="12"/>
      <c r="V36" s="12"/>
    </row>
    <row r="37" spans="1:22" ht="15">
      <c r="A37" s="13" t="s">
        <v>25</v>
      </c>
      <c r="B37" s="7"/>
      <c r="C37" s="7"/>
      <c r="D37" s="7"/>
      <c r="E37" s="7"/>
      <c r="F37" s="7"/>
      <c r="G37" s="7"/>
      <c r="H37" s="7"/>
      <c r="I37" s="11"/>
      <c r="J37" s="7"/>
      <c r="K37" s="28" t="s">
        <v>26</v>
      </c>
      <c r="L37" s="7"/>
      <c r="M37" s="7"/>
      <c r="N37" s="7"/>
      <c r="O37" s="7"/>
      <c r="P37" s="7"/>
      <c r="Q37" s="7"/>
      <c r="R37" s="11"/>
      <c r="S37" s="7"/>
      <c r="T37" s="16"/>
      <c r="U37" s="12"/>
      <c r="V37" s="12"/>
    </row>
    <row r="38" spans="1:22">
      <c r="A38" s="10"/>
      <c r="B38" s="7"/>
      <c r="C38" s="7"/>
      <c r="D38" s="7"/>
      <c r="E38" s="7"/>
      <c r="F38" s="7"/>
      <c r="G38" s="11"/>
      <c r="H38" s="7"/>
      <c r="I38" s="7"/>
      <c r="K38" s="13"/>
      <c r="L38" s="7"/>
      <c r="M38" s="7"/>
      <c r="N38" s="7"/>
      <c r="O38" s="7"/>
      <c r="P38" s="7"/>
      <c r="Q38" s="7"/>
      <c r="R38" s="11"/>
      <c r="S38" s="7"/>
      <c r="T38" s="16"/>
      <c r="U38" s="12"/>
      <c r="V38" s="12"/>
    </row>
    <row r="39" spans="1:22" ht="27.6" customHeight="1">
      <c r="A39" s="14" t="s">
        <v>7</v>
      </c>
      <c r="B39" s="15" t="s">
        <v>8</v>
      </c>
      <c r="C39" s="15" t="s">
        <v>9</v>
      </c>
      <c r="D39" s="15" t="s">
        <v>10</v>
      </c>
      <c r="E39" s="15" t="s">
        <v>11</v>
      </c>
      <c r="F39" s="15" t="s">
        <v>12</v>
      </c>
      <c r="G39" s="16" t="s">
        <v>13</v>
      </c>
      <c r="H39" s="16" t="s">
        <v>14</v>
      </c>
      <c r="I39" s="16" t="s">
        <v>15</v>
      </c>
      <c r="J39" s="6"/>
      <c r="K39" s="14" t="s">
        <v>7</v>
      </c>
      <c r="L39" s="15" t="s">
        <v>8</v>
      </c>
      <c r="M39" s="15" t="s">
        <v>9</v>
      </c>
      <c r="N39" s="15" t="s">
        <v>10</v>
      </c>
      <c r="O39" s="15" t="s">
        <v>11</v>
      </c>
      <c r="P39" s="15" t="s">
        <v>12</v>
      </c>
      <c r="Q39" s="16" t="s">
        <v>13</v>
      </c>
      <c r="R39" s="16" t="s">
        <v>14</v>
      </c>
      <c r="S39" s="29" t="s">
        <v>27</v>
      </c>
      <c r="T39" s="29" t="s">
        <v>15</v>
      </c>
    </row>
    <row r="40" spans="1:22">
      <c r="A40" s="17">
        <v>1</v>
      </c>
      <c r="B40" s="18">
        <f t="shared" ref="B40:F62" si="2">+L40</f>
        <v>1905.9811689999999</v>
      </c>
      <c r="C40" s="18">
        <f t="shared" si="2"/>
        <v>48.18951734137822</v>
      </c>
      <c r="D40" s="18">
        <f t="shared" si="2"/>
        <v>1954.1706863413783</v>
      </c>
      <c r="E40" s="18">
        <f t="shared" si="2"/>
        <v>24.09475867068911</v>
      </c>
      <c r="F40" s="18">
        <f t="shared" si="2"/>
        <v>1930.0759276706892</v>
      </c>
      <c r="G40" s="19">
        <v>0.04</v>
      </c>
      <c r="H40" s="18">
        <f t="shared" ref="H40:H62" si="3">R40</f>
        <v>77.203037106827566</v>
      </c>
      <c r="I40" s="18">
        <f t="shared" ref="I40:I62" si="4">+B40+C40-H40</f>
        <v>1876.9676492345504</v>
      </c>
      <c r="K40" s="17">
        <v>1</v>
      </c>
      <c r="L40" s="18">
        <v>1905.9811689999999</v>
      </c>
      <c r="M40" s="18">
        <v>48.18951734137822</v>
      </c>
      <c r="N40" s="18">
        <v>1954.1706863413783</v>
      </c>
      <c r="O40" s="18">
        <v>24.09475867068911</v>
      </c>
      <c r="P40" s="18">
        <v>1930.0759276706892</v>
      </c>
      <c r="Q40" s="19">
        <v>0.04</v>
      </c>
      <c r="R40" s="18">
        <v>77.203037106827566</v>
      </c>
      <c r="S40" s="30">
        <v>0.99279926356294368</v>
      </c>
      <c r="T40" s="30">
        <v>1875.9748499709879</v>
      </c>
    </row>
    <row r="41" spans="1:22">
      <c r="A41" s="17">
        <v>2</v>
      </c>
      <c r="B41" s="18">
        <f t="shared" si="2"/>
        <v>444.92052699999999</v>
      </c>
      <c r="C41" s="18">
        <f t="shared" si="2"/>
        <v>0</v>
      </c>
      <c r="D41" s="18">
        <f t="shared" si="2"/>
        <v>444.92052699999999</v>
      </c>
      <c r="E41" s="18">
        <f t="shared" si="2"/>
        <v>0</v>
      </c>
      <c r="F41" s="18">
        <f t="shared" si="2"/>
        <v>444.92052699999999</v>
      </c>
      <c r="G41" s="19">
        <v>0.06</v>
      </c>
      <c r="H41" s="18">
        <f t="shared" si="3"/>
        <v>26.695231619999998</v>
      </c>
      <c r="I41" s="18">
        <f t="shared" si="4"/>
        <v>418.22529537999998</v>
      </c>
      <c r="K41" s="17">
        <v>2</v>
      </c>
      <c r="L41" s="18">
        <v>444.92052699999999</v>
      </c>
      <c r="M41" s="18">
        <v>0</v>
      </c>
      <c r="N41" s="18">
        <v>444.92052699999999</v>
      </c>
      <c r="O41" s="18">
        <v>0</v>
      </c>
      <c r="P41" s="18">
        <v>444.92052699999999</v>
      </c>
      <c r="Q41" s="19">
        <v>0.06</v>
      </c>
      <c r="R41" s="18">
        <v>26.695231619999998</v>
      </c>
      <c r="S41" s="30">
        <v>0</v>
      </c>
      <c r="T41" s="30">
        <v>418.22529537999998</v>
      </c>
    </row>
    <row r="42" spans="1:22">
      <c r="A42" s="17">
        <v>3</v>
      </c>
      <c r="B42" s="18">
        <f t="shared" si="2"/>
        <v>216.936768</v>
      </c>
      <c r="C42" s="18">
        <f t="shared" si="2"/>
        <v>6.6766908250322096E-2</v>
      </c>
      <c r="D42" s="18">
        <f t="shared" si="2"/>
        <v>217.00353490825034</v>
      </c>
      <c r="E42" s="18">
        <f t="shared" si="2"/>
        <v>3.3383454125161048E-2</v>
      </c>
      <c r="F42" s="18">
        <f t="shared" si="2"/>
        <v>216.97015145412519</v>
      </c>
      <c r="G42" s="19">
        <v>0.05</v>
      </c>
      <c r="H42" s="18">
        <f t="shared" si="3"/>
        <v>10.848507572706261</v>
      </c>
      <c r="I42" s="18">
        <f t="shared" si="4"/>
        <v>206.15502733554405</v>
      </c>
      <c r="K42" s="17">
        <v>3</v>
      </c>
      <c r="L42" s="18">
        <v>216.936768</v>
      </c>
      <c r="M42" s="18">
        <v>6.6766908250322096E-2</v>
      </c>
      <c r="N42" s="18">
        <v>217.00353490825034</v>
      </c>
      <c r="O42" s="18">
        <v>3.3383454125161048E-2</v>
      </c>
      <c r="P42" s="18">
        <v>216.97015145412519</v>
      </c>
      <c r="Q42" s="19">
        <v>0.05</v>
      </c>
      <c r="R42" s="18">
        <v>10.848507572706261</v>
      </c>
      <c r="S42" s="30">
        <v>1.7194127737258924E-3</v>
      </c>
      <c r="T42" s="30">
        <v>206.15330792277035</v>
      </c>
    </row>
    <row r="43" spans="1:22">
      <c r="A43" s="17">
        <v>6</v>
      </c>
      <c r="B43" s="18">
        <f t="shared" si="2"/>
        <v>61.089751999999997</v>
      </c>
      <c r="C43" s="18">
        <f t="shared" si="2"/>
        <v>3.4108730709557338</v>
      </c>
      <c r="D43" s="18">
        <f t="shared" si="2"/>
        <v>64.500625070955735</v>
      </c>
      <c r="E43" s="18">
        <f t="shared" si="2"/>
        <v>1.7054365354778669</v>
      </c>
      <c r="F43" s="18">
        <f t="shared" si="2"/>
        <v>62.79518853547787</v>
      </c>
      <c r="G43" s="19">
        <v>0.1</v>
      </c>
      <c r="H43" s="18">
        <f t="shared" si="3"/>
        <v>6.2795188535477875</v>
      </c>
      <c r="I43" s="18">
        <f t="shared" si="4"/>
        <v>58.22110621740795</v>
      </c>
      <c r="K43" s="17">
        <v>6</v>
      </c>
      <c r="L43" s="18">
        <v>61.089751999999997</v>
      </c>
      <c r="M43" s="18">
        <v>3.4108730709557338</v>
      </c>
      <c r="N43" s="18">
        <v>64.500625070955735</v>
      </c>
      <c r="O43" s="18">
        <v>1.7054365354778669</v>
      </c>
      <c r="P43" s="18">
        <v>62.79518853547787</v>
      </c>
      <c r="Q43" s="19">
        <v>0.1</v>
      </c>
      <c r="R43" s="18">
        <v>6.2795188535477875</v>
      </c>
      <c r="S43" s="30">
        <v>0.17567681000842228</v>
      </c>
      <c r="T43" s="30">
        <v>58.045429407399517</v>
      </c>
    </row>
    <row r="44" spans="1:22">
      <c r="A44" s="17">
        <v>7</v>
      </c>
      <c r="B44" s="18">
        <f t="shared" si="2"/>
        <v>1.3174999999999999E-2</v>
      </c>
      <c r="C44" s="18">
        <f t="shared" si="2"/>
        <v>0</v>
      </c>
      <c r="D44" s="18">
        <f t="shared" si="2"/>
        <v>1.3174999999999999E-2</v>
      </c>
      <c r="E44" s="18">
        <f t="shared" si="2"/>
        <v>0</v>
      </c>
      <c r="F44" s="18">
        <f t="shared" si="2"/>
        <v>1.3174999999999999E-2</v>
      </c>
      <c r="G44" s="20">
        <v>0.15</v>
      </c>
      <c r="H44" s="18">
        <f t="shared" si="3"/>
        <v>1.9762499999999997E-3</v>
      </c>
      <c r="I44" s="18">
        <f t="shared" si="4"/>
        <v>1.119875E-2</v>
      </c>
      <c r="K44" s="17">
        <v>7</v>
      </c>
      <c r="L44" s="18">
        <v>1.3174999999999999E-2</v>
      </c>
      <c r="M44" s="18">
        <v>0</v>
      </c>
      <c r="N44" s="18">
        <v>1.3174999999999999E-2</v>
      </c>
      <c r="O44" s="18">
        <v>0</v>
      </c>
      <c r="P44" s="18">
        <v>1.3174999999999999E-2</v>
      </c>
      <c r="Q44" s="20">
        <v>0.15</v>
      </c>
      <c r="R44" s="18">
        <v>1.9762499999999997E-3</v>
      </c>
      <c r="S44" s="30">
        <v>0</v>
      </c>
      <c r="T44" s="30">
        <v>1.119875E-2</v>
      </c>
    </row>
    <row r="45" spans="1:22">
      <c r="A45" s="17">
        <v>8</v>
      </c>
      <c r="B45" s="18">
        <f t="shared" si="2"/>
        <v>131.79990699999999</v>
      </c>
      <c r="C45" s="18">
        <f t="shared" si="2"/>
        <v>47.797094369323702</v>
      </c>
      <c r="D45" s="18">
        <f t="shared" si="2"/>
        <v>179.59700136932369</v>
      </c>
      <c r="E45" s="18">
        <f t="shared" si="2"/>
        <v>23.898547184661851</v>
      </c>
      <c r="F45" s="18">
        <f t="shared" si="2"/>
        <v>155.69845418466184</v>
      </c>
      <c r="G45" s="19">
        <v>0.2</v>
      </c>
      <c r="H45" s="18">
        <f t="shared" si="3"/>
        <v>31.13969083693237</v>
      </c>
      <c r="I45" s="18">
        <f t="shared" si="4"/>
        <v>148.45731053239132</v>
      </c>
      <c r="K45" s="17">
        <v>8</v>
      </c>
      <c r="L45" s="18">
        <v>131.79990699999999</v>
      </c>
      <c r="M45" s="18">
        <v>47.797094369323702</v>
      </c>
      <c r="N45" s="18">
        <v>179.59700136932369</v>
      </c>
      <c r="O45" s="18">
        <v>23.898547184661851</v>
      </c>
      <c r="P45" s="18">
        <v>155.69845418466184</v>
      </c>
      <c r="Q45" s="19">
        <v>0.2</v>
      </c>
      <c r="R45" s="18">
        <v>31.13969083693237</v>
      </c>
      <c r="S45" s="30">
        <v>4.9412514305299062</v>
      </c>
      <c r="T45" s="30">
        <v>143.51605910186143</v>
      </c>
    </row>
    <row r="46" spans="1:22">
      <c r="A46" s="17">
        <v>9</v>
      </c>
      <c r="B46" s="18">
        <f t="shared" si="2"/>
        <v>0.37757800000000002</v>
      </c>
      <c r="C46" s="18">
        <f t="shared" si="2"/>
        <v>2.2393005764592488</v>
      </c>
      <c r="D46" s="18">
        <f t="shared" si="2"/>
        <v>2.616878576459249</v>
      </c>
      <c r="E46" s="18">
        <f t="shared" si="2"/>
        <v>1.1196502882296244</v>
      </c>
      <c r="F46" s="18">
        <f t="shared" si="2"/>
        <v>1.4972282882296246</v>
      </c>
      <c r="G46" s="19">
        <v>0.25</v>
      </c>
      <c r="H46" s="18">
        <f t="shared" si="3"/>
        <v>0.37430707205740615</v>
      </c>
      <c r="I46" s="18">
        <f t="shared" si="4"/>
        <v>2.2425715044018428</v>
      </c>
      <c r="K46" s="17">
        <v>9</v>
      </c>
      <c r="L46" s="18">
        <v>0.37757800000000002</v>
      </c>
      <c r="M46" s="18">
        <v>2.2393005764592488</v>
      </c>
      <c r="N46" s="18">
        <v>2.616878576459249</v>
      </c>
      <c r="O46" s="18">
        <v>1.1196502882296244</v>
      </c>
      <c r="P46" s="18">
        <v>1.4972282882296246</v>
      </c>
      <c r="Q46" s="19">
        <v>0.25</v>
      </c>
      <c r="R46" s="18">
        <v>0.37430707205740615</v>
      </c>
      <c r="S46" s="30">
        <v>0.28833759988916391</v>
      </c>
      <c r="T46" s="30">
        <v>1.9542339045126789</v>
      </c>
    </row>
    <row r="47" spans="1:22">
      <c r="A47" s="17">
        <v>10</v>
      </c>
      <c r="B47" s="18">
        <f t="shared" si="2"/>
        <v>33.809209000000003</v>
      </c>
      <c r="C47" s="18">
        <f t="shared" si="2"/>
        <v>8.2833832093398172</v>
      </c>
      <c r="D47" s="18">
        <f t="shared" si="2"/>
        <v>42.092592209339813</v>
      </c>
      <c r="E47" s="18">
        <f t="shared" si="2"/>
        <v>4.1416916046699086</v>
      </c>
      <c r="F47" s="18">
        <f t="shared" si="2"/>
        <v>37.950900604669904</v>
      </c>
      <c r="G47" s="19">
        <v>0.3</v>
      </c>
      <c r="H47" s="18">
        <f t="shared" si="3"/>
        <v>11.385270181400971</v>
      </c>
      <c r="I47" s="18">
        <f t="shared" si="4"/>
        <v>30.707322027938851</v>
      </c>
      <c r="K47" s="17">
        <v>10</v>
      </c>
      <c r="L47" s="18">
        <v>33.809209000000003</v>
      </c>
      <c r="M47" s="18">
        <v>8.2833832093398172</v>
      </c>
      <c r="N47" s="18">
        <v>42.092592209339813</v>
      </c>
      <c r="O47" s="18">
        <v>4.1416916046699086</v>
      </c>
      <c r="P47" s="18">
        <v>37.950900604669904</v>
      </c>
      <c r="Q47" s="19">
        <v>0.3</v>
      </c>
      <c r="R47" s="18">
        <v>11.385270181400971</v>
      </c>
      <c r="S47" s="30">
        <v>1.4343993645688364</v>
      </c>
      <c r="T47" s="30">
        <v>29.272922663370007</v>
      </c>
    </row>
    <row r="48" spans="1:22">
      <c r="A48" s="17">
        <v>10.1</v>
      </c>
      <c r="B48" s="18">
        <f t="shared" si="2"/>
        <v>0.59382999999999997</v>
      </c>
      <c r="C48" s="18">
        <f t="shared" si="2"/>
        <v>0.59794175999999999</v>
      </c>
      <c r="D48" s="18">
        <f t="shared" si="2"/>
        <v>1.19177176</v>
      </c>
      <c r="E48" s="18">
        <f t="shared" si="2"/>
        <v>0.29897087999999999</v>
      </c>
      <c r="F48" s="18">
        <f t="shared" si="2"/>
        <v>0.89280088000000002</v>
      </c>
      <c r="G48" s="19">
        <v>0.3</v>
      </c>
      <c r="H48" s="18">
        <f t="shared" si="3"/>
        <v>0.26784026399999999</v>
      </c>
      <c r="I48" s="18">
        <f t="shared" si="4"/>
        <v>0.92393149600000002</v>
      </c>
      <c r="K48" s="17">
        <v>10.1</v>
      </c>
      <c r="L48" s="18">
        <v>0.59382999999999997</v>
      </c>
      <c r="M48" s="18">
        <v>0.59794175999999999</v>
      </c>
      <c r="N48" s="18">
        <v>1.19177176</v>
      </c>
      <c r="O48" s="18">
        <v>0.29897087999999999</v>
      </c>
      <c r="P48" s="18">
        <v>0.89280088000000002</v>
      </c>
      <c r="Q48" s="19">
        <v>0.3</v>
      </c>
      <c r="R48" s="18">
        <v>0.26784026399999999</v>
      </c>
      <c r="S48" s="30">
        <v>9.2390861913417555E-2</v>
      </c>
      <c r="T48" s="30">
        <v>0.83154063408658241</v>
      </c>
    </row>
    <row r="49" spans="1:20">
      <c r="A49" s="17">
        <v>12</v>
      </c>
      <c r="B49" s="18">
        <f t="shared" si="2"/>
        <v>13.522637</v>
      </c>
      <c r="C49" s="18">
        <f t="shared" si="2"/>
        <v>57.286262734600882</v>
      </c>
      <c r="D49" s="18">
        <f t="shared" si="2"/>
        <v>70.808899734600871</v>
      </c>
      <c r="E49" s="18">
        <f t="shared" si="2"/>
        <v>28.643131367300441</v>
      </c>
      <c r="F49" s="18">
        <f t="shared" si="2"/>
        <v>42.16576836730043</v>
      </c>
      <c r="G49" s="19">
        <v>1</v>
      </c>
      <c r="H49" s="18">
        <f t="shared" si="3"/>
        <v>42.16576836730043</v>
      </c>
      <c r="I49" s="18">
        <f t="shared" si="4"/>
        <v>28.643131367300455</v>
      </c>
      <c r="K49" s="17">
        <v>12</v>
      </c>
      <c r="L49" s="18">
        <v>13.522637</v>
      </c>
      <c r="M49" s="18">
        <v>57.286262734600882</v>
      </c>
      <c r="N49" s="18">
        <v>70.808899734600871</v>
      </c>
      <c r="O49" s="18">
        <v>28.643131367300441</v>
      </c>
      <c r="P49" s="18">
        <v>42.16576836730043</v>
      </c>
      <c r="Q49" s="19">
        <v>1</v>
      </c>
      <c r="R49" s="18">
        <v>42.16576836730043</v>
      </c>
      <c r="S49" s="30">
        <v>14.614235415926444</v>
      </c>
      <c r="T49" s="30">
        <v>14.028895951373995</v>
      </c>
    </row>
    <row r="50" spans="1:20">
      <c r="A50" s="17">
        <v>13</v>
      </c>
      <c r="B50" s="18">
        <f t="shared" si="2"/>
        <v>9.8950169999999993</v>
      </c>
      <c r="C50" s="18">
        <f t="shared" si="2"/>
        <v>0.13546068824040403</v>
      </c>
      <c r="D50" s="18">
        <f t="shared" si="2"/>
        <v>10.030477688240403</v>
      </c>
      <c r="E50" s="18">
        <f t="shared" si="2"/>
        <v>6.7730344120202013E-2</v>
      </c>
      <c r="F50" s="18">
        <f t="shared" si="2"/>
        <v>9.962747344120201</v>
      </c>
      <c r="G50" s="19" t="s">
        <v>17</v>
      </c>
      <c r="H50" s="18">
        <f t="shared" si="3"/>
        <v>1.6990664012791925</v>
      </c>
      <c r="I50" s="18">
        <f t="shared" si="4"/>
        <v>8.3314112869612096</v>
      </c>
      <c r="K50" s="17">
        <v>13</v>
      </c>
      <c r="L50" s="18">
        <v>9.8950169999999993</v>
      </c>
      <c r="M50" s="18">
        <v>0.13546068824040403</v>
      </c>
      <c r="N50" s="18">
        <v>10.030477688240403</v>
      </c>
      <c r="O50" s="18">
        <v>6.7730344120202013E-2</v>
      </c>
      <c r="P50" s="18">
        <v>9.962747344120201</v>
      </c>
      <c r="Q50" s="19" t="s">
        <v>17</v>
      </c>
      <c r="R50" s="18">
        <v>1.6990664012791925</v>
      </c>
      <c r="S50" s="30">
        <v>0</v>
      </c>
      <c r="T50" s="30">
        <v>8.3314112869612114</v>
      </c>
    </row>
    <row r="51" spans="1:20">
      <c r="A51" s="17">
        <v>14</v>
      </c>
      <c r="B51" s="18">
        <f t="shared" si="2"/>
        <v>0</v>
      </c>
      <c r="C51" s="18">
        <f t="shared" si="2"/>
        <v>0</v>
      </c>
      <c r="D51" s="18">
        <f t="shared" si="2"/>
        <v>0</v>
      </c>
      <c r="E51" s="18">
        <f t="shared" si="2"/>
        <v>0</v>
      </c>
      <c r="F51" s="18">
        <f t="shared" si="2"/>
        <v>0</v>
      </c>
      <c r="G51" s="19" t="s">
        <v>17</v>
      </c>
      <c r="H51" s="18">
        <f t="shared" si="3"/>
        <v>0</v>
      </c>
      <c r="I51" s="18">
        <f t="shared" si="4"/>
        <v>0</v>
      </c>
      <c r="K51" s="17">
        <v>14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9" t="s">
        <v>17</v>
      </c>
      <c r="R51" s="18">
        <v>0</v>
      </c>
      <c r="S51" s="30">
        <v>0</v>
      </c>
      <c r="T51" s="30">
        <v>0</v>
      </c>
    </row>
    <row r="52" spans="1:20">
      <c r="A52" s="17" t="s">
        <v>18</v>
      </c>
      <c r="B52" s="18">
        <f t="shared" si="2"/>
        <v>39.002499999999998</v>
      </c>
      <c r="C52" s="18">
        <f t="shared" si="2"/>
        <v>0</v>
      </c>
      <c r="D52" s="18">
        <f t="shared" si="2"/>
        <v>39.002499999999998</v>
      </c>
      <c r="E52" s="18">
        <f t="shared" si="2"/>
        <v>0</v>
      </c>
      <c r="F52" s="18">
        <f t="shared" si="2"/>
        <v>39.002499999999998</v>
      </c>
      <c r="G52" s="19">
        <v>7.0000000000000007E-2</v>
      </c>
      <c r="H52" s="18">
        <f t="shared" si="3"/>
        <v>2.730175</v>
      </c>
      <c r="I52" s="18">
        <f t="shared" si="4"/>
        <v>36.272324999999995</v>
      </c>
      <c r="K52" s="17" t="s">
        <v>18</v>
      </c>
      <c r="L52" s="18">
        <v>39.002499999999998</v>
      </c>
      <c r="M52" s="18">
        <v>0</v>
      </c>
      <c r="N52" s="18">
        <v>39.002499999999998</v>
      </c>
      <c r="O52" s="18">
        <v>0</v>
      </c>
      <c r="P52" s="18">
        <v>39.002499999999998</v>
      </c>
      <c r="Q52" s="19">
        <v>7.0000000000000007E-2</v>
      </c>
      <c r="R52" s="18">
        <v>2.730175</v>
      </c>
      <c r="S52" s="30">
        <v>0</v>
      </c>
      <c r="T52" s="30">
        <v>36.272325000000002</v>
      </c>
    </row>
    <row r="53" spans="1:20">
      <c r="A53" s="17" t="s">
        <v>19</v>
      </c>
      <c r="B53" s="18">
        <f t="shared" si="2"/>
        <v>9.4944889999999997</v>
      </c>
      <c r="C53" s="18">
        <f t="shared" si="2"/>
        <v>6.5186338795034304</v>
      </c>
      <c r="D53" s="18">
        <f t="shared" si="2"/>
        <v>16.013122879503431</v>
      </c>
      <c r="E53" s="18">
        <f t="shared" si="2"/>
        <v>3.2593169397517152</v>
      </c>
      <c r="F53" s="18">
        <f t="shared" si="2"/>
        <v>12.753805939751716</v>
      </c>
      <c r="G53" s="19">
        <v>0.05</v>
      </c>
      <c r="H53" s="18">
        <f t="shared" si="3"/>
        <v>0.63769029698758584</v>
      </c>
      <c r="I53" s="18">
        <f t="shared" si="4"/>
        <v>15.375432582515845</v>
      </c>
      <c r="K53" s="17" t="s">
        <v>19</v>
      </c>
      <c r="L53" s="18">
        <v>9.4944889999999997</v>
      </c>
      <c r="M53" s="18">
        <v>6.5186338795034304</v>
      </c>
      <c r="N53" s="18">
        <v>16.013122879503431</v>
      </c>
      <c r="O53" s="18">
        <v>3.2593169397517152</v>
      </c>
      <c r="P53" s="18">
        <v>12.753805939751716</v>
      </c>
      <c r="Q53" s="19">
        <v>0.05</v>
      </c>
      <c r="R53" s="18">
        <v>0.63769029698758584</v>
      </c>
      <c r="S53" s="30">
        <v>0.16787092069115195</v>
      </c>
      <c r="T53" s="30">
        <v>15.207561661824691</v>
      </c>
    </row>
    <row r="54" spans="1:20">
      <c r="A54" s="17">
        <v>17</v>
      </c>
      <c r="B54" s="18">
        <f t="shared" si="2"/>
        <v>112.437366</v>
      </c>
      <c r="C54" s="18">
        <f t="shared" si="2"/>
        <v>6.6313335885311231</v>
      </c>
      <c r="D54" s="18">
        <f t="shared" si="2"/>
        <v>119.06869958853112</v>
      </c>
      <c r="E54" s="18">
        <f t="shared" si="2"/>
        <v>3.3156667942655615</v>
      </c>
      <c r="F54" s="18">
        <f t="shared" si="2"/>
        <v>115.75303279426555</v>
      </c>
      <c r="G54" s="19">
        <v>0.08</v>
      </c>
      <c r="H54" s="18">
        <f t="shared" si="3"/>
        <v>9.2602426235412434</v>
      </c>
      <c r="I54" s="18">
        <f t="shared" si="4"/>
        <v>109.80845696498987</v>
      </c>
      <c r="K54" s="17">
        <v>17</v>
      </c>
      <c r="L54" s="18">
        <v>112.437366</v>
      </c>
      <c r="M54" s="18">
        <v>6.6313335885311231</v>
      </c>
      <c r="N54" s="18">
        <v>119.06869958853112</v>
      </c>
      <c r="O54" s="18">
        <v>3.3156667942655615</v>
      </c>
      <c r="P54" s="18">
        <v>115.75303279426555</v>
      </c>
      <c r="Q54" s="19">
        <v>0.08</v>
      </c>
      <c r="R54" s="18">
        <v>9.2602426235412434</v>
      </c>
      <c r="S54" s="30">
        <v>0.27323714643146779</v>
      </c>
      <c r="T54" s="30">
        <v>109.5352198185584</v>
      </c>
    </row>
    <row r="55" spans="1:20">
      <c r="A55" s="17">
        <v>35</v>
      </c>
      <c r="B55" s="18">
        <f t="shared" si="2"/>
        <v>7.8799999999999995E-2</v>
      </c>
      <c r="C55" s="18">
        <f t="shared" si="2"/>
        <v>0</v>
      </c>
      <c r="D55" s="18">
        <f t="shared" si="2"/>
        <v>7.8799999999999995E-2</v>
      </c>
      <c r="E55" s="18">
        <f t="shared" si="2"/>
        <v>0</v>
      </c>
      <c r="F55" s="18">
        <f t="shared" si="2"/>
        <v>7.8799999999999995E-2</v>
      </c>
      <c r="G55" s="19">
        <v>7.0000000000000007E-2</v>
      </c>
      <c r="H55" s="18">
        <f t="shared" si="3"/>
        <v>5.5160000000000001E-3</v>
      </c>
      <c r="I55" s="18">
        <f t="shared" si="4"/>
        <v>7.3283999999999988E-2</v>
      </c>
      <c r="K55" s="17">
        <v>35</v>
      </c>
      <c r="L55" s="18">
        <v>7.8799999999999995E-2</v>
      </c>
      <c r="M55" s="18">
        <v>0</v>
      </c>
      <c r="N55" s="18">
        <v>7.8799999999999995E-2</v>
      </c>
      <c r="O55" s="18">
        <v>0</v>
      </c>
      <c r="P55" s="18">
        <v>7.8799999999999995E-2</v>
      </c>
      <c r="Q55" s="19">
        <v>7.0000000000000007E-2</v>
      </c>
      <c r="R55" s="18">
        <v>5.5160000000000001E-3</v>
      </c>
      <c r="S55" s="30">
        <v>0</v>
      </c>
      <c r="T55" s="30">
        <v>7.3284000000000002E-2</v>
      </c>
    </row>
    <row r="56" spans="1:20">
      <c r="A56" s="17">
        <v>42</v>
      </c>
      <c r="B56" s="18">
        <f t="shared" si="2"/>
        <v>64.942780999999997</v>
      </c>
      <c r="C56" s="18">
        <f t="shared" si="2"/>
        <v>1.6761492017067978E-2</v>
      </c>
      <c r="D56" s="18">
        <f t="shared" si="2"/>
        <v>64.959542492017064</v>
      </c>
      <c r="E56" s="18">
        <f t="shared" si="2"/>
        <v>8.3807460085339892E-3</v>
      </c>
      <c r="F56" s="18">
        <f t="shared" si="2"/>
        <v>64.951161746008523</v>
      </c>
      <c r="G56" s="19">
        <v>0.12</v>
      </c>
      <c r="H56" s="18">
        <f t="shared" si="3"/>
        <v>7.7941394095210228</v>
      </c>
      <c r="I56" s="18">
        <f t="shared" si="4"/>
        <v>57.165403082496042</v>
      </c>
      <c r="K56" s="17">
        <v>42</v>
      </c>
      <c r="L56" s="18">
        <v>64.942780999999997</v>
      </c>
      <c r="M56" s="18">
        <v>1.6761492017067978E-2</v>
      </c>
      <c r="N56" s="18">
        <v>64.959542492017064</v>
      </c>
      <c r="O56" s="18">
        <v>8.3807460085339892E-3</v>
      </c>
      <c r="P56" s="18">
        <v>64.951161746008523</v>
      </c>
      <c r="Q56" s="19">
        <v>0.12</v>
      </c>
      <c r="R56" s="18">
        <v>7.7941394095210228</v>
      </c>
      <c r="S56" s="30">
        <v>1.035959551923149E-3</v>
      </c>
      <c r="T56" s="30">
        <v>57.164367122944121</v>
      </c>
    </row>
    <row r="57" spans="1:20">
      <c r="A57" s="17">
        <v>43.1</v>
      </c>
      <c r="B57" s="18">
        <f t="shared" si="2"/>
        <v>0</v>
      </c>
      <c r="C57" s="18">
        <f t="shared" si="2"/>
        <v>0</v>
      </c>
      <c r="D57" s="18">
        <f t="shared" si="2"/>
        <v>0</v>
      </c>
      <c r="E57" s="18">
        <f t="shared" si="2"/>
        <v>0</v>
      </c>
      <c r="F57" s="18">
        <f t="shared" si="2"/>
        <v>0</v>
      </c>
      <c r="G57" s="19">
        <v>0.3</v>
      </c>
      <c r="H57" s="18">
        <f t="shared" si="3"/>
        <v>0</v>
      </c>
      <c r="I57" s="18">
        <f t="shared" si="4"/>
        <v>0</v>
      </c>
      <c r="K57" s="17">
        <v>43.1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9">
        <v>0.3</v>
      </c>
      <c r="R57" s="18">
        <v>0</v>
      </c>
      <c r="S57" s="30">
        <v>0</v>
      </c>
      <c r="T57" s="30">
        <v>0</v>
      </c>
    </row>
    <row r="58" spans="1:20">
      <c r="A58" s="17">
        <v>43.2</v>
      </c>
      <c r="B58" s="18">
        <f t="shared" si="2"/>
        <v>0</v>
      </c>
      <c r="C58" s="18">
        <f t="shared" si="2"/>
        <v>0</v>
      </c>
      <c r="D58" s="18">
        <f t="shared" si="2"/>
        <v>0</v>
      </c>
      <c r="E58" s="18">
        <f t="shared" si="2"/>
        <v>0</v>
      </c>
      <c r="F58" s="18">
        <f t="shared" si="2"/>
        <v>0</v>
      </c>
      <c r="G58" s="19">
        <v>0.5</v>
      </c>
      <c r="H58" s="18">
        <f t="shared" si="3"/>
        <v>0</v>
      </c>
      <c r="I58" s="18">
        <f t="shared" si="4"/>
        <v>0</v>
      </c>
      <c r="K58" s="17">
        <v>43.2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9">
        <v>0.5</v>
      </c>
      <c r="R58" s="18">
        <v>0</v>
      </c>
      <c r="S58" s="30">
        <v>0</v>
      </c>
      <c r="T58" s="30">
        <v>0</v>
      </c>
    </row>
    <row r="59" spans="1:20">
      <c r="A59" s="17">
        <v>45</v>
      </c>
      <c r="B59" s="18">
        <f t="shared" si="2"/>
        <v>1.7510000000000001E-2</v>
      </c>
      <c r="C59" s="18">
        <f t="shared" si="2"/>
        <v>0</v>
      </c>
      <c r="D59" s="18">
        <f t="shared" si="2"/>
        <v>1.7510000000000001E-2</v>
      </c>
      <c r="E59" s="18">
        <f t="shared" si="2"/>
        <v>0</v>
      </c>
      <c r="F59" s="18">
        <f t="shared" si="2"/>
        <v>1.7510000000000001E-2</v>
      </c>
      <c r="G59" s="19">
        <v>0.45</v>
      </c>
      <c r="H59" s="18">
        <f t="shared" si="3"/>
        <v>7.8795000000000011E-3</v>
      </c>
      <c r="I59" s="18">
        <f t="shared" si="4"/>
        <v>9.6305000000000002E-3</v>
      </c>
      <c r="K59" s="17">
        <v>45</v>
      </c>
      <c r="L59" s="18">
        <v>1.7510000000000001E-2</v>
      </c>
      <c r="M59" s="18">
        <v>0</v>
      </c>
      <c r="N59" s="18">
        <v>1.7510000000000001E-2</v>
      </c>
      <c r="O59" s="18">
        <v>0</v>
      </c>
      <c r="P59" s="18">
        <v>1.7510000000000001E-2</v>
      </c>
      <c r="Q59" s="19">
        <v>0.45</v>
      </c>
      <c r="R59" s="18">
        <v>7.8795000000000011E-3</v>
      </c>
      <c r="S59" s="30">
        <v>0</v>
      </c>
      <c r="T59" s="30">
        <v>9.6305000000000002E-3</v>
      </c>
    </row>
    <row r="60" spans="1:20">
      <c r="A60" s="17">
        <v>46</v>
      </c>
      <c r="B60" s="18">
        <f t="shared" si="2"/>
        <v>9.9915149999999997</v>
      </c>
      <c r="C60" s="18">
        <f t="shared" si="2"/>
        <v>4.8989375286529873</v>
      </c>
      <c r="D60" s="18">
        <f t="shared" si="2"/>
        <v>14.890452528652988</v>
      </c>
      <c r="E60" s="18">
        <f t="shared" si="2"/>
        <v>2.4494687643264936</v>
      </c>
      <c r="F60" s="18">
        <f t="shared" si="2"/>
        <v>12.440983764326495</v>
      </c>
      <c r="G60" s="19">
        <v>0.3</v>
      </c>
      <c r="H60" s="18">
        <f t="shared" si="3"/>
        <v>3.732295129297948</v>
      </c>
      <c r="I60" s="18">
        <f t="shared" si="4"/>
        <v>11.158157399355037</v>
      </c>
      <c r="K60" s="17">
        <v>46</v>
      </c>
      <c r="L60" s="18">
        <v>9.9915149999999997</v>
      </c>
      <c r="M60" s="18">
        <v>4.8989375286529873</v>
      </c>
      <c r="N60" s="18">
        <v>14.890452528652988</v>
      </c>
      <c r="O60" s="18">
        <v>2.4494687643264936</v>
      </c>
      <c r="P60" s="18">
        <v>12.440983764326495</v>
      </c>
      <c r="Q60" s="19">
        <v>0.3</v>
      </c>
      <c r="R60" s="18">
        <v>3.732295129297948</v>
      </c>
      <c r="S60" s="30">
        <v>0.75695843811316532</v>
      </c>
      <c r="T60" s="30">
        <v>10.401198961241874</v>
      </c>
    </row>
    <row r="61" spans="1:20">
      <c r="A61" s="17">
        <v>47</v>
      </c>
      <c r="B61" s="18">
        <f t="shared" si="2"/>
        <v>3909.3030170000002</v>
      </c>
      <c r="C61" s="18">
        <f t="shared" si="2"/>
        <v>647.91256962114346</v>
      </c>
      <c r="D61" s="18">
        <f t="shared" si="2"/>
        <v>4557.2155866211433</v>
      </c>
      <c r="E61" s="18">
        <f t="shared" si="2"/>
        <v>323.95628481057173</v>
      </c>
      <c r="F61" s="18">
        <f t="shared" si="2"/>
        <v>4233.2593018105717</v>
      </c>
      <c r="G61" s="19">
        <v>0.08</v>
      </c>
      <c r="H61" s="18">
        <f t="shared" si="3"/>
        <v>338.66074414484575</v>
      </c>
      <c r="I61" s="18">
        <f t="shared" si="4"/>
        <v>4218.5548424762974</v>
      </c>
      <c r="K61" s="17">
        <v>47</v>
      </c>
      <c r="L61" s="18">
        <v>3909.3030170000002</v>
      </c>
      <c r="M61" s="18">
        <v>647.91256962114346</v>
      </c>
      <c r="N61" s="18">
        <v>4557.2155866211433</v>
      </c>
      <c r="O61" s="18">
        <v>323.95628481057173</v>
      </c>
      <c r="P61" s="18">
        <v>4233.2593018105717</v>
      </c>
      <c r="Q61" s="19">
        <v>0.08</v>
      </c>
      <c r="R61" s="18">
        <v>338.66074414484575</v>
      </c>
      <c r="S61" s="30">
        <v>31.576486381663642</v>
      </c>
      <c r="T61" s="30">
        <v>4186.9783560946344</v>
      </c>
    </row>
    <row r="62" spans="1:20">
      <c r="A62" s="17">
        <v>50</v>
      </c>
      <c r="B62" s="18">
        <f t="shared" si="2"/>
        <v>109.900531</v>
      </c>
      <c r="C62" s="18">
        <f t="shared" si="2"/>
        <v>7.0203843744465102</v>
      </c>
      <c r="D62" s="18">
        <f t="shared" si="2"/>
        <v>116.92091537444651</v>
      </c>
      <c r="E62" s="18">
        <f t="shared" si="2"/>
        <v>3.5101921872232551</v>
      </c>
      <c r="F62" s="18">
        <f t="shared" si="2"/>
        <v>113.41072318722325</v>
      </c>
      <c r="G62" s="19">
        <v>0.55000000000000004</v>
      </c>
      <c r="H62" s="18">
        <f t="shared" si="3"/>
        <v>62.375897752972797</v>
      </c>
      <c r="I62" s="18">
        <f t="shared" si="4"/>
        <v>54.545017621473711</v>
      </c>
      <c r="K62" s="17">
        <v>50</v>
      </c>
      <c r="L62" s="18">
        <v>109.900531</v>
      </c>
      <c r="M62" s="18">
        <v>7.0203843744465102</v>
      </c>
      <c r="N62" s="18">
        <v>116.92091537444651</v>
      </c>
      <c r="O62" s="18">
        <v>3.5101921872232551</v>
      </c>
      <c r="P62" s="18">
        <v>113.41072318722325</v>
      </c>
      <c r="Q62" s="19">
        <v>0.55000000000000004</v>
      </c>
      <c r="R62" s="18">
        <v>62.375897752972797</v>
      </c>
      <c r="S62" s="30">
        <v>1.9887145855433133</v>
      </c>
      <c r="T62" s="30">
        <v>52.556303035930405</v>
      </c>
    </row>
    <row r="63" spans="1:20">
      <c r="A63" s="21" t="s">
        <v>20</v>
      </c>
      <c r="B63" s="22">
        <f>SUM(B40:B62)</f>
        <v>7074.1080780000002</v>
      </c>
      <c r="C63" s="22">
        <f>SUM(C40:C62)</f>
        <v>841.00522114284297</v>
      </c>
      <c r="D63" s="22">
        <f>SUM(D40:D62)</f>
        <v>7915.113299142844</v>
      </c>
      <c r="E63" s="22">
        <f>SUM(E40:E62)</f>
        <v>420.50261057142149</v>
      </c>
      <c r="F63" s="22">
        <f>SUM(F40:F62)</f>
        <v>7494.6106885714207</v>
      </c>
      <c r="G63" s="19"/>
      <c r="H63" s="22">
        <f>SUM(H40:H62)</f>
        <v>633.26479438321837</v>
      </c>
      <c r="I63" s="22">
        <f>SUM(I40:I62)</f>
        <v>7281.8485047596241</v>
      </c>
      <c r="K63" s="21" t="s">
        <v>20</v>
      </c>
      <c r="L63" s="22">
        <f>SUM(L40:L62)</f>
        <v>7074.1080780000002</v>
      </c>
      <c r="M63" s="22">
        <f>SUM(M40:M62)</f>
        <v>841.00522114284297</v>
      </c>
      <c r="N63" s="22">
        <f>SUM(N40:N62)</f>
        <v>7915.113299142844</v>
      </c>
      <c r="O63" s="22">
        <f>SUM(O40:O62)</f>
        <v>420.50261057142149</v>
      </c>
      <c r="P63" s="22">
        <f>SUM(P40:P62)</f>
        <v>7494.6106885714207</v>
      </c>
      <c r="Q63" s="19"/>
      <c r="R63" s="22">
        <f>SUM(R40:R62)</f>
        <v>633.26479438321837</v>
      </c>
      <c r="S63" s="31">
        <f>SUM(S40:S62)</f>
        <v>57.305113591167519</v>
      </c>
      <c r="T63" s="31">
        <f>SUM(T40:T62)</f>
        <v>7224.5433911684586</v>
      </c>
    </row>
    <row r="64" spans="1:20">
      <c r="A64" s="21"/>
      <c r="B64" s="7"/>
      <c r="C64" s="7"/>
      <c r="D64" s="7"/>
      <c r="E64" s="7"/>
      <c r="F64" s="7"/>
      <c r="G64" s="19"/>
      <c r="H64" s="7"/>
      <c r="I64" s="7"/>
      <c r="K64" s="21"/>
      <c r="L64" s="7"/>
      <c r="M64" s="7"/>
      <c r="N64" s="7"/>
      <c r="O64" s="7"/>
      <c r="P64" s="7"/>
      <c r="Q64" s="19"/>
      <c r="R64" s="7"/>
      <c r="S64" s="12"/>
      <c r="T64" s="12"/>
    </row>
    <row r="65" spans="1:22">
      <c r="A65" s="21"/>
      <c r="B65" s="25"/>
      <c r="C65" s="25"/>
      <c r="D65" s="25"/>
      <c r="E65" s="25"/>
      <c r="F65" s="87" t="s">
        <v>20</v>
      </c>
      <c r="G65" s="87"/>
      <c r="H65" s="8">
        <f>SUM(H63:H63)</f>
        <v>633.26479438321837</v>
      </c>
      <c r="I65" s="25"/>
      <c r="K65" s="21"/>
      <c r="L65" s="32"/>
      <c r="M65" s="25"/>
      <c r="N65" s="25"/>
      <c r="O65" s="25"/>
      <c r="P65" s="33" t="s">
        <v>20</v>
      </c>
      <c r="Q65" s="33"/>
      <c r="R65" s="8">
        <f>SUM(R63:S63)</f>
        <v>690.56990797438584</v>
      </c>
      <c r="S65" s="34"/>
      <c r="V65" s="34"/>
    </row>
    <row r="66" spans="1:22" ht="13.35" customHeight="1">
      <c r="A66" s="21"/>
      <c r="B66" s="25"/>
      <c r="C66" s="25"/>
      <c r="D66" s="25"/>
      <c r="E66" s="25"/>
      <c r="F66" s="87" t="s">
        <v>22</v>
      </c>
      <c r="G66" s="87"/>
      <c r="H66" s="77">
        <f>R66</f>
        <v>-11.08867197</v>
      </c>
      <c r="I66" s="25"/>
      <c r="K66" s="21"/>
      <c r="L66" s="25"/>
      <c r="M66" s="25"/>
      <c r="N66" s="25"/>
      <c r="O66" s="86" t="s">
        <v>22</v>
      </c>
      <c r="P66" s="86"/>
      <c r="Q66" s="33"/>
      <c r="R66" s="77">
        <v>-11.08867197</v>
      </c>
      <c r="S66" s="12"/>
      <c r="V66" s="12"/>
    </row>
    <row r="67" spans="1:22" ht="13.35" customHeight="1">
      <c r="B67" s="25"/>
      <c r="C67" s="25"/>
      <c r="D67" s="25"/>
      <c r="E67" s="25"/>
      <c r="F67" s="85" t="s">
        <v>23</v>
      </c>
      <c r="G67" s="85"/>
      <c r="H67" s="7">
        <f>+H65+H66</f>
        <v>622.17612241321842</v>
      </c>
      <c r="I67" s="25"/>
      <c r="L67" s="25"/>
      <c r="M67" s="25"/>
      <c r="N67" s="25"/>
      <c r="O67" s="25"/>
      <c r="P67" s="26" t="s">
        <v>23</v>
      </c>
      <c r="Q67" s="26"/>
      <c r="R67" s="7">
        <f>+R65+R66</f>
        <v>679.48123600438589</v>
      </c>
      <c r="S67" s="12"/>
      <c r="V67" s="12"/>
    </row>
    <row r="71" spans="1:22" hidden="1">
      <c r="A71" s="10" t="s">
        <v>28</v>
      </c>
      <c r="B71" s="7"/>
      <c r="C71" s="7"/>
      <c r="D71" s="7"/>
      <c r="E71" s="7"/>
      <c r="F71" s="7"/>
      <c r="G71" s="7"/>
      <c r="H71" s="7"/>
      <c r="I71" s="11"/>
      <c r="J71" s="7"/>
      <c r="K71" s="10" t="s">
        <v>29</v>
      </c>
      <c r="L71" s="7"/>
      <c r="M71" s="7"/>
      <c r="N71" s="7"/>
      <c r="O71" s="7"/>
      <c r="P71" s="7"/>
      <c r="Q71" s="7"/>
      <c r="R71" s="11"/>
      <c r="S71" s="7"/>
      <c r="T71" s="16"/>
      <c r="U71" s="12"/>
      <c r="V71" s="12"/>
    </row>
    <row r="72" spans="1:22" hidden="1">
      <c r="A72" s="13" t="s">
        <v>25</v>
      </c>
      <c r="B72" s="7"/>
      <c r="C72" s="7"/>
      <c r="D72" s="7"/>
      <c r="E72" s="7"/>
      <c r="F72" s="7"/>
      <c r="G72" s="7"/>
      <c r="H72" s="7"/>
      <c r="I72" s="11"/>
      <c r="J72" s="7"/>
      <c r="K72" s="13" t="s">
        <v>26</v>
      </c>
      <c r="L72" s="7"/>
      <c r="M72" s="7"/>
      <c r="N72" s="7"/>
      <c r="O72" s="7"/>
      <c r="P72" s="7"/>
      <c r="Q72" s="7"/>
      <c r="R72" s="11"/>
      <c r="S72" s="7"/>
      <c r="T72" s="16"/>
      <c r="U72" s="12"/>
      <c r="V72" s="12"/>
    </row>
    <row r="73" spans="1:22" ht="56.1" hidden="1">
      <c r="A73" s="14" t="s">
        <v>7</v>
      </c>
      <c r="B73" s="15" t="s">
        <v>30</v>
      </c>
      <c r="C73" s="15" t="s">
        <v>9</v>
      </c>
      <c r="D73" s="15" t="s">
        <v>10</v>
      </c>
      <c r="E73" s="15" t="s">
        <v>11</v>
      </c>
      <c r="F73" s="15" t="s">
        <v>12</v>
      </c>
      <c r="G73" s="16" t="s">
        <v>13</v>
      </c>
      <c r="H73" s="16" t="s">
        <v>14</v>
      </c>
      <c r="I73" s="16" t="s">
        <v>15</v>
      </c>
      <c r="K73" s="14" t="s">
        <v>7</v>
      </c>
      <c r="L73" s="15" t="s">
        <v>8</v>
      </c>
      <c r="M73" s="15"/>
      <c r="N73" s="15" t="s">
        <v>9</v>
      </c>
      <c r="O73" s="15" t="s">
        <v>10</v>
      </c>
      <c r="P73" s="15" t="s">
        <v>11</v>
      </c>
      <c r="Q73" s="15" t="s">
        <v>12</v>
      </c>
      <c r="R73" s="16" t="s">
        <v>13</v>
      </c>
      <c r="S73" s="16" t="s">
        <v>14</v>
      </c>
      <c r="T73" s="15" t="s">
        <v>27</v>
      </c>
      <c r="U73" s="35" t="s">
        <v>15</v>
      </c>
      <c r="V73" s="35"/>
    </row>
    <row r="74" spans="1:22" hidden="1">
      <c r="A74" s="17">
        <v>1</v>
      </c>
      <c r="B74" s="18" t="e">
        <f>+#REF!+#REF!</f>
        <v>#REF!</v>
      </c>
      <c r="C74" s="18">
        <f t="shared" ref="C74:E96" si="5">+N74</f>
        <v>51.984069695810412</v>
      </c>
      <c r="D74" s="18">
        <f t="shared" si="5"/>
        <v>1927.9589186958103</v>
      </c>
      <c r="E74" s="18">
        <f t="shared" si="5"/>
        <v>25.992034847905206</v>
      </c>
      <c r="F74" s="18" t="e">
        <f t="shared" ref="F74:F96" si="6">(+B74+C74-E74)</f>
        <v>#REF!</v>
      </c>
      <c r="G74" s="19">
        <v>0.04</v>
      </c>
      <c r="H74" s="18" t="e">
        <f t="shared" ref="H74:H83" si="7">F74*G74</f>
        <v>#REF!</v>
      </c>
      <c r="I74" s="18" t="e">
        <f t="shared" ref="I74:I96" si="8">+B74+C74-H74</f>
        <v>#REF!</v>
      </c>
      <c r="K74" s="17">
        <v>1</v>
      </c>
      <c r="L74" s="18">
        <v>1875.9748489999999</v>
      </c>
      <c r="M74" s="18"/>
      <c r="N74" s="18">
        <v>51.984069695810412</v>
      </c>
      <c r="O74" s="18">
        <v>1927.9589186958103</v>
      </c>
      <c r="P74" s="18">
        <v>25.992034847905206</v>
      </c>
      <c r="Q74" s="18">
        <v>1901.9668838479051</v>
      </c>
      <c r="R74" s="19">
        <v>0.04</v>
      </c>
      <c r="S74" s="18">
        <v>76.078675353916211</v>
      </c>
      <c r="T74" s="18">
        <v>1.880048325878704</v>
      </c>
      <c r="U74" s="30">
        <v>1850.0001950160156</v>
      </c>
      <c r="V74" s="30"/>
    </row>
    <row r="75" spans="1:22" hidden="1">
      <c r="A75" s="17">
        <v>2</v>
      </c>
      <c r="B75" s="18" t="e">
        <f>+#REF!+#REF!</f>
        <v>#REF!</v>
      </c>
      <c r="C75" s="18">
        <f t="shared" si="5"/>
        <v>0</v>
      </c>
      <c r="D75" s="18">
        <f t="shared" si="5"/>
        <v>418.22529500000002</v>
      </c>
      <c r="E75" s="18">
        <f t="shared" si="5"/>
        <v>0</v>
      </c>
      <c r="F75" s="18" t="e">
        <f t="shared" si="6"/>
        <v>#REF!</v>
      </c>
      <c r="G75" s="19">
        <v>0.06</v>
      </c>
      <c r="H75" s="18" t="e">
        <f t="shared" si="7"/>
        <v>#REF!</v>
      </c>
      <c r="I75" s="18" t="e">
        <f t="shared" si="8"/>
        <v>#REF!</v>
      </c>
      <c r="K75" s="17">
        <v>2</v>
      </c>
      <c r="L75" s="18">
        <v>418.22529500000002</v>
      </c>
      <c r="M75" s="18"/>
      <c r="N75" s="18">
        <v>0</v>
      </c>
      <c r="O75" s="18">
        <v>418.22529500000002</v>
      </c>
      <c r="P75" s="18">
        <v>0</v>
      </c>
      <c r="Q75" s="18">
        <v>418.22529500000002</v>
      </c>
      <c r="R75" s="19">
        <v>0.06</v>
      </c>
      <c r="S75" s="18">
        <v>25.0935177</v>
      </c>
      <c r="T75" s="18">
        <v>0</v>
      </c>
      <c r="U75" s="30">
        <v>393.13177730000001</v>
      </c>
      <c r="V75" s="30"/>
    </row>
    <row r="76" spans="1:22" hidden="1">
      <c r="A76" s="17">
        <v>3</v>
      </c>
      <c r="B76" s="18" t="e">
        <f>+#REF!+#REF!</f>
        <v>#REF!</v>
      </c>
      <c r="C76" s="18">
        <f t="shared" si="5"/>
        <v>2.4526740682264375E-2</v>
      </c>
      <c r="D76" s="18">
        <f t="shared" si="5"/>
        <v>206.17783474068227</v>
      </c>
      <c r="E76" s="18">
        <f t="shared" si="5"/>
        <v>1.2263370341132188E-2</v>
      </c>
      <c r="F76" s="18" t="e">
        <f t="shared" si="6"/>
        <v>#REF!</v>
      </c>
      <c r="G76" s="19">
        <v>0.05</v>
      </c>
      <c r="H76" s="18" t="e">
        <f t="shared" si="7"/>
        <v>#REF!</v>
      </c>
      <c r="I76" s="18" t="e">
        <f t="shared" si="8"/>
        <v>#REF!</v>
      </c>
      <c r="K76" s="17">
        <v>3</v>
      </c>
      <c r="L76" s="18">
        <v>206.15330800000001</v>
      </c>
      <c r="M76" s="18"/>
      <c r="N76" s="18">
        <v>2.4526740682264375E-2</v>
      </c>
      <c r="O76" s="18">
        <v>206.17783474068227</v>
      </c>
      <c r="P76" s="18">
        <v>1.2263370341132188E-2</v>
      </c>
      <c r="Q76" s="18">
        <v>206.16557137034113</v>
      </c>
      <c r="R76" s="19">
        <v>0.05</v>
      </c>
      <c r="S76" s="18">
        <v>10.308278568517057</v>
      </c>
      <c r="T76" s="18">
        <v>1.0798017921995751E-3</v>
      </c>
      <c r="U76" s="30">
        <v>195.868476370373</v>
      </c>
      <c r="V76" s="30"/>
    </row>
    <row r="77" spans="1:22" hidden="1">
      <c r="A77" s="17">
        <v>6</v>
      </c>
      <c r="B77" s="18" t="e">
        <f>+#REF!+#REF!</f>
        <v>#REF!</v>
      </c>
      <c r="C77" s="18">
        <f t="shared" si="5"/>
        <v>1.0501332669500347</v>
      </c>
      <c r="D77" s="18">
        <f t="shared" si="5"/>
        <v>59.09556226695004</v>
      </c>
      <c r="E77" s="18">
        <f t="shared" si="5"/>
        <v>0.52506663347501736</v>
      </c>
      <c r="F77" s="18" t="e">
        <f t="shared" si="6"/>
        <v>#REF!</v>
      </c>
      <c r="G77" s="19">
        <v>0.1</v>
      </c>
      <c r="H77" s="18" t="e">
        <f t="shared" si="7"/>
        <v>#REF!</v>
      </c>
      <c r="I77" s="18" t="e">
        <f t="shared" si="8"/>
        <v>#REF!</v>
      </c>
      <c r="K77" s="17">
        <v>6</v>
      </c>
      <c r="L77" s="18">
        <v>58.045428999999999</v>
      </c>
      <c r="M77" s="18"/>
      <c r="N77" s="18">
        <v>1.0501332669500347</v>
      </c>
      <c r="O77" s="18">
        <v>59.09556226695004</v>
      </c>
      <c r="P77" s="18">
        <v>0.52506663347501736</v>
      </c>
      <c r="Q77" s="18">
        <v>58.570495633475019</v>
      </c>
      <c r="R77" s="19">
        <v>0.1</v>
      </c>
      <c r="S77" s="18">
        <v>5.8570495633475019</v>
      </c>
      <c r="T77" s="18">
        <v>9.2238659654581667E-2</v>
      </c>
      <c r="U77" s="30">
        <v>53.146274043947955</v>
      </c>
      <c r="V77" s="30"/>
    </row>
    <row r="78" spans="1:22" hidden="1">
      <c r="A78" s="17">
        <v>7</v>
      </c>
      <c r="B78" s="18" t="e">
        <f>+#REF!+#REF!</f>
        <v>#REF!</v>
      </c>
      <c r="C78" s="18">
        <f t="shared" si="5"/>
        <v>1.9981633188852346</v>
      </c>
      <c r="D78" s="18">
        <f t="shared" si="5"/>
        <v>2.0093623188852345</v>
      </c>
      <c r="E78" s="18">
        <f t="shared" si="5"/>
        <v>0.99908165944261729</v>
      </c>
      <c r="F78" s="18" t="e">
        <f t="shared" si="6"/>
        <v>#REF!</v>
      </c>
      <c r="G78" s="20">
        <v>0.15</v>
      </c>
      <c r="H78" s="18" t="e">
        <f t="shared" si="7"/>
        <v>#REF!</v>
      </c>
      <c r="I78" s="18" t="e">
        <f t="shared" si="8"/>
        <v>#REF!</v>
      </c>
      <c r="K78" s="17">
        <v>7</v>
      </c>
      <c r="L78" s="18">
        <v>1.1199000000000001E-2</v>
      </c>
      <c r="M78" s="18"/>
      <c r="N78" s="18">
        <v>1.9981633188852346</v>
      </c>
      <c r="O78" s="18">
        <v>2.0093623188852345</v>
      </c>
      <c r="P78" s="18">
        <v>0.99908165944261729</v>
      </c>
      <c r="Q78" s="18">
        <v>1.0102806594426172</v>
      </c>
      <c r="R78" s="20">
        <v>0.15</v>
      </c>
      <c r="S78" s="18">
        <v>0.15154209891639259</v>
      </c>
      <c r="T78" s="18">
        <v>0.26391036144456165</v>
      </c>
      <c r="U78" s="30">
        <v>1.5939098585242804</v>
      </c>
      <c r="V78" s="30"/>
    </row>
    <row r="79" spans="1:22" hidden="1">
      <c r="A79" s="17">
        <v>8</v>
      </c>
      <c r="B79" s="18" t="e">
        <f>+#REF!+#REF!</f>
        <v>#REF!</v>
      </c>
      <c r="C79" s="18">
        <f t="shared" si="5"/>
        <v>35.81757490921148</v>
      </c>
      <c r="D79" s="18">
        <f t="shared" si="5"/>
        <v>179.3336349092115</v>
      </c>
      <c r="E79" s="18">
        <f t="shared" si="5"/>
        <v>17.90878745460574</v>
      </c>
      <c r="F79" s="18" t="e">
        <f t="shared" si="6"/>
        <v>#REF!</v>
      </c>
      <c r="G79" s="19">
        <v>0.2</v>
      </c>
      <c r="H79" s="18" t="e">
        <f t="shared" si="7"/>
        <v>#REF!</v>
      </c>
      <c r="I79" s="18" t="e">
        <f t="shared" si="8"/>
        <v>#REF!</v>
      </c>
      <c r="K79" s="17">
        <v>8</v>
      </c>
      <c r="L79" s="18">
        <v>143.51606000000001</v>
      </c>
      <c r="M79" s="18"/>
      <c r="N79" s="18">
        <v>35.81757490921148</v>
      </c>
      <c r="O79" s="18">
        <v>179.3336349092115</v>
      </c>
      <c r="P79" s="18">
        <v>17.90878745460574</v>
      </c>
      <c r="Q79" s="18">
        <v>161.42484745460575</v>
      </c>
      <c r="R79" s="19">
        <v>0.2</v>
      </c>
      <c r="S79" s="18">
        <v>32.284969490921149</v>
      </c>
      <c r="T79" s="18">
        <v>6.3233229229797416</v>
      </c>
      <c r="U79" s="30">
        <v>140.72534249531057</v>
      </c>
      <c r="V79" s="30"/>
    </row>
    <row r="80" spans="1:22" hidden="1">
      <c r="A80" s="17">
        <v>9</v>
      </c>
      <c r="B80" s="18" t="e">
        <f>+#REF!+#REF!</f>
        <v>#REF!</v>
      </c>
      <c r="C80" s="18">
        <f t="shared" si="5"/>
        <v>0.19948130535085351</v>
      </c>
      <c r="D80" s="18">
        <f t="shared" si="5"/>
        <v>2.1537153053508535</v>
      </c>
      <c r="E80" s="18">
        <f t="shared" si="5"/>
        <v>9.9740652675426755E-2</v>
      </c>
      <c r="F80" s="18" t="e">
        <f t="shared" si="6"/>
        <v>#REF!</v>
      </c>
      <c r="G80" s="19">
        <v>0.25</v>
      </c>
      <c r="H80" s="18" t="e">
        <f t="shared" si="7"/>
        <v>#REF!</v>
      </c>
      <c r="I80" s="18" t="e">
        <f t="shared" si="8"/>
        <v>#REF!</v>
      </c>
      <c r="K80" s="17">
        <v>9</v>
      </c>
      <c r="L80" s="18">
        <v>1.954234</v>
      </c>
      <c r="M80" s="18"/>
      <c r="N80" s="18">
        <v>0.19948130535085351</v>
      </c>
      <c r="O80" s="18">
        <v>2.1537153053508535</v>
      </c>
      <c r="P80" s="18">
        <v>9.9740652675426755E-2</v>
      </c>
      <c r="Q80" s="18">
        <v>2.0539746526754268</v>
      </c>
      <c r="R80" s="19">
        <v>0.25</v>
      </c>
      <c r="S80" s="18">
        <v>0.5134936631688567</v>
      </c>
      <c r="T80" s="18">
        <v>4.3911311702278022E-2</v>
      </c>
      <c r="U80" s="30">
        <v>1.5963103304797188</v>
      </c>
      <c r="V80" s="30"/>
    </row>
    <row r="81" spans="1:22" hidden="1">
      <c r="A81" s="17">
        <v>10</v>
      </c>
      <c r="B81" s="18" t="e">
        <f>+#REF!+#REF!</f>
        <v>#REF!</v>
      </c>
      <c r="C81" s="18">
        <f t="shared" si="5"/>
        <v>6.7890130177759689</v>
      </c>
      <c r="D81" s="18">
        <f t="shared" si="5"/>
        <v>36.06193601777597</v>
      </c>
      <c r="E81" s="18">
        <f t="shared" si="5"/>
        <v>3.3945065088879844</v>
      </c>
      <c r="F81" s="18" t="e">
        <f t="shared" si="6"/>
        <v>#REF!</v>
      </c>
      <c r="G81" s="19">
        <v>0.3</v>
      </c>
      <c r="H81" s="18" t="e">
        <f t="shared" si="7"/>
        <v>#REF!</v>
      </c>
      <c r="I81" s="18" t="e">
        <f t="shared" si="8"/>
        <v>#REF!</v>
      </c>
      <c r="K81" s="17">
        <v>10</v>
      </c>
      <c r="L81" s="18">
        <v>29.272922999999999</v>
      </c>
      <c r="M81" s="18"/>
      <c r="N81" s="18">
        <v>6.7890130177759689</v>
      </c>
      <c r="O81" s="18">
        <v>36.06193601777597</v>
      </c>
      <c r="P81" s="18">
        <v>3.3945065088879844</v>
      </c>
      <c r="Q81" s="18">
        <v>32.667429508887984</v>
      </c>
      <c r="R81" s="19">
        <v>0.3</v>
      </c>
      <c r="S81" s="18">
        <v>9.800228852666395</v>
      </c>
      <c r="T81" s="18">
        <v>2.0354773308313607</v>
      </c>
      <c r="U81" s="30">
        <v>24.226229834278211</v>
      </c>
      <c r="V81" s="30"/>
    </row>
    <row r="82" spans="1:22" hidden="1">
      <c r="A82" s="17">
        <v>10.1</v>
      </c>
      <c r="B82" s="18" t="e">
        <f>+#REF!+#REF!</f>
        <v>#REF!</v>
      </c>
      <c r="C82" s="18">
        <f t="shared" si="5"/>
        <v>0</v>
      </c>
      <c r="D82" s="18">
        <f t="shared" si="5"/>
        <v>0.83154099999999997</v>
      </c>
      <c r="E82" s="18">
        <f t="shared" si="5"/>
        <v>0</v>
      </c>
      <c r="F82" s="18" t="e">
        <f t="shared" si="6"/>
        <v>#REF!</v>
      </c>
      <c r="G82" s="19">
        <v>0.3</v>
      </c>
      <c r="H82" s="18" t="e">
        <f t="shared" si="7"/>
        <v>#REF!</v>
      </c>
      <c r="I82" s="18" t="e">
        <f t="shared" si="8"/>
        <v>#REF!</v>
      </c>
      <c r="K82" s="17">
        <v>10.1</v>
      </c>
      <c r="L82" s="18">
        <v>0.83154099999999997</v>
      </c>
      <c r="M82" s="18"/>
      <c r="N82" s="18">
        <v>0</v>
      </c>
      <c r="O82" s="18">
        <v>0.83154099999999997</v>
      </c>
      <c r="P82" s="18">
        <v>0</v>
      </c>
      <c r="Q82" s="18">
        <v>0.83154099999999997</v>
      </c>
      <c r="R82" s="19">
        <v>0.3</v>
      </c>
      <c r="S82" s="18">
        <v>0.24946229999999997</v>
      </c>
      <c r="T82" s="18">
        <v>0</v>
      </c>
      <c r="U82" s="30">
        <v>0.58207869999999995</v>
      </c>
      <c r="V82" s="30"/>
    </row>
    <row r="83" spans="1:22" hidden="1">
      <c r="A83" s="17">
        <v>12</v>
      </c>
      <c r="B83" s="18" t="e">
        <f>+#REF!+#REF!</f>
        <v>#REF!</v>
      </c>
      <c r="C83" s="18">
        <f t="shared" si="5"/>
        <v>37.183033783586524</v>
      </c>
      <c r="D83" s="18">
        <f t="shared" si="5"/>
        <v>51.21192978358652</v>
      </c>
      <c r="E83" s="18">
        <f t="shared" si="5"/>
        <v>18.591516891793262</v>
      </c>
      <c r="F83" s="18" t="e">
        <f t="shared" si="6"/>
        <v>#REF!</v>
      </c>
      <c r="G83" s="19">
        <v>1</v>
      </c>
      <c r="H83" s="18" t="e">
        <f t="shared" si="7"/>
        <v>#REF!</v>
      </c>
      <c r="I83" s="18" t="e">
        <f t="shared" si="8"/>
        <v>#REF!</v>
      </c>
      <c r="K83" s="17">
        <v>12</v>
      </c>
      <c r="L83" s="18">
        <v>14.028896</v>
      </c>
      <c r="M83" s="18"/>
      <c r="N83" s="18">
        <v>37.183033783586524</v>
      </c>
      <c r="O83" s="18">
        <v>51.21192978358652</v>
      </c>
      <c r="P83" s="18">
        <v>18.591516891793262</v>
      </c>
      <c r="Q83" s="18">
        <v>32.620412891793258</v>
      </c>
      <c r="R83" s="19">
        <v>1</v>
      </c>
      <c r="S83" s="18">
        <v>32.620412891793258</v>
      </c>
      <c r="T83" s="18">
        <v>16.1992021152329</v>
      </c>
      <c r="U83" s="30">
        <v>2.3923147765603585</v>
      </c>
      <c r="V83" s="30"/>
    </row>
    <row r="84" spans="1:22" hidden="1">
      <c r="A84" s="17">
        <v>13</v>
      </c>
      <c r="B84" s="18" t="e">
        <f>+#REF!+#REF!</f>
        <v>#REF!</v>
      </c>
      <c r="C84" s="18">
        <f t="shared" si="5"/>
        <v>6.2312356496174635E-2</v>
      </c>
      <c r="D84" s="18">
        <f t="shared" si="5"/>
        <v>8.3937233564961744</v>
      </c>
      <c r="E84" s="18">
        <f t="shared" si="5"/>
        <v>3.1156178248087318E-2</v>
      </c>
      <c r="F84" s="18" t="e">
        <f t="shared" si="6"/>
        <v>#REF!</v>
      </c>
      <c r="G84" s="19" t="s">
        <v>17</v>
      </c>
      <c r="H84" s="18">
        <f>+S84</f>
        <v>0</v>
      </c>
      <c r="I84" s="18" t="e">
        <f t="shared" si="8"/>
        <v>#REF!</v>
      </c>
      <c r="K84" s="17">
        <v>13</v>
      </c>
      <c r="L84" s="18">
        <v>8.3314109999999992</v>
      </c>
      <c r="M84" s="18"/>
      <c r="N84" s="18">
        <v>6.2312356496174635E-2</v>
      </c>
      <c r="O84" s="18">
        <v>8.3937233564961744</v>
      </c>
      <c r="P84" s="18">
        <v>3.1156178248087318E-2</v>
      </c>
      <c r="Q84" s="18">
        <v>8.3625671782480868</v>
      </c>
      <c r="R84" s="19" t="s">
        <v>17</v>
      </c>
      <c r="S84" s="18">
        <v>0</v>
      </c>
      <c r="T84" s="18">
        <v>1.644422444792947</v>
      </c>
      <c r="U84" s="30">
        <v>6.7493009117032274</v>
      </c>
      <c r="V84" s="30"/>
    </row>
    <row r="85" spans="1:22" hidden="1">
      <c r="A85" s="17">
        <v>14</v>
      </c>
      <c r="B85" s="18" t="e">
        <f>+#REF!+#REF!</f>
        <v>#REF!</v>
      </c>
      <c r="C85" s="18">
        <f t="shared" si="5"/>
        <v>0</v>
      </c>
      <c r="D85" s="18">
        <f t="shared" si="5"/>
        <v>0</v>
      </c>
      <c r="E85" s="18">
        <f t="shared" si="5"/>
        <v>0</v>
      </c>
      <c r="F85" s="18" t="e">
        <f t="shared" si="6"/>
        <v>#REF!</v>
      </c>
      <c r="G85" s="19" t="s">
        <v>17</v>
      </c>
      <c r="H85" s="18">
        <v>0</v>
      </c>
      <c r="I85" s="18" t="e">
        <f t="shared" si="8"/>
        <v>#REF!</v>
      </c>
      <c r="K85" s="17">
        <v>14</v>
      </c>
      <c r="L85" s="18">
        <v>0</v>
      </c>
      <c r="M85" s="18"/>
      <c r="N85" s="18">
        <v>0</v>
      </c>
      <c r="O85" s="18">
        <v>0</v>
      </c>
      <c r="P85" s="18">
        <v>0</v>
      </c>
      <c r="Q85" s="18">
        <v>0</v>
      </c>
      <c r="R85" s="19" t="s">
        <v>17</v>
      </c>
      <c r="S85" s="18">
        <v>0</v>
      </c>
      <c r="T85" s="18">
        <v>0</v>
      </c>
      <c r="U85" s="30">
        <v>0</v>
      </c>
      <c r="V85" s="30"/>
    </row>
    <row r="86" spans="1:22" hidden="1">
      <c r="A86" s="17" t="s">
        <v>18</v>
      </c>
      <c r="B86" s="18" t="e">
        <f>+#REF!+#REF!</f>
        <v>#REF!</v>
      </c>
      <c r="C86" s="18">
        <f t="shared" si="5"/>
        <v>-6.781004065029629</v>
      </c>
      <c r="D86" s="18">
        <f t="shared" si="5"/>
        <v>29.491320934970371</v>
      </c>
      <c r="E86" s="18">
        <f t="shared" si="5"/>
        <v>-3.3905020325148145</v>
      </c>
      <c r="F86" s="18" t="e">
        <f t="shared" si="6"/>
        <v>#REF!</v>
      </c>
      <c r="G86" s="19">
        <v>7.0000000000000007E-2</v>
      </c>
      <c r="H86" s="18" t="e">
        <f t="shared" ref="H86:H96" si="9">F86*G86</f>
        <v>#REF!</v>
      </c>
      <c r="I86" s="18" t="e">
        <f t="shared" si="8"/>
        <v>#REF!</v>
      </c>
      <c r="K86" s="17" t="s">
        <v>18</v>
      </c>
      <c r="L86" s="18">
        <v>36.272325000000002</v>
      </c>
      <c r="M86" s="18"/>
      <c r="N86" s="18">
        <v>-6.781004065029629</v>
      </c>
      <c r="O86" s="18">
        <v>29.491320934970371</v>
      </c>
      <c r="P86" s="18">
        <v>-3.3905020325148145</v>
      </c>
      <c r="Q86" s="18">
        <v>32.881822967485185</v>
      </c>
      <c r="R86" s="19">
        <v>7.0000000000000007E-2</v>
      </c>
      <c r="S86" s="18">
        <v>2.3017276077239632</v>
      </c>
      <c r="T86" s="18">
        <v>-0.47798572727603728</v>
      </c>
      <c r="U86" s="30">
        <v>27.667579054522445</v>
      </c>
      <c r="V86" s="30"/>
    </row>
    <row r="87" spans="1:22" hidden="1">
      <c r="A87" s="17" t="s">
        <v>19</v>
      </c>
      <c r="B87" s="18" t="e">
        <f>+#REF!+#REF!</f>
        <v>#REF!</v>
      </c>
      <c r="C87" s="18">
        <f t="shared" si="5"/>
        <v>0.77787204384916575</v>
      </c>
      <c r="D87" s="18">
        <f t="shared" si="5"/>
        <v>15.985434043849166</v>
      </c>
      <c r="E87" s="18">
        <f t="shared" si="5"/>
        <v>0.38893602192458288</v>
      </c>
      <c r="F87" s="18" t="e">
        <f t="shared" si="6"/>
        <v>#REF!</v>
      </c>
      <c r="G87" s="19">
        <v>0.05</v>
      </c>
      <c r="H87" s="18" t="e">
        <f t="shared" si="9"/>
        <v>#REF!</v>
      </c>
      <c r="I87" s="18" t="e">
        <f t="shared" si="8"/>
        <v>#REF!</v>
      </c>
      <c r="K87" s="17" t="s">
        <v>19</v>
      </c>
      <c r="L87" s="18">
        <v>15.207561999999999</v>
      </c>
      <c r="M87" s="18"/>
      <c r="N87" s="18">
        <v>0.77787204384916575</v>
      </c>
      <c r="O87" s="18">
        <v>15.985434043849166</v>
      </c>
      <c r="P87" s="18">
        <v>0.38893602192458288</v>
      </c>
      <c r="Q87" s="18">
        <v>15.596498021924583</v>
      </c>
      <c r="R87" s="19">
        <v>0.05</v>
      </c>
      <c r="S87" s="18">
        <v>0.77982490109622926</v>
      </c>
      <c r="T87" s="18">
        <v>3.4246198381218451E-2</v>
      </c>
      <c r="U87" s="30">
        <v>15.171362944371719</v>
      </c>
      <c r="V87" s="30"/>
    </row>
    <row r="88" spans="1:22" hidden="1">
      <c r="A88" s="17">
        <v>17</v>
      </c>
      <c r="B88" s="18" t="e">
        <f>+#REF!+#REF!</f>
        <v>#REF!</v>
      </c>
      <c r="C88" s="18">
        <f t="shared" si="5"/>
        <v>8.4713067315686263</v>
      </c>
      <c r="D88" s="18">
        <f t="shared" si="5"/>
        <v>118.00652673156864</v>
      </c>
      <c r="E88" s="18">
        <f t="shared" si="5"/>
        <v>4.2356533657843132</v>
      </c>
      <c r="F88" s="18" t="e">
        <f t="shared" si="6"/>
        <v>#REF!</v>
      </c>
      <c r="G88" s="19">
        <v>0.08</v>
      </c>
      <c r="H88" s="18" t="e">
        <f t="shared" si="9"/>
        <v>#REF!</v>
      </c>
      <c r="I88" s="18" t="e">
        <f t="shared" si="8"/>
        <v>#REF!</v>
      </c>
      <c r="K88" s="17">
        <v>17</v>
      </c>
      <c r="L88" s="18">
        <v>109.53522</v>
      </c>
      <c r="M88" s="18"/>
      <c r="N88" s="18">
        <v>8.4713067315686263</v>
      </c>
      <c r="O88" s="18">
        <v>118.00652673156864</v>
      </c>
      <c r="P88" s="18">
        <v>4.2356533657843132</v>
      </c>
      <c r="Q88" s="18">
        <v>113.77087336578433</v>
      </c>
      <c r="R88" s="19">
        <v>0.08</v>
      </c>
      <c r="S88" s="18">
        <v>9.1016698692627465</v>
      </c>
      <c r="T88" s="18">
        <v>0.5967804649808226</v>
      </c>
      <c r="U88" s="30">
        <v>108.30807639732505</v>
      </c>
      <c r="V88" s="30"/>
    </row>
    <row r="89" spans="1:22" hidden="1">
      <c r="A89" s="17">
        <v>35</v>
      </c>
      <c r="B89" s="18" t="e">
        <f>+#REF!+#REF!</f>
        <v>#REF!</v>
      </c>
      <c r="C89" s="18">
        <f t="shared" si="5"/>
        <v>0</v>
      </c>
      <c r="D89" s="18">
        <f t="shared" si="5"/>
        <v>7.3284000000000002E-2</v>
      </c>
      <c r="E89" s="18">
        <f t="shared" si="5"/>
        <v>0</v>
      </c>
      <c r="F89" s="18" t="e">
        <f t="shared" si="6"/>
        <v>#REF!</v>
      </c>
      <c r="G89" s="19">
        <v>7.0000000000000007E-2</v>
      </c>
      <c r="H89" s="18" t="e">
        <f t="shared" si="9"/>
        <v>#REF!</v>
      </c>
      <c r="I89" s="18" t="e">
        <f t="shared" si="8"/>
        <v>#REF!</v>
      </c>
      <c r="K89" s="17">
        <v>35</v>
      </c>
      <c r="L89" s="18">
        <v>7.3284000000000002E-2</v>
      </c>
      <c r="M89" s="18"/>
      <c r="N89" s="18">
        <v>0</v>
      </c>
      <c r="O89" s="18">
        <v>7.3284000000000002E-2</v>
      </c>
      <c r="P89" s="18">
        <v>0</v>
      </c>
      <c r="Q89" s="18">
        <v>7.3284000000000002E-2</v>
      </c>
      <c r="R89" s="19">
        <v>7.0000000000000007E-2</v>
      </c>
      <c r="S89" s="18">
        <v>5.1298800000000007E-3</v>
      </c>
      <c r="T89" s="18">
        <v>0</v>
      </c>
      <c r="U89" s="30">
        <v>6.8154119999999999E-2</v>
      </c>
      <c r="V89" s="30"/>
    </row>
    <row r="90" spans="1:22" hidden="1">
      <c r="A90" s="17">
        <v>42</v>
      </c>
      <c r="B90" s="18" t="e">
        <f>+#REF!+#REF!</f>
        <v>#REF!</v>
      </c>
      <c r="C90" s="18">
        <f t="shared" si="5"/>
        <v>9.9492796881304663E-2</v>
      </c>
      <c r="D90" s="18">
        <f t="shared" si="5"/>
        <v>57.263859796881306</v>
      </c>
      <c r="E90" s="18">
        <f t="shared" si="5"/>
        <v>4.9746398440652331E-2</v>
      </c>
      <c r="F90" s="18" t="e">
        <f t="shared" si="6"/>
        <v>#REF!</v>
      </c>
      <c r="G90" s="19">
        <v>0.12</v>
      </c>
      <c r="H90" s="18" t="e">
        <f t="shared" si="9"/>
        <v>#REF!</v>
      </c>
      <c r="I90" s="18" t="e">
        <f t="shared" si="8"/>
        <v>#REF!</v>
      </c>
      <c r="K90" s="17">
        <v>42</v>
      </c>
      <c r="L90" s="18">
        <v>57.164366999999999</v>
      </c>
      <c r="M90" s="18"/>
      <c r="N90" s="18">
        <v>9.9492796881304663E-2</v>
      </c>
      <c r="O90" s="18">
        <v>57.263859796881306</v>
      </c>
      <c r="P90" s="18">
        <v>4.9746398440652331E-2</v>
      </c>
      <c r="Q90" s="18">
        <v>57.214113398440652</v>
      </c>
      <c r="R90" s="19">
        <v>0.12</v>
      </c>
      <c r="S90" s="18">
        <v>6.8656936078128776</v>
      </c>
      <c r="T90" s="18">
        <v>1.0512526073484629E-2</v>
      </c>
      <c r="U90" s="30">
        <v>50.387653662994943</v>
      </c>
      <c r="V90" s="30"/>
    </row>
    <row r="91" spans="1:22" hidden="1">
      <c r="A91" s="17">
        <v>43.1</v>
      </c>
      <c r="B91" s="18" t="e">
        <f>+#REF!+#REF!</f>
        <v>#REF!</v>
      </c>
      <c r="C91" s="18">
        <f t="shared" si="5"/>
        <v>0</v>
      </c>
      <c r="D91" s="18">
        <f t="shared" si="5"/>
        <v>0</v>
      </c>
      <c r="E91" s="18">
        <f t="shared" si="5"/>
        <v>0</v>
      </c>
      <c r="F91" s="18" t="e">
        <f t="shared" si="6"/>
        <v>#REF!</v>
      </c>
      <c r="G91" s="19">
        <v>0.3</v>
      </c>
      <c r="H91" s="18" t="e">
        <f t="shared" si="9"/>
        <v>#REF!</v>
      </c>
      <c r="I91" s="18" t="e">
        <f t="shared" si="8"/>
        <v>#REF!</v>
      </c>
      <c r="K91" s="17">
        <v>43.1</v>
      </c>
      <c r="L91" s="18">
        <v>0</v>
      </c>
      <c r="M91" s="18"/>
      <c r="N91" s="18">
        <v>0</v>
      </c>
      <c r="O91" s="18">
        <v>0</v>
      </c>
      <c r="P91" s="18">
        <v>0</v>
      </c>
      <c r="Q91" s="18">
        <v>0</v>
      </c>
      <c r="R91" s="19">
        <v>0.3</v>
      </c>
      <c r="S91" s="18">
        <v>0</v>
      </c>
      <c r="T91" s="18">
        <v>0</v>
      </c>
      <c r="U91" s="30">
        <v>0</v>
      </c>
      <c r="V91" s="30"/>
    </row>
    <row r="92" spans="1:22" hidden="1">
      <c r="A92" s="17">
        <v>43.2</v>
      </c>
      <c r="B92" s="18" t="e">
        <f>+#REF!+#REF!</f>
        <v>#REF!</v>
      </c>
      <c r="C92" s="18">
        <f t="shared" si="5"/>
        <v>0</v>
      </c>
      <c r="D92" s="18">
        <f t="shared" si="5"/>
        <v>0</v>
      </c>
      <c r="E92" s="18">
        <f t="shared" si="5"/>
        <v>0</v>
      </c>
      <c r="F92" s="18" t="e">
        <f t="shared" si="6"/>
        <v>#REF!</v>
      </c>
      <c r="G92" s="19">
        <v>0.5</v>
      </c>
      <c r="H92" s="18" t="e">
        <f t="shared" si="9"/>
        <v>#REF!</v>
      </c>
      <c r="I92" s="18" t="e">
        <f t="shared" si="8"/>
        <v>#REF!</v>
      </c>
      <c r="K92" s="17">
        <v>43.2</v>
      </c>
      <c r="L92" s="18">
        <v>0</v>
      </c>
      <c r="M92" s="18"/>
      <c r="N92" s="18">
        <v>0</v>
      </c>
      <c r="O92" s="18">
        <v>0</v>
      </c>
      <c r="P92" s="18">
        <v>0</v>
      </c>
      <c r="Q92" s="18">
        <v>0</v>
      </c>
      <c r="R92" s="19">
        <v>0.5</v>
      </c>
      <c r="S92" s="18">
        <v>0</v>
      </c>
      <c r="T92" s="18">
        <v>0</v>
      </c>
      <c r="U92" s="30">
        <v>0</v>
      </c>
      <c r="V92" s="30"/>
    </row>
    <row r="93" spans="1:22" hidden="1">
      <c r="A93" s="17">
        <v>45</v>
      </c>
      <c r="B93" s="18" t="e">
        <f>+#REF!+#REF!</f>
        <v>#REF!</v>
      </c>
      <c r="C93" s="18">
        <f t="shared" si="5"/>
        <v>0</v>
      </c>
      <c r="D93" s="18">
        <f t="shared" si="5"/>
        <v>9.6310000000000007E-3</v>
      </c>
      <c r="E93" s="18">
        <f t="shared" si="5"/>
        <v>0</v>
      </c>
      <c r="F93" s="18" t="e">
        <f t="shared" si="6"/>
        <v>#REF!</v>
      </c>
      <c r="G93" s="19">
        <v>0.45</v>
      </c>
      <c r="H93" s="18" t="e">
        <f t="shared" si="9"/>
        <v>#REF!</v>
      </c>
      <c r="I93" s="18" t="e">
        <f t="shared" si="8"/>
        <v>#REF!</v>
      </c>
      <c r="K93" s="17">
        <v>45</v>
      </c>
      <c r="L93" s="18">
        <v>9.6310000000000007E-3</v>
      </c>
      <c r="M93" s="18"/>
      <c r="N93" s="18">
        <v>0</v>
      </c>
      <c r="O93" s="18">
        <v>9.6310000000000007E-3</v>
      </c>
      <c r="P93" s="18">
        <v>0</v>
      </c>
      <c r="Q93" s="18">
        <v>9.6310000000000007E-3</v>
      </c>
      <c r="R93" s="19">
        <v>0.45</v>
      </c>
      <c r="S93" s="18">
        <v>4.3339500000000005E-3</v>
      </c>
      <c r="T93" s="18">
        <v>0</v>
      </c>
      <c r="U93" s="30">
        <v>5.2970500000000002E-3</v>
      </c>
      <c r="V93" s="30"/>
    </row>
    <row r="94" spans="1:22" hidden="1">
      <c r="A94" s="17">
        <v>46</v>
      </c>
      <c r="B94" s="18" t="e">
        <f>+#REF!+#REF!</f>
        <v>#REF!</v>
      </c>
      <c r="C94" s="18">
        <f t="shared" si="5"/>
        <v>1.2792872645881588</v>
      </c>
      <c r="D94" s="18">
        <f t="shared" si="5"/>
        <v>11.680486264588158</v>
      </c>
      <c r="E94" s="18">
        <f t="shared" si="5"/>
        <v>0.63964363229407939</v>
      </c>
      <c r="F94" s="18" t="e">
        <f t="shared" si="6"/>
        <v>#REF!</v>
      </c>
      <c r="G94" s="19">
        <v>0.3</v>
      </c>
      <c r="H94" s="18" t="e">
        <f t="shared" si="9"/>
        <v>#REF!</v>
      </c>
      <c r="I94" s="18" t="e">
        <f t="shared" si="8"/>
        <v>#REF!</v>
      </c>
      <c r="K94" s="17">
        <v>46</v>
      </c>
      <c r="L94" s="18">
        <v>10.401199</v>
      </c>
      <c r="M94" s="18"/>
      <c r="N94" s="18">
        <v>1.2792872645881588</v>
      </c>
      <c r="O94" s="18">
        <v>11.680486264588158</v>
      </c>
      <c r="P94" s="18">
        <v>0.63964363229407939</v>
      </c>
      <c r="Q94" s="18">
        <v>11.040842632294078</v>
      </c>
      <c r="R94" s="19">
        <v>0.3</v>
      </c>
      <c r="S94" s="18">
        <v>3.3122527896882232</v>
      </c>
      <c r="T94" s="18">
        <v>0.33792749691475787</v>
      </c>
      <c r="U94" s="30">
        <v>8.0303059779851775</v>
      </c>
      <c r="V94" s="30"/>
    </row>
    <row r="95" spans="1:22" hidden="1">
      <c r="A95" s="17">
        <v>47</v>
      </c>
      <c r="B95" s="18" t="e">
        <f>+#REF!+#REF!</f>
        <v>#REF!</v>
      </c>
      <c r="C95" s="18">
        <f t="shared" si="5"/>
        <v>662.35568665739549</v>
      </c>
      <c r="D95" s="18">
        <f t="shared" si="5"/>
        <v>4849.334042657395</v>
      </c>
      <c r="E95" s="18">
        <f t="shared" si="5"/>
        <v>331.17784332869775</v>
      </c>
      <c r="F95" s="18" t="e">
        <f t="shared" si="6"/>
        <v>#REF!</v>
      </c>
      <c r="G95" s="19">
        <v>0.08</v>
      </c>
      <c r="H95" s="18" t="e">
        <f t="shared" si="9"/>
        <v>#REF!</v>
      </c>
      <c r="I95" s="18" t="e">
        <f t="shared" si="8"/>
        <v>#REF!</v>
      </c>
      <c r="K95" s="17">
        <v>47</v>
      </c>
      <c r="L95" s="18">
        <v>4186.9783559999996</v>
      </c>
      <c r="M95" s="18"/>
      <c r="N95" s="18">
        <v>662.35568665739549</v>
      </c>
      <c r="O95" s="18">
        <v>4849.334042657395</v>
      </c>
      <c r="P95" s="18">
        <v>331.17784332869775</v>
      </c>
      <c r="Q95" s="18">
        <v>4518.1561993286969</v>
      </c>
      <c r="R95" s="19">
        <v>0.08</v>
      </c>
      <c r="S95" s="18">
        <v>361.45249594629576</v>
      </c>
      <c r="T95" s="18">
        <v>46.907549465496857</v>
      </c>
      <c r="U95" s="30">
        <v>4440.9739972456027</v>
      </c>
      <c r="V95" s="30"/>
    </row>
    <row r="96" spans="1:22" hidden="1">
      <c r="A96" s="17">
        <v>50</v>
      </c>
      <c r="B96" s="18" t="e">
        <f>+#REF!+#REF!</f>
        <v>#REF!</v>
      </c>
      <c r="C96" s="18">
        <f t="shared" si="5"/>
        <v>6.2296247847146908</v>
      </c>
      <c r="D96" s="18">
        <f t="shared" si="5"/>
        <v>58.785927784714694</v>
      </c>
      <c r="E96" s="18">
        <f t="shared" si="5"/>
        <v>3.1148123923573454</v>
      </c>
      <c r="F96" s="18" t="e">
        <f t="shared" si="6"/>
        <v>#REF!</v>
      </c>
      <c r="G96" s="19">
        <v>0.55000000000000004</v>
      </c>
      <c r="H96" s="18" t="e">
        <f t="shared" si="9"/>
        <v>#REF!</v>
      </c>
      <c r="I96" s="18" t="e">
        <f t="shared" si="8"/>
        <v>#REF!</v>
      </c>
      <c r="K96" s="17">
        <v>50</v>
      </c>
      <c r="L96" s="18">
        <v>52.556303</v>
      </c>
      <c r="M96" s="18"/>
      <c r="N96" s="18">
        <v>6.2296247847146908</v>
      </c>
      <c r="O96" s="18">
        <v>58.785927784714694</v>
      </c>
      <c r="P96" s="18">
        <v>3.1148123923573454</v>
      </c>
      <c r="Q96" s="18">
        <v>55.671115392357351</v>
      </c>
      <c r="R96" s="19">
        <v>0.55000000000000004</v>
      </c>
      <c r="S96" s="18">
        <v>30.619113465796545</v>
      </c>
      <c r="T96" s="18">
        <v>3.0390640196266503</v>
      </c>
      <c r="U96" s="30">
        <v>25.127750299291499</v>
      </c>
      <c r="V96" s="30"/>
    </row>
    <row r="97" spans="1:22" hidden="1">
      <c r="A97" s="21" t="s">
        <v>20</v>
      </c>
      <c r="B97" s="22" t="e">
        <f>SUM(B74:B96)</f>
        <v>#REF!</v>
      </c>
      <c r="C97" s="22">
        <f>SUM(C74:C96)</f>
        <v>807.54057460871672</v>
      </c>
      <c r="D97" s="22">
        <f>SUM(D74:D96)</f>
        <v>8032.0839666087159</v>
      </c>
      <c r="E97" s="22">
        <f>SUM(E74:E96)</f>
        <v>403.77028730435836</v>
      </c>
      <c r="F97" s="22" t="e">
        <f>SUM(F74:F96)</f>
        <v>#REF!</v>
      </c>
      <c r="G97" s="19"/>
      <c r="H97" s="22" t="e">
        <f>SUM(H74:H96)</f>
        <v>#REF!</v>
      </c>
      <c r="I97" s="22" t="e">
        <f>SUM(I74:I96)</f>
        <v>#REF!</v>
      </c>
      <c r="K97" s="21" t="s">
        <v>20</v>
      </c>
      <c r="L97" s="22">
        <f>SUM(L74:L96)</f>
        <v>7224.5433919999987</v>
      </c>
      <c r="M97" s="22"/>
      <c r="N97" s="22">
        <f>SUM(N74:N96)</f>
        <v>807.54057460871672</v>
      </c>
      <c r="O97" s="22">
        <f>SUM(O74:O96)</f>
        <v>8032.0839666087159</v>
      </c>
      <c r="P97" s="22">
        <f>SUM(P74:P96)</f>
        <v>403.77028730435836</v>
      </c>
      <c r="Q97" s="22">
        <f>SUM(Q74:Q96)</f>
        <v>7628.3136793043577</v>
      </c>
      <c r="R97" s="19"/>
      <c r="S97" s="22">
        <f>SUM(S74:S96)</f>
        <v>607.39987250092315</v>
      </c>
      <c r="T97" s="22">
        <f>SUM(T74:T96)</f>
        <v>78.931707718507027</v>
      </c>
      <c r="U97" s="31">
        <f>SUM(U74:U96)</f>
        <v>7345.7523863892866</v>
      </c>
      <c r="V97" s="12"/>
    </row>
    <row r="98" spans="1:22" hidden="1">
      <c r="A98" s="21"/>
      <c r="B98" s="25"/>
      <c r="C98" s="25"/>
      <c r="D98" s="25"/>
      <c r="E98" s="25"/>
      <c r="F98" s="33" t="s">
        <v>20</v>
      </c>
      <c r="G98" s="33"/>
      <c r="H98" s="8" t="e">
        <f>H97</f>
        <v>#REF!</v>
      </c>
      <c r="I98" s="8"/>
      <c r="K98" s="21"/>
      <c r="L98" s="25"/>
      <c r="M98" s="25"/>
      <c r="N98" s="25"/>
      <c r="O98" s="25"/>
      <c r="P98" s="25"/>
      <c r="Q98" s="87" t="s">
        <v>20</v>
      </c>
      <c r="R98" s="87"/>
      <c r="S98" s="8">
        <f>SUM(S97:T97)</f>
        <v>686.33158021943018</v>
      </c>
      <c r="T98" s="8"/>
      <c r="U98" s="27"/>
      <c r="V98" s="27"/>
    </row>
    <row r="99" spans="1:22" ht="13.35" hidden="1" customHeight="1">
      <c r="A99" s="21"/>
      <c r="B99" s="25"/>
      <c r="C99" s="25"/>
      <c r="D99" s="25"/>
      <c r="E99" s="25"/>
      <c r="F99" s="33" t="s">
        <v>22</v>
      </c>
      <c r="G99" s="33"/>
      <c r="H99" s="18">
        <f>S99</f>
        <v>-10.191853481200001</v>
      </c>
      <c r="I99" s="18"/>
      <c r="K99" s="21"/>
      <c r="L99" s="25"/>
      <c r="M99" s="25"/>
      <c r="N99" s="25"/>
      <c r="O99" s="25"/>
      <c r="P99" s="25"/>
      <c r="Q99" s="87" t="s">
        <v>22</v>
      </c>
      <c r="R99" s="87"/>
      <c r="S99" s="18">
        <v>-10.191853481200001</v>
      </c>
      <c r="T99" s="7"/>
      <c r="U99" s="27"/>
      <c r="V99" s="27"/>
    </row>
    <row r="100" spans="1:22" ht="13.35" hidden="1" customHeight="1">
      <c r="B100" s="25"/>
      <c r="C100" s="25"/>
      <c r="D100" s="25"/>
      <c r="E100" s="25"/>
      <c r="F100" s="26" t="s">
        <v>23</v>
      </c>
      <c r="G100" s="26"/>
      <c r="H100" s="7" t="e">
        <f>+H98+H99</f>
        <v>#REF!</v>
      </c>
      <c r="I100" s="7"/>
      <c r="L100" s="25"/>
      <c r="M100" s="25"/>
      <c r="N100" s="25"/>
      <c r="O100" s="25"/>
      <c r="P100" s="25"/>
      <c r="Q100" s="85" t="s">
        <v>23</v>
      </c>
      <c r="R100" s="85"/>
      <c r="S100" s="7">
        <f>+S98+S99</f>
        <v>676.13972673823014</v>
      </c>
      <c r="T100" s="7"/>
      <c r="U100" s="27"/>
      <c r="V100" s="27"/>
    </row>
    <row r="101" spans="1:22" hidden="1">
      <c r="K101" s="21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</row>
    <row r="102" spans="1:22">
      <c r="K102" s="10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</row>
    <row r="103" spans="1:22">
      <c r="A103" s="16"/>
      <c r="B103" s="16"/>
      <c r="C103" s="16"/>
      <c r="D103" s="16"/>
      <c r="E103" s="16"/>
      <c r="F103" s="16"/>
      <c r="G103" s="16"/>
      <c r="K103" s="14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</row>
    <row r="104" spans="1:22">
      <c r="A104" s="8"/>
      <c r="B104" s="8"/>
      <c r="C104" s="8"/>
      <c r="D104" s="8"/>
      <c r="E104" s="8"/>
      <c r="F104" s="8"/>
      <c r="G104" s="8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</row>
    <row r="105" spans="1:22">
      <c r="A105" s="8"/>
      <c r="B105" s="8"/>
      <c r="C105" s="8"/>
      <c r="D105" s="8"/>
      <c r="E105" s="8"/>
      <c r="F105" s="8"/>
      <c r="G105" s="8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</row>
    <row r="106" spans="1:22">
      <c r="A106" s="8"/>
      <c r="B106" s="8"/>
      <c r="C106" s="8"/>
      <c r="D106" s="8"/>
      <c r="E106" s="8"/>
      <c r="F106" s="8"/>
      <c r="G106" s="8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</row>
    <row r="107" spans="1:22">
      <c r="A107" s="8"/>
      <c r="B107" s="8"/>
      <c r="C107" s="8"/>
      <c r="D107" s="8"/>
      <c r="E107" s="8"/>
      <c r="F107" s="8"/>
      <c r="G107" s="8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</row>
    <row r="108" spans="1:22">
      <c r="A108" s="8"/>
      <c r="B108" s="8"/>
      <c r="C108" s="8"/>
      <c r="D108" s="8"/>
      <c r="E108" s="8"/>
      <c r="F108" s="8"/>
      <c r="G108" s="8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</row>
    <row r="109" spans="1:22">
      <c r="A109" s="36"/>
      <c r="B109" s="36"/>
      <c r="C109" s="8"/>
      <c r="D109" s="8"/>
      <c r="E109" s="8"/>
      <c r="F109" s="8"/>
      <c r="G109" s="8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</row>
    <row r="110" spans="1:22">
      <c r="A110" s="8"/>
      <c r="B110" s="8"/>
      <c r="C110" s="8"/>
      <c r="D110" s="8"/>
      <c r="E110" s="8"/>
      <c r="F110" s="8"/>
      <c r="G110" s="8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</row>
    <row r="111" spans="1:22">
      <c r="A111" s="8"/>
      <c r="B111" s="8"/>
      <c r="C111" s="8"/>
      <c r="D111" s="8"/>
      <c r="E111" s="8"/>
      <c r="F111" s="8"/>
      <c r="G111" s="8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</row>
    <row r="112" spans="1:22">
      <c r="A112" s="8"/>
      <c r="B112" s="8"/>
      <c r="C112" s="8"/>
      <c r="D112" s="8"/>
      <c r="E112" s="8"/>
      <c r="F112" s="8"/>
      <c r="G112" s="8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</row>
    <row r="113" spans="1:22">
      <c r="A113" s="8"/>
      <c r="B113" s="8"/>
      <c r="C113" s="8"/>
      <c r="D113" s="8"/>
      <c r="E113" s="8"/>
      <c r="F113" s="8"/>
      <c r="G113" s="8"/>
      <c r="K113" s="17"/>
      <c r="L113" s="37"/>
      <c r="M113" s="37"/>
      <c r="N113" s="37"/>
      <c r="O113" s="37"/>
      <c r="P113" s="37"/>
      <c r="Q113" s="37"/>
      <c r="R113" s="38"/>
      <c r="S113" s="37"/>
      <c r="T113" s="37"/>
      <c r="U113" s="37"/>
      <c r="V113" s="37"/>
    </row>
    <row r="114" spans="1:22">
      <c r="A114" s="8"/>
      <c r="B114" s="8"/>
      <c r="C114" s="8"/>
      <c r="D114" s="8"/>
      <c r="E114" s="8"/>
      <c r="F114" s="8"/>
      <c r="G114" s="8"/>
      <c r="K114" s="17"/>
      <c r="L114" s="37"/>
      <c r="M114" s="37"/>
      <c r="N114" s="37"/>
      <c r="O114" s="37"/>
      <c r="P114" s="37"/>
      <c r="Q114" s="37"/>
      <c r="R114" s="19"/>
      <c r="S114" s="37"/>
      <c r="T114" s="37"/>
      <c r="U114" s="37"/>
      <c r="V114" s="37"/>
    </row>
    <row r="115" spans="1:22">
      <c r="A115" s="8"/>
      <c r="B115" s="8"/>
      <c r="C115" s="8"/>
      <c r="D115" s="8"/>
      <c r="E115" s="8"/>
      <c r="F115" s="8"/>
      <c r="G115" s="8"/>
      <c r="K115" s="17"/>
      <c r="L115" s="37"/>
      <c r="M115" s="37"/>
      <c r="N115" s="37"/>
      <c r="O115" s="37"/>
      <c r="P115" s="37"/>
      <c r="Q115" s="37"/>
      <c r="R115" s="19"/>
      <c r="S115" s="37"/>
      <c r="T115" s="37"/>
      <c r="U115" s="37"/>
      <c r="V115" s="37"/>
    </row>
    <row r="116" spans="1:22">
      <c r="A116" s="8"/>
      <c r="B116" s="8"/>
      <c r="C116" s="8"/>
      <c r="D116" s="8"/>
      <c r="E116" s="8"/>
      <c r="F116" s="8"/>
      <c r="G116" s="8"/>
      <c r="K116" s="17"/>
      <c r="L116" s="37"/>
      <c r="M116" s="37"/>
      <c r="N116" s="37"/>
      <c r="O116" s="37"/>
      <c r="P116" s="37"/>
      <c r="Q116" s="37"/>
      <c r="R116" s="19"/>
      <c r="S116" s="37"/>
      <c r="T116" s="37"/>
      <c r="U116" s="37"/>
      <c r="V116" s="37"/>
    </row>
    <row r="117" spans="1:22">
      <c r="A117" s="8"/>
      <c r="B117" s="8"/>
      <c r="C117" s="8"/>
      <c r="D117" s="8"/>
      <c r="E117" s="8"/>
      <c r="F117" s="8"/>
      <c r="G117" s="8"/>
      <c r="K117" s="17"/>
      <c r="L117" s="37"/>
      <c r="M117" s="37"/>
      <c r="N117" s="37"/>
      <c r="O117" s="37"/>
      <c r="P117" s="37"/>
      <c r="Q117" s="37"/>
      <c r="R117" s="19"/>
      <c r="S117" s="37"/>
      <c r="T117" s="37"/>
      <c r="U117" s="37"/>
      <c r="V117" s="37"/>
    </row>
    <row r="118" spans="1:22">
      <c r="A118" s="8"/>
      <c r="B118" s="8"/>
      <c r="C118" s="8"/>
      <c r="D118" s="8"/>
      <c r="E118" s="8"/>
      <c r="F118" s="8"/>
      <c r="G118" s="8"/>
      <c r="K118" s="17"/>
      <c r="L118" s="37"/>
      <c r="M118" s="37"/>
      <c r="N118" s="37"/>
      <c r="O118" s="37"/>
      <c r="P118" s="37"/>
      <c r="Q118" s="37"/>
      <c r="R118" s="19"/>
      <c r="S118" s="37"/>
      <c r="T118" s="37"/>
      <c r="U118" s="37"/>
      <c r="V118" s="37"/>
    </row>
    <row r="119" spans="1:22">
      <c r="A119" s="36"/>
      <c r="B119" s="36"/>
      <c r="C119" s="8"/>
      <c r="D119" s="8"/>
      <c r="E119" s="8"/>
      <c r="F119" s="8"/>
      <c r="G119" s="8"/>
      <c r="K119" s="17"/>
      <c r="L119" s="37"/>
      <c r="M119" s="37"/>
      <c r="N119" s="37"/>
      <c r="O119" s="37"/>
      <c r="P119" s="37"/>
      <c r="Q119" s="37"/>
      <c r="R119" s="19"/>
      <c r="S119" s="37"/>
      <c r="T119" s="37"/>
      <c r="U119" s="37"/>
      <c r="V119" s="37"/>
    </row>
    <row r="120" spans="1:22">
      <c r="A120" s="8"/>
      <c r="B120" s="8"/>
      <c r="C120" s="8"/>
      <c r="D120" s="8"/>
      <c r="E120" s="8"/>
      <c r="F120" s="8"/>
      <c r="G120" s="8"/>
      <c r="K120" s="17"/>
      <c r="L120" s="37"/>
      <c r="M120" s="37"/>
      <c r="N120" s="37"/>
      <c r="O120" s="37"/>
      <c r="P120" s="37"/>
      <c r="Q120" s="37"/>
      <c r="R120" s="19"/>
      <c r="S120" s="37"/>
      <c r="T120" s="37"/>
      <c r="U120" s="37"/>
      <c r="V120" s="37"/>
    </row>
    <row r="121" spans="1:22">
      <c r="K121" s="21"/>
      <c r="L121" s="7"/>
      <c r="M121" s="7"/>
      <c r="N121" s="7"/>
      <c r="O121" s="7"/>
      <c r="P121" s="7"/>
      <c r="Q121" s="7"/>
      <c r="R121" s="19"/>
      <c r="S121" s="7"/>
      <c r="T121" s="7"/>
      <c r="U121" s="7"/>
      <c r="V121" s="7"/>
    </row>
    <row r="122" spans="1:22">
      <c r="K122" s="21"/>
      <c r="L122" s="7"/>
      <c r="M122" s="7"/>
      <c r="N122" s="7"/>
      <c r="O122" s="7"/>
      <c r="P122" s="7"/>
      <c r="Q122" s="7"/>
      <c r="R122" s="19"/>
      <c r="S122" s="7"/>
      <c r="T122" s="7"/>
      <c r="U122" s="7"/>
      <c r="V122" s="7"/>
    </row>
    <row r="123" spans="1:22">
      <c r="L123" s="7"/>
      <c r="M123" s="7"/>
      <c r="N123" s="7"/>
      <c r="O123" s="7"/>
      <c r="P123" s="7"/>
      <c r="Q123" s="7"/>
      <c r="R123" s="19"/>
      <c r="S123" s="7"/>
      <c r="T123" s="7"/>
      <c r="U123" s="7"/>
      <c r="V123" s="7"/>
    </row>
    <row r="124" spans="1:22">
      <c r="A124" s="7"/>
      <c r="B124" s="7"/>
      <c r="C124" s="7"/>
      <c r="D124" s="7"/>
      <c r="E124" s="7"/>
      <c r="F124" s="7"/>
      <c r="G124" s="7"/>
      <c r="K124" s="10"/>
      <c r="L124" s="7"/>
      <c r="M124" s="7"/>
      <c r="N124" s="7"/>
      <c r="O124" s="7"/>
      <c r="P124" s="7"/>
      <c r="Q124" s="7"/>
      <c r="R124" s="19"/>
      <c r="S124" s="7"/>
      <c r="T124" s="7"/>
      <c r="U124" s="7"/>
      <c r="V124" s="7"/>
    </row>
    <row r="125" spans="1:22">
      <c r="K125" s="21"/>
      <c r="L125" s="7"/>
      <c r="M125" s="7"/>
      <c r="N125" s="7"/>
      <c r="O125" s="7"/>
      <c r="P125" s="7"/>
      <c r="Q125" s="19"/>
      <c r="R125" s="19"/>
      <c r="S125" s="22"/>
      <c r="T125" s="7"/>
      <c r="U125" s="7"/>
      <c r="V125" s="7"/>
    </row>
    <row r="126" spans="1:22">
      <c r="K126" s="10"/>
      <c r="L126" s="8"/>
      <c r="M126" s="8"/>
      <c r="N126" s="39"/>
      <c r="O126" s="8"/>
    </row>
  </sheetData>
  <mergeCells count="7">
    <mergeCell ref="Q100:R100"/>
    <mergeCell ref="O66:P66"/>
    <mergeCell ref="F65:G65"/>
    <mergeCell ref="F66:G66"/>
    <mergeCell ref="F67:G67"/>
    <mergeCell ref="Q98:R98"/>
    <mergeCell ref="Q99:R99"/>
  </mergeCells>
  <pageMargins left="0.6" right="0.6" top="1" bottom="0.75" header="0.3" footer="0"/>
  <pageSetup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2"/>
  <sheetViews>
    <sheetView tabSelected="1" view="pageBreakPreview" zoomScale="60" zoomScaleNormal="55" workbookViewId="0">
      <selection activeCell="G1" sqref="G1"/>
    </sheetView>
  </sheetViews>
  <sheetFormatPr defaultRowHeight="15.6"/>
  <cols>
    <col min="1" max="1" width="14.5703125" style="40" customWidth="1"/>
    <col min="2" max="3" width="14.5703125" style="40" hidden="1" customWidth="1"/>
    <col min="4" max="11" width="14.5703125" style="40" customWidth="1"/>
    <col min="12" max="13" width="14.5703125" customWidth="1"/>
    <col min="14" max="23" width="14.5703125" style="40" customWidth="1"/>
    <col min="24" max="24" width="17.5703125" customWidth="1"/>
  </cols>
  <sheetData>
    <row r="1" spans="1:23" s="2" customFormat="1" ht="14.1">
      <c r="A1" s="1" t="s">
        <v>31</v>
      </c>
      <c r="H1" s="3"/>
    </row>
    <row r="2" spans="1:23" s="2" customFormat="1" ht="14.1">
      <c r="A2" s="1" t="s">
        <v>1</v>
      </c>
      <c r="H2" s="3"/>
    </row>
    <row r="3" spans="1:23" s="2" customFormat="1" ht="12.6" customHeight="1">
      <c r="A3" s="1" t="s">
        <v>32</v>
      </c>
      <c r="H3" s="3"/>
    </row>
    <row r="4" spans="1:23" s="2" customFormat="1" ht="12.6" customHeight="1">
      <c r="H4" s="3"/>
    </row>
    <row r="5" spans="1:23" s="2" customFormat="1" ht="14.1">
      <c r="A5" s="4"/>
      <c r="H5" s="3"/>
    </row>
    <row r="6" spans="1:23" s="2" customFormat="1" ht="14.1">
      <c r="A6" s="3" t="s">
        <v>33</v>
      </c>
      <c r="H6" s="3"/>
    </row>
    <row r="9" spans="1:23">
      <c r="A9" s="41" t="s">
        <v>34</v>
      </c>
      <c r="B9" s="41"/>
      <c r="C9" s="41"/>
      <c r="N9" s="41" t="s">
        <v>34</v>
      </c>
      <c r="O9" s="42"/>
      <c r="P9" s="42"/>
      <c r="Q9" s="42"/>
      <c r="R9" s="42"/>
      <c r="S9" s="42"/>
      <c r="T9" s="43"/>
      <c r="U9" s="42"/>
      <c r="V9" s="42"/>
      <c r="W9" s="42"/>
    </row>
    <row r="10" spans="1:23" ht="15">
      <c r="A10" s="28" t="s">
        <v>5</v>
      </c>
      <c r="B10" s="28"/>
      <c r="C10" s="28"/>
      <c r="D10" s="42"/>
      <c r="E10" s="42"/>
      <c r="F10" s="42"/>
      <c r="G10" s="42"/>
      <c r="H10" s="42"/>
      <c r="I10" s="43"/>
      <c r="J10" s="42"/>
      <c r="K10" s="42"/>
      <c r="N10" s="28" t="s">
        <v>6</v>
      </c>
      <c r="O10" s="42"/>
      <c r="P10" s="42"/>
      <c r="Q10" s="42"/>
      <c r="R10" s="42"/>
      <c r="S10" s="42"/>
      <c r="T10" s="43"/>
      <c r="U10" s="42"/>
      <c r="V10" s="42"/>
      <c r="W10" s="42"/>
    </row>
    <row r="11" spans="1:23" s="47" customFormat="1" ht="30.95">
      <c r="A11" s="44" t="s">
        <v>7</v>
      </c>
      <c r="B11" s="44"/>
      <c r="C11" s="44"/>
      <c r="D11" s="45" t="s">
        <v>8</v>
      </c>
      <c r="E11" s="45" t="s">
        <v>9</v>
      </c>
      <c r="F11" s="45" t="s">
        <v>10</v>
      </c>
      <c r="G11" s="45" t="s">
        <v>11</v>
      </c>
      <c r="H11" s="45" t="s">
        <v>12</v>
      </c>
      <c r="I11" s="46" t="s">
        <v>13</v>
      </c>
      <c r="J11" s="46" t="s">
        <v>14</v>
      </c>
      <c r="K11" s="46" t="s">
        <v>15</v>
      </c>
      <c r="L11"/>
      <c r="M11"/>
      <c r="N11" s="44" t="s">
        <v>7</v>
      </c>
      <c r="O11" s="45" t="s">
        <v>8</v>
      </c>
      <c r="P11" s="45" t="s">
        <v>9</v>
      </c>
      <c r="Q11" s="45" t="s">
        <v>10</v>
      </c>
      <c r="R11" s="45" t="s">
        <v>11</v>
      </c>
      <c r="S11" s="45" t="s">
        <v>12</v>
      </c>
      <c r="T11" s="46" t="s">
        <v>13</v>
      </c>
      <c r="U11" s="46" t="s">
        <v>14</v>
      </c>
      <c r="V11" s="46" t="s">
        <v>16</v>
      </c>
      <c r="W11" s="46" t="s">
        <v>15</v>
      </c>
    </row>
    <row r="12" spans="1:23">
      <c r="A12" s="48">
        <v>1</v>
      </c>
      <c r="B12" s="48"/>
      <c r="C12" s="48"/>
      <c r="D12" s="49">
        <v>1452.4593704587678</v>
      </c>
      <c r="E12" s="49">
        <v>7.5760334683838826</v>
      </c>
      <c r="F12" s="49">
        <v>1460.0354039271517</v>
      </c>
      <c r="G12" s="49">
        <v>3.8</v>
      </c>
      <c r="H12" s="49">
        <v>1456.2354039271518</v>
      </c>
      <c r="I12" s="50">
        <v>0.04</v>
      </c>
      <c r="J12" s="49">
        <v>58.250799534222388</v>
      </c>
      <c r="K12" s="49">
        <v>1401.7846043929294</v>
      </c>
      <c r="L12" s="47"/>
      <c r="M12" s="47"/>
      <c r="N12" s="48">
        <v>1</v>
      </c>
      <c r="O12" s="49">
        <f t="shared" ref="O12:U34" si="0">D12</f>
        <v>1452.4593704587678</v>
      </c>
      <c r="P12" s="49">
        <f t="shared" si="0"/>
        <v>7.5760334683838826</v>
      </c>
      <c r="Q12" s="49">
        <f t="shared" si="0"/>
        <v>1460.0354039271517</v>
      </c>
      <c r="R12" s="49">
        <f t="shared" si="0"/>
        <v>3.8</v>
      </c>
      <c r="S12" s="49">
        <f t="shared" si="0"/>
        <v>1456.2354039271518</v>
      </c>
      <c r="T12" s="50">
        <f t="shared" si="0"/>
        <v>0.04</v>
      </c>
      <c r="U12" s="49">
        <f t="shared" si="0"/>
        <v>58.250799534222388</v>
      </c>
      <c r="V12" s="49">
        <v>4.0540449106864308E-2</v>
      </c>
      <c r="W12" s="49">
        <f>+O12+P12-U12-V12</f>
        <v>1401.7440639438225</v>
      </c>
    </row>
    <row r="13" spans="1:23">
      <c r="A13" s="48">
        <v>2</v>
      </c>
      <c r="B13" s="48"/>
      <c r="C13" s="48"/>
      <c r="D13" s="49">
        <v>213.52876050840001</v>
      </c>
      <c r="E13" s="49">
        <v>0</v>
      </c>
      <c r="F13" s="49">
        <v>213.52876050840001</v>
      </c>
      <c r="G13" s="49">
        <v>0</v>
      </c>
      <c r="H13" s="49">
        <v>213.52876050840001</v>
      </c>
      <c r="I13" s="50">
        <v>0.06</v>
      </c>
      <c r="J13" s="49">
        <v>12.811725630504002</v>
      </c>
      <c r="K13" s="49">
        <v>200.717034877896</v>
      </c>
      <c r="L13" s="51"/>
      <c r="M13" s="51"/>
      <c r="N13" s="48">
        <v>2</v>
      </c>
      <c r="O13" s="49">
        <f t="shared" si="0"/>
        <v>213.52876050840001</v>
      </c>
      <c r="P13" s="49">
        <f t="shared" si="0"/>
        <v>0</v>
      </c>
      <c r="Q13" s="49">
        <f t="shared" si="0"/>
        <v>213.52876050840001</v>
      </c>
      <c r="R13" s="49">
        <f t="shared" si="0"/>
        <v>0</v>
      </c>
      <c r="S13" s="49">
        <f t="shared" si="0"/>
        <v>213.52876050840001</v>
      </c>
      <c r="T13" s="50">
        <f t="shared" si="0"/>
        <v>0.06</v>
      </c>
      <c r="U13" s="49">
        <f t="shared" si="0"/>
        <v>12.811725630504002</v>
      </c>
      <c r="V13" s="49">
        <v>0</v>
      </c>
      <c r="W13" s="49">
        <f t="shared" ref="W13:W34" si="1">+O13+P13-U13-V13</f>
        <v>200.717034877896</v>
      </c>
    </row>
    <row r="14" spans="1:23">
      <c r="A14" s="48">
        <v>3</v>
      </c>
      <c r="B14" s="48"/>
      <c r="C14" s="48"/>
      <c r="D14" s="49">
        <v>11.896923857042335</v>
      </c>
      <c r="E14" s="49">
        <v>0</v>
      </c>
      <c r="F14" s="49">
        <v>11.896923857042335</v>
      </c>
      <c r="G14" s="49">
        <v>0</v>
      </c>
      <c r="H14" s="49">
        <v>11.896923857042335</v>
      </c>
      <c r="I14" s="50">
        <v>0.05</v>
      </c>
      <c r="J14" s="49">
        <v>0.59484619285211671</v>
      </c>
      <c r="K14" s="49">
        <v>11.302077664190218</v>
      </c>
      <c r="L14" s="51"/>
      <c r="M14" s="51"/>
      <c r="N14" s="48">
        <v>3</v>
      </c>
      <c r="O14" s="49">
        <f t="shared" si="0"/>
        <v>11.896923857042335</v>
      </c>
      <c r="P14" s="49">
        <f t="shared" si="0"/>
        <v>0</v>
      </c>
      <c r="Q14" s="49">
        <f t="shared" si="0"/>
        <v>11.896923857042335</v>
      </c>
      <c r="R14" s="49">
        <f t="shared" si="0"/>
        <v>0</v>
      </c>
      <c r="S14" s="49">
        <f t="shared" si="0"/>
        <v>11.896923857042335</v>
      </c>
      <c r="T14" s="50">
        <f t="shared" si="0"/>
        <v>0.05</v>
      </c>
      <c r="U14" s="49">
        <f t="shared" si="0"/>
        <v>0.59484619285211671</v>
      </c>
      <c r="V14" s="49">
        <v>0</v>
      </c>
      <c r="W14" s="49">
        <f t="shared" si="1"/>
        <v>11.302077664190218</v>
      </c>
    </row>
    <row r="15" spans="1:23">
      <c r="A15" s="48">
        <v>6</v>
      </c>
      <c r="B15" s="48"/>
      <c r="C15" s="48"/>
      <c r="D15" s="49">
        <v>19.19760003554099</v>
      </c>
      <c r="E15" s="49">
        <v>1.6680324752682492</v>
      </c>
      <c r="F15" s="49">
        <v>20.865632510809238</v>
      </c>
      <c r="G15" s="49">
        <v>0.8</v>
      </c>
      <c r="H15" s="49">
        <v>20.065632510809237</v>
      </c>
      <c r="I15" s="50">
        <v>0.1</v>
      </c>
      <c r="J15" s="49">
        <v>2.0031616273175117</v>
      </c>
      <c r="K15" s="49">
        <v>18.862470883491728</v>
      </c>
      <c r="L15" s="51"/>
      <c r="M15" s="51"/>
      <c r="N15" s="48">
        <v>6</v>
      </c>
      <c r="O15" s="49">
        <f t="shared" si="0"/>
        <v>19.19760003554099</v>
      </c>
      <c r="P15" s="49">
        <f t="shared" si="0"/>
        <v>1.6680324752682492</v>
      </c>
      <c r="Q15" s="49">
        <f t="shared" si="0"/>
        <v>20.865632510809238</v>
      </c>
      <c r="R15" s="49">
        <f t="shared" si="0"/>
        <v>0.8</v>
      </c>
      <c r="S15" s="49">
        <f t="shared" si="0"/>
        <v>20.065632510809237</v>
      </c>
      <c r="T15" s="50">
        <f t="shared" si="0"/>
        <v>0.1</v>
      </c>
      <c r="U15" s="49">
        <f t="shared" si="0"/>
        <v>2.0031616273175117</v>
      </c>
      <c r="V15" s="49">
        <v>2.0686360715586126E-2</v>
      </c>
      <c r="W15" s="49">
        <f t="shared" si="1"/>
        <v>18.841784522776141</v>
      </c>
    </row>
    <row r="16" spans="1:23">
      <c r="A16" s="48">
        <v>7</v>
      </c>
      <c r="B16" s="48"/>
      <c r="C16" s="48"/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52">
        <v>0.15</v>
      </c>
      <c r="J16" s="49">
        <v>0</v>
      </c>
      <c r="K16" s="49">
        <v>0</v>
      </c>
      <c r="L16" s="51"/>
      <c r="M16" s="51"/>
      <c r="N16" s="48">
        <v>7</v>
      </c>
      <c r="O16" s="49">
        <f t="shared" si="0"/>
        <v>0</v>
      </c>
      <c r="P16" s="49">
        <f t="shared" si="0"/>
        <v>0</v>
      </c>
      <c r="Q16" s="49">
        <f t="shared" si="0"/>
        <v>0</v>
      </c>
      <c r="R16" s="49">
        <f t="shared" si="0"/>
        <v>0</v>
      </c>
      <c r="S16" s="49">
        <f t="shared" si="0"/>
        <v>0</v>
      </c>
      <c r="T16" s="52">
        <f t="shared" si="0"/>
        <v>0.15</v>
      </c>
      <c r="U16" s="49">
        <f t="shared" si="0"/>
        <v>0</v>
      </c>
      <c r="V16" s="49">
        <v>0</v>
      </c>
      <c r="W16" s="49">
        <f t="shared" si="1"/>
        <v>0</v>
      </c>
    </row>
    <row r="17" spans="1:23" s="53" customFormat="1">
      <c r="A17" s="48">
        <v>8</v>
      </c>
      <c r="B17" s="48"/>
      <c r="C17" s="48"/>
      <c r="D17" s="49">
        <v>138.76165731921679</v>
      </c>
      <c r="E17" s="49">
        <v>34.535935914327482</v>
      </c>
      <c r="F17" s="49">
        <v>173.29759323354429</v>
      </c>
      <c r="G17" s="49">
        <v>17.2</v>
      </c>
      <c r="H17" s="49">
        <v>156.0975932335443</v>
      </c>
      <c r="I17" s="50">
        <v>0.2</v>
      </c>
      <c r="J17" s="49">
        <v>31.218778841348517</v>
      </c>
      <c r="K17" s="49">
        <v>142.07881439219577</v>
      </c>
      <c r="L17" s="51"/>
      <c r="M17" s="51"/>
      <c r="N17" s="48">
        <v>8</v>
      </c>
      <c r="O17" s="49">
        <f t="shared" si="0"/>
        <v>138.76165731921679</v>
      </c>
      <c r="P17" s="49">
        <f t="shared" si="0"/>
        <v>34.535935914327482</v>
      </c>
      <c r="Q17" s="49">
        <f t="shared" si="0"/>
        <v>173.29759323354429</v>
      </c>
      <c r="R17" s="49">
        <f t="shared" si="0"/>
        <v>17.2</v>
      </c>
      <c r="S17" s="49">
        <f t="shared" si="0"/>
        <v>156.0975932335443</v>
      </c>
      <c r="T17" s="50">
        <f t="shared" si="0"/>
        <v>0.2</v>
      </c>
      <c r="U17" s="49">
        <f t="shared" si="0"/>
        <v>31.218778841348517</v>
      </c>
      <c r="V17" s="49">
        <v>0.85756249727333644</v>
      </c>
      <c r="W17" s="49">
        <f t="shared" si="1"/>
        <v>141.2212518949224</v>
      </c>
    </row>
    <row r="18" spans="1:23" s="53" customFormat="1">
      <c r="A18" s="48">
        <v>9</v>
      </c>
      <c r="B18" s="48"/>
      <c r="C18" s="48"/>
      <c r="D18" s="49">
        <v>1.1499913125000001</v>
      </c>
      <c r="E18" s="49">
        <v>0</v>
      </c>
      <c r="F18" s="49">
        <v>1.1499913125000001</v>
      </c>
      <c r="G18" s="49">
        <v>0</v>
      </c>
      <c r="H18" s="49">
        <v>1.1499913125000001</v>
      </c>
      <c r="I18" s="50">
        <v>0.25</v>
      </c>
      <c r="J18" s="49">
        <v>0.28749782812500002</v>
      </c>
      <c r="K18" s="49">
        <v>0.86249348437499995</v>
      </c>
      <c r="L18" s="51"/>
      <c r="M18" s="51"/>
      <c r="N18" s="48">
        <v>9</v>
      </c>
      <c r="O18" s="49">
        <f t="shared" si="0"/>
        <v>1.1499913125000001</v>
      </c>
      <c r="P18" s="49">
        <f t="shared" si="0"/>
        <v>0</v>
      </c>
      <c r="Q18" s="49">
        <f t="shared" si="0"/>
        <v>1.1499913125000001</v>
      </c>
      <c r="R18" s="49">
        <f t="shared" si="0"/>
        <v>0</v>
      </c>
      <c r="S18" s="49">
        <f t="shared" si="0"/>
        <v>1.1499913125000001</v>
      </c>
      <c r="T18" s="50">
        <f t="shared" si="0"/>
        <v>0.25</v>
      </c>
      <c r="U18" s="49">
        <f t="shared" si="0"/>
        <v>0.28749782812500002</v>
      </c>
      <c r="V18" s="49">
        <v>0</v>
      </c>
      <c r="W18" s="49">
        <f t="shared" si="1"/>
        <v>0.86249348437500006</v>
      </c>
    </row>
    <row r="19" spans="1:23">
      <c r="A19" s="48">
        <v>10</v>
      </c>
      <c r="B19" s="48"/>
      <c r="C19" s="48"/>
      <c r="D19" s="49">
        <v>100.66933480198028</v>
      </c>
      <c r="E19" s="49">
        <v>13.386014848418585</v>
      </c>
      <c r="F19" s="49">
        <v>114.05534965039887</v>
      </c>
      <c r="G19" s="49">
        <v>6.7</v>
      </c>
      <c r="H19" s="49">
        <v>107.35534965039886</v>
      </c>
      <c r="I19" s="50">
        <v>0.3</v>
      </c>
      <c r="J19" s="49">
        <v>32.232685718976164</v>
      </c>
      <c r="K19" s="49">
        <v>81.82266393142271</v>
      </c>
      <c r="L19" s="51"/>
      <c r="M19" s="51"/>
      <c r="N19" s="48">
        <v>10</v>
      </c>
      <c r="O19" s="49">
        <f t="shared" si="0"/>
        <v>100.66933480198028</v>
      </c>
      <c r="P19" s="49">
        <f t="shared" si="0"/>
        <v>13.386014848418585</v>
      </c>
      <c r="Q19" s="49">
        <f t="shared" si="0"/>
        <v>114.05534965039887</v>
      </c>
      <c r="R19" s="49">
        <f t="shared" si="0"/>
        <v>6.7</v>
      </c>
      <c r="S19" s="49">
        <f t="shared" si="0"/>
        <v>107.35534965039886</v>
      </c>
      <c r="T19" s="50">
        <f t="shared" si="0"/>
        <v>0.3</v>
      </c>
      <c r="U19" s="49">
        <f t="shared" si="0"/>
        <v>32.232685718976164</v>
      </c>
      <c r="V19" s="49">
        <v>0.60260284176709988</v>
      </c>
      <c r="W19" s="49">
        <f t="shared" si="1"/>
        <v>81.220061089655616</v>
      </c>
    </row>
    <row r="20" spans="1:23">
      <c r="A20" s="48">
        <v>10.1</v>
      </c>
      <c r="B20" s="48"/>
      <c r="C20" s="48"/>
      <c r="D20" s="49">
        <v>1.7128050289999999</v>
      </c>
      <c r="E20" s="49">
        <v>4.5236160000000004E-2</v>
      </c>
      <c r="F20" s="49">
        <v>1.7580411889999998</v>
      </c>
      <c r="G20" s="49">
        <v>0</v>
      </c>
      <c r="H20" s="49">
        <v>1.7580411889999998</v>
      </c>
      <c r="I20" s="50">
        <v>0.3</v>
      </c>
      <c r="J20" s="49">
        <v>0.52062693269999993</v>
      </c>
      <c r="K20" s="49">
        <v>1.2374142562999999</v>
      </c>
      <c r="L20" s="51"/>
      <c r="M20" s="51"/>
      <c r="N20" s="48">
        <v>10.1</v>
      </c>
      <c r="O20" s="49">
        <f t="shared" si="0"/>
        <v>1.7128050289999999</v>
      </c>
      <c r="P20" s="49">
        <f t="shared" si="0"/>
        <v>4.5236160000000004E-2</v>
      </c>
      <c r="Q20" s="49">
        <f t="shared" si="0"/>
        <v>1.7580411889999998</v>
      </c>
      <c r="R20" s="49">
        <f t="shared" si="0"/>
        <v>0</v>
      </c>
      <c r="S20" s="49">
        <f t="shared" si="0"/>
        <v>1.7580411889999998</v>
      </c>
      <c r="T20" s="50">
        <f t="shared" si="0"/>
        <v>0.3</v>
      </c>
      <c r="U20" s="49">
        <f t="shared" si="0"/>
        <v>0.52062693269999993</v>
      </c>
      <c r="V20" s="49">
        <v>1.6830095403223124E-3</v>
      </c>
      <c r="W20" s="49">
        <f t="shared" si="1"/>
        <v>1.2357312467596775</v>
      </c>
    </row>
    <row r="21" spans="1:23" s="53" customFormat="1">
      <c r="A21" s="48">
        <v>12</v>
      </c>
      <c r="B21" s="48"/>
      <c r="C21" s="48"/>
      <c r="D21" s="49">
        <v>30.731205851240784</v>
      </c>
      <c r="E21" s="49">
        <v>60.273968873300078</v>
      </c>
      <c r="F21" s="49">
        <v>91.005174724540865</v>
      </c>
      <c r="G21" s="49">
        <v>30.1</v>
      </c>
      <c r="H21" s="49">
        <v>60.905174724540863</v>
      </c>
      <c r="I21" s="50">
        <v>1</v>
      </c>
      <c r="J21" s="49">
        <v>60.868190287890819</v>
      </c>
      <c r="K21" s="49">
        <v>30.136984436650039</v>
      </c>
      <c r="L21" s="51"/>
      <c r="M21" s="51"/>
      <c r="N21" s="48">
        <v>12</v>
      </c>
      <c r="O21" s="49">
        <f t="shared" si="0"/>
        <v>30.731205851240784</v>
      </c>
      <c r="P21" s="49">
        <f t="shared" si="0"/>
        <v>60.273968873300078</v>
      </c>
      <c r="Q21" s="49">
        <f t="shared" si="0"/>
        <v>91.005174724540865</v>
      </c>
      <c r="R21" s="49">
        <f t="shared" si="0"/>
        <v>30.1</v>
      </c>
      <c r="S21" s="49">
        <f t="shared" si="0"/>
        <v>60.905174724540863</v>
      </c>
      <c r="T21" s="50">
        <f t="shared" si="0"/>
        <v>1</v>
      </c>
      <c r="U21" s="49">
        <f t="shared" si="0"/>
        <v>60.868190287890819</v>
      </c>
      <c r="V21" s="49">
        <v>3.7587340477631437</v>
      </c>
      <c r="W21" s="49">
        <f t="shared" si="1"/>
        <v>26.378250388886901</v>
      </c>
    </row>
    <row r="22" spans="1:23">
      <c r="A22" s="48">
        <v>13</v>
      </c>
      <c r="B22" s="48"/>
      <c r="C22" s="48"/>
      <c r="D22" s="49">
        <v>14.297390513238765</v>
      </c>
      <c r="E22" s="49">
        <v>0.15799361798847375</v>
      </c>
      <c r="F22" s="49">
        <v>14.455384131227239</v>
      </c>
      <c r="G22" s="49">
        <v>0.1</v>
      </c>
      <c r="H22" s="49">
        <v>14.35538413122724</v>
      </c>
      <c r="I22" s="50" t="s">
        <v>17</v>
      </c>
      <c r="J22" s="49">
        <v>1.7133231084519402</v>
      </c>
      <c r="K22" s="49">
        <v>12.7420610227753</v>
      </c>
      <c r="L22" s="51"/>
      <c r="M22" s="51"/>
      <c r="N22" s="48">
        <v>13</v>
      </c>
      <c r="O22" s="49">
        <f t="shared" si="0"/>
        <v>14.297390513238765</v>
      </c>
      <c r="P22" s="49">
        <f t="shared" si="0"/>
        <v>0.15799361798847375</v>
      </c>
      <c r="Q22" s="49">
        <f t="shared" si="0"/>
        <v>14.455384131227239</v>
      </c>
      <c r="R22" s="49">
        <f t="shared" si="0"/>
        <v>0.1</v>
      </c>
      <c r="S22" s="49">
        <f t="shared" si="0"/>
        <v>14.35538413122724</v>
      </c>
      <c r="T22" s="50" t="str">
        <f t="shared" si="0"/>
        <v>N/A</v>
      </c>
      <c r="U22" s="49">
        <f t="shared" si="0"/>
        <v>1.7133231084519402</v>
      </c>
      <c r="V22" s="49">
        <v>0</v>
      </c>
      <c r="W22" s="49">
        <f t="shared" si="1"/>
        <v>12.7420610227753</v>
      </c>
    </row>
    <row r="23" spans="1:23">
      <c r="A23" s="48">
        <v>14</v>
      </c>
      <c r="B23" s="48"/>
      <c r="C23" s="48"/>
      <c r="D23" s="49">
        <v>1.7823436279518963</v>
      </c>
      <c r="E23" s="49">
        <v>0</v>
      </c>
      <c r="F23" s="49">
        <v>1.7823436279518963</v>
      </c>
      <c r="G23" s="49">
        <v>0</v>
      </c>
      <c r="H23" s="49">
        <v>1.7823436279518963</v>
      </c>
      <c r="I23" s="50" t="s">
        <v>17</v>
      </c>
      <c r="J23" s="49">
        <v>0.118437</v>
      </c>
      <c r="K23" s="49">
        <v>1.6639066279518964</v>
      </c>
      <c r="L23" s="51"/>
      <c r="M23" s="51"/>
      <c r="N23" s="48">
        <v>14</v>
      </c>
      <c r="O23" s="49">
        <f t="shared" si="0"/>
        <v>1.7823436279518963</v>
      </c>
      <c r="P23" s="49">
        <f t="shared" si="0"/>
        <v>0</v>
      </c>
      <c r="Q23" s="49">
        <f t="shared" si="0"/>
        <v>1.7823436279518963</v>
      </c>
      <c r="R23" s="49">
        <f t="shared" si="0"/>
        <v>0</v>
      </c>
      <c r="S23" s="49">
        <f t="shared" si="0"/>
        <v>1.7823436279518963</v>
      </c>
      <c r="T23" s="50" t="str">
        <f t="shared" si="0"/>
        <v>N/A</v>
      </c>
      <c r="U23" s="49">
        <f t="shared" si="0"/>
        <v>0.118437</v>
      </c>
      <c r="V23" s="49">
        <v>0</v>
      </c>
      <c r="W23" s="49">
        <f t="shared" si="1"/>
        <v>1.6639066279518964</v>
      </c>
    </row>
    <row r="24" spans="1:23" s="53" customFormat="1">
      <c r="A24" s="48" t="s">
        <v>18</v>
      </c>
      <c r="B24" s="48"/>
      <c r="C24" s="48"/>
      <c r="D24" s="49">
        <v>21.086962289999999</v>
      </c>
      <c r="E24" s="49">
        <v>0</v>
      </c>
      <c r="F24" s="49">
        <v>21.086962289999999</v>
      </c>
      <c r="G24" s="49">
        <v>0</v>
      </c>
      <c r="H24" s="49">
        <v>21.086962289999999</v>
      </c>
      <c r="I24" s="50">
        <v>7.0000000000000007E-2</v>
      </c>
      <c r="J24" s="49">
        <v>1.4760873603000002</v>
      </c>
      <c r="K24" s="49">
        <v>19.610874929700003</v>
      </c>
      <c r="L24" s="51"/>
      <c r="M24" s="51"/>
      <c r="N24" s="48" t="s">
        <v>18</v>
      </c>
      <c r="O24" s="49">
        <f t="shared" si="0"/>
        <v>21.086962289999999</v>
      </c>
      <c r="P24" s="49">
        <f t="shared" si="0"/>
        <v>0</v>
      </c>
      <c r="Q24" s="49">
        <f t="shared" si="0"/>
        <v>21.086962289999999</v>
      </c>
      <c r="R24" s="49">
        <f t="shared" si="0"/>
        <v>0</v>
      </c>
      <c r="S24" s="49">
        <f t="shared" si="0"/>
        <v>21.086962289999999</v>
      </c>
      <c r="T24" s="50">
        <f t="shared" si="0"/>
        <v>7.0000000000000007E-2</v>
      </c>
      <c r="U24" s="49">
        <f t="shared" si="0"/>
        <v>1.4760873603000002</v>
      </c>
      <c r="V24" s="49">
        <v>0</v>
      </c>
      <c r="W24" s="49">
        <f t="shared" si="1"/>
        <v>19.6108749297</v>
      </c>
    </row>
    <row r="25" spans="1:23">
      <c r="A25" s="48" t="s">
        <v>19</v>
      </c>
      <c r="B25" s="48"/>
      <c r="C25" s="48"/>
      <c r="D25" s="49">
        <v>-6.3070643999999856E-2</v>
      </c>
      <c r="E25" s="49">
        <v>0.42676834830411869</v>
      </c>
      <c r="F25" s="49">
        <v>0.36369770430411874</v>
      </c>
      <c r="G25" s="49">
        <v>0.20000000000000007</v>
      </c>
      <c r="H25" s="49">
        <v>0.16369770430411867</v>
      </c>
      <c r="I25" s="50">
        <v>0.05</v>
      </c>
      <c r="J25" s="49">
        <v>7.5156765076029794E-3</v>
      </c>
      <c r="K25" s="49">
        <v>0.35618202779651598</v>
      </c>
      <c r="L25" s="51"/>
      <c r="M25" s="51"/>
      <c r="N25" s="48" t="s">
        <v>19</v>
      </c>
      <c r="O25" s="49">
        <f t="shared" si="0"/>
        <v>-6.3070643999999856E-2</v>
      </c>
      <c r="P25" s="49">
        <f t="shared" si="0"/>
        <v>0.42676834830411869</v>
      </c>
      <c r="Q25" s="49">
        <f t="shared" si="0"/>
        <v>0.36369770430411874</v>
      </c>
      <c r="R25" s="49">
        <f t="shared" si="0"/>
        <v>0.20000000000000007</v>
      </c>
      <c r="S25" s="49">
        <f t="shared" si="0"/>
        <v>0.16369770430411867</v>
      </c>
      <c r="T25" s="50">
        <f t="shared" si="0"/>
        <v>0.05</v>
      </c>
      <c r="U25" s="49">
        <f t="shared" si="0"/>
        <v>7.5156765076029794E-3</v>
      </c>
      <c r="V25" s="49">
        <v>-7.1542060578164129E-3</v>
      </c>
      <c r="W25" s="49">
        <f t="shared" si="1"/>
        <v>0.36333623385433228</v>
      </c>
    </row>
    <row r="26" spans="1:23">
      <c r="A26" s="48">
        <v>17</v>
      </c>
      <c r="B26" s="48"/>
      <c r="C26" s="48"/>
      <c r="D26" s="49">
        <v>21.459366960153627</v>
      </c>
      <c r="E26" s="49">
        <v>3.9832365870781188</v>
      </c>
      <c r="F26" s="49">
        <v>25.442603547231744</v>
      </c>
      <c r="G26" s="49">
        <v>2</v>
      </c>
      <c r="H26" s="49">
        <v>23.442603547231744</v>
      </c>
      <c r="I26" s="50">
        <v>0.08</v>
      </c>
      <c r="J26" s="49">
        <v>1.8760788202954153</v>
      </c>
      <c r="K26" s="49">
        <v>23.566524726936329</v>
      </c>
      <c r="L26" s="51"/>
      <c r="M26" s="51"/>
      <c r="N26" s="48">
        <v>17</v>
      </c>
      <c r="O26" s="49">
        <f t="shared" si="0"/>
        <v>21.459366960153627</v>
      </c>
      <c r="P26" s="49">
        <f t="shared" si="0"/>
        <v>3.9832365870781188</v>
      </c>
      <c r="Q26" s="49">
        <f t="shared" si="0"/>
        <v>25.442603547231744</v>
      </c>
      <c r="R26" s="49">
        <f t="shared" si="0"/>
        <v>2</v>
      </c>
      <c r="S26" s="49">
        <f t="shared" si="0"/>
        <v>23.442603547231744</v>
      </c>
      <c r="T26" s="50">
        <f t="shared" si="0"/>
        <v>0.08</v>
      </c>
      <c r="U26" s="49">
        <f t="shared" si="0"/>
        <v>1.8760788202954153</v>
      </c>
      <c r="V26" s="49">
        <v>3.9518975836518762E-2</v>
      </c>
      <c r="W26" s="49">
        <f t="shared" si="1"/>
        <v>23.527005751099811</v>
      </c>
    </row>
    <row r="27" spans="1:23">
      <c r="A27" s="48">
        <v>35</v>
      </c>
      <c r="B27" s="48"/>
      <c r="C27" s="48"/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50">
        <v>7.0000000000000007E-2</v>
      </c>
      <c r="J27" s="49">
        <v>0</v>
      </c>
      <c r="K27" s="49">
        <v>0</v>
      </c>
      <c r="L27" s="51"/>
      <c r="M27" s="51"/>
      <c r="N27" s="48">
        <v>35</v>
      </c>
      <c r="O27" s="49">
        <f t="shared" si="0"/>
        <v>0</v>
      </c>
      <c r="P27" s="49">
        <f t="shared" si="0"/>
        <v>0</v>
      </c>
      <c r="Q27" s="49">
        <f t="shared" si="0"/>
        <v>0</v>
      </c>
      <c r="R27" s="49">
        <f t="shared" si="0"/>
        <v>0</v>
      </c>
      <c r="S27" s="49">
        <f t="shared" si="0"/>
        <v>0</v>
      </c>
      <c r="T27" s="50">
        <f t="shared" si="0"/>
        <v>7.0000000000000007E-2</v>
      </c>
      <c r="U27" s="49">
        <f t="shared" si="0"/>
        <v>0</v>
      </c>
      <c r="V27" s="49">
        <v>0</v>
      </c>
      <c r="W27" s="49">
        <f t="shared" si="1"/>
        <v>0</v>
      </c>
    </row>
    <row r="28" spans="1:23">
      <c r="A28" s="48">
        <v>42</v>
      </c>
      <c r="B28" s="48"/>
      <c r="C28" s="48"/>
      <c r="D28" s="49">
        <v>0.20820974553005298</v>
      </c>
      <c r="E28" s="49">
        <v>0</v>
      </c>
      <c r="F28" s="49">
        <v>0.20820974553005298</v>
      </c>
      <c r="G28" s="49">
        <v>0</v>
      </c>
      <c r="H28" s="49">
        <v>0.20820974553005298</v>
      </c>
      <c r="I28" s="50">
        <v>0.12</v>
      </c>
      <c r="J28" s="49">
        <v>2.498516946360636E-2</v>
      </c>
      <c r="K28" s="49">
        <v>0.18322457606644663</v>
      </c>
      <c r="L28" s="51"/>
      <c r="M28" s="51"/>
      <c r="N28" s="48">
        <v>42</v>
      </c>
      <c r="O28" s="49">
        <f t="shared" si="0"/>
        <v>0.20820974553005298</v>
      </c>
      <c r="P28" s="49">
        <f t="shared" si="0"/>
        <v>0</v>
      </c>
      <c r="Q28" s="49">
        <f t="shared" si="0"/>
        <v>0.20820974553005298</v>
      </c>
      <c r="R28" s="49">
        <f t="shared" si="0"/>
        <v>0</v>
      </c>
      <c r="S28" s="49">
        <f t="shared" si="0"/>
        <v>0.20820974553005298</v>
      </c>
      <c r="T28" s="50">
        <f t="shared" si="0"/>
        <v>0.12</v>
      </c>
      <c r="U28" s="49">
        <f t="shared" si="0"/>
        <v>2.498516946360636E-2</v>
      </c>
      <c r="V28" s="49">
        <v>0</v>
      </c>
      <c r="W28" s="49">
        <f t="shared" si="1"/>
        <v>0.18322457606644663</v>
      </c>
    </row>
    <row r="29" spans="1:23">
      <c r="A29" s="48">
        <v>43.1</v>
      </c>
      <c r="B29" s="48"/>
      <c r="C29" s="48"/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50">
        <v>0.3</v>
      </c>
      <c r="J29" s="49">
        <v>0</v>
      </c>
      <c r="K29" s="49">
        <v>0</v>
      </c>
      <c r="L29" s="51"/>
      <c r="M29" s="51"/>
      <c r="N29" s="48">
        <v>43.1</v>
      </c>
      <c r="O29" s="49">
        <f t="shared" si="0"/>
        <v>0</v>
      </c>
      <c r="P29" s="49">
        <f t="shared" si="0"/>
        <v>0</v>
      </c>
      <c r="Q29" s="49">
        <f t="shared" si="0"/>
        <v>0</v>
      </c>
      <c r="R29" s="49">
        <f t="shared" si="0"/>
        <v>0</v>
      </c>
      <c r="S29" s="49">
        <f t="shared" si="0"/>
        <v>0</v>
      </c>
      <c r="T29" s="50">
        <f t="shared" si="0"/>
        <v>0.3</v>
      </c>
      <c r="U29" s="49">
        <f t="shared" si="0"/>
        <v>0</v>
      </c>
      <c r="V29" s="49">
        <v>0</v>
      </c>
      <c r="W29" s="49">
        <f t="shared" si="1"/>
        <v>0</v>
      </c>
    </row>
    <row r="30" spans="1:23">
      <c r="A30" s="48">
        <v>43.2</v>
      </c>
      <c r="B30" s="48"/>
      <c r="C30" s="48"/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50">
        <v>0.5</v>
      </c>
      <c r="J30" s="49">
        <v>0</v>
      </c>
      <c r="K30" s="49">
        <v>0</v>
      </c>
      <c r="L30" s="51"/>
      <c r="M30" s="51"/>
      <c r="N30" s="48">
        <v>43.2</v>
      </c>
      <c r="O30" s="49">
        <f t="shared" si="0"/>
        <v>0</v>
      </c>
      <c r="P30" s="49">
        <f t="shared" si="0"/>
        <v>0</v>
      </c>
      <c r="Q30" s="49">
        <f t="shared" si="0"/>
        <v>0</v>
      </c>
      <c r="R30" s="49">
        <f t="shared" si="0"/>
        <v>0</v>
      </c>
      <c r="S30" s="49">
        <f t="shared" si="0"/>
        <v>0</v>
      </c>
      <c r="T30" s="50">
        <f t="shared" si="0"/>
        <v>0.5</v>
      </c>
      <c r="U30" s="49">
        <f t="shared" si="0"/>
        <v>0</v>
      </c>
      <c r="V30" s="49">
        <v>0</v>
      </c>
      <c r="W30" s="49">
        <f t="shared" si="1"/>
        <v>0</v>
      </c>
    </row>
    <row r="31" spans="1:23" s="53" customFormat="1">
      <c r="A31" s="48">
        <v>45</v>
      </c>
      <c r="B31" s="48"/>
      <c r="C31" s="48"/>
      <c r="D31" s="49">
        <v>2.0942908920011261E-2</v>
      </c>
      <c r="E31" s="49">
        <v>0</v>
      </c>
      <c r="F31" s="49">
        <v>2.0942908920011261E-2</v>
      </c>
      <c r="G31" s="49">
        <v>0</v>
      </c>
      <c r="H31" s="49">
        <v>2.0942908920011261E-2</v>
      </c>
      <c r="I31" s="50">
        <v>0.45</v>
      </c>
      <c r="J31" s="49">
        <v>9.4243090140050667E-3</v>
      </c>
      <c r="K31" s="49">
        <v>1.1518599906006193E-2</v>
      </c>
      <c r="L31" s="51"/>
      <c r="M31" s="51"/>
      <c r="N31" s="48">
        <v>45</v>
      </c>
      <c r="O31" s="49">
        <f t="shared" si="0"/>
        <v>2.0942908920011261E-2</v>
      </c>
      <c r="P31" s="49">
        <f t="shared" si="0"/>
        <v>0</v>
      </c>
      <c r="Q31" s="49">
        <f t="shared" si="0"/>
        <v>2.0942908920011261E-2</v>
      </c>
      <c r="R31" s="49">
        <f t="shared" si="0"/>
        <v>0</v>
      </c>
      <c r="S31" s="49">
        <f t="shared" si="0"/>
        <v>2.0942908920011261E-2</v>
      </c>
      <c r="T31" s="50">
        <f t="shared" si="0"/>
        <v>0.45</v>
      </c>
      <c r="U31" s="49">
        <f t="shared" si="0"/>
        <v>9.4243090140050667E-3</v>
      </c>
      <c r="V31" s="49">
        <v>0</v>
      </c>
      <c r="W31" s="49">
        <f t="shared" si="1"/>
        <v>1.1518599906006195E-2</v>
      </c>
    </row>
    <row r="32" spans="1:23">
      <c r="A32" s="48">
        <v>46</v>
      </c>
      <c r="B32" s="48"/>
      <c r="C32" s="48"/>
      <c r="D32" s="49">
        <v>4.6108572344846701</v>
      </c>
      <c r="E32" s="49">
        <v>5.9473978950504147</v>
      </c>
      <c r="F32" s="49">
        <v>10.558255129535086</v>
      </c>
      <c r="G32" s="49">
        <v>3</v>
      </c>
      <c r="H32" s="49">
        <v>7.5582551295350857</v>
      </c>
      <c r="I32" s="50">
        <v>0.3</v>
      </c>
      <c r="J32" s="49">
        <v>2.2753668546029635</v>
      </c>
      <c r="K32" s="49">
        <v>8.2828882749321213</v>
      </c>
      <c r="L32" s="51"/>
      <c r="M32" s="51"/>
      <c r="N32" s="48">
        <v>46</v>
      </c>
      <c r="O32" s="49">
        <f t="shared" si="0"/>
        <v>4.6108572344846701</v>
      </c>
      <c r="P32" s="49">
        <f t="shared" si="0"/>
        <v>5.9473978950504147</v>
      </c>
      <c r="Q32" s="49">
        <f t="shared" si="0"/>
        <v>10.558255129535086</v>
      </c>
      <c r="R32" s="49">
        <f t="shared" si="0"/>
        <v>3</v>
      </c>
      <c r="S32" s="49">
        <f t="shared" si="0"/>
        <v>7.5582551295350857</v>
      </c>
      <c r="T32" s="50">
        <f t="shared" si="0"/>
        <v>0.3</v>
      </c>
      <c r="U32" s="49">
        <f t="shared" si="0"/>
        <v>2.2753668546029635</v>
      </c>
      <c r="V32" s="49">
        <v>0.22127270302038651</v>
      </c>
      <c r="W32" s="49">
        <f t="shared" si="1"/>
        <v>8.0616155719117337</v>
      </c>
    </row>
    <row r="33" spans="1:24">
      <c r="A33" s="48">
        <v>47</v>
      </c>
      <c r="B33" s="48"/>
      <c r="C33" s="48"/>
      <c r="D33" s="49">
        <v>3011.9760551088179</v>
      </c>
      <c r="E33" s="49">
        <v>457.35321494114999</v>
      </c>
      <c r="F33" s="49">
        <v>3469.3292700499678</v>
      </c>
      <c r="G33" s="49">
        <v>228.7</v>
      </c>
      <c r="H33" s="49">
        <v>3240.629270049968</v>
      </c>
      <c r="I33" s="50">
        <v>0.08</v>
      </c>
      <c r="J33" s="49">
        <v>259.25221300635144</v>
      </c>
      <c r="K33" s="49">
        <v>3210.0770570436166</v>
      </c>
      <c r="L33" s="51"/>
      <c r="M33" s="51"/>
      <c r="N33" s="48">
        <v>47</v>
      </c>
      <c r="O33" s="49">
        <f t="shared" si="0"/>
        <v>3011.9760551088179</v>
      </c>
      <c r="P33" s="49">
        <f t="shared" si="0"/>
        <v>457.35321494114999</v>
      </c>
      <c r="Q33" s="49">
        <f t="shared" si="0"/>
        <v>3469.3292700499678</v>
      </c>
      <c r="R33" s="49">
        <f t="shared" si="0"/>
        <v>228.7</v>
      </c>
      <c r="S33" s="49">
        <f t="shared" si="0"/>
        <v>3240.629270049968</v>
      </c>
      <c r="T33" s="50">
        <f t="shared" si="0"/>
        <v>0.08</v>
      </c>
      <c r="U33" s="49">
        <f t="shared" si="0"/>
        <v>259.25221300635144</v>
      </c>
      <c r="V33" s="49">
        <v>4.4372613674274817</v>
      </c>
      <c r="W33" s="49">
        <f t="shared" si="1"/>
        <v>3205.6397956761884</v>
      </c>
    </row>
    <row r="34" spans="1:24">
      <c r="A34" s="48">
        <v>50</v>
      </c>
      <c r="B34" s="48"/>
      <c r="C34" s="48"/>
      <c r="D34" s="49">
        <v>10.320442602397936</v>
      </c>
      <c r="E34" s="49">
        <v>5.4890945181434532</v>
      </c>
      <c r="F34" s="49">
        <v>15.809537120541389</v>
      </c>
      <c r="G34" s="49">
        <v>2.7</v>
      </c>
      <c r="H34" s="49">
        <v>13.109537120541388</v>
      </c>
      <c r="I34" s="50">
        <v>0.55000000000000004</v>
      </c>
      <c r="J34" s="49">
        <v>7.2433970366261153</v>
      </c>
      <c r="K34" s="49">
        <v>8.5661400839152755</v>
      </c>
      <c r="L34" s="51"/>
      <c r="M34" s="51"/>
      <c r="N34" s="48">
        <v>50</v>
      </c>
      <c r="O34" s="49">
        <f t="shared" si="0"/>
        <v>10.320442602397936</v>
      </c>
      <c r="P34" s="49">
        <f t="shared" si="0"/>
        <v>5.4890945181434532</v>
      </c>
      <c r="Q34" s="49">
        <f t="shared" si="0"/>
        <v>15.809537120541389</v>
      </c>
      <c r="R34" s="49">
        <f t="shared" si="0"/>
        <v>2.7</v>
      </c>
      <c r="S34" s="49">
        <f t="shared" si="0"/>
        <v>13.109537120541388</v>
      </c>
      <c r="T34" s="50">
        <f t="shared" si="0"/>
        <v>0.55000000000000004</v>
      </c>
      <c r="U34" s="49">
        <f t="shared" si="0"/>
        <v>7.2433970366261153</v>
      </c>
      <c r="V34" s="49">
        <v>0.36010640957571366</v>
      </c>
      <c r="W34" s="54">
        <f t="shared" si="1"/>
        <v>8.2060336743395599</v>
      </c>
    </row>
    <row r="35" spans="1:24">
      <c r="A35" s="55" t="s">
        <v>20</v>
      </c>
      <c r="B35" s="55"/>
      <c r="C35" s="55"/>
      <c r="D35" s="56">
        <f>SUM(D12:D34)</f>
        <v>5055.8071495211834</v>
      </c>
      <c r="E35" s="56">
        <f>SUM(E12:E34)</f>
        <v>590.84292764741281</v>
      </c>
      <c r="F35" s="56">
        <f>SUM(F12:F34)</f>
        <v>5646.6500771685969</v>
      </c>
      <c r="G35" s="56">
        <f>SUM(G12:G34)</f>
        <v>295.29999999999995</v>
      </c>
      <c r="H35" s="56">
        <f>SUM(H12:H34)</f>
        <v>5351.3500771685967</v>
      </c>
      <c r="I35" s="50"/>
      <c r="J35" s="56">
        <f>SUM(J12:J34)</f>
        <v>472.78514093554963</v>
      </c>
      <c r="K35" s="56">
        <f>SUM(K12:K34)</f>
        <v>5173.864936233047</v>
      </c>
      <c r="L35" s="51"/>
      <c r="M35" s="51"/>
      <c r="N35" s="55" t="s">
        <v>20</v>
      </c>
      <c r="O35" s="56">
        <f>SUM(O12:O34)</f>
        <v>5055.8071495211834</v>
      </c>
      <c r="P35" s="56">
        <f>SUM(P12:P34)</f>
        <v>590.84292764741281</v>
      </c>
      <c r="Q35" s="56">
        <f>SUM(Q12:Q34)</f>
        <v>5646.6500771685969</v>
      </c>
      <c r="R35" s="56">
        <f>SUM(R12:R34)</f>
        <v>295.29999999999995</v>
      </c>
      <c r="S35" s="56">
        <f>SUM(S12:S34)</f>
        <v>5351.3500771685967</v>
      </c>
      <c r="T35" s="50"/>
      <c r="U35" s="56">
        <f>SUM(U12:U34)</f>
        <v>472.78514093554963</v>
      </c>
      <c r="V35" s="56">
        <f>SUM(V12:V34)</f>
        <v>10.332814455968638</v>
      </c>
      <c r="W35" s="56">
        <f>SUM(W12:W34)</f>
        <v>5163.5321217770779</v>
      </c>
    </row>
    <row r="36" spans="1:24" ht="22.35" customHeight="1">
      <c r="A36" s="55"/>
      <c r="B36" s="55"/>
      <c r="C36" s="55"/>
      <c r="D36" s="57"/>
      <c r="E36" s="57"/>
      <c r="F36" s="57"/>
      <c r="G36" s="57"/>
      <c r="H36" s="23" t="s">
        <v>21</v>
      </c>
      <c r="J36" s="8">
        <f>J35</f>
        <v>472.78514093554963</v>
      </c>
      <c r="K36" s="57"/>
      <c r="L36" s="51"/>
      <c r="M36" s="51"/>
      <c r="N36" s="55"/>
      <c r="O36" s="57"/>
      <c r="P36" s="57"/>
      <c r="Q36" s="57"/>
      <c r="R36" s="57"/>
      <c r="S36" s="23" t="s">
        <v>21</v>
      </c>
      <c r="U36" s="8">
        <f>+U35+V35</f>
        <v>483.11795539151825</v>
      </c>
      <c r="V36" s="61"/>
      <c r="W36" s="57"/>
    </row>
    <row r="37" spans="1:24">
      <c r="A37" s="55"/>
      <c r="B37" s="55"/>
      <c r="C37" s="55"/>
      <c r="D37" s="57"/>
      <c r="E37" s="57"/>
      <c r="F37" s="57"/>
      <c r="G37" s="57"/>
      <c r="H37" s="58" t="s">
        <v>22</v>
      </c>
      <c r="I37" s="59"/>
      <c r="J37" s="60">
        <v>-3.0018039797398006</v>
      </c>
      <c r="K37" s="57"/>
      <c r="L37" s="63"/>
      <c r="M37" s="63"/>
      <c r="N37" s="55"/>
      <c r="O37" s="57"/>
      <c r="P37" s="57"/>
      <c r="Q37" s="57"/>
      <c r="R37" s="57"/>
      <c r="S37" s="58" t="s">
        <v>22</v>
      </c>
      <c r="T37" s="59"/>
      <c r="U37" s="60">
        <f>J37</f>
        <v>-3.0018039797398006</v>
      </c>
      <c r="V37" s="42"/>
      <c r="W37" s="57"/>
    </row>
    <row r="38" spans="1:24">
      <c r="H38" s="58" t="s">
        <v>23</v>
      </c>
      <c r="I38" s="62"/>
      <c r="J38" s="42">
        <f>+J35+J37</f>
        <v>469.78333695580983</v>
      </c>
      <c r="L38" s="63"/>
      <c r="M38" s="63"/>
      <c r="N38" s="55"/>
      <c r="O38" s="57"/>
      <c r="P38" s="57"/>
      <c r="Q38" s="57"/>
      <c r="R38" s="57"/>
      <c r="S38" s="58" t="s">
        <v>23</v>
      </c>
      <c r="T38" s="62"/>
      <c r="U38" s="42">
        <f>+U36+U37</f>
        <v>480.11615141177845</v>
      </c>
      <c r="V38" s="42"/>
      <c r="W38" s="57"/>
    </row>
    <row r="39" spans="1:24">
      <c r="A39" s="64"/>
      <c r="B39" s="64"/>
      <c r="C39" s="64"/>
      <c r="D39" s="65"/>
      <c r="E39" s="65"/>
      <c r="F39" s="65"/>
      <c r="G39" s="65"/>
      <c r="H39" s="46"/>
      <c r="I39" s="44"/>
      <c r="J39" s="66"/>
      <c r="N39" s="64"/>
      <c r="O39" s="65"/>
      <c r="P39" s="65"/>
      <c r="Q39" s="65"/>
      <c r="R39" s="65"/>
      <c r="S39" s="46"/>
      <c r="T39" s="44"/>
      <c r="U39" s="67"/>
      <c r="V39" s="67"/>
      <c r="W39" s="65"/>
    </row>
    <row r="40" spans="1:24">
      <c r="A40" s="68"/>
      <c r="B40" s="68"/>
      <c r="C40" s="68"/>
      <c r="D40" s="69"/>
      <c r="E40" s="69"/>
      <c r="F40" s="69"/>
      <c r="G40" s="69"/>
      <c r="H40" s="69"/>
      <c r="I40" s="52"/>
      <c r="J40" s="70"/>
      <c r="N40" s="68"/>
      <c r="O40" s="69"/>
      <c r="P40" s="69"/>
      <c r="Q40" s="69"/>
      <c r="R40" s="69"/>
      <c r="S40" s="69"/>
      <c r="T40" s="52"/>
      <c r="U40" s="69"/>
      <c r="V40" s="69"/>
      <c r="W40" s="69"/>
    </row>
    <row r="41" spans="1:24">
      <c r="A41" s="68"/>
      <c r="B41" s="68"/>
      <c r="C41" s="68"/>
      <c r="D41" s="71"/>
      <c r="E41" s="71"/>
      <c r="F41" s="71"/>
      <c r="G41" s="71"/>
      <c r="H41" s="71"/>
      <c r="I41" s="72"/>
      <c r="J41" s="73"/>
      <c r="N41" s="68"/>
      <c r="O41" s="71"/>
      <c r="P41" s="71"/>
      <c r="Q41" s="71"/>
      <c r="R41" s="71"/>
      <c r="S41" s="71"/>
      <c r="T41" s="72"/>
      <c r="U41" s="71"/>
      <c r="V41" s="71"/>
      <c r="W41" s="71"/>
    </row>
    <row r="42" spans="1:24">
      <c r="E42" s="74"/>
      <c r="F42" s="71"/>
      <c r="G42" s="71"/>
      <c r="H42" s="71"/>
      <c r="I42" s="71"/>
      <c r="J42" s="71"/>
      <c r="K42" s="72"/>
      <c r="L42" s="73"/>
      <c r="M42" s="73"/>
      <c r="N42" s="74"/>
      <c r="O42" s="71"/>
      <c r="P42" s="71"/>
      <c r="Q42" s="71"/>
      <c r="R42" s="71"/>
      <c r="S42" s="71"/>
      <c r="T42" s="72"/>
      <c r="U42" s="71"/>
      <c r="V42" s="71"/>
      <c r="W42" s="71"/>
    </row>
    <row r="43" spans="1:24">
      <c r="E43" s="74"/>
      <c r="F43" s="71"/>
      <c r="G43" s="71"/>
      <c r="H43" s="71"/>
      <c r="I43" s="71"/>
      <c r="J43" s="71"/>
      <c r="K43" s="72"/>
      <c r="L43" s="73"/>
      <c r="M43" s="73"/>
      <c r="N43" s="74"/>
      <c r="O43" s="71"/>
      <c r="P43" s="71"/>
      <c r="Q43" s="71"/>
      <c r="R43" s="71"/>
      <c r="S43" s="71"/>
      <c r="T43" s="72"/>
      <c r="U43" s="71"/>
      <c r="V43" s="71"/>
      <c r="W43" s="71"/>
    </row>
    <row r="44" spans="1:24" ht="15">
      <c r="A44" s="41" t="s">
        <v>35</v>
      </c>
      <c r="B44" s="41"/>
      <c r="C44" s="41"/>
      <c r="D44" s="42"/>
      <c r="E44" s="42"/>
      <c r="F44" s="42"/>
      <c r="G44" s="42"/>
      <c r="H44" s="42"/>
      <c r="I44" s="43"/>
      <c r="J44" s="42"/>
      <c r="K44" s="42"/>
      <c r="N44" s="41" t="s">
        <v>35</v>
      </c>
      <c r="O44" s="42"/>
      <c r="P44" s="42"/>
      <c r="Q44" s="42"/>
      <c r="R44" s="42"/>
      <c r="S44" s="42"/>
      <c r="T44" s="43"/>
      <c r="U44" s="42"/>
      <c r="V44" s="42"/>
      <c r="W44" s="42"/>
    </row>
    <row r="45" spans="1:24">
      <c r="A45" s="28" t="s">
        <v>25</v>
      </c>
      <c r="B45" s="28"/>
      <c r="C45" s="28"/>
      <c r="D45" s="42"/>
      <c r="E45" s="42"/>
      <c r="F45" s="42"/>
      <c r="G45" s="42"/>
      <c r="H45" s="42"/>
      <c r="I45" s="42"/>
      <c r="J45" s="42"/>
      <c r="K45" s="43"/>
      <c r="L45" s="75"/>
      <c r="M45" s="75"/>
      <c r="N45" s="28" t="s">
        <v>26</v>
      </c>
      <c r="O45" s="42"/>
      <c r="P45" s="42"/>
      <c r="Q45" s="42"/>
      <c r="R45" s="42"/>
      <c r="S45" s="42"/>
      <c r="T45" s="43"/>
      <c r="U45" s="42"/>
      <c r="V45" s="46"/>
      <c r="W45" s="42"/>
    </row>
    <row r="46" spans="1:24" ht="15">
      <c r="A46" s="41"/>
      <c r="B46" s="41"/>
      <c r="C46" s="41"/>
      <c r="D46" s="42"/>
      <c r="E46" s="42"/>
      <c r="F46" s="42"/>
      <c r="G46" s="42"/>
      <c r="H46" s="42"/>
      <c r="I46" s="43"/>
      <c r="J46" s="42"/>
      <c r="K46" s="42"/>
      <c r="N46" s="41"/>
      <c r="O46" s="42"/>
      <c r="P46" s="42"/>
      <c r="Q46" s="42"/>
      <c r="R46" s="42"/>
      <c r="S46" s="42"/>
      <c r="T46" s="43"/>
      <c r="U46" s="42"/>
      <c r="V46" s="42"/>
      <c r="W46" s="42"/>
    </row>
    <row r="47" spans="1:24" ht="62.1">
      <c r="A47" s="44" t="s">
        <v>7</v>
      </c>
      <c r="B47" s="44"/>
      <c r="C47" s="44"/>
      <c r="D47" s="45" t="s">
        <v>8</v>
      </c>
      <c r="E47" s="45" t="s">
        <v>9</v>
      </c>
      <c r="F47" s="45" t="s">
        <v>10</v>
      </c>
      <c r="G47" s="45" t="s">
        <v>11</v>
      </c>
      <c r="H47" s="45" t="s">
        <v>12</v>
      </c>
      <c r="I47" s="46" t="s">
        <v>13</v>
      </c>
      <c r="J47" s="46" t="s">
        <v>14</v>
      </c>
      <c r="K47" s="46" t="s">
        <v>15</v>
      </c>
      <c r="L47" s="47"/>
      <c r="M47" s="47"/>
      <c r="N47" s="44" t="s">
        <v>7</v>
      </c>
      <c r="O47" s="45" t="s">
        <v>8</v>
      </c>
      <c r="P47" s="45" t="s">
        <v>9</v>
      </c>
      <c r="Q47" s="45" t="s">
        <v>10</v>
      </c>
      <c r="R47" s="45" t="s">
        <v>11</v>
      </c>
      <c r="S47" s="45" t="s">
        <v>12</v>
      </c>
      <c r="T47" s="46" t="s">
        <v>13</v>
      </c>
      <c r="U47" s="46" t="s">
        <v>14</v>
      </c>
      <c r="V47" s="45" t="s">
        <v>27</v>
      </c>
      <c r="W47" s="46" t="s">
        <v>15</v>
      </c>
    </row>
    <row r="48" spans="1:24">
      <c r="A48" s="48">
        <v>1</v>
      </c>
      <c r="B48" s="48"/>
      <c r="C48" s="48"/>
      <c r="D48" s="49">
        <f t="shared" ref="D48:H70" si="2">+O48</f>
        <v>1401.7846050000001</v>
      </c>
      <c r="E48" s="49">
        <f t="shared" si="2"/>
        <v>8.0830291850530358</v>
      </c>
      <c r="F48" s="49">
        <f t="shared" si="2"/>
        <v>1409.867634185053</v>
      </c>
      <c r="G48" s="49">
        <f t="shared" si="2"/>
        <v>4.0415145925265179</v>
      </c>
      <c r="H48" s="49">
        <f t="shared" si="2"/>
        <v>1405.8261195925265</v>
      </c>
      <c r="I48" s="50">
        <v>0.04</v>
      </c>
      <c r="J48" s="49">
        <f t="shared" ref="J48:J70" si="3">+U48</f>
        <v>56.233044783701061</v>
      </c>
      <c r="K48" s="49">
        <f t="shared" ref="K48:K70" si="4">+D48+E48-J48</f>
        <v>1353.6345894013521</v>
      </c>
      <c r="N48" s="48">
        <v>1</v>
      </c>
      <c r="O48" s="49">
        <v>1401.7846050000001</v>
      </c>
      <c r="P48" s="49">
        <v>8.0830291850530358</v>
      </c>
      <c r="Q48" s="49">
        <v>1409.867634185053</v>
      </c>
      <c r="R48" s="49">
        <v>4.0415145925265179</v>
      </c>
      <c r="S48" s="49">
        <v>1405.8261195925265</v>
      </c>
      <c r="T48" s="50">
        <v>0.04</v>
      </c>
      <c r="U48" s="49">
        <v>56.233044783701061</v>
      </c>
      <c r="V48" s="49">
        <v>0.29818723668845126</v>
      </c>
      <c r="W48" s="49">
        <v>1353.3364021646635</v>
      </c>
      <c r="X48" s="76"/>
    </row>
    <row r="49" spans="1:24">
      <c r="A49" s="48">
        <v>2</v>
      </c>
      <c r="B49" s="48"/>
      <c r="C49" s="48"/>
      <c r="D49" s="49">
        <f t="shared" si="2"/>
        <v>200.71703500000001</v>
      </c>
      <c r="E49" s="49">
        <f t="shared" si="2"/>
        <v>0</v>
      </c>
      <c r="F49" s="49">
        <f t="shared" si="2"/>
        <v>200.71703500000001</v>
      </c>
      <c r="G49" s="49">
        <f t="shared" si="2"/>
        <v>0</v>
      </c>
      <c r="H49" s="49">
        <f t="shared" si="2"/>
        <v>200.71703500000001</v>
      </c>
      <c r="I49" s="50">
        <v>0.06</v>
      </c>
      <c r="J49" s="49">
        <f t="shared" si="3"/>
        <v>12.0430221</v>
      </c>
      <c r="K49" s="49">
        <f t="shared" si="4"/>
        <v>188.67401290000001</v>
      </c>
      <c r="N49" s="48">
        <v>2</v>
      </c>
      <c r="O49" s="49">
        <v>200.71703500000001</v>
      </c>
      <c r="P49" s="49">
        <v>0</v>
      </c>
      <c r="Q49" s="49">
        <v>200.71703500000001</v>
      </c>
      <c r="R49" s="49">
        <v>0</v>
      </c>
      <c r="S49" s="49">
        <v>200.71703500000001</v>
      </c>
      <c r="T49" s="50">
        <v>0.06</v>
      </c>
      <c r="U49" s="49">
        <v>12.0430221</v>
      </c>
      <c r="V49" s="49">
        <v>0</v>
      </c>
      <c r="W49" s="49">
        <v>188.67401290000001</v>
      </c>
      <c r="X49" s="76"/>
    </row>
    <row r="50" spans="1:24">
      <c r="A50" s="48">
        <v>3</v>
      </c>
      <c r="B50" s="48"/>
      <c r="C50" s="48"/>
      <c r="D50" s="49">
        <f t="shared" si="2"/>
        <v>11.302077000000001</v>
      </c>
      <c r="E50" s="49">
        <f t="shared" si="2"/>
        <v>2.6417502983539843E-4</v>
      </c>
      <c r="F50" s="49">
        <f t="shared" si="2"/>
        <v>11.302341175029834</v>
      </c>
      <c r="G50" s="49">
        <f t="shared" si="2"/>
        <v>1.3208751491769922E-4</v>
      </c>
      <c r="H50" s="49">
        <f t="shared" si="2"/>
        <v>11.302209087514917</v>
      </c>
      <c r="I50" s="50">
        <v>0.05</v>
      </c>
      <c r="J50" s="49">
        <f t="shared" si="3"/>
        <v>0.56511045437574592</v>
      </c>
      <c r="K50" s="49">
        <f t="shared" si="4"/>
        <v>10.73723072065409</v>
      </c>
      <c r="N50" s="48">
        <v>3</v>
      </c>
      <c r="O50" s="49">
        <v>11.302077000000001</v>
      </c>
      <c r="P50" s="49">
        <v>2.6417502983539843E-4</v>
      </c>
      <c r="Q50" s="49">
        <v>11.302341175029834</v>
      </c>
      <c r="R50" s="49">
        <v>1.3208751491769922E-4</v>
      </c>
      <c r="S50" s="49">
        <v>11.302209087514917</v>
      </c>
      <c r="T50" s="50">
        <v>0.05</v>
      </c>
      <c r="U50" s="49">
        <v>0.56511045437574592</v>
      </c>
      <c r="V50" s="49">
        <v>1.2147229152825734E-5</v>
      </c>
      <c r="W50" s="49">
        <v>10.737218573424936</v>
      </c>
      <c r="X50" s="76"/>
    </row>
    <row r="51" spans="1:24">
      <c r="A51" s="48">
        <v>6</v>
      </c>
      <c r="B51" s="48"/>
      <c r="C51" s="48"/>
      <c r="D51" s="49">
        <f t="shared" si="2"/>
        <v>18.862470999999999</v>
      </c>
      <c r="E51" s="49">
        <f t="shared" si="2"/>
        <v>1.5273504680845469</v>
      </c>
      <c r="F51" s="49">
        <f t="shared" si="2"/>
        <v>20.389821468084548</v>
      </c>
      <c r="G51" s="49">
        <f t="shared" si="2"/>
        <v>0.76367523404227344</v>
      </c>
      <c r="H51" s="49">
        <f t="shared" si="2"/>
        <v>19.626146234042274</v>
      </c>
      <c r="I51" s="50">
        <v>0.1</v>
      </c>
      <c r="J51" s="49">
        <f t="shared" si="3"/>
        <v>1.9626146234042274</v>
      </c>
      <c r="K51" s="49">
        <f t="shared" si="4"/>
        <v>18.427206844680317</v>
      </c>
      <c r="N51" s="48">
        <v>6</v>
      </c>
      <c r="O51" s="49">
        <v>18.862470999999999</v>
      </c>
      <c r="P51" s="49">
        <v>1.5273504680845469</v>
      </c>
      <c r="Q51" s="49">
        <v>20.389821468084548</v>
      </c>
      <c r="R51" s="49">
        <v>0.76367523404227344</v>
      </c>
      <c r="S51" s="49">
        <v>19.626146234042274</v>
      </c>
      <c r="T51" s="50">
        <v>0.1</v>
      </c>
      <c r="U51" s="49">
        <v>1.9626146234042274</v>
      </c>
      <c r="V51" s="49">
        <v>0.14046048291677304</v>
      </c>
      <c r="W51" s="49">
        <v>18.286746361763548</v>
      </c>
      <c r="X51" s="76"/>
    </row>
    <row r="52" spans="1:24">
      <c r="A52" s="48">
        <v>7</v>
      </c>
      <c r="B52" s="48"/>
      <c r="C52" s="48"/>
      <c r="D52" s="49">
        <f t="shared" si="2"/>
        <v>0</v>
      </c>
      <c r="E52" s="49">
        <f t="shared" si="2"/>
        <v>0</v>
      </c>
      <c r="F52" s="49">
        <f t="shared" si="2"/>
        <v>0</v>
      </c>
      <c r="G52" s="49">
        <f t="shared" si="2"/>
        <v>0</v>
      </c>
      <c r="H52" s="49">
        <f t="shared" si="2"/>
        <v>0</v>
      </c>
      <c r="I52" s="52">
        <v>0.15</v>
      </c>
      <c r="J52" s="49">
        <f t="shared" si="3"/>
        <v>0</v>
      </c>
      <c r="K52" s="49">
        <f t="shared" si="4"/>
        <v>0</v>
      </c>
      <c r="N52" s="48">
        <v>7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52">
        <v>0.15</v>
      </c>
      <c r="U52" s="49">
        <v>0</v>
      </c>
      <c r="V52" s="49">
        <v>0</v>
      </c>
      <c r="W52" s="49">
        <v>0</v>
      </c>
      <c r="X52" s="76"/>
    </row>
    <row r="53" spans="1:24">
      <c r="A53" s="48">
        <v>8</v>
      </c>
      <c r="B53" s="48"/>
      <c r="C53" s="48"/>
      <c r="D53" s="49">
        <f t="shared" si="2"/>
        <v>142.07881499999999</v>
      </c>
      <c r="E53" s="49">
        <f t="shared" si="2"/>
        <v>-21.726774509143819</v>
      </c>
      <c r="F53" s="49">
        <f t="shared" si="2"/>
        <v>120.35204049085618</v>
      </c>
      <c r="G53" s="49">
        <f t="shared" si="2"/>
        <v>-10.86338725457191</v>
      </c>
      <c r="H53" s="49">
        <f t="shared" si="2"/>
        <v>131.21542774542809</v>
      </c>
      <c r="I53" s="50">
        <v>0.2</v>
      </c>
      <c r="J53" s="49">
        <f t="shared" si="3"/>
        <v>26.24308554908562</v>
      </c>
      <c r="K53" s="49">
        <f t="shared" si="4"/>
        <v>94.108954941770548</v>
      </c>
      <c r="L53" s="53"/>
      <c r="M53" s="53"/>
      <c r="N53" s="48">
        <v>8</v>
      </c>
      <c r="O53" s="49">
        <v>142.07881499999999</v>
      </c>
      <c r="P53" s="49">
        <v>-21.726774509143819</v>
      </c>
      <c r="Q53" s="49">
        <v>120.35204049085618</v>
      </c>
      <c r="R53" s="49">
        <v>-10.86338725457191</v>
      </c>
      <c r="S53" s="49">
        <v>131.21542774542809</v>
      </c>
      <c r="T53" s="50">
        <v>0.2</v>
      </c>
      <c r="U53" s="49">
        <v>26.24308554908562</v>
      </c>
      <c r="V53" s="49">
        <v>-3.9991012163940169</v>
      </c>
      <c r="W53" s="49">
        <v>98.108056158164572</v>
      </c>
      <c r="X53" s="76"/>
    </row>
    <row r="54" spans="1:24">
      <c r="A54" s="48">
        <v>9</v>
      </c>
      <c r="B54" s="48"/>
      <c r="C54" s="48"/>
      <c r="D54" s="49">
        <f t="shared" si="2"/>
        <v>0.86249299999999995</v>
      </c>
      <c r="E54" s="49">
        <f t="shared" si="2"/>
        <v>2.3951576427730501</v>
      </c>
      <c r="F54" s="49">
        <f t="shared" si="2"/>
        <v>3.2576506427730498</v>
      </c>
      <c r="G54" s="49">
        <f t="shared" si="2"/>
        <v>1.197578821386525</v>
      </c>
      <c r="H54" s="49">
        <f t="shared" si="2"/>
        <v>2.0600718213865248</v>
      </c>
      <c r="I54" s="50">
        <v>0.25</v>
      </c>
      <c r="J54" s="49">
        <f t="shared" si="3"/>
        <v>0.5150179553466312</v>
      </c>
      <c r="K54" s="49">
        <f t="shared" si="4"/>
        <v>2.7426326874264184</v>
      </c>
      <c r="L54" s="53"/>
      <c r="M54" s="53"/>
      <c r="N54" s="48">
        <v>9</v>
      </c>
      <c r="O54" s="49">
        <v>0.86249299999999995</v>
      </c>
      <c r="P54" s="49">
        <v>2.3951576427730501</v>
      </c>
      <c r="Q54" s="49">
        <v>3.2576506427730498</v>
      </c>
      <c r="R54" s="49">
        <v>1.197578821386525</v>
      </c>
      <c r="S54" s="49">
        <v>2.0600718213865248</v>
      </c>
      <c r="T54" s="50">
        <v>0.25</v>
      </c>
      <c r="U54" s="49">
        <v>0.5150179553466312</v>
      </c>
      <c r="V54" s="49">
        <v>0.55066765322633171</v>
      </c>
      <c r="W54" s="49">
        <v>2.1919650342000874</v>
      </c>
      <c r="X54" s="76"/>
    </row>
    <row r="55" spans="1:24">
      <c r="A55" s="48">
        <v>10</v>
      </c>
      <c r="B55" s="48"/>
      <c r="C55" s="48"/>
      <c r="D55" s="49">
        <f t="shared" si="2"/>
        <v>81.822664000000003</v>
      </c>
      <c r="E55" s="49">
        <f t="shared" si="2"/>
        <v>20.276707659225551</v>
      </c>
      <c r="F55" s="49">
        <f t="shared" si="2"/>
        <v>102.09937165922555</v>
      </c>
      <c r="G55" s="49">
        <f t="shared" si="2"/>
        <v>10.138353829612775</v>
      </c>
      <c r="H55" s="49">
        <f t="shared" si="2"/>
        <v>91.961017829612771</v>
      </c>
      <c r="I55" s="50">
        <v>0.3</v>
      </c>
      <c r="J55" s="49">
        <f t="shared" si="3"/>
        <v>27.588305348883829</v>
      </c>
      <c r="K55" s="49">
        <f t="shared" si="4"/>
        <v>74.511066310341732</v>
      </c>
      <c r="N55" s="48">
        <v>10</v>
      </c>
      <c r="O55" s="49">
        <v>81.822664000000003</v>
      </c>
      <c r="P55" s="49">
        <v>20.276707659225551</v>
      </c>
      <c r="Q55" s="49">
        <v>102.09937165922555</v>
      </c>
      <c r="R55" s="49">
        <v>10.138353829612775</v>
      </c>
      <c r="S55" s="49">
        <v>91.961017829612771</v>
      </c>
      <c r="T55" s="50">
        <v>0.3</v>
      </c>
      <c r="U55" s="49">
        <v>27.588305348883829</v>
      </c>
      <c r="V55" s="49">
        <v>6.0243260135100734</v>
      </c>
      <c r="W55" s="49">
        <v>68.486740296831655</v>
      </c>
      <c r="X55" s="76"/>
    </row>
    <row r="56" spans="1:24">
      <c r="A56" s="48">
        <v>10.1</v>
      </c>
      <c r="B56" s="48"/>
      <c r="C56" s="48"/>
      <c r="D56" s="49">
        <f t="shared" si="2"/>
        <v>1.237414</v>
      </c>
      <c r="E56" s="49">
        <f t="shared" si="2"/>
        <v>1.1987582400000001</v>
      </c>
      <c r="F56" s="49">
        <f t="shared" si="2"/>
        <v>2.4361722400000003</v>
      </c>
      <c r="G56" s="49">
        <f t="shared" si="2"/>
        <v>0.59937912000000004</v>
      </c>
      <c r="H56" s="49">
        <f t="shared" si="2"/>
        <v>1.8367931200000003</v>
      </c>
      <c r="I56" s="50">
        <v>0.3</v>
      </c>
      <c r="J56" s="49">
        <f t="shared" si="3"/>
        <v>0.55103793600000006</v>
      </c>
      <c r="K56" s="49">
        <f t="shared" si="4"/>
        <v>1.8851343040000001</v>
      </c>
      <c r="N56" s="48">
        <v>10.1</v>
      </c>
      <c r="O56" s="49">
        <v>1.237414</v>
      </c>
      <c r="P56" s="49">
        <v>1.1987582400000001</v>
      </c>
      <c r="Q56" s="49">
        <v>2.4361722400000003</v>
      </c>
      <c r="R56" s="49">
        <v>0.59937912000000004</v>
      </c>
      <c r="S56" s="49">
        <v>1.8367931200000003</v>
      </c>
      <c r="T56" s="50">
        <v>0.3</v>
      </c>
      <c r="U56" s="49">
        <v>0.55103793600000006</v>
      </c>
      <c r="V56" s="49">
        <v>0.33072598229931693</v>
      </c>
      <c r="W56" s="49">
        <v>1.5544083217006834</v>
      </c>
      <c r="X56" s="76"/>
    </row>
    <row r="57" spans="1:24">
      <c r="A57" s="48">
        <v>12</v>
      </c>
      <c r="B57" s="48"/>
      <c r="C57" s="48"/>
      <c r="D57" s="49">
        <f t="shared" si="2"/>
        <v>30.136984999999999</v>
      </c>
      <c r="E57" s="49">
        <f t="shared" si="2"/>
        <v>56.692034027964482</v>
      </c>
      <c r="F57" s="49">
        <f t="shared" si="2"/>
        <v>86.829019027964478</v>
      </c>
      <c r="G57" s="49">
        <f t="shared" si="2"/>
        <v>28.346017013982241</v>
      </c>
      <c r="H57" s="49">
        <f t="shared" si="2"/>
        <v>58.483002013982237</v>
      </c>
      <c r="I57" s="50">
        <v>1</v>
      </c>
      <c r="J57" s="49">
        <f t="shared" si="3"/>
        <v>58.483002013982237</v>
      </c>
      <c r="K57" s="49">
        <f t="shared" si="4"/>
        <v>28.346017013982241</v>
      </c>
      <c r="L57" s="53"/>
      <c r="M57" s="53"/>
      <c r="N57" s="48">
        <v>12</v>
      </c>
      <c r="O57" s="49">
        <v>30.136984999999999</v>
      </c>
      <c r="P57" s="49">
        <v>56.692034027964482</v>
      </c>
      <c r="Q57" s="49">
        <v>86.829019027964478</v>
      </c>
      <c r="R57" s="49">
        <v>28.346017013982241</v>
      </c>
      <c r="S57" s="49">
        <v>58.483002013982237</v>
      </c>
      <c r="T57" s="50">
        <v>1</v>
      </c>
      <c r="U57" s="49">
        <v>58.483002013982237</v>
      </c>
      <c r="V57" s="49">
        <v>25.819894024771834</v>
      </c>
      <c r="W57" s="49">
        <v>2.5261229892103971</v>
      </c>
      <c r="X57" s="76"/>
    </row>
    <row r="58" spans="1:24">
      <c r="A58" s="48">
        <v>13</v>
      </c>
      <c r="B58" s="48"/>
      <c r="C58" s="48"/>
      <c r="D58" s="49">
        <f t="shared" si="2"/>
        <v>12.742061</v>
      </c>
      <c r="E58" s="49">
        <f t="shared" si="2"/>
        <v>0.30787152842858106</v>
      </c>
      <c r="F58" s="49">
        <f t="shared" si="2"/>
        <v>13.049932528428581</v>
      </c>
      <c r="G58" s="49">
        <f t="shared" si="2"/>
        <v>0.15393576421429053</v>
      </c>
      <c r="H58" s="49">
        <f t="shared" si="2"/>
        <v>12.89599676421429</v>
      </c>
      <c r="I58" s="50" t="s">
        <v>17</v>
      </c>
      <c r="J58" s="49">
        <f t="shared" si="3"/>
        <v>1.7955791498964528</v>
      </c>
      <c r="K58" s="49">
        <f t="shared" si="4"/>
        <v>11.254353378532128</v>
      </c>
      <c r="N58" s="48">
        <v>13</v>
      </c>
      <c r="O58" s="49">
        <v>12.742061</v>
      </c>
      <c r="P58" s="49">
        <v>0.30787152842858106</v>
      </c>
      <c r="Q58" s="49">
        <v>13.049932528428581</v>
      </c>
      <c r="R58" s="49">
        <v>0.15393576421429053</v>
      </c>
      <c r="S58" s="49">
        <v>12.89599676421429</v>
      </c>
      <c r="T58" s="50" t="s">
        <v>17</v>
      </c>
      <c r="U58" s="49">
        <v>1.7955791498964528</v>
      </c>
      <c r="V58" s="49">
        <v>0</v>
      </c>
      <c r="W58" s="49">
        <v>11.254353378532128</v>
      </c>
      <c r="X58" s="76"/>
    </row>
    <row r="59" spans="1:24">
      <c r="A59" s="48">
        <v>14</v>
      </c>
      <c r="B59" s="48"/>
      <c r="C59" s="48"/>
      <c r="D59" s="49">
        <f t="shared" si="2"/>
        <v>1.663907</v>
      </c>
      <c r="E59" s="49">
        <f t="shared" si="2"/>
        <v>0</v>
      </c>
      <c r="F59" s="49">
        <f t="shared" si="2"/>
        <v>1.663907</v>
      </c>
      <c r="G59" s="49">
        <f t="shared" si="2"/>
        <v>0</v>
      </c>
      <c r="H59" s="49">
        <f t="shared" si="2"/>
        <v>1.663907</v>
      </c>
      <c r="I59" s="50" t="s">
        <v>17</v>
      </c>
      <c r="J59" s="49">
        <f t="shared" si="3"/>
        <v>0.118437</v>
      </c>
      <c r="K59" s="49">
        <f t="shared" si="4"/>
        <v>1.5454700000000001</v>
      </c>
      <c r="N59" s="48">
        <v>14</v>
      </c>
      <c r="O59" s="49">
        <v>1.663907</v>
      </c>
      <c r="P59" s="49">
        <v>0</v>
      </c>
      <c r="Q59" s="49">
        <v>1.663907</v>
      </c>
      <c r="R59" s="49">
        <v>0</v>
      </c>
      <c r="S59" s="49">
        <v>1.663907</v>
      </c>
      <c r="T59" s="50" t="s">
        <v>17</v>
      </c>
      <c r="U59" s="49">
        <v>0.118437</v>
      </c>
      <c r="V59" s="49">
        <v>0</v>
      </c>
      <c r="W59" s="49">
        <v>1.5454699999999999</v>
      </c>
      <c r="X59" s="76"/>
    </row>
    <row r="60" spans="1:24">
      <c r="A60" s="48" t="s">
        <v>18</v>
      </c>
      <c r="B60" s="48"/>
      <c r="C60" s="48"/>
      <c r="D60" s="49">
        <f t="shared" si="2"/>
        <v>19.610873999999999</v>
      </c>
      <c r="E60" s="49">
        <f t="shared" si="2"/>
        <v>0</v>
      </c>
      <c r="F60" s="49">
        <f t="shared" si="2"/>
        <v>19.610873999999999</v>
      </c>
      <c r="G60" s="49">
        <f t="shared" si="2"/>
        <v>0</v>
      </c>
      <c r="H60" s="49">
        <f t="shared" si="2"/>
        <v>19.610873999999999</v>
      </c>
      <c r="I60" s="50">
        <v>7.0000000000000007E-2</v>
      </c>
      <c r="J60" s="49">
        <f t="shared" si="3"/>
        <v>1.3727611800000001</v>
      </c>
      <c r="K60" s="49">
        <f t="shared" si="4"/>
        <v>18.238112819999998</v>
      </c>
      <c r="L60" s="53"/>
      <c r="M60" s="53"/>
      <c r="N60" s="48" t="s">
        <v>18</v>
      </c>
      <c r="O60" s="49">
        <v>19.610873999999999</v>
      </c>
      <c r="P60" s="49">
        <v>0</v>
      </c>
      <c r="Q60" s="49">
        <v>19.610873999999999</v>
      </c>
      <c r="R60" s="49">
        <v>0</v>
      </c>
      <c r="S60" s="49">
        <v>19.610873999999999</v>
      </c>
      <c r="T60" s="50">
        <v>7.0000000000000007E-2</v>
      </c>
      <c r="U60" s="49">
        <v>1.3727611800000001</v>
      </c>
      <c r="V60" s="49">
        <v>0</v>
      </c>
      <c r="W60" s="49">
        <v>18.238112820000001</v>
      </c>
      <c r="X60" s="76"/>
    </row>
    <row r="61" spans="1:24">
      <c r="A61" s="48" t="s">
        <v>19</v>
      </c>
      <c r="B61" s="48"/>
      <c r="C61" s="48"/>
      <c r="D61" s="49">
        <f t="shared" si="2"/>
        <v>0.35618299999999992</v>
      </c>
      <c r="E61" s="49">
        <f t="shared" si="2"/>
        <v>3.7184187503660204E-2</v>
      </c>
      <c r="F61" s="49">
        <f t="shared" si="2"/>
        <v>0.39336718750366018</v>
      </c>
      <c r="G61" s="49">
        <f t="shared" si="2"/>
        <v>1.8592093751830102E-2</v>
      </c>
      <c r="H61" s="49">
        <f t="shared" si="2"/>
        <v>0.37477509375183016</v>
      </c>
      <c r="I61" s="50">
        <v>0.05</v>
      </c>
      <c r="J61" s="49">
        <f t="shared" si="3"/>
        <v>1.8738754687591515E-2</v>
      </c>
      <c r="K61" s="49">
        <f t="shared" si="4"/>
        <v>0.37462843281606861</v>
      </c>
      <c r="N61" s="48" t="s">
        <v>19</v>
      </c>
      <c r="O61" s="49">
        <v>0.35618299999999992</v>
      </c>
      <c r="P61" s="49">
        <v>3.7184187503660204E-2</v>
      </c>
      <c r="Q61" s="49">
        <v>0.39336718750366018</v>
      </c>
      <c r="R61" s="49">
        <v>1.8592093751830102E-2</v>
      </c>
      <c r="S61" s="49">
        <v>0.37477509375183016</v>
      </c>
      <c r="T61" s="50">
        <v>0.05</v>
      </c>
      <c r="U61" s="49">
        <v>1.8738754687591515E-2</v>
      </c>
      <c r="V61" s="49">
        <v>1.7097938694391537E-3</v>
      </c>
      <c r="W61" s="49">
        <v>0.37291863894662947</v>
      </c>
      <c r="X61" s="76"/>
    </row>
    <row r="62" spans="1:24">
      <c r="A62" s="48">
        <v>17</v>
      </c>
      <c r="B62" s="48"/>
      <c r="C62" s="48"/>
      <c r="D62" s="49">
        <f t="shared" si="2"/>
        <v>23.566525000000002</v>
      </c>
      <c r="E62" s="49">
        <f t="shared" si="2"/>
        <v>6.1806228038835078</v>
      </c>
      <c r="F62" s="49">
        <f t="shared" si="2"/>
        <v>29.747147803883507</v>
      </c>
      <c r="G62" s="49">
        <f t="shared" si="2"/>
        <v>3.0903114019417539</v>
      </c>
      <c r="H62" s="49">
        <f t="shared" si="2"/>
        <v>26.656836401941753</v>
      </c>
      <c r="I62" s="50">
        <v>0.08</v>
      </c>
      <c r="J62" s="49">
        <f t="shared" si="3"/>
        <v>2.1325469121553402</v>
      </c>
      <c r="K62" s="49">
        <f t="shared" si="4"/>
        <v>27.61460089172817</v>
      </c>
      <c r="N62" s="48">
        <v>17</v>
      </c>
      <c r="O62" s="49">
        <v>23.566525000000002</v>
      </c>
      <c r="P62" s="49">
        <v>6.1806228038835078</v>
      </c>
      <c r="Q62" s="49">
        <v>29.747147803883507</v>
      </c>
      <c r="R62" s="49">
        <v>3.0903114019417539</v>
      </c>
      <c r="S62" s="49">
        <v>26.656836401941753</v>
      </c>
      <c r="T62" s="50">
        <v>0.08</v>
      </c>
      <c r="U62" s="49">
        <v>2.1325469121553402</v>
      </c>
      <c r="V62" s="49">
        <v>0.4548582436011645</v>
      </c>
      <c r="W62" s="49">
        <v>27.159742648127004</v>
      </c>
      <c r="X62" s="76"/>
    </row>
    <row r="63" spans="1:24">
      <c r="A63" s="48">
        <v>35</v>
      </c>
      <c r="B63" s="48"/>
      <c r="C63" s="48"/>
      <c r="D63" s="49">
        <f t="shared" si="2"/>
        <v>0</v>
      </c>
      <c r="E63" s="49">
        <f t="shared" si="2"/>
        <v>0</v>
      </c>
      <c r="F63" s="49">
        <f t="shared" si="2"/>
        <v>0</v>
      </c>
      <c r="G63" s="49">
        <f t="shared" si="2"/>
        <v>0</v>
      </c>
      <c r="H63" s="49">
        <f t="shared" si="2"/>
        <v>0</v>
      </c>
      <c r="I63" s="50">
        <v>7.0000000000000007E-2</v>
      </c>
      <c r="J63" s="49">
        <f t="shared" si="3"/>
        <v>0</v>
      </c>
      <c r="K63" s="49">
        <f t="shared" si="4"/>
        <v>0</v>
      </c>
      <c r="N63" s="48">
        <v>35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50">
        <v>7.0000000000000007E-2</v>
      </c>
      <c r="U63" s="49">
        <v>0</v>
      </c>
      <c r="V63" s="49">
        <v>0</v>
      </c>
      <c r="W63" s="49">
        <v>0</v>
      </c>
      <c r="X63" s="76"/>
    </row>
    <row r="64" spans="1:24">
      <c r="A64" s="48">
        <v>42</v>
      </c>
      <c r="B64" s="48"/>
      <c r="C64" s="48"/>
      <c r="D64" s="49">
        <f t="shared" si="2"/>
        <v>0.183225</v>
      </c>
      <c r="E64" s="49">
        <f t="shared" si="2"/>
        <v>0</v>
      </c>
      <c r="F64" s="49">
        <f t="shared" si="2"/>
        <v>0.183225</v>
      </c>
      <c r="G64" s="49">
        <f t="shared" si="2"/>
        <v>0</v>
      </c>
      <c r="H64" s="49">
        <f t="shared" si="2"/>
        <v>0.183225</v>
      </c>
      <c r="I64" s="50">
        <v>0.12</v>
      </c>
      <c r="J64" s="49">
        <f t="shared" si="3"/>
        <v>2.1987E-2</v>
      </c>
      <c r="K64" s="49">
        <f t="shared" si="4"/>
        <v>0.16123799999999999</v>
      </c>
      <c r="N64" s="48">
        <v>42</v>
      </c>
      <c r="O64" s="49">
        <v>0.183225</v>
      </c>
      <c r="P64" s="49">
        <v>0</v>
      </c>
      <c r="Q64" s="49">
        <v>0.183225</v>
      </c>
      <c r="R64" s="49">
        <v>0</v>
      </c>
      <c r="S64" s="49">
        <v>0.183225</v>
      </c>
      <c r="T64" s="50">
        <v>0.12</v>
      </c>
      <c r="U64" s="49">
        <v>2.1987E-2</v>
      </c>
      <c r="V64" s="49">
        <v>0</v>
      </c>
      <c r="W64" s="49">
        <v>0.16123799999999999</v>
      </c>
      <c r="X64" s="76"/>
    </row>
    <row r="65" spans="1:24">
      <c r="A65" s="48">
        <v>43.1</v>
      </c>
      <c r="B65" s="48"/>
      <c r="C65" s="48"/>
      <c r="D65" s="49">
        <f t="shared" si="2"/>
        <v>0</v>
      </c>
      <c r="E65" s="49">
        <f t="shared" si="2"/>
        <v>0</v>
      </c>
      <c r="F65" s="49">
        <f t="shared" si="2"/>
        <v>0</v>
      </c>
      <c r="G65" s="49">
        <f t="shared" si="2"/>
        <v>0</v>
      </c>
      <c r="H65" s="49">
        <f t="shared" si="2"/>
        <v>0</v>
      </c>
      <c r="I65" s="50">
        <v>0.3</v>
      </c>
      <c r="J65" s="49">
        <f t="shared" si="3"/>
        <v>0</v>
      </c>
      <c r="K65" s="49">
        <f t="shared" si="4"/>
        <v>0</v>
      </c>
      <c r="N65" s="48">
        <v>43.1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50">
        <v>0.3</v>
      </c>
      <c r="U65" s="49">
        <v>0</v>
      </c>
      <c r="V65" s="49">
        <v>0</v>
      </c>
      <c r="W65" s="49">
        <v>0</v>
      </c>
      <c r="X65" s="76"/>
    </row>
    <row r="66" spans="1:24">
      <c r="A66" s="48">
        <v>43.2</v>
      </c>
      <c r="B66" s="48"/>
      <c r="C66" s="48"/>
      <c r="D66" s="49">
        <f t="shared" si="2"/>
        <v>0</v>
      </c>
      <c r="E66" s="49">
        <f t="shared" si="2"/>
        <v>0</v>
      </c>
      <c r="F66" s="49">
        <f t="shared" si="2"/>
        <v>0</v>
      </c>
      <c r="G66" s="49">
        <f t="shared" si="2"/>
        <v>0</v>
      </c>
      <c r="H66" s="49">
        <f t="shared" si="2"/>
        <v>0</v>
      </c>
      <c r="I66" s="50">
        <v>0.5</v>
      </c>
      <c r="J66" s="49">
        <f t="shared" si="3"/>
        <v>0</v>
      </c>
      <c r="K66" s="49">
        <f t="shared" si="4"/>
        <v>0</v>
      </c>
      <c r="N66" s="48">
        <v>43.2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50">
        <v>0.5</v>
      </c>
      <c r="U66" s="49">
        <v>0</v>
      </c>
      <c r="V66" s="49">
        <v>0</v>
      </c>
      <c r="W66" s="49">
        <v>0</v>
      </c>
      <c r="X66" s="76"/>
    </row>
    <row r="67" spans="1:24">
      <c r="A67" s="48">
        <v>45</v>
      </c>
      <c r="B67" s="48"/>
      <c r="C67" s="48"/>
      <c r="D67" s="49">
        <f t="shared" si="2"/>
        <v>1.1518E-2</v>
      </c>
      <c r="E67" s="49">
        <f t="shared" si="2"/>
        <v>0</v>
      </c>
      <c r="F67" s="49">
        <f t="shared" si="2"/>
        <v>1.1518E-2</v>
      </c>
      <c r="G67" s="49">
        <f t="shared" si="2"/>
        <v>0</v>
      </c>
      <c r="H67" s="49">
        <f t="shared" si="2"/>
        <v>1.1518E-2</v>
      </c>
      <c r="I67" s="50">
        <v>0.45</v>
      </c>
      <c r="J67" s="49">
        <f t="shared" si="3"/>
        <v>5.1830999999999995E-3</v>
      </c>
      <c r="K67" s="49">
        <f t="shared" si="4"/>
        <v>6.3349000000000009E-3</v>
      </c>
      <c r="L67" s="53"/>
      <c r="M67" s="53"/>
      <c r="N67" s="48">
        <v>45</v>
      </c>
      <c r="O67" s="49">
        <v>1.1518E-2</v>
      </c>
      <c r="P67" s="49">
        <v>0</v>
      </c>
      <c r="Q67" s="49">
        <v>1.1518E-2</v>
      </c>
      <c r="R67" s="49">
        <v>0</v>
      </c>
      <c r="S67" s="49">
        <v>1.1518E-2</v>
      </c>
      <c r="T67" s="50">
        <v>0.45</v>
      </c>
      <c r="U67" s="49">
        <v>5.1830999999999995E-3</v>
      </c>
      <c r="V67" s="49">
        <v>0</v>
      </c>
      <c r="W67" s="49">
        <v>6.3349000000000001E-3</v>
      </c>
      <c r="X67" s="76"/>
    </row>
    <row r="68" spans="1:24">
      <c r="A68" s="48">
        <v>46</v>
      </c>
      <c r="B68" s="48"/>
      <c r="C68" s="48"/>
      <c r="D68" s="49">
        <f t="shared" si="2"/>
        <v>8.2828879999999998</v>
      </c>
      <c r="E68" s="49">
        <f t="shared" si="2"/>
        <v>5.2399073106417084</v>
      </c>
      <c r="F68" s="49">
        <f t="shared" si="2"/>
        <v>13.52279531064171</v>
      </c>
      <c r="G68" s="49">
        <f t="shared" si="2"/>
        <v>2.6199536553208542</v>
      </c>
      <c r="H68" s="49">
        <f t="shared" si="2"/>
        <v>10.902841655320856</v>
      </c>
      <c r="I68" s="50">
        <v>0.3</v>
      </c>
      <c r="J68" s="49">
        <f t="shared" si="3"/>
        <v>3.2708524965962567</v>
      </c>
      <c r="K68" s="49">
        <f t="shared" si="4"/>
        <v>10.251942814045451</v>
      </c>
      <c r="N68" s="48">
        <v>46</v>
      </c>
      <c r="O68" s="49">
        <v>8.2828879999999998</v>
      </c>
      <c r="P68" s="49">
        <v>5.2399073106417084</v>
      </c>
      <c r="Q68" s="49">
        <v>13.52279531064171</v>
      </c>
      <c r="R68" s="49">
        <v>2.6199536553208542</v>
      </c>
      <c r="S68" s="49">
        <v>10.902841655320856</v>
      </c>
      <c r="T68" s="50">
        <v>0.3</v>
      </c>
      <c r="U68" s="49">
        <v>3.2708524965962567</v>
      </c>
      <c r="V68" s="49">
        <v>1.4456405258739666</v>
      </c>
      <c r="W68" s="49">
        <v>8.8063022881714872</v>
      </c>
      <c r="X68" s="76"/>
    </row>
    <row r="69" spans="1:24">
      <c r="A69" s="48">
        <v>47</v>
      </c>
      <c r="B69" s="48"/>
      <c r="C69" s="48"/>
      <c r="D69" s="49">
        <f t="shared" si="2"/>
        <v>3210.0770570000004</v>
      </c>
      <c r="E69" s="49">
        <f t="shared" si="2"/>
        <v>473.24638121993729</v>
      </c>
      <c r="F69" s="49">
        <f t="shared" si="2"/>
        <v>3683.3234382199371</v>
      </c>
      <c r="G69" s="49">
        <f t="shared" si="2"/>
        <v>236.62319060996865</v>
      </c>
      <c r="H69" s="49">
        <f t="shared" si="2"/>
        <v>3446.7002476099683</v>
      </c>
      <c r="I69" s="50">
        <v>0.08</v>
      </c>
      <c r="J69" s="49">
        <f t="shared" si="3"/>
        <v>275.73601980879749</v>
      </c>
      <c r="K69" s="49">
        <f t="shared" si="4"/>
        <v>3407.5874184111399</v>
      </c>
      <c r="N69" s="48">
        <v>47</v>
      </c>
      <c r="O69" s="49">
        <v>3210.0770570000004</v>
      </c>
      <c r="P69" s="49">
        <v>473.24638121993729</v>
      </c>
      <c r="Q69" s="49">
        <v>3683.3234382199371</v>
      </c>
      <c r="R69" s="49">
        <v>236.62319060996865</v>
      </c>
      <c r="S69" s="49">
        <v>3446.7002476099683</v>
      </c>
      <c r="T69" s="50">
        <v>0.08</v>
      </c>
      <c r="U69" s="49">
        <v>275.73601980879749</v>
      </c>
      <c r="V69" s="49">
        <v>34.476026369769009</v>
      </c>
      <c r="W69" s="49">
        <v>3373.1113920413709</v>
      </c>
      <c r="X69" s="76"/>
    </row>
    <row r="70" spans="1:24">
      <c r="A70" s="48">
        <v>50</v>
      </c>
      <c r="B70" s="48"/>
      <c r="C70" s="48"/>
      <c r="D70" s="49">
        <f t="shared" si="2"/>
        <v>8.566139999999999</v>
      </c>
      <c r="E70" s="49">
        <f t="shared" si="2"/>
        <v>4.8414380131773598</v>
      </c>
      <c r="F70" s="49">
        <f t="shared" si="2"/>
        <v>13.407578013177359</v>
      </c>
      <c r="G70" s="49">
        <f t="shared" si="2"/>
        <v>2.4207190065886799</v>
      </c>
      <c r="H70" s="49">
        <f t="shared" si="2"/>
        <v>10.986859006588679</v>
      </c>
      <c r="I70" s="50">
        <v>0.55000000000000004</v>
      </c>
      <c r="J70" s="49">
        <f t="shared" si="3"/>
        <v>6.0427724536237744</v>
      </c>
      <c r="K70" s="49">
        <f t="shared" si="4"/>
        <v>7.3648055595535844</v>
      </c>
      <c r="N70" s="48">
        <v>50</v>
      </c>
      <c r="O70" s="49">
        <v>8.566139999999999</v>
      </c>
      <c r="P70" s="49">
        <v>4.8414380131773598</v>
      </c>
      <c r="Q70" s="49">
        <v>13.407578013177359</v>
      </c>
      <c r="R70" s="49">
        <v>2.4207190065886799</v>
      </c>
      <c r="S70" s="49">
        <v>10.986859006588679</v>
      </c>
      <c r="T70" s="50">
        <v>0.55000000000000004</v>
      </c>
      <c r="U70" s="49">
        <v>6.0427724536237744</v>
      </c>
      <c r="V70" s="49">
        <v>2.4487955093072946</v>
      </c>
      <c r="W70" s="49">
        <v>4.9160100502462916</v>
      </c>
      <c r="X70" s="76"/>
    </row>
    <row r="71" spans="1:24">
      <c r="A71" s="55" t="s">
        <v>20</v>
      </c>
      <c r="B71" s="55"/>
      <c r="C71" s="55"/>
      <c r="D71" s="56">
        <f>SUM(D48:D70)</f>
        <v>5173.8649370000003</v>
      </c>
      <c r="E71" s="56">
        <f>SUM(E48:E70)</f>
        <v>558.29993195255884</v>
      </c>
      <c r="F71" s="56">
        <f>SUM(F48:F70)</f>
        <v>5732.1648689525582</v>
      </c>
      <c r="G71" s="56">
        <f>SUM(G48:G70)</f>
        <v>279.14996597627942</v>
      </c>
      <c r="H71" s="56">
        <f>SUM(H48:H70)</f>
        <v>5453.0149029762797</v>
      </c>
      <c r="I71" s="50"/>
      <c r="J71" s="56">
        <f>SUM(J48:J70)</f>
        <v>474.6991186205363</v>
      </c>
      <c r="K71" s="56">
        <f>SUM(K48:K70)</f>
        <v>5257.4657503320213</v>
      </c>
      <c r="N71" s="55" t="s">
        <v>20</v>
      </c>
      <c r="O71" s="56">
        <f>SUM(O48:O70)</f>
        <v>5173.8649370000003</v>
      </c>
      <c r="P71" s="56">
        <f>SUM(P48:P70)</f>
        <v>558.29993195255884</v>
      </c>
      <c r="Q71" s="56">
        <f>SUM(Q48:Q70)</f>
        <v>5732.1648689525582</v>
      </c>
      <c r="R71" s="56">
        <f>SUM(R48:R70)</f>
        <v>279.14996597627942</v>
      </c>
      <c r="S71" s="56">
        <f>SUM(S48:S70)</f>
        <v>5453.0149029762797</v>
      </c>
      <c r="T71" s="50"/>
      <c r="U71" s="56">
        <f>SUM(U48:U70)</f>
        <v>474.6991186205363</v>
      </c>
      <c r="V71" s="56">
        <f>SUM(V48:V70)</f>
        <v>67.992202766668782</v>
      </c>
      <c r="W71" s="56">
        <f>SUM(W48:W70)</f>
        <v>5189.4735475653533</v>
      </c>
    </row>
    <row r="72" spans="1:24">
      <c r="A72" s="55"/>
      <c r="B72" s="55"/>
      <c r="C72" s="55"/>
      <c r="D72" s="42"/>
      <c r="E72" s="42"/>
      <c r="F72" s="42"/>
      <c r="G72" s="42"/>
      <c r="H72" s="42"/>
      <c r="I72" s="50"/>
      <c r="J72" s="42"/>
      <c r="K72" s="42"/>
      <c r="N72" s="55"/>
      <c r="O72" s="42"/>
      <c r="P72" s="42"/>
      <c r="Q72" s="42"/>
      <c r="R72" s="42"/>
      <c r="S72" s="42"/>
      <c r="T72" s="50"/>
      <c r="U72" s="42"/>
      <c r="V72" s="42"/>
      <c r="W72" s="42"/>
    </row>
    <row r="73" spans="1:24">
      <c r="A73" s="55"/>
      <c r="B73" s="55"/>
      <c r="C73" s="55"/>
      <c r="D73" s="42"/>
      <c r="E73" s="42"/>
      <c r="F73" s="42"/>
      <c r="G73" s="42"/>
      <c r="H73" s="86" t="s">
        <v>20</v>
      </c>
      <c r="I73" s="86"/>
      <c r="J73" s="61">
        <f>SUM(J71:J71)</f>
        <v>474.6991186205363</v>
      </c>
      <c r="K73" s="42"/>
      <c r="N73" s="55"/>
      <c r="O73" s="32"/>
      <c r="P73" s="42"/>
      <c r="Q73" s="42"/>
      <c r="R73" s="42"/>
      <c r="S73" s="59" t="s">
        <v>20</v>
      </c>
      <c r="T73" s="59"/>
      <c r="U73" s="61">
        <f>SUM(U71:V71)</f>
        <v>542.69132138720511</v>
      </c>
      <c r="V73" s="42"/>
    </row>
    <row r="74" spans="1:24" ht="15.6" customHeight="1">
      <c r="A74" s="55"/>
      <c r="B74" s="55"/>
      <c r="C74" s="55"/>
      <c r="D74" s="57"/>
      <c r="E74" s="57"/>
      <c r="F74" s="57"/>
      <c r="G74" s="57"/>
      <c r="H74" s="86" t="s">
        <v>22</v>
      </c>
      <c r="I74" s="86"/>
      <c r="J74" s="60">
        <f>U74</f>
        <v>-3.4194694244000003</v>
      </c>
      <c r="K74" s="57"/>
      <c r="N74" s="55"/>
      <c r="O74" s="57"/>
      <c r="P74" s="57"/>
      <c r="Q74" s="57"/>
      <c r="R74" s="86" t="s">
        <v>22</v>
      </c>
      <c r="S74" s="86"/>
      <c r="T74" s="59"/>
      <c r="U74" s="60">
        <v>-3.4194694244000003</v>
      </c>
      <c r="V74" s="61"/>
    </row>
    <row r="75" spans="1:24" ht="15.6" customHeight="1">
      <c r="A75" s="55"/>
      <c r="B75" s="55"/>
      <c r="C75" s="55"/>
      <c r="D75" s="57"/>
      <c r="E75" s="57"/>
      <c r="F75" s="57"/>
      <c r="G75" s="57"/>
      <c r="H75" s="88" t="s">
        <v>23</v>
      </c>
      <c r="I75" s="88"/>
      <c r="J75" s="42">
        <f>+J73+J74</f>
        <v>471.27964919613629</v>
      </c>
      <c r="K75" s="57"/>
      <c r="N75" s="55"/>
      <c r="O75" s="57"/>
      <c r="P75" s="57"/>
      <c r="Q75" s="57"/>
      <c r="R75" s="57"/>
      <c r="S75" s="62" t="s">
        <v>23</v>
      </c>
      <c r="T75" s="62"/>
      <c r="U75" s="42">
        <f>+U73+U74</f>
        <v>539.27185196280516</v>
      </c>
      <c r="V75" s="42"/>
    </row>
    <row r="76" spans="1:24">
      <c r="A76" s="55"/>
      <c r="B76" s="55"/>
      <c r="C76" s="55"/>
      <c r="D76" s="57"/>
      <c r="E76" s="57"/>
      <c r="F76" s="57"/>
      <c r="G76" s="57"/>
      <c r="H76" s="62"/>
      <c r="I76" s="62"/>
      <c r="J76" s="42"/>
      <c r="K76" s="57"/>
      <c r="N76" s="55"/>
      <c r="O76" s="57"/>
      <c r="P76" s="57"/>
      <c r="Q76" s="57"/>
      <c r="R76" s="57"/>
      <c r="S76" s="62"/>
      <c r="T76" s="62"/>
      <c r="U76" s="42"/>
      <c r="V76" s="42"/>
      <c r="W76" s="57"/>
    </row>
    <row r="77" spans="1:24">
      <c r="A77" s="64"/>
      <c r="B77" s="64"/>
      <c r="C77" s="64"/>
      <c r="D77" s="65"/>
      <c r="E77" s="65"/>
      <c r="F77" s="65"/>
      <c r="G77" s="65"/>
      <c r="H77" s="46"/>
      <c r="I77" s="44"/>
      <c r="J77" s="67"/>
      <c r="K77" s="65"/>
      <c r="N77" s="64"/>
      <c r="O77" s="65"/>
      <c r="P77" s="65"/>
      <c r="Q77" s="65"/>
      <c r="R77" s="65"/>
      <c r="S77" s="46"/>
      <c r="T77" s="44"/>
      <c r="U77" s="67"/>
      <c r="V77" s="67"/>
      <c r="W77" s="65"/>
    </row>
    <row r="78" spans="1:24">
      <c r="A78" s="68"/>
      <c r="B78" s="68"/>
      <c r="C78" s="68"/>
      <c r="D78" s="69"/>
      <c r="E78" s="69"/>
      <c r="F78" s="69"/>
      <c r="G78" s="69"/>
      <c r="H78" s="69"/>
      <c r="I78" s="52"/>
      <c r="J78" s="69"/>
      <c r="K78" s="69"/>
      <c r="N78" s="68"/>
      <c r="O78" s="69"/>
      <c r="P78" s="69"/>
      <c r="Q78" s="69"/>
      <c r="R78" s="69"/>
      <c r="S78" s="69"/>
      <c r="T78" s="52"/>
      <c r="U78" s="69"/>
      <c r="V78" s="69"/>
      <c r="W78" s="69"/>
    </row>
    <row r="79" spans="1:24">
      <c r="A79" s="68"/>
      <c r="B79" s="68"/>
      <c r="C79" s="68"/>
      <c r="D79" s="71"/>
      <c r="E79" s="71"/>
      <c r="F79" s="71"/>
      <c r="G79" s="71"/>
      <c r="H79" s="71"/>
      <c r="I79" s="72"/>
      <c r="J79" s="71"/>
      <c r="K79" s="71"/>
      <c r="N79" s="68"/>
      <c r="O79" s="71"/>
      <c r="P79" s="71"/>
      <c r="Q79" s="71"/>
      <c r="R79" s="71"/>
      <c r="S79" s="71"/>
      <c r="T79" s="72"/>
      <c r="U79" s="71"/>
      <c r="V79" s="71"/>
      <c r="W79" s="71"/>
    </row>
    <row r="80" spans="1:24">
      <c r="A80" s="74"/>
      <c r="B80" s="74"/>
      <c r="C80" s="74"/>
      <c r="D80" s="71"/>
      <c r="E80" s="71"/>
      <c r="F80" s="71"/>
      <c r="G80" s="71"/>
      <c r="H80" s="71"/>
      <c r="I80" s="72"/>
      <c r="J80" s="71"/>
      <c r="K80" s="71"/>
      <c r="N80" s="74"/>
      <c r="O80" s="71"/>
      <c r="P80" s="71"/>
      <c r="Q80" s="71"/>
      <c r="R80" s="71"/>
      <c r="S80" s="71"/>
      <c r="T80" s="72"/>
      <c r="U80" s="71"/>
      <c r="V80" s="71"/>
      <c r="W80" s="71"/>
    </row>
    <row r="82" spans="1:24">
      <c r="A82" s="41" t="s">
        <v>36</v>
      </c>
      <c r="N82" s="41" t="s">
        <v>36</v>
      </c>
    </row>
    <row r="83" spans="1:24">
      <c r="A83" s="28" t="s">
        <v>25</v>
      </c>
      <c r="B83" s="42"/>
      <c r="C83" s="42"/>
      <c r="D83" s="42"/>
      <c r="E83" s="42"/>
      <c r="F83" s="42"/>
      <c r="G83" s="42"/>
      <c r="H83" s="43"/>
      <c r="I83" s="42"/>
      <c r="J83" s="75"/>
      <c r="K83" s="75"/>
      <c r="M83" s="42"/>
      <c r="N83" s="28" t="s">
        <v>26</v>
      </c>
      <c r="O83" s="42"/>
      <c r="P83" s="42"/>
      <c r="Q83" s="42"/>
      <c r="R83" s="43"/>
      <c r="S83" s="42"/>
      <c r="T83" s="42"/>
      <c r="U83" s="42"/>
      <c r="V83"/>
    </row>
    <row r="84" spans="1:24" ht="62.1">
      <c r="A84" s="44" t="s">
        <v>7</v>
      </c>
      <c r="B84" s="45" t="s">
        <v>8</v>
      </c>
      <c r="C84" s="45" t="s">
        <v>37</v>
      </c>
      <c r="D84" s="45" t="s">
        <v>38</v>
      </c>
      <c r="E84" s="45" t="s">
        <v>9</v>
      </c>
      <c r="F84" s="45" t="s">
        <v>10</v>
      </c>
      <c r="G84" s="45" t="s">
        <v>11</v>
      </c>
      <c r="H84" s="45" t="s">
        <v>12</v>
      </c>
      <c r="I84" s="46" t="s">
        <v>13</v>
      </c>
      <c r="J84" s="46" t="s">
        <v>14</v>
      </c>
      <c r="K84" s="78" t="s">
        <v>15</v>
      </c>
      <c r="L84" s="78"/>
      <c r="N84" s="44" t="s">
        <v>7</v>
      </c>
      <c r="O84" s="45" t="s">
        <v>8</v>
      </c>
      <c r="P84" s="45" t="s">
        <v>9</v>
      </c>
      <c r="Q84" s="45" t="s">
        <v>10</v>
      </c>
      <c r="R84" s="45" t="s">
        <v>11</v>
      </c>
      <c r="S84" s="45" t="s">
        <v>12</v>
      </c>
      <c r="T84" s="46" t="s">
        <v>13</v>
      </c>
      <c r="U84" s="46" t="s">
        <v>14</v>
      </c>
      <c r="V84" s="45" t="s">
        <v>27</v>
      </c>
      <c r="W84" s="46" t="s">
        <v>15</v>
      </c>
      <c r="X84" s="40"/>
    </row>
    <row r="85" spans="1:24">
      <c r="A85" s="48">
        <v>1</v>
      </c>
      <c r="B85" s="49">
        <f t="shared" ref="B85:B107" si="5">+O85</f>
        <v>1353.3364029999998</v>
      </c>
      <c r="C85" s="49">
        <f>+'DX Accelerated CCA'!V48</f>
        <v>0.29818723668845126</v>
      </c>
      <c r="D85" s="49">
        <f t="shared" ref="D85:D107" si="6">+B85+C85</f>
        <v>1353.6345902366882</v>
      </c>
      <c r="E85" s="49">
        <f t="shared" ref="E85:G107" si="7">+P85</f>
        <v>29.110077305896205</v>
      </c>
      <c r="F85" s="49">
        <f t="shared" si="7"/>
        <v>1382.4464803058963</v>
      </c>
      <c r="G85" s="49">
        <f t="shared" si="7"/>
        <v>14.555038652948102</v>
      </c>
      <c r="H85" s="49">
        <f t="shared" ref="H85:H107" si="8">(+D85+E85-G85)</f>
        <v>1368.1896288896364</v>
      </c>
      <c r="I85" s="50">
        <v>0.04</v>
      </c>
      <c r="J85" s="49">
        <f t="shared" ref="J85:J94" si="9">H85*I85</f>
        <v>54.727585155585459</v>
      </c>
      <c r="K85" s="49">
        <f t="shared" ref="K85:K107" si="10">+D85+E85-J85</f>
        <v>1328.0170823869989</v>
      </c>
      <c r="L85" s="79"/>
      <c r="N85" s="48">
        <v>1</v>
      </c>
      <c r="O85" s="49">
        <v>1353.3364029999998</v>
      </c>
      <c r="P85" s="49">
        <v>29.110077305896205</v>
      </c>
      <c r="Q85" s="49">
        <v>1382.4464803058963</v>
      </c>
      <c r="R85" s="49">
        <v>14.555038652948102</v>
      </c>
      <c r="S85" s="49">
        <v>1367.8914416529483</v>
      </c>
      <c r="T85" s="50">
        <v>0.04</v>
      </c>
      <c r="U85" s="49">
        <v>54.715657666117934</v>
      </c>
      <c r="V85" s="49">
        <v>1.1282797879659652</v>
      </c>
      <c r="W85" s="49">
        <v>1326.6025428518124</v>
      </c>
      <c r="X85" s="40"/>
    </row>
    <row r="86" spans="1:24">
      <c r="A86" s="48">
        <v>2</v>
      </c>
      <c r="B86" s="49">
        <f t="shared" si="5"/>
        <v>188.674013</v>
      </c>
      <c r="C86" s="49">
        <f>+'DX Accelerated CCA'!V49</f>
        <v>0</v>
      </c>
      <c r="D86" s="49">
        <f t="shared" si="6"/>
        <v>188.674013</v>
      </c>
      <c r="E86" s="49">
        <f t="shared" si="7"/>
        <v>0</v>
      </c>
      <c r="F86" s="49">
        <f t="shared" si="7"/>
        <v>188.674013</v>
      </c>
      <c r="G86" s="49">
        <f t="shared" si="7"/>
        <v>0</v>
      </c>
      <c r="H86" s="49">
        <f t="shared" si="8"/>
        <v>188.674013</v>
      </c>
      <c r="I86" s="50">
        <v>0.06</v>
      </c>
      <c r="J86" s="49">
        <f t="shared" si="9"/>
        <v>11.32044078</v>
      </c>
      <c r="K86" s="49">
        <f t="shared" si="10"/>
        <v>177.35357221999999</v>
      </c>
      <c r="L86" s="79"/>
      <c r="N86" s="48">
        <v>2</v>
      </c>
      <c r="O86" s="49">
        <v>188.674013</v>
      </c>
      <c r="P86" s="49">
        <v>0</v>
      </c>
      <c r="Q86" s="49">
        <v>188.674013</v>
      </c>
      <c r="R86" s="49">
        <v>0</v>
      </c>
      <c r="S86" s="49">
        <v>188.674013</v>
      </c>
      <c r="T86" s="50">
        <v>0.06</v>
      </c>
      <c r="U86" s="49">
        <v>11.32044078</v>
      </c>
      <c r="V86" s="49">
        <v>0</v>
      </c>
      <c r="W86" s="49">
        <v>177.35357221999999</v>
      </c>
      <c r="X86" s="40"/>
    </row>
    <row r="87" spans="1:24">
      <c r="A87" s="48">
        <v>3</v>
      </c>
      <c r="B87" s="49">
        <f t="shared" si="5"/>
        <v>10.737219</v>
      </c>
      <c r="C87" s="49">
        <f>+'DX Accelerated CCA'!V50</f>
        <v>1.2147229152825734E-5</v>
      </c>
      <c r="D87" s="49">
        <f t="shared" si="6"/>
        <v>10.737231147229153</v>
      </c>
      <c r="E87" s="49">
        <f t="shared" si="7"/>
        <v>0</v>
      </c>
      <c r="F87" s="49">
        <f t="shared" si="7"/>
        <v>10.737219</v>
      </c>
      <c r="G87" s="49">
        <f t="shared" si="7"/>
        <v>0</v>
      </c>
      <c r="H87" s="49">
        <f t="shared" si="8"/>
        <v>10.737231147229153</v>
      </c>
      <c r="I87" s="50">
        <v>0.05</v>
      </c>
      <c r="J87" s="49">
        <f t="shared" si="9"/>
        <v>0.53686155736145769</v>
      </c>
      <c r="K87" s="49">
        <f t="shared" si="10"/>
        <v>10.200369589867694</v>
      </c>
      <c r="L87" s="79"/>
      <c r="N87" s="48">
        <v>3</v>
      </c>
      <c r="O87" s="49">
        <v>10.737219</v>
      </c>
      <c r="P87" s="49">
        <v>0</v>
      </c>
      <c r="Q87" s="49">
        <v>10.737219</v>
      </c>
      <c r="R87" s="49">
        <v>0</v>
      </c>
      <c r="S87" s="49">
        <v>10.737219</v>
      </c>
      <c r="T87" s="50">
        <v>0.05</v>
      </c>
      <c r="U87" s="49">
        <v>0.53686095000000011</v>
      </c>
      <c r="V87" s="49">
        <v>0</v>
      </c>
      <c r="W87" s="49">
        <v>10.20035805</v>
      </c>
      <c r="X87" s="40"/>
    </row>
    <row r="88" spans="1:24">
      <c r="A88" s="48">
        <v>6</v>
      </c>
      <c r="B88" s="49">
        <f t="shared" si="5"/>
        <v>18.286746999999998</v>
      </c>
      <c r="C88" s="49">
        <f>+'DX Accelerated CCA'!V51</f>
        <v>0.14046048291677304</v>
      </c>
      <c r="D88" s="49">
        <f t="shared" si="6"/>
        <v>18.427207482916771</v>
      </c>
      <c r="E88" s="49">
        <f t="shared" si="7"/>
        <v>1.2205100530357547</v>
      </c>
      <c r="F88" s="49">
        <f t="shared" si="7"/>
        <v>19.507257053035755</v>
      </c>
      <c r="G88" s="49">
        <f t="shared" si="7"/>
        <v>0.61025502651787733</v>
      </c>
      <c r="H88" s="49">
        <f t="shared" si="8"/>
        <v>19.037462509434651</v>
      </c>
      <c r="I88" s="50">
        <v>0.1</v>
      </c>
      <c r="J88" s="49">
        <f t="shared" si="9"/>
        <v>1.9037462509434651</v>
      </c>
      <c r="K88" s="49">
        <f t="shared" si="10"/>
        <v>17.74397128500906</v>
      </c>
      <c r="L88" s="79"/>
      <c r="N88" s="48">
        <v>6</v>
      </c>
      <c r="O88" s="49">
        <v>18.286746999999998</v>
      </c>
      <c r="P88" s="49">
        <v>1.2205100530357547</v>
      </c>
      <c r="Q88" s="49">
        <v>19.507257053035755</v>
      </c>
      <c r="R88" s="49">
        <v>0.61025502651787733</v>
      </c>
      <c r="S88" s="49">
        <v>18.897002026517878</v>
      </c>
      <c r="T88" s="50">
        <v>0.1</v>
      </c>
      <c r="U88" s="49">
        <v>1.889700202651788</v>
      </c>
      <c r="V88" s="49">
        <v>0.11789593156772615</v>
      </c>
      <c r="W88" s="49">
        <v>17.499660918816243</v>
      </c>
      <c r="X88" s="40"/>
    </row>
    <row r="89" spans="1:24">
      <c r="A89" s="48">
        <v>7</v>
      </c>
      <c r="B89" s="49">
        <f t="shared" si="5"/>
        <v>0</v>
      </c>
      <c r="C89" s="49">
        <f>+'DX Accelerated CCA'!V52</f>
        <v>0</v>
      </c>
      <c r="D89" s="49">
        <f t="shared" si="6"/>
        <v>0</v>
      </c>
      <c r="E89" s="49">
        <f t="shared" si="7"/>
        <v>2.2695017699140929</v>
      </c>
      <c r="F89" s="49">
        <f t="shared" si="7"/>
        <v>2.2695017699140929</v>
      </c>
      <c r="G89" s="49">
        <f t="shared" si="7"/>
        <v>1.1347508849570465</v>
      </c>
      <c r="H89" s="49">
        <f t="shared" si="8"/>
        <v>1.1347508849570465</v>
      </c>
      <c r="I89" s="52">
        <v>0.15</v>
      </c>
      <c r="J89" s="49">
        <f t="shared" si="9"/>
        <v>0.17021263274355697</v>
      </c>
      <c r="K89" s="49">
        <f t="shared" si="10"/>
        <v>2.099289137170536</v>
      </c>
      <c r="L89" s="79"/>
      <c r="N89" s="48">
        <v>7</v>
      </c>
      <c r="O89" s="49">
        <v>0</v>
      </c>
      <c r="P89" s="49">
        <v>2.2695017699140929</v>
      </c>
      <c r="Q89" s="49">
        <v>2.2695017699140929</v>
      </c>
      <c r="R89" s="49">
        <v>1.1347508849570465</v>
      </c>
      <c r="S89" s="49">
        <v>1.1347508849570465</v>
      </c>
      <c r="T89" s="52">
        <v>0.15</v>
      </c>
      <c r="U89" s="49">
        <v>0.17021263274355697</v>
      </c>
      <c r="V89" s="49">
        <v>0.32883591334595902</v>
      </c>
      <c r="W89" s="49">
        <v>1.7704532238245769</v>
      </c>
      <c r="X89" s="40"/>
    </row>
    <row r="90" spans="1:24">
      <c r="A90" s="48">
        <v>8</v>
      </c>
      <c r="B90" s="49">
        <f t="shared" si="5"/>
        <v>98.108056000000005</v>
      </c>
      <c r="C90" s="49">
        <f>+'DX Accelerated CCA'!V53</f>
        <v>-3.9991012163940169</v>
      </c>
      <c r="D90" s="49">
        <f t="shared" si="6"/>
        <v>94.108954783605981</v>
      </c>
      <c r="E90" s="49">
        <f t="shared" si="7"/>
        <v>6.1751536479358355</v>
      </c>
      <c r="F90" s="49">
        <f t="shared" si="7"/>
        <v>104.28320964793583</v>
      </c>
      <c r="G90" s="49">
        <f t="shared" si="7"/>
        <v>3.0875768239679178</v>
      </c>
      <c r="H90" s="49">
        <f t="shared" si="8"/>
        <v>97.196531607573888</v>
      </c>
      <c r="I90" s="50">
        <v>0.2</v>
      </c>
      <c r="J90" s="49">
        <f t="shared" si="9"/>
        <v>19.439306321514778</v>
      </c>
      <c r="K90" s="49">
        <f t="shared" si="10"/>
        <v>80.844802110027032</v>
      </c>
      <c r="L90" s="79"/>
      <c r="N90" s="48">
        <v>8</v>
      </c>
      <c r="O90" s="49">
        <v>98.108056000000005</v>
      </c>
      <c r="P90" s="49">
        <v>6.1751536479358355</v>
      </c>
      <c r="Q90" s="49">
        <v>104.28320964793583</v>
      </c>
      <c r="R90" s="49">
        <v>3.0875768239679178</v>
      </c>
      <c r="S90" s="49">
        <v>101.19563282396791</v>
      </c>
      <c r="T90" s="50">
        <v>0.2</v>
      </c>
      <c r="U90" s="49">
        <v>20.239126564793583</v>
      </c>
      <c r="V90" s="49">
        <v>1.2794081578171763</v>
      </c>
      <c r="W90" s="49">
        <v>82.764674925325082</v>
      </c>
      <c r="X90" s="40"/>
    </row>
    <row r="91" spans="1:24">
      <c r="A91" s="48">
        <v>9</v>
      </c>
      <c r="B91" s="49">
        <f t="shared" si="5"/>
        <v>2.1919650000000002</v>
      </c>
      <c r="C91" s="49">
        <f>+'DX Accelerated CCA'!V54</f>
        <v>0.55066765322633171</v>
      </c>
      <c r="D91" s="49">
        <f t="shared" si="6"/>
        <v>2.7426326532263321</v>
      </c>
      <c r="E91" s="49">
        <f t="shared" si="7"/>
        <v>0.22656966309840729</v>
      </c>
      <c r="F91" s="49">
        <f t="shared" si="7"/>
        <v>2.4185346630984075</v>
      </c>
      <c r="G91" s="49">
        <f t="shared" si="7"/>
        <v>0.11328483154920364</v>
      </c>
      <c r="H91" s="49">
        <f t="shared" si="8"/>
        <v>2.855917484775536</v>
      </c>
      <c r="I91" s="50">
        <v>0.25</v>
      </c>
      <c r="J91" s="49">
        <f t="shared" si="9"/>
        <v>0.71397937119388399</v>
      </c>
      <c r="K91" s="49">
        <f t="shared" si="10"/>
        <v>2.2552229451308552</v>
      </c>
      <c r="L91" s="79"/>
      <c r="N91" s="48">
        <v>9</v>
      </c>
      <c r="O91" s="49">
        <v>2.1919650000000002</v>
      </c>
      <c r="P91" s="49">
        <v>0.22656966309840729</v>
      </c>
      <c r="Q91" s="49">
        <v>2.4185346630984075</v>
      </c>
      <c r="R91" s="49">
        <v>0.11328483154920364</v>
      </c>
      <c r="S91" s="49">
        <v>2.305249831549204</v>
      </c>
      <c r="T91" s="50">
        <v>0.25</v>
      </c>
      <c r="U91" s="49">
        <v>0.57631245788730101</v>
      </c>
      <c r="V91" s="49">
        <v>5.4714095614233349E-2</v>
      </c>
      <c r="W91" s="49">
        <v>1.7875081095968732</v>
      </c>
      <c r="X91" s="40"/>
    </row>
    <row r="92" spans="1:24">
      <c r="A92" s="48">
        <v>10</v>
      </c>
      <c r="B92" s="49">
        <f t="shared" si="5"/>
        <v>68.486740000000012</v>
      </c>
      <c r="C92" s="49">
        <f>+'DX Accelerated CCA'!V55</f>
        <v>6.0243260135100734</v>
      </c>
      <c r="D92" s="49">
        <f t="shared" si="6"/>
        <v>74.511066013510089</v>
      </c>
      <c r="E92" s="49">
        <f t="shared" si="7"/>
        <v>16.186614668943992</v>
      </c>
      <c r="F92" s="49">
        <f t="shared" si="7"/>
        <v>84.673354668943986</v>
      </c>
      <c r="G92" s="49">
        <f t="shared" si="7"/>
        <v>8.0933073344719961</v>
      </c>
      <c r="H92" s="49">
        <f t="shared" si="8"/>
        <v>82.604373347982076</v>
      </c>
      <c r="I92" s="50">
        <v>0.3</v>
      </c>
      <c r="J92" s="49">
        <f t="shared" si="9"/>
        <v>24.781312004394621</v>
      </c>
      <c r="K92" s="49">
        <f t="shared" si="10"/>
        <v>65.916368678059456</v>
      </c>
      <c r="L92" s="79"/>
      <c r="N92" s="48">
        <v>10</v>
      </c>
      <c r="O92" s="49">
        <v>68.486740000000012</v>
      </c>
      <c r="P92" s="49">
        <v>16.186614668943992</v>
      </c>
      <c r="Q92" s="49">
        <v>84.673354668943986</v>
      </c>
      <c r="R92" s="49">
        <v>8.0933073344719961</v>
      </c>
      <c r="S92" s="49">
        <v>76.580047334471985</v>
      </c>
      <c r="T92" s="50">
        <v>0.3</v>
      </c>
      <c r="U92" s="49">
        <v>22.974014200341593</v>
      </c>
      <c r="V92" s="49">
        <v>4.9929952958755202</v>
      </c>
      <c r="W92" s="49">
        <v>56.70634517272687</v>
      </c>
      <c r="X92" s="40"/>
    </row>
    <row r="93" spans="1:24">
      <c r="A93" s="48">
        <v>10.1</v>
      </c>
      <c r="B93" s="49">
        <f t="shared" si="5"/>
        <v>1.554408</v>
      </c>
      <c r="C93" s="49">
        <f>+'DX Accelerated CCA'!V56</f>
        <v>0.33072598229931693</v>
      </c>
      <c r="D93" s="49">
        <f t="shared" si="6"/>
        <v>1.8851339822993169</v>
      </c>
      <c r="E93" s="49">
        <f t="shared" si="7"/>
        <v>0</v>
      </c>
      <c r="F93" s="49">
        <f t="shared" si="7"/>
        <v>1.554408</v>
      </c>
      <c r="G93" s="49">
        <f t="shared" si="7"/>
        <v>0</v>
      </c>
      <c r="H93" s="49">
        <f t="shared" si="8"/>
        <v>1.8851339822993169</v>
      </c>
      <c r="I93" s="50">
        <v>0.3</v>
      </c>
      <c r="J93" s="49">
        <f t="shared" si="9"/>
        <v>0.56554019468979511</v>
      </c>
      <c r="K93" s="49">
        <f t="shared" si="10"/>
        <v>1.3195937876095218</v>
      </c>
      <c r="L93" s="79"/>
      <c r="N93" s="48">
        <v>10.1</v>
      </c>
      <c r="O93" s="49">
        <v>1.554408</v>
      </c>
      <c r="P93" s="49">
        <v>0</v>
      </c>
      <c r="Q93" s="49">
        <v>1.554408</v>
      </c>
      <c r="R93" s="49">
        <v>0</v>
      </c>
      <c r="S93" s="49">
        <v>1.554408</v>
      </c>
      <c r="T93" s="50">
        <v>0.3</v>
      </c>
      <c r="U93" s="49">
        <v>0.46632239999999997</v>
      </c>
      <c r="V93" s="49">
        <v>0</v>
      </c>
      <c r="W93" s="49">
        <v>1.0880856000000001</v>
      </c>
      <c r="X93" s="40"/>
    </row>
    <row r="94" spans="1:24">
      <c r="A94" s="48">
        <v>12</v>
      </c>
      <c r="B94" s="49">
        <f t="shared" si="5"/>
        <v>2.5261230000000001</v>
      </c>
      <c r="C94" s="49">
        <f>+'DX Accelerated CCA'!V57</f>
        <v>25.819894024771834</v>
      </c>
      <c r="D94" s="49">
        <f t="shared" si="6"/>
        <v>28.346017024771832</v>
      </c>
      <c r="E94" s="49">
        <f t="shared" si="7"/>
        <v>73.554746621143167</v>
      </c>
      <c r="F94" s="49">
        <f t="shared" si="7"/>
        <v>76.080869621143165</v>
      </c>
      <c r="G94" s="49">
        <f t="shared" si="7"/>
        <v>36.777373310571583</v>
      </c>
      <c r="H94" s="49">
        <f t="shared" si="8"/>
        <v>65.123390335343402</v>
      </c>
      <c r="I94" s="50">
        <v>1</v>
      </c>
      <c r="J94" s="49">
        <f t="shared" si="9"/>
        <v>65.123390335343402</v>
      </c>
      <c r="K94" s="49">
        <f t="shared" si="10"/>
        <v>36.777373310571591</v>
      </c>
      <c r="L94" s="79"/>
      <c r="N94" s="48">
        <v>12</v>
      </c>
      <c r="O94" s="49">
        <v>2.5261230000000001</v>
      </c>
      <c r="P94" s="49">
        <v>73.554746621143167</v>
      </c>
      <c r="Q94" s="49">
        <v>76.080869621143165</v>
      </c>
      <c r="R94" s="49">
        <v>36.777373310571583</v>
      </c>
      <c r="S94" s="49">
        <v>39.303496310571582</v>
      </c>
      <c r="T94" s="50">
        <v>1</v>
      </c>
      <c r="U94" s="49">
        <v>39.303496310571582</v>
      </c>
      <c r="V94" s="49">
        <v>35.499700415130455</v>
      </c>
      <c r="W94" s="49">
        <v>1.2776728954411298</v>
      </c>
      <c r="X94" s="40"/>
    </row>
    <row r="95" spans="1:24">
      <c r="A95" s="48">
        <v>13</v>
      </c>
      <c r="B95" s="49">
        <f t="shared" si="5"/>
        <v>11.254353</v>
      </c>
      <c r="C95" s="49">
        <f>+'DX Accelerated CCA'!V58</f>
        <v>0</v>
      </c>
      <c r="D95" s="49">
        <f t="shared" si="6"/>
        <v>11.254353</v>
      </c>
      <c r="E95" s="49">
        <f t="shared" si="7"/>
        <v>7.006593867511465</v>
      </c>
      <c r="F95" s="49">
        <f t="shared" si="7"/>
        <v>18.260946867511468</v>
      </c>
      <c r="G95" s="49">
        <f t="shared" si="7"/>
        <v>3.5032969337557325</v>
      </c>
      <c r="H95" s="49">
        <f t="shared" si="8"/>
        <v>14.757649933755731</v>
      </c>
      <c r="I95" s="50" t="s">
        <v>17</v>
      </c>
      <c r="J95" s="49">
        <f>+U95</f>
        <v>0</v>
      </c>
      <c r="K95" s="49">
        <f t="shared" si="10"/>
        <v>18.260946867511464</v>
      </c>
      <c r="L95" s="79"/>
      <c r="N95" s="48">
        <v>13</v>
      </c>
      <c r="O95" s="49">
        <v>11.254353</v>
      </c>
      <c r="P95" s="49">
        <v>7.006593867511465</v>
      </c>
      <c r="Q95" s="49">
        <v>18.260946867511468</v>
      </c>
      <c r="R95" s="49">
        <v>3.5032969337557325</v>
      </c>
      <c r="S95" s="49">
        <v>14.757649933755735</v>
      </c>
      <c r="T95" s="50" t="s">
        <v>17</v>
      </c>
      <c r="U95" s="49">
        <v>0</v>
      </c>
      <c r="V95" s="49">
        <v>2.3116052065332324</v>
      </c>
      <c r="W95" s="49">
        <v>15.949341660978233</v>
      </c>
      <c r="X95" s="40"/>
    </row>
    <row r="96" spans="1:24">
      <c r="A96" s="48">
        <v>14</v>
      </c>
      <c r="B96" s="49">
        <f t="shared" si="5"/>
        <v>1.5454699999999999</v>
      </c>
      <c r="C96" s="49">
        <f>+'DX Accelerated CCA'!V59</f>
        <v>0</v>
      </c>
      <c r="D96" s="49">
        <f t="shared" si="6"/>
        <v>1.5454699999999999</v>
      </c>
      <c r="E96" s="49">
        <f t="shared" si="7"/>
        <v>0</v>
      </c>
      <c r="F96" s="49">
        <f t="shared" si="7"/>
        <v>1.5454699999999999</v>
      </c>
      <c r="G96" s="49">
        <f t="shared" si="7"/>
        <v>0</v>
      </c>
      <c r="H96" s="49">
        <f t="shared" si="8"/>
        <v>1.5454699999999999</v>
      </c>
      <c r="I96" s="50" t="s">
        <v>17</v>
      </c>
      <c r="J96" s="49">
        <v>0</v>
      </c>
      <c r="K96" s="49">
        <f t="shared" si="10"/>
        <v>1.5454699999999999</v>
      </c>
      <c r="L96" s="79"/>
      <c r="N96" s="48">
        <v>14</v>
      </c>
      <c r="O96" s="49">
        <v>1.5454699999999999</v>
      </c>
      <c r="P96" s="49">
        <v>0</v>
      </c>
      <c r="Q96" s="49">
        <v>1.5454699999999999</v>
      </c>
      <c r="R96" s="49">
        <v>0</v>
      </c>
      <c r="S96" s="49">
        <v>1.5454699999999999</v>
      </c>
      <c r="T96" s="50" t="s">
        <v>17</v>
      </c>
      <c r="U96" s="49">
        <v>0</v>
      </c>
      <c r="V96" s="49">
        <v>0.11834699999999999</v>
      </c>
      <c r="W96" s="49">
        <v>1.4271229999999999</v>
      </c>
      <c r="X96" s="40"/>
    </row>
    <row r="97" spans="1:24">
      <c r="A97" s="48" t="s">
        <v>18</v>
      </c>
      <c r="B97" s="49">
        <f t="shared" si="5"/>
        <v>18.238113000000002</v>
      </c>
      <c r="C97" s="49">
        <f>+'DX Accelerated CCA'!V60</f>
        <v>0</v>
      </c>
      <c r="D97" s="49">
        <f t="shared" si="6"/>
        <v>18.238113000000002</v>
      </c>
      <c r="E97" s="49">
        <f t="shared" si="7"/>
        <v>0</v>
      </c>
      <c r="F97" s="49">
        <f t="shared" si="7"/>
        <v>18.238113000000002</v>
      </c>
      <c r="G97" s="49">
        <f t="shared" si="7"/>
        <v>0</v>
      </c>
      <c r="H97" s="49">
        <f t="shared" si="8"/>
        <v>18.238113000000002</v>
      </c>
      <c r="I97" s="50">
        <v>7.0000000000000007E-2</v>
      </c>
      <c r="J97" s="49">
        <f t="shared" ref="J97:J107" si="11">H97*I97</f>
        <v>1.2766679100000002</v>
      </c>
      <c r="K97" s="49">
        <f t="shared" si="10"/>
        <v>16.961445090000002</v>
      </c>
      <c r="L97" s="79"/>
      <c r="N97" s="48" t="s">
        <v>18</v>
      </c>
      <c r="O97" s="49">
        <v>18.238113000000002</v>
      </c>
      <c r="P97" s="49">
        <v>0</v>
      </c>
      <c r="Q97" s="49">
        <v>18.238113000000002</v>
      </c>
      <c r="R97" s="49">
        <v>0</v>
      </c>
      <c r="S97" s="49">
        <v>18.238113000000002</v>
      </c>
      <c r="T97" s="50">
        <v>7.0000000000000007E-2</v>
      </c>
      <c r="U97" s="49">
        <v>1.2766679100000002</v>
      </c>
      <c r="V97" s="49">
        <v>0</v>
      </c>
      <c r="W97" s="49">
        <v>16.961445089999998</v>
      </c>
      <c r="X97" s="40"/>
    </row>
    <row r="98" spans="1:24">
      <c r="A98" s="48" t="s">
        <v>19</v>
      </c>
      <c r="B98" s="49">
        <f t="shared" si="5"/>
        <v>0.37291800000000008</v>
      </c>
      <c r="C98" s="49">
        <f>+'DX Accelerated CCA'!V61</f>
        <v>1.7097938694391537E-3</v>
      </c>
      <c r="D98" s="49">
        <f t="shared" si="6"/>
        <v>0.37462779386943923</v>
      </c>
      <c r="E98" s="49">
        <f t="shared" si="7"/>
        <v>-9.312933480848673E-2</v>
      </c>
      <c r="F98" s="49">
        <f t="shared" si="7"/>
        <v>0.27978866519151335</v>
      </c>
      <c r="G98" s="49">
        <f t="shared" si="7"/>
        <v>-4.6564667404243365E-2</v>
      </c>
      <c r="H98" s="49">
        <f t="shared" si="8"/>
        <v>0.32806312646519586</v>
      </c>
      <c r="I98" s="50">
        <v>0.05</v>
      </c>
      <c r="J98" s="49">
        <f t="shared" si="11"/>
        <v>1.6403156323259793E-2</v>
      </c>
      <c r="K98" s="49">
        <f t="shared" si="10"/>
        <v>0.26509530273769272</v>
      </c>
      <c r="L98" s="79"/>
      <c r="N98" s="48" t="s">
        <v>19</v>
      </c>
      <c r="O98" s="49">
        <v>0.37291800000000008</v>
      </c>
      <c r="P98" s="49">
        <v>-9.312933480848673E-2</v>
      </c>
      <c r="Q98" s="49">
        <v>0.27978866519151335</v>
      </c>
      <c r="R98" s="49">
        <v>-4.6564667404243365E-2</v>
      </c>
      <c r="S98" s="49">
        <v>0.32635333259575661</v>
      </c>
      <c r="T98" s="50">
        <v>0.05</v>
      </c>
      <c r="U98" s="49">
        <v>1.6317666629787834E-2</v>
      </c>
      <c r="V98" s="49">
        <v>-3.8492209284112511E-3</v>
      </c>
      <c r="W98" s="49">
        <v>0.26732021949013673</v>
      </c>
      <c r="X98" s="40"/>
    </row>
    <row r="99" spans="1:24">
      <c r="A99" s="48">
        <v>17</v>
      </c>
      <c r="B99" s="49">
        <f t="shared" si="5"/>
        <v>27.159742000000001</v>
      </c>
      <c r="C99" s="49">
        <f>+'DX Accelerated CCA'!V62</f>
        <v>0.4548582436011645</v>
      </c>
      <c r="D99" s="49">
        <f t="shared" si="6"/>
        <v>27.614600243601167</v>
      </c>
      <c r="E99" s="49">
        <f t="shared" si="7"/>
        <v>7.9493531734005822</v>
      </c>
      <c r="F99" s="49">
        <f t="shared" si="7"/>
        <v>35.109095173400583</v>
      </c>
      <c r="G99" s="49">
        <f t="shared" si="7"/>
        <v>3.9746765867002911</v>
      </c>
      <c r="H99" s="49">
        <f t="shared" si="8"/>
        <v>31.589276830301458</v>
      </c>
      <c r="I99" s="50">
        <v>0.08</v>
      </c>
      <c r="J99" s="49">
        <f t="shared" si="11"/>
        <v>2.5271421464241168</v>
      </c>
      <c r="K99" s="49">
        <f t="shared" si="10"/>
        <v>33.03681127057763</v>
      </c>
      <c r="L99" s="79"/>
      <c r="N99" s="48">
        <v>17</v>
      </c>
      <c r="O99" s="49">
        <v>27.159742000000001</v>
      </c>
      <c r="P99" s="49">
        <v>7.9493531734005822</v>
      </c>
      <c r="Q99" s="49">
        <v>35.109095173400583</v>
      </c>
      <c r="R99" s="49">
        <v>3.9746765867002911</v>
      </c>
      <c r="S99" s="49">
        <v>31.134418586700289</v>
      </c>
      <c r="T99" s="50">
        <v>0.08</v>
      </c>
      <c r="U99" s="49">
        <v>2.4907534869360233</v>
      </c>
      <c r="V99" s="49">
        <v>0.61198931003146695</v>
      </c>
      <c r="W99" s="49">
        <v>32.006352376433092</v>
      </c>
      <c r="X99" s="40"/>
    </row>
    <row r="100" spans="1:24">
      <c r="A100" s="48">
        <v>35</v>
      </c>
      <c r="B100" s="49">
        <f t="shared" si="5"/>
        <v>0</v>
      </c>
      <c r="C100" s="49">
        <f>+'DX Accelerated CCA'!V63</f>
        <v>0</v>
      </c>
      <c r="D100" s="49">
        <f t="shared" si="6"/>
        <v>0</v>
      </c>
      <c r="E100" s="49">
        <f t="shared" si="7"/>
        <v>0</v>
      </c>
      <c r="F100" s="49">
        <f t="shared" si="7"/>
        <v>0</v>
      </c>
      <c r="G100" s="49">
        <f t="shared" si="7"/>
        <v>0</v>
      </c>
      <c r="H100" s="49">
        <f t="shared" si="8"/>
        <v>0</v>
      </c>
      <c r="I100" s="50">
        <v>7.0000000000000007E-2</v>
      </c>
      <c r="J100" s="49">
        <f t="shared" si="11"/>
        <v>0</v>
      </c>
      <c r="K100" s="49">
        <f t="shared" si="10"/>
        <v>0</v>
      </c>
      <c r="L100" s="79"/>
      <c r="N100" s="48">
        <v>35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50">
        <v>7.0000000000000007E-2</v>
      </c>
      <c r="U100" s="49">
        <v>0</v>
      </c>
      <c r="V100" s="49">
        <v>0</v>
      </c>
      <c r="W100" s="49">
        <v>0</v>
      </c>
      <c r="X100" s="40"/>
    </row>
    <row r="101" spans="1:24">
      <c r="A101" s="48">
        <v>42</v>
      </c>
      <c r="B101" s="49">
        <f t="shared" si="5"/>
        <v>0.16123799999999999</v>
      </c>
      <c r="C101" s="49">
        <f>+'DX Accelerated CCA'!V64</f>
        <v>0</v>
      </c>
      <c r="D101" s="49">
        <f t="shared" si="6"/>
        <v>0.16123799999999999</v>
      </c>
      <c r="E101" s="49">
        <f t="shared" si="7"/>
        <v>0</v>
      </c>
      <c r="F101" s="49">
        <f t="shared" si="7"/>
        <v>0.16123799999999999</v>
      </c>
      <c r="G101" s="49">
        <f t="shared" si="7"/>
        <v>0</v>
      </c>
      <c r="H101" s="49">
        <f t="shared" si="8"/>
        <v>0.16123799999999999</v>
      </c>
      <c r="I101" s="50">
        <v>0.12</v>
      </c>
      <c r="J101" s="49">
        <f t="shared" si="11"/>
        <v>1.9348559999999997E-2</v>
      </c>
      <c r="K101" s="49">
        <f t="shared" si="10"/>
        <v>0.14188944000000001</v>
      </c>
      <c r="L101" s="79"/>
      <c r="N101" s="48">
        <v>42</v>
      </c>
      <c r="O101" s="49">
        <v>0.16123799999999999</v>
      </c>
      <c r="P101" s="49">
        <v>0</v>
      </c>
      <c r="Q101" s="49">
        <v>0.16123799999999999</v>
      </c>
      <c r="R101" s="49">
        <v>0</v>
      </c>
      <c r="S101" s="49">
        <v>0.16123799999999999</v>
      </c>
      <c r="T101" s="50">
        <v>0.12</v>
      </c>
      <c r="U101" s="49">
        <v>1.9348559999999997E-2</v>
      </c>
      <c r="V101" s="49">
        <v>0</v>
      </c>
      <c r="W101" s="49">
        <v>0.14188944000000001</v>
      </c>
      <c r="X101" s="40"/>
    </row>
    <row r="102" spans="1:24">
      <c r="A102" s="48">
        <v>43.1</v>
      </c>
      <c r="B102" s="49">
        <f t="shared" si="5"/>
        <v>0</v>
      </c>
      <c r="C102" s="49">
        <f>+'DX Accelerated CCA'!V65</f>
        <v>0</v>
      </c>
      <c r="D102" s="49">
        <f t="shared" si="6"/>
        <v>0</v>
      </c>
      <c r="E102" s="49">
        <f t="shared" si="7"/>
        <v>0</v>
      </c>
      <c r="F102" s="49">
        <f t="shared" si="7"/>
        <v>0</v>
      </c>
      <c r="G102" s="49">
        <f t="shared" si="7"/>
        <v>0</v>
      </c>
      <c r="H102" s="49">
        <f t="shared" si="8"/>
        <v>0</v>
      </c>
      <c r="I102" s="50">
        <v>0.3</v>
      </c>
      <c r="J102" s="49">
        <f t="shared" si="11"/>
        <v>0</v>
      </c>
      <c r="K102" s="49">
        <f t="shared" si="10"/>
        <v>0</v>
      </c>
      <c r="L102" s="79"/>
      <c r="N102" s="48">
        <v>43.1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50">
        <v>0.3</v>
      </c>
      <c r="U102" s="49">
        <v>0</v>
      </c>
      <c r="V102" s="49">
        <v>0</v>
      </c>
      <c r="W102" s="49">
        <v>0</v>
      </c>
      <c r="X102" s="40"/>
    </row>
    <row r="103" spans="1:24">
      <c r="A103" s="48">
        <v>43.2</v>
      </c>
      <c r="B103" s="49">
        <f t="shared" si="5"/>
        <v>0</v>
      </c>
      <c r="C103" s="49">
        <f>+'DX Accelerated CCA'!V66</f>
        <v>0</v>
      </c>
      <c r="D103" s="49">
        <f t="shared" si="6"/>
        <v>0</v>
      </c>
      <c r="E103" s="49">
        <f t="shared" si="7"/>
        <v>0</v>
      </c>
      <c r="F103" s="49">
        <f t="shared" si="7"/>
        <v>0</v>
      </c>
      <c r="G103" s="49">
        <f t="shared" si="7"/>
        <v>0</v>
      </c>
      <c r="H103" s="49">
        <f t="shared" si="8"/>
        <v>0</v>
      </c>
      <c r="I103" s="50">
        <v>0.5</v>
      </c>
      <c r="J103" s="49">
        <f t="shared" si="11"/>
        <v>0</v>
      </c>
      <c r="K103" s="49">
        <f t="shared" si="10"/>
        <v>0</v>
      </c>
      <c r="L103" s="79"/>
      <c r="N103" s="48">
        <v>43.2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50">
        <v>0.5</v>
      </c>
      <c r="U103" s="49">
        <v>0</v>
      </c>
      <c r="V103" s="49">
        <v>0</v>
      </c>
      <c r="W103" s="49">
        <v>0</v>
      </c>
      <c r="X103" s="40"/>
    </row>
    <row r="104" spans="1:24">
      <c r="A104" s="48">
        <v>45</v>
      </c>
      <c r="B104" s="49">
        <f t="shared" si="5"/>
        <v>6.3350000000000004E-3</v>
      </c>
      <c r="C104" s="49">
        <f>+'DX Accelerated CCA'!V67</f>
        <v>0</v>
      </c>
      <c r="D104" s="49">
        <f t="shared" si="6"/>
        <v>6.3350000000000004E-3</v>
      </c>
      <c r="E104" s="49">
        <f t="shared" si="7"/>
        <v>0</v>
      </c>
      <c r="F104" s="49">
        <f t="shared" si="7"/>
        <v>6.3350000000000004E-3</v>
      </c>
      <c r="G104" s="49">
        <f t="shared" si="7"/>
        <v>0</v>
      </c>
      <c r="H104" s="49">
        <f t="shared" si="8"/>
        <v>6.3350000000000004E-3</v>
      </c>
      <c r="I104" s="50">
        <v>0.45</v>
      </c>
      <c r="J104" s="49">
        <f t="shared" si="11"/>
        <v>2.8507500000000004E-3</v>
      </c>
      <c r="K104" s="49">
        <f t="shared" si="10"/>
        <v>3.4842499999999999E-3</v>
      </c>
      <c r="L104" s="79"/>
      <c r="N104" s="48">
        <v>45</v>
      </c>
      <c r="O104" s="49">
        <v>6.3350000000000004E-3</v>
      </c>
      <c r="P104" s="49">
        <v>0</v>
      </c>
      <c r="Q104" s="49">
        <v>6.3350000000000004E-3</v>
      </c>
      <c r="R104" s="49">
        <v>0</v>
      </c>
      <c r="S104" s="49">
        <v>6.3350000000000004E-3</v>
      </c>
      <c r="T104" s="50">
        <v>0.45</v>
      </c>
      <c r="U104" s="49">
        <v>2.8507500000000004E-3</v>
      </c>
      <c r="V104" s="49">
        <v>0</v>
      </c>
      <c r="W104" s="49">
        <v>3.4842499999999999E-3</v>
      </c>
      <c r="X104" s="40"/>
    </row>
    <row r="105" spans="1:24">
      <c r="A105" s="48">
        <v>46</v>
      </c>
      <c r="B105" s="49">
        <f t="shared" si="5"/>
        <v>8.8063020000000005</v>
      </c>
      <c r="C105" s="49">
        <f>+'DX Accelerated CCA'!V68</f>
        <v>1.4456405258739666</v>
      </c>
      <c r="D105" s="49">
        <f t="shared" si="6"/>
        <v>10.251942525873968</v>
      </c>
      <c r="E105" s="49">
        <f t="shared" si="7"/>
        <v>1.4530066993943829</v>
      </c>
      <c r="F105" s="49">
        <f t="shared" si="7"/>
        <v>10.259308699394383</v>
      </c>
      <c r="G105" s="49">
        <f t="shared" si="7"/>
        <v>0.72650334969719144</v>
      </c>
      <c r="H105" s="49">
        <f t="shared" si="8"/>
        <v>10.978445875571159</v>
      </c>
      <c r="I105" s="50">
        <v>0.3</v>
      </c>
      <c r="J105" s="49">
        <f t="shared" si="11"/>
        <v>3.2935337626713479</v>
      </c>
      <c r="K105" s="49">
        <f t="shared" si="10"/>
        <v>8.4114154625970023</v>
      </c>
      <c r="L105" s="79"/>
      <c r="N105" s="48">
        <v>46</v>
      </c>
      <c r="O105" s="49">
        <v>8.8063020000000005</v>
      </c>
      <c r="P105" s="49">
        <v>1.4530066993943829</v>
      </c>
      <c r="Q105" s="49">
        <v>10.259308699394383</v>
      </c>
      <c r="R105" s="49">
        <v>0.72650334969719144</v>
      </c>
      <c r="S105" s="49">
        <v>9.5328053496971918</v>
      </c>
      <c r="T105" s="50">
        <v>0.3</v>
      </c>
      <c r="U105" s="49">
        <v>2.8598416049091573</v>
      </c>
      <c r="V105" s="49">
        <v>0.42106227139997854</v>
      </c>
      <c r="W105" s="49">
        <v>6.9784048230852465</v>
      </c>
      <c r="X105" s="40"/>
    </row>
    <row r="106" spans="1:24">
      <c r="A106" s="48">
        <v>47</v>
      </c>
      <c r="B106" s="49">
        <f t="shared" si="5"/>
        <v>3373.1113919999998</v>
      </c>
      <c r="C106" s="49">
        <f>+'DX Accelerated CCA'!V69</f>
        <v>34.476026369769009</v>
      </c>
      <c r="D106" s="49">
        <f t="shared" si="6"/>
        <v>3407.5874183697688</v>
      </c>
      <c r="E106" s="49">
        <f t="shared" si="7"/>
        <v>473.96062012564471</v>
      </c>
      <c r="F106" s="49">
        <f t="shared" si="7"/>
        <v>3847.072012125645</v>
      </c>
      <c r="G106" s="49">
        <f t="shared" si="7"/>
        <v>236.98031006282235</v>
      </c>
      <c r="H106" s="49">
        <f t="shared" si="8"/>
        <v>3644.5677284325911</v>
      </c>
      <c r="I106" s="50">
        <v>0.08</v>
      </c>
      <c r="J106" s="49">
        <f t="shared" si="11"/>
        <v>291.56541827460728</v>
      </c>
      <c r="K106" s="49">
        <f t="shared" si="10"/>
        <v>3589.982620220806</v>
      </c>
      <c r="L106" s="79"/>
      <c r="N106" s="48">
        <v>47</v>
      </c>
      <c r="O106" s="49">
        <v>3373.1113919999998</v>
      </c>
      <c r="P106" s="49">
        <v>473.96062012564471</v>
      </c>
      <c r="Q106" s="49">
        <v>3847.072012125645</v>
      </c>
      <c r="R106" s="49">
        <v>236.98031006282235</v>
      </c>
      <c r="S106" s="49">
        <v>3610.0917020628226</v>
      </c>
      <c r="T106" s="50">
        <v>0.08</v>
      </c>
      <c r="U106" s="49">
        <v>288.80733616502584</v>
      </c>
      <c r="V106" s="49">
        <v>36.755601250542796</v>
      </c>
      <c r="W106" s="49">
        <v>3521.5090747100762</v>
      </c>
      <c r="X106" s="40"/>
    </row>
    <row r="107" spans="1:24">
      <c r="A107" s="48">
        <v>50</v>
      </c>
      <c r="B107" s="49">
        <f t="shared" si="5"/>
        <v>4.91601</v>
      </c>
      <c r="C107" s="49">
        <f>+'DX Accelerated CCA'!V70</f>
        <v>2.4487955093072946</v>
      </c>
      <c r="D107" s="49">
        <f t="shared" si="6"/>
        <v>7.3648055093072946</v>
      </c>
      <c r="E107" s="49">
        <f t="shared" si="7"/>
        <v>4.2427821761838898</v>
      </c>
      <c r="F107" s="49">
        <f t="shared" si="7"/>
        <v>9.1587921761838906</v>
      </c>
      <c r="G107" s="49">
        <f t="shared" si="7"/>
        <v>2.1213910880919449</v>
      </c>
      <c r="H107" s="49">
        <f t="shared" si="8"/>
        <v>9.486196597399239</v>
      </c>
      <c r="I107" s="50">
        <v>0.55000000000000004</v>
      </c>
      <c r="J107" s="49">
        <f t="shared" si="11"/>
        <v>5.2174081285695815</v>
      </c>
      <c r="K107" s="49">
        <f t="shared" si="10"/>
        <v>6.3901795569216029</v>
      </c>
      <c r="L107" s="79"/>
      <c r="N107" s="48">
        <v>50</v>
      </c>
      <c r="O107" s="49">
        <v>4.91601</v>
      </c>
      <c r="P107" s="49">
        <v>4.2427821761838898</v>
      </c>
      <c r="Q107" s="49">
        <v>9.1587921761838906</v>
      </c>
      <c r="R107" s="49">
        <v>2.1213910880919449</v>
      </c>
      <c r="S107" s="49">
        <v>7.0374010880919453</v>
      </c>
      <c r="T107" s="50">
        <v>0.55000000000000004</v>
      </c>
      <c r="U107" s="49">
        <v>3.8705705984505698</v>
      </c>
      <c r="V107" s="49">
        <v>2.6053930912941676</v>
      </c>
      <c r="W107" s="49">
        <v>2.6828284864391527</v>
      </c>
      <c r="X107" s="40"/>
    </row>
    <row r="108" spans="1:24">
      <c r="A108" s="55" t="s">
        <v>20</v>
      </c>
      <c r="B108" s="56">
        <f t="shared" ref="B108:H108" si="12">SUM(B85:B107)</f>
        <v>5189.4735470000005</v>
      </c>
      <c r="C108" s="56">
        <f t="shared" si="12"/>
        <v>67.992202766668782</v>
      </c>
      <c r="D108" s="56">
        <f t="shared" si="12"/>
        <v>5257.4657497666685</v>
      </c>
      <c r="E108" s="56">
        <f t="shared" si="12"/>
        <v>623.2624004372941</v>
      </c>
      <c r="F108" s="56">
        <f t="shared" si="12"/>
        <v>5812.7359474372943</v>
      </c>
      <c r="G108" s="56">
        <f t="shared" si="12"/>
        <v>311.63120021864705</v>
      </c>
      <c r="H108" s="56">
        <f t="shared" si="12"/>
        <v>5569.0969499853163</v>
      </c>
      <c r="I108" s="50"/>
      <c r="J108" s="56">
        <f>SUM(J85:J107)</f>
        <v>483.20114729236599</v>
      </c>
      <c r="K108" s="80">
        <f>SUM(K85:K107)</f>
        <v>5397.5270029115964</v>
      </c>
      <c r="L108" s="75"/>
      <c r="N108" s="55" t="s">
        <v>20</v>
      </c>
      <c r="O108" s="56">
        <f>SUM(O85:O107)</f>
        <v>5189.4735470000005</v>
      </c>
      <c r="P108" s="56">
        <f>SUM(P85:P107)</f>
        <v>623.2624004372941</v>
      </c>
      <c r="Q108" s="56">
        <f>SUM(Q85:Q107)</f>
        <v>5812.7359474372943</v>
      </c>
      <c r="R108" s="56">
        <f>SUM(R85:R107)</f>
        <v>311.63120021864705</v>
      </c>
      <c r="S108" s="56">
        <f>SUM(S85:S107)</f>
        <v>5501.1047472186483</v>
      </c>
      <c r="T108" s="50"/>
      <c r="U108" s="56">
        <f>SUM(U85:U107)</f>
        <v>451.53583090705871</v>
      </c>
      <c r="V108" s="56">
        <f>SUM(V85:V107)</f>
        <v>86.221978506190254</v>
      </c>
      <c r="W108" s="56">
        <f>SUM(W85:W107)</f>
        <v>5274.9781380240465</v>
      </c>
      <c r="X108" s="40"/>
    </row>
    <row r="109" spans="1:24">
      <c r="A109" s="55"/>
      <c r="B109" s="42"/>
      <c r="C109" s="42"/>
      <c r="D109" s="42"/>
      <c r="E109" s="42"/>
      <c r="F109" s="42"/>
      <c r="G109" s="42"/>
      <c r="H109" s="42"/>
      <c r="I109" s="50"/>
      <c r="J109" s="42"/>
      <c r="K109" s="75"/>
      <c r="L109" s="75"/>
      <c r="N109" s="55"/>
      <c r="O109" s="42"/>
      <c r="P109" s="42"/>
      <c r="Q109" s="42"/>
      <c r="R109" s="42"/>
      <c r="S109" s="42"/>
      <c r="T109" s="50"/>
      <c r="U109" s="42"/>
      <c r="V109" s="42"/>
      <c r="W109" s="42"/>
      <c r="X109" s="40"/>
    </row>
    <row r="110" spans="1:24" ht="15.6" customHeight="1">
      <c r="B110" s="42"/>
      <c r="C110" s="42"/>
      <c r="D110" s="42"/>
      <c r="E110" s="42"/>
      <c r="F110" s="42"/>
      <c r="G110" s="42"/>
      <c r="H110" s="59" t="s">
        <v>20</v>
      </c>
      <c r="I110" s="59"/>
      <c r="J110" s="61">
        <f>J108</f>
        <v>483.20114729236599</v>
      </c>
      <c r="K110" s="81"/>
      <c r="L110" s="81"/>
      <c r="N110" s="55"/>
      <c r="O110" s="42"/>
      <c r="P110" s="42"/>
      <c r="Q110" s="42"/>
      <c r="R110" s="42"/>
      <c r="S110" s="59" t="s">
        <v>20</v>
      </c>
      <c r="T110" s="59"/>
      <c r="U110" s="61">
        <f>SUM(U108:V108)</f>
        <v>537.75780941324899</v>
      </c>
      <c r="V110" s="42"/>
      <c r="W110" s="42"/>
      <c r="X110" s="40"/>
    </row>
    <row r="111" spans="1:24" ht="15.6" customHeight="1">
      <c r="D111" s="57"/>
      <c r="E111" s="57"/>
      <c r="F111" s="57"/>
      <c r="G111" s="86" t="s">
        <v>22</v>
      </c>
      <c r="H111" s="86"/>
      <c r="I111" s="59"/>
      <c r="J111" s="60">
        <f>U111</f>
        <v>-3.1987310276000001</v>
      </c>
      <c r="K111" s="81"/>
      <c r="L111" s="81"/>
      <c r="N111" s="55"/>
      <c r="O111" s="57"/>
      <c r="P111" s="57"/>
      <c r="Q111" s="57"/>
      <c r="R111" s="86" t="s">
        <v>22</v>
      </c>
      <c r="S111" s="86"/>
      <c r="T111" s="59"/>
      <c r="U111" s="60">
        <v>-3.1987310276000001</v>
      </c>
      <c r="V111" s="61"/>
      <c r="W111" s="57"/>
      <c r="X111" s="40"/>
    </row>
    <row r="112" spans="1:24" ht="15.6" customHeight="1">
      <c r="D112" s="57"/>
      <c r="E112" s="57"/>
      <c r="F112" s="57"/>
      <c r="G112" s="57"/>
      <c r="H112" s="62" t="s">
        <v>23</v>
      </c>
      <c r="I112" s="62"/>
      <c r="J112" s="42">
        <f>+J110+J111</f>
        <v>480.002416264766</v>
      </c>
      <c r="K112" s="75"/>
      <c r="L112" s="75"/>
      <c r="N112" s="55"/>
      <c r="O112" s="57"/>
      <c r="P112" s="57"/>
      <c r="Q112" s="57"/>
      <c r="R112" s="57"/>
      <c r="S112" s="62" t="s">
        <v>23</v>
      </c>
      <c r="T112" s="62"/>
      <c r="U112" s="42">
        <f>+U110+U111</f>
        <v>534.55907838564895</v>
      </c>
      <c r="V112" s="42"/>
      <c r="W112" s="57"/>
      <c r="X112" s="40"/>
    </row>
    <row r="113" spans="4:24">
      <c r="D113" s="57"/>
      <c r="E113" s="57"/>
      <c r="F113" s="57"/>
      <c r="G113" s="57"/>
      <c r="H113" s="62"/>
      <c r="I113" s="62"/>
      <c r="J113" s="42"/>
      <c r="K113" s="75"/>
      <c r="L113" s="75"/>
      <c r="N113" s="55"/>
      <c r="O113" s="57"/>
      <c r="P113" s="57"/>
      <c r="Q113" s="57"/>
      <c r="R113" s="57"/>
      <c r="S113" s="62"/>
      <c r="T113" s="62"/>
      <c r="U113" s="42"/>
      <c r="V113" s="42"/>
      <c r="W113" s="57"/>
      <c r="X113" s="40"/>
    </row>
    <row r="114" spans="4:24">
      <c r="D114" s="65"/>
      <c r="E114" s="65"/>
      <c r="F114" s="65"/>
      <c r="G114" s="65"/>
      <c r="H114" s="65"/>
      <c r="I114" s="65"/>
      <c r="J114" s="46"/>
      <c r="K114" s="44"/>
      <c r="L114" s="67"/>
      <c r="M114" s="66"/>
      <c r="N114" s="66"/>
      <c r="O114" s="64"/>
      <c r="P114" s="65"/>
      <c r="Q114" s="65"/>
      <c r="R114" s="65"/>
      <c r="S114" s="65"/>
      <c r="T114" s="46"/>
      <c r="U114" s="44"/>
      <c r="V114" s="67"/>
      <c r="W114" s="67"/>
      <c r="X114" s="65"/>
    </row>
    <row r="115" spans="4:24">
      <c r="D115" s="65"/>
      <c r="E115" s="65"/>
      <c r="F115" s="65"/>
      <c r="G115" s="65"/>
      <c r="H115" s="65"/>
      <c r="I115" s="65"/>
      <c r="J115" s="46"/>
      <c r="K115" s="44"/>
      <c r="L115" s="67"/>
      <c r="M115" s="66"/>
      <c r="N115" s="66"/>
      <c r="O115" s="68"/>
      <c r="P115" s="65"/>
      <c r="Q115" s="65"/>
      <c r="R115" s="65"/>
      <c r="S115" s="65"/>
      <c r="T115" s="46"/>
      <c r="U115" s="44"/>
      <c r="V115" s="67"/>
      <c r="W115" s="67"/>
      <c r="X115" s="65"/>
    </row>
    <row r="116" spans="4:24">
      <c r="D116" s="65"/>
      <c r="E116" s="65"/>
      <c r="F116" s="65"/>
      <c r="G116" s="65"/>
      <c r="H116" s="65"/>
      <c r="I116" s="65"/>
      <c r="J116" s="46"/>
      <c r="K116" s="44"/>
      <c r="L116" s="67"/>
      <c r="M116" s="66"/>
      <c r="N116" s="66"/>
      <c r="O116" s="64"/>
      <c r="P116" s="65"/>
      <c r="Q116" s="65"/>
      <c r="R116" s="65"/>
      <c r="S116" s="65"/>
      <c r="T116" s="46"/>
      <c r="U116" s="44"/>
      <c r="V116" s="67"/>
      <c r="W116" s="67"/>
      <c r="X116" s="65"/>
    </row>
    <row r="117" spans="4:24">
      <c r="D117" s="69"/>
      <c r="E117" s="69"/>
      <c r="F117" s="69"/>
      <c r="G117" s="69"/>
      <c r="H117" s="69"/>
      <c r="I117" s="69"/>
      <c r="J117" s="69"/>
      <c r="K117" s="52"/>
      <c r="L117" s="69"/>
      <c r="M117" s="70"/>
      <c r="N117" s="70"/>
      <c r="O117" s="68"/>
      <c r="P117" s="69"/>
      <c r="Q117" s="69"/>
      <c r="R117" s="69"/>
      <c r="S117" s="69"/>
      <c r="T117" s="69"/>
      <c r="U117" s="52"/>
      <c r="V117" s="69"/>
      <c r="W117" s="69"/>
      <c r="X117" s="69"/>
    </row>
    <row r="118" spans="4:24">
      <c r="D118" s="71"/>
      <c r="E118" s="71"/>
      <c r="F118" s="71"/>
      <c r="G118" s="71"/>
      <c r="H118" s="71"/>
      <c r="I118" s="71"/>
      <c r="J118" s="71"/>
      <c r="K118" s="72"/>
      <c r="L118" s="71"/>
      <c r="M118" s="73"/>
      <c r="N118" s="73"/>
      <c r="O118" s="68"/>
      <c r="P118" s="71"/>
      <c r="Q118" s="71"/>
      <c r="R118" s="71"/>
      <c r="S118" s="71"/>
      <c r="T118" s="71"/>
      <c r="U118" s="72"/>
      <c r="V118" s="71"/>
      <c r="W118" s="71"/>
      <c r="X118" s="71"/>
    </row>
    <row r="119" spans="4:24">
      <c r="D119" s="71"/>
      <c r="E119" s="71"/>
      <c r="F119" s="71"/>
      <c r="G119" s="71"/>
      <c r="H119" s="71"/>
      <c r="I119" s="71"/>
      <c r="J119" s="71"/>
      <c r="K119" s="72"/>
      <c r="L119" s="71"/>
      <c r="M119" s="73"/>
      <c r="N119" s="73"/>
      <c r="O119" s="74"/>
      <c r="P119" s="71"/>
      <c r="Q119" s="71"/>
      <c r="R119" s="71"/>
      <c r="S119" s="71"/>
      <c r="T119" s="71"/>
      <c r="U119" s="72"/>
      <c r="V119" s="71"/>
      <c r="W119" s="71"/>
      <c r="X119" s="71"/>
    </row>
    <row r="120" spans="4:24">
      <c r="D120" s="71"/>
      <c r="E120" s="71"/>
      <c r="F120" s="71"/>
      <c r="G120" s="71"/>
      <c r="H120" s="71"/>
      <c r="I120" s="71"/>
      <c r="J120" s="71"/>
      <c r="K120" s="72"/>
      <c r="L120" s="71"/>
      <c r="M120" s="73"/>
      <c r="N120" s="73"/>
      <c r="O120" s="74"/>
      <c r="P120" s="71"/>
      <c r="Q120" s="71"/>
      <c r="R120" s="71"/>
      <c r="S120" s="71"/>
      <c r="T120" s="71"/>
      <c r="U120" s="72"/>
      <c r="V120" s="71"/>
      <c r="W120" s="71"/>
      <c r="X120" s="71"/>
    </row>
    <row r="121" spans="4:24">
      <c r="D121" s="82"/>
      <c r="E121" s="82"/>
      <c r="F121" s="82"/>
      <c r="G121" s="82"/>
      <c r="H121" s="82"/>
      <c r="I121" s="82"/>
      <c r="J121" s="82"/>
      <c r="K121" s="83"/>
      <c r="L121" s="82"/>
      <c r="M121" s="84"/>
      <c r="N121" s="84"/>
      <c r="O121" s="74"/>
      <c r="P121" s="82"/>
      <c r="Q121" s="82"/>
      <c r="R121" s="82"/>
      <c r="S121" s="82"/>
      <c r="T121" s="82"/>
      <c r="U121" s="83"/>
      <c r="V121" s="82"/>
      <c r="W121" s="82"/>
      <c r="X121" s="82"/>
    </row>
    <row r="122" spans="4:24">
      <c r="L122" s="40"/>
      <c r="N122"/>
      <c r="X122" s="40"/>
    </row>
  </sheetData>
  <mergeCells count="6">
    <mergeCell ref="H73:I73"/>
    <mergeCell ref="H74:I74"/>
    <mergeCell ref="H75:I75"/>
    <mergeCell ref="R74:S74"/>
    <mergeCell ref="R111:S111"/>
    <mergeCell ref="G111:H111"/>
  </mergeCells>
  <pageMargins left="0.7" right="0.7" top="0.75" bottom="0.75" header="0.3" footer="0.3"/>
  <pageSetup scale="2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rnorAcronym xmlns="15087633-b2f0-4c7f-ae87-63512b664eba" xsi:nil="true"/>
    <LeadRA xmlns="15087633-b2f0-4c7f-ae87-63512b664eba" xsi:nil="true"/>
    <ReviewedbyLeadRA xmlns="15087633-b2f0-4c7f-ae87-63512b664eba">false</ReviewedbyLead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DCE2C-7834-4681-8582-C760DD8587B5}"/>
</file>

<file path=customXml/itemProps2.xml><?xml version="1.0" encoding="utf-8"?>
<ds:datastoreItem xmlns:ds="http://schemas.openxmlformats.org/officeDocument/2006/customXml" ds:itemID="{104CCC82-DE11-450D-B321-D6B9B497FDA1}"/>
</file>

<file path=customXml/itemProps3.xml><?xml version="1.0" encoding="utf-8"?>
<ds:datastoreItem xmlns:ds="http://schemas.openxmlformats.org/officeDocument/2006/customXml" ds:itemID="{0F2E5D64-4933-4E51-B246-8F974B0767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2</dc:title>
  <dc:subject/>
  <dc:creator>YAM Selma</dc:creator>
  <cp:keywords/>
  <dc:description/>
  <cp:lastModifiedBy>BUT Judy</cp:lastModifiedBy>
  <cp:revision/>
  <dcterms:created xsi:type="dcterms:W3CDTF">2021-11-04T02:50:13Z</dcterms:created>
  <dcterms:modified xsi:type="dcterms:W3CDTF">2021-11-29T18:08:07Z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_dlc_DocIdItemGuid">
    <vt:lpwstr>24203552-1e44-4048-aac1-564ebfef87b8</vt:lpwstr>
  </property>
  <property fmtid="{D5CDD505-2E9C-101B-9397-08002B2CF9AE}" pid="4" name="QC_Ready">
    <vt:bool>false</vt:bool>
  </property>
  <property fmtid="{D5CDD505-2E9C-101B-9397-08002B2CF9AE}" pid="5" name="Witness(Internal)">
    <vt:lpwstr>132;#Nancy.Tran@HydroOne.com;#48;#Samir.Chhelavda@HydroOne.com</vt:lpwstr>
  </property>
  <property fmtid="{D5CDD505-2E9C-101B-9397-08002B2CF9AE}" pid="6" name="WitnessApproved">
    <vt:lpwstr>Approved</vt:lpwstr>
  </property>
  <property fmtid="{D5CDD505-2E9C-101B-9397-08002B2CF9AE}" pid="7" name="RA Review Draft 1">
    <vt:bool>false</vt:bool>
  </property>
  <property fmtid="{D5CDD505-2E9C-101B-9397-08002B2CF9AE}" pid="8" name="Tab">
    <vt:lpwstr>1</vt:lpwstr>
  </property>
  <property fmtid="{D5CDD505-2E9C-101B-9397-08002B2CF9AE}" pid="9" name="CaseNumber">
    <vt:lpwstr>EB-2021-0110</vt:lpwstr>
  </property>
  <property fmtid="{D5CDD505-2E9C-101B-9397-08002B2CF9AE}" pid="10" name="IntervenorAcronymn">
    <vt:lpwstr>Staff</vt:lpwstr>
  </property>
  <property fmtid="{D5CDD505-2E9C-101B-9397-08002B2CF9AE}" pid="11" name="ELT">
    <vt:bool>false</vt:bool>
  </property>
  <property fmtid="{D5CDD505-2E9C-101B-9397-08002B2CF9AE}" pid="12" name="Refusal">
    <vt:bool>false</vt:bool>
  </property>
  <property fmtid="{D5CDD505-2E9C-101B-9397-08002B2CF9AE}" pid="13" name="TSW">
    <vt:lpwstr>No</vt:lpwstr>
  </property>
  <property fmtid="{D5CDD505-2E9C-101B-9397-08002B2CF9AE}" pid="15" name="Expert">
    <vt:lpwstr>NO</vt:lpwstr>
  </property>
  <property fmtid="{D5CDD505-2E9C-101B-9397-08002B2CF9AE}" pid="17" name="RDirApproved">
    <vt:bool>false</vt:bool>
  </property>
  <property fmtid="{D5CDD505-2E9C-101B-9397-08002B2CF9AE}" pid="18" name="Panel">
    <vt:lpwstr>;#Panel #3: Finance &amp; Compensation;#</vt:lpwstr>
  </property>
  <property fmtid="{D5CDD505-2E9C-101B-9397-08002B2CF9AE}" pid="19" name="2021/2022Update">
    <vt:bool>false</vt:bool>
  </property>
  <property fmtid="{D5CDD505-2E9C-101B-9397-08002B2CF9AE}" pid="20" name="Strategic">
    <vt:bool>false</vt:bool>
  </property>
  <property fmtid="{D5CDD505-2E9C-101B-9397-08002B2CF9AE}" pid="21" name="Exhibit">
    <vt:lpwstr>I</vt:lpwstr>
  </property>
  <property fmtid="{D5CDD505-2E9C-101B-9397-08002B2CF9AE}" pid="22" name="RAApproved">
    <vt:bool>true</vt:bool>
  </property>
  <property fmtid="{D5CDD505-2E9C-101B-9397-08002B2CF9AE}" pid="23" name="FormattingComplete">
    <vt:bool>true</vt:bool>
  </property>
  <property fmtid="{D5CDD505-2E9C-101B-9397-08002B2CF9AE}" pid="24" name="StrategicThemeFlag">
    <vt:lpwstr>;#None Applicable;#</vt:lpwstr>
  </property>
  <property fmtid="{D5CDD505-2E9C-101B-9397-08002B2CF9AE}" pid="25" name="Support">
    <vt:lpwstr>102;#Jonathan.Myers@HydroOne.com</vt:lpwstr>
  </property>
  <property fmtid="{D5CDD505-2E9C-101B-9397-08002B2CF9AE}" pid="26" name="RA">
    <vt:lpwstr>28;#Uri.Akselrud@HydroOne.com;#44;#Judy.BUT@HydroOne.com</vt:lpwstr>
  </property>
  <property fmtid="{D5CDD505-2E9C-101B-9397-08002B2CF9AE}" pid="27" name="PDFCreationInitiated">
    <vt:bool>false</vt:bool>
  </property>
  <property fmtid="{D5CDD505-2E9C-101B-9397-08002B2CF9AE}" pid="28" name="FilingDate">
    <vt:filetime>2021-11-29T05:00:00Z</vt:filetime>
  </property>
  <property fmtid="{D5CDD505-2E9C-101B-9397-08002B2CF9AE}" pid="29" name="Schedule">
    <vt:lpwstr>G-Staff-308</vt:lpwstr>
  </property>
  <property fmtid="{D5CDD505-2E9C-101B-9397-08002B2CF9AE}" pid="30" name="ExhibitReference">
    <vt:lpwstr>G-01-01-05</vt:lpwstr>
  </property>
  <property fmtid="{D5CDD505-2E9C-101B-9397-08002B2CF9AE}" pid="31" name="DraftReady">
    <vt:lpwstr>Ready</vt:lpwstr>
  </property>
  <property fmtid="{D5CDD505-2E9C-101B-9397-08002B2CF9AE}" pid="32" name="Confidential">
    <vt:bool>false</vt:bool>
  </property>
  <property fmtid="{D5CDD505-2E9C-101B-9397-08002B2CF9AE}" pid="34" name="IRAuthor">
    <vt:lpwstr>141;#Selma.Yam@HydroOne.com;#127;#Alvin.Tam@HydroOne.com;#121;#Jennifer.Shim@HydroOne.com</vt:lpwstr>
  </property>
  <property fmtid="{D5CDD505-2E9C-101B-9397-08002B2CF9AE}" pid="35" name="Witness">
    <vt:lpwstr>TRAN Nancy</vt:lpwstr>
  </property>
</Properties>
</file>