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9"/>
  <workbookPr/>
  <mc:AlternateContent xmlns:mc="http://schemas.openxmlformats.org/markup-compatibility/2006">
    <mc:Choice Requires="x15">
      <x15ac:absPath xmlns:x15ac="http://schemas.microsoft.com/office/spreadsheetml/2010/11/ac" url="\\corp\HO\RegulatoryAffairs\RAinternal\2023-2027 JRAP\IR Oct 2021\Niki Working Folder\ED\"/>
    </mc:Choice>
  </mc:AlternateContent>
  <xr:revisionPtr revIDLastSave="0" documentId="11_7953A2DC64D08D5476E18A975802ED103CFECBD0" xr6:coauthVersionLast="47" xr6:coauthVersionMax="47" xr10:uidLastSave="{00000000-0000-0000-0000-000000000000}"/>
  <bookViews>
    <workbookView xWindow="0" yWindow="0" windowWidth="28800" windowHeight="11100" firstSheet="1" activeTab="1" xr2:uid="{00000000-000D-0000-FFFF-FFFF00000000}"/>
  </bookViews>
  <sheets>
    <sheet name="ED-26 (a)" sheetId="1" r:id="rId1"/>
    <sheet name="ED-26(b)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2" l="1"/>
  <c r="D59" i="2"/>
  <c r="D41" i="2"/>
  <c r="D45" i="2"/>
  <c r="D42" i="2"/>
  <c r="D55" i="2"/>
  <c r="F42" i="2"/>
  <c r="H41" i="2"/>
  <c r="G42" i="2"/>
  <c r="F43" i="2"/>
  <c r="E44" i="2"/>
  <c r="H45" i="2"/>
  <c r="E47" i="2"/>
  <c r="D48" i="2"/>
  <c r="H48" i="2"/>
  <c r="G49" i="2"/>
  <c r="F50" i="2"/>
  <c r="E41" i="2"/>
  <c r="H42" i="2"/>
  <c r="G43" i="2"/>
  <c r="F44" i="2"/>
  <c r="E45" i="2"/>
  <c r="H46" i="2"/>
  <c r="E48" i="2"/>
  <c r="D49" i="2"/>
  <c r="H49" i="2"/>
  <c r="G50" i="2"/>
  <c r="G41" i="2"/>
  <c r="E43" i="2"/>
  <c r="H44" i="2"/>
  <c r="G45" i="2"/>
  <c r="F48" i="2"/>
  <c r="E49" i="2"/>
  <c r="D50" i="2"/>
  <c r="H50" i="2"/>
  <c r="F41" i="2"/>
  <c r="E42" i="2"/>
  <c r="D43" i="2"/>
  <c r="H43" i="2"/>
  <c r="G44" i="2"/>
  <c r="F45" i="2"/>
  <c r="D47" i="2"/>
  <c r="H47" i="2"/>
  <c r="G48" i="2"/>
  <c r="F49" i="2"/>
  <c r="E50" i="2"/>
  <c r="D56" i="2"/>
  <c r="D60" i="2"/>
  <c r="D53" i="2"/>
  <c r="D57" i="2"/>
  <c r="D61" i="2"/>
  <c r="D54" i="2"/>
  <c r="D58" i="2"/>
  <c r="D62" i="2"/>
  <c r="G47" i="2" l="1"/>
  <c r="F46" i="2"/>
  <c r="D46" i="2"/>
  <c r="D51" i="2" s="1"/>
  <c r="E46" i="2"/>
  <c r="E51" i="2" s="1"/>
  <c r="F47" i="2"/>
  <c r="G46" i="2"/>
  <c r="G51" i="2" s="1"/>
  <c r="H51" i="2"/>
  <c r="D63" i="2"/>
  <c r="F51" i="2" l="1"/>
  <c r="H62" i="1"/>
  <c r="H61" i="1"/>
  <c r="H60" i="1"/>
  <c r="H59" i="1"/>
  <c r="H58" i="1"/>
  <c r="C58" i="1"/>
  <c r="H57" i="1"/>
  <c r="C57" i="1"/>
  <c r="H56" i="1"/>
  <c r="C56" i="1"/>
  <c r="H55" i="1"/>
  <c r="C55" i="1"/>
  <c r="H54" i="1"/>
  <c r="C54" i="1"/>
  <c r="H53" i="1"/>
  <c r="C53" i="1"/>
  <c r="C63" i="1" s="1"/>
  <c r="L50" i="1"/>
  <c r="K50" i="1"/>
  <c r="J50" i="1"/>
  <c r="I50" i="1"/>
  <c r="H50" i="1"/>
  <c r="L49" i="1"/>
  <c r="K49" i="1"/>
  <c r="J49" i="1"/>
  <c r="I49" i="1"/>
  <c r="H49" i="1"/>
  <c r="L48" i="1"/>
  <c r="K48" i="1"/>
  <c r="J48" i="1"/>
  <c r="I48" i="1"/>
  <c r="H48" i="1"/>
  <c r="L47" i="1"/>
  <c r="K47" i="1"/>
  <c r="J47" i="1"/>
  <c r="I47" i="1"/>
  <c r="H47" i="1"/>
  <c r="L45" i="1"/>
  <c r="K45" i="1"/>
  <c r="J45" i="1"/>
  <c r="I45" i="1"/>
  <c r="H45" i="1"/>
  <c r="G45" i="1"/>
  <c r="F45" i="1"/>
  <c r="E45" i="1"/>
  <c r="D45" i="1"/>
  <c r="C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H43" i="1"/>
  <c r="G43" i="1"/>
  <c r="F43" i="1"/>
  <c r="E43" i="1"/>
  <c r="D43" i="1"/>
  <c r="C43" i="1"/>
  <c r="L42" i="1"/>
  <c r="K42" i="1"/>
  <c r="J42" i="1"/>
  <c r="I42" i="1"/>
  <c r="H42" i="1"/>
  <c r="G42" i="1"/>
  <c r="F42" i="1"/>
  <c r="E42" i="1"/>
  <c r="D42" i="1"/>
  <c r="C42" i="1"/>
  <c r="L41" i="1"/>
  <c r="K41" i="1"/>
  <c r="J41" i="1"/>
  <c r="I41" i="1"/>
  <c r="H41" i="1"/>
  <c r="H51" i="1" s="1"/>
  <c r="G41" i="1"/>
  <c r="F41" i="1"/>
  <c r="E41" i="1"/>
  <c r="D41" i="1"/>
  <c r="C41" i="1"/>
  <c r="F51" i="1" l="1"/>
  <c r="E51" i="1"/>
  <c r="I51" i="1"/>
  <c r="J51" i="1"/>
  <c r="H63" i="1"/>
  <c r="C51" i="1"/>
  <c r="G51" i="1"/>
  <c r="K51" i="1"/>
  <c r="D51" i="1"/>
  <c r="L51" i="1"/>
</calcChain>
</file>

<file path=xl/sharedStrings.xml><?xml version="1.0" encoding="utf-8"?>
<sst xmlns="http://schemas.openxmlformats.org/spreadsheetml/2006/main" count="122" uniqueCount="28">
  <si>
    <t>2022 (Estimated)</t>
  </si>
  <si>
    <t>Fixed Charge</t>
  </si>
  <si>
    <t>GSe</t>
  </si>
  <si>
    <t>GSd</t>
  </si>
  <si>
    <t>UGe</t>
  </si>
  <si>
    <t>UGd</t>
  </si>
  <si>
    <t>DGen</t>
  </si>
  <si>
    <t>ST -Service</t>
  </si>
  <si>
    <t>ST - Meter</t>
  </si>
  <si>
    <t>AUGe</t>
  </si>
  <si>
    <t>AUGd</t>
  </si>
  <si>
    <t>AGSe</t>
  </si>
  <si>
    <t>AGSd</t>
  </si>
  <si>
    <t>Maximum Fixed Charge (minimum system with PLCC adjustment)</t>
  </si>
  <si>
    <t>ST</t>
  </si>
  <si>
    <t>Number of Customers</t>
  </si>
  <si>
    <t>Revenue from Fixed Charge</t>
  </si>
  <si>
    <t>TOTAL</t>
  </si>
  <si>
    <t>Revenue if Fixed Charge set at Maximum</t>
  </si>
  <si>
    <t>Estimated 2022 Fixed Charges (for refenrence)</t>
  </si>
  <si>
    <t>ST-Service Charge*</t>
  </si>
  <si>
    <t>ST-Meter Charge*</t>
  </si>
  <si>
    <t>AGSe**</t>
  </si>
  <si>
    <t>AGSd**</t>
  </si>
  <si>
    <t>ST-Service Charge</t>
  </si>
  <si>
    <t>ST-Meter Charge</t>
  </si>
  <si>
    <t>* Minimum fixed charge is selected based on combined service and meter charges.</t>
  </si>
  <si>
    <t>** 2022 rates shown are blended rates based on Norfolk and Haldimand's estimated 2022 rates.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</si>
</sst>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164" fontId="0" fillId="0" borderId="2" xfId="0" applyNumberFormat="1" applyBorder="1" applyAlignment="1">
      <alignment horizontal="right"/>
    </xf>
    <xf numFmtId="164" fontId="0" fillId="0" borderId="2" xfId="0" applyNumberFormat="1" applyBorder="1" applyAlignment="1">
      <alignment horizontal="right" wrapText="1"/>
    </xf>
    <xf numFmtId="164" fontId="0" fillId="0" borderId="2" xfId="0" applyNumberFormat="1" applyBorder="1"/>
    <xf numFmtId="0" fontId="0" fillId="0" borderId="2" xfId="0" applyBorder="1" applyAlignment="1">
      <alignment horizontal="center" wrapText="1"/>
    </xf>
    <xf numFmtId="0" fontId="0" fillId="0" borderId="0" xfId="0" applyAlignment="1">
      <alignment horizontal="right"/>
    </xf>
    <xf numFmtId="164" fontId="0" fillId="2" borderId="2" xfId="0" applyNumberFormat="1" applyFill="1" applyBorder="1" applyAlignment="1">
      <alignment horizontal="right" wrapText="1"/>
    </xf>
    <xf numFmtId="164" fontId="0" fillId="2" borderId="2" xfId="0" applyNumberFormat="1" applyFill="1" applyBorder="1"/>
    <xf numFmtId="164" fontId="1" fillId="2" borderId="2" xfId="0" applyNumberFormat="1" applyFont="1" applyFill="1" applyBorder="1" applyAlignment="1">
      <alignment horizontal="right" wrapText="1"/>
    </xf>
    <xf numFmtId="0" fontId="0" fillId="2" borderId="2" xfId="0" applyFill="1" applyBorder="1"/>
    <xf numFmtId="3" fontId="0" fillId="0" borderId="2" xfId="0" applyNumberFormat="1" applyBorder="1"/>
    <xf numFmtId="0" fontId="0" fillId="2" borderId="2" xfId="0" applyFill="1" applyBorder="1" applyAlignment="1">
      <alignment horizontal="center" wrapText="1"/>
    </xf>
    <xf numFmtId="165" fontId="0" fillId="0" borderId="2" xfId="0" applyNumberFormat="1" applyBorder="1"/>
    <xf numFmtId="165" fontId="0" fillId="2" borderId="2" xfId="0" applyNumberFormat="1" applyFill="1" applyBorder="1"/>
    <xf numFmtId="0" fontId="2" fillId="0" borderId="2" xfId="0" applyFont="1" applyBorder="1" applyAlignment="1">
      <alignment horizontal="center" wrapText="1"/>
    </xf>
    <xf numFmtId="165" fontId="2" fillId="0" borderId="2" xfId="0" applyNumberFormat="1" applyFont="1" applyBorder="1"/>
    <xf numFmtId="165" fontId="2" fillId="2" borderId="2" xfId="0" applyNumberFormat="1" applyFont="1" applyFill="1" applyBorder="1"/>
    <xf numFmtId="0" fontId="0" fillId="0" borderId="0" xfId="0" applyAlignment="1">
      <alignment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2" xfId="0" applyNumberFormat="1" applyBorder="1" applyAlignment="1">
      <alignment horizontal="center" wrapText="1"/>
    </xf>
    <xf numFmtId="164" fontId="0" fillId="3" borderId="2" xfId="0" applyNumberForma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/>
    <xf numFmtId="1" fontId="0" fillId="0" borderId="2" xfId="0" applyNumberFormat="1" applyBorder="1"/>
    <xf numFmtId="3" fontId="0" fillId="0" borderId="2" xfId="0" applyNumberFormat="1" applyBorder="1" applyAlignment="1">
      <alignment horizontal="right" wrapText="1"/>
    </xf>
    <xf numFmtId="165" fontId="0" fillId="3" borderId="2" xfId="0" applyNumberFormat="1" applyFill="1" applyBorder="1"/>
    <xf numFmtId="165" fontId="2" fillId="3" borderId="2" xfId="0" applyNumberFormat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7" xfId="0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O65"/>
  <sheetViews>
    <sheetView topLeftCell="A16" zoomScale="70" zoomScaleNormal="70" workbookViewId="0">
      <selection activeCell="H13" sqref="H13"/>
    </sheetView>
  </sheetViews>
  <sheetFormatPr defaultRowHeight="15"/>
  <cols>
    <col min="2" max="2" width="16.5703125" customWidth="1"/>
    <col min="3" max="5" width="16.42578125" bestFit="1" customWidth="1"/>
    <col min="6" max="6" width="15.85546875" bestFit="1" customWidth="1"/>
    <col min="7" max="7" width="21" bestFit="1" customWidth="1"/>
    <col min="8" max="12" width="16.42578125" bestFit="1" customWidth="1"/>
  </cols>
  <sheetData>
    <row r="4" spans="2:15" ht="30">
      <c r="B4" s="31"/>
      <c r="C4" s="1">
        <v>2018</v>
      </c>
      <c r="D4" s="1">
        <v>2019</v>
      </c>
      <c r="E4" s="1">
        <v>2020</v>
      </c>
      <c r="F4" s="1">
        <v>2021</v>
      </c>
      <c r="G4" s="1" t="s">
        <v>0</v>
      </c>
      <c r="H4" s="2">
        <v>2023</v>
      </c>
      <c r="I4" s="2">
        <v>2024</v>
      </c>
      <c r="J4" s="2">
        <v>2025</v>
      </c>
      <c r="K4" s="2">
        <v>2026</v>
      </c>
      <c r="L4" s="2">
        <v>2027</v>
      </c>
    </row>
    <row r="5" spans="2:15">
      <c r="B5" s="37" t="s">
        <v>1</v>
      </c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2:15">
      <c r="B6" s="3" t="s">
        <v>2</v>
      </c>
      <c r="C6" s="4">
        <v>30.66</v>
      </c>
      <c r="D6" s="5">
        <v>33.478138340887945</v>
      </c>
      <c r="E6" s="4">
        <v>34.010866444563874</v>
      </c>
      <c r="F6" s="6">
        <v>32.476555927925368</v>
      </c>
      <c r="G6" s="6">
        <v>33.799999999999997</v>
      </c>
      <c r="H6" s="6">
        <v>30.95</v>
      </c>
      <c r="I6" s="6">
        <v>32.17</v>
      </c>
      <c r="J6" s="6">
        <v>33.270000000000003</v>
      </c>
      <c r="K6" s="6">
        <v>34.78</v>
      </c>
      <c r="L6" s="6">
        <v>36.01</v>
      </c>
    </row>
    <row r="7" spans="2:15">
      <c r="B7" s="7" t="s">
        <v>3</v>
      </c>
      <c r="C7" s="4">
        <v>102.8</v>
      </c>
      <c r="D7" s="5">
        <v>114.96104821209934</v>
      </c>
      <c r="E7" s="4">
        <v>116.42699773046218</v>
      </c>
      <c r="F7" s="6">
        <v>108.2769200649452</v>
      </c>
      <c r="G7" s="6">
        <v>112.58</v>
      </c>
      <c r="H7" s="6">
        <v>99.8</v>
      </c>
      <c r="I7" s="6">
        <v>103.48</v>
      </c>
      <c r="J7" s="6">
        <v>106.81</v>
      </c>
      <c r="K7" s="6">
        <v>111.48</v>
      </c>
      <c r="L7" s="6">
        <v>115.24</v>
      </c>
      <c r="O7" s="8"/>
    </row>
    <row r="8" spans="2:15">
      <c r="B8" s="7" t="s">
        <v>4</v>
      </c>
      <c r="C8" s="4">
        <v>23.95</v>
      </c>
      <c r="D8" s="5">
        <v>25.053747864318812</v>
      </c>
      <c r="E8" s="4">
        <v>25.539707632068961</v>
      </c>
      <c r="F8" s="6">
        <v>25.590636048426276</v>
      </c>
      <c r="G8" s="6">
        <v>26.69</v>
      </c>
      <c r="H8" s="6">
        <v>24.1</v>
      </c>
      <c r="I8" s="6">
        <v>25.09</v>
      </c>
      <c r="J8" s="6">
        <v>25.98</v>
      </c>
      <c r="K8" s="6">
        <v>27.19</v>
      </c>
      <c r="L8" s="6">
        <v>28.2</v>
      </c>
    </row>
    <row r="9" spans="2:15">
      <c r="B9" s="7" t="s">
        <v>5</v>
      </c>
      <c r="C9" s="4">
        <v>96.08</v>
      </c>
      <c r="D9" s="5">
        <v>98.938018519913498</v>
      </c>
      <c r="E9" s="4">
        <v>100.11063820734358</v>
      </c>
      <c r="F9" s="6">
        <v>100.1938991316978</v>
      </c>
      <c r="G9" s="6">
        <v>103.78</v>
      </c>
      <c r="H9" s="6">
        <v>91.19</v>
      </c>
      <c r="I9" s="6">
        <v>94.77</v>
      </c>
      <c r="J9" s="6">
        <v>97.96</v>
      </c>
      <c r="K9" s="6">
        <v>102.37</v>
      </c>
      <c r="L9" s="6">
        <v>105.97</v>
      </c>
    </row>
    <row r="10" spans="2:15">
      <c r="B10" s="7" t="s">
        <v>6</v>
      </c>
      <c r="C10" s="4">
        <v>170.17</v>
      </c>
      <c r="D10" s="5">
        <v>179.89836028472837</v>
      </c>
      <c r="E10" s="4">
        <v>205.12039006859393</v>
      </c>
      <c r="F10" s="6">
        <v>195.54382002361609</v>
      </c>
      <c r="G10" s="6">
        <v>202.25</v>
      </c>
      <c r="H10" s="6">
        <v>192.51</v>
      </c>
      <c r="I10" s="6">
        <v>199.1</v>
      </c>
      <c r="J10" s="6">
        <v>205.02</v>
      </c>
      <c r="K10" s="6">
        <v>213.64</v>
      </c>
      <c r="L10" s="6">
        <v>220.7</v>
      </c>
    </row>
    <row r="11" spans="2:15">
      <c r="B11" s="7" t="s">
        <v>7</v>
      </c>
      <c r="C11" s="5">
        <v>514.98</v>
      </c>
      <c r="D11" s="5">
        <v>546.47040977432448</v>
      </c>
      <c r="E11" s="5">
        <v>559.39895754045926</v>
      </c>
      <c r="F11" s="5">
        <v>582.74</v>
      </c>
      <c r="G11" s="6">
        <v>607.11199842515202</v>
      </c>
      <c r="H11" s="6">
        <v>771.22</v>
      </c>
      <c r="I11" s="6">
        <v>803.08</v>
      </c>
      <c r="J11" s="6">
        <v>831.69</v>
      </c>
      <c r="K11" s="6">
        <v>870.86</v>
      </c>
      <c r="L11" s="6">
        <v>941.42</v>
      </c>
    </row>
    <row r="12" spans="2:15">
      <c r="B12" s="7" t="s">
        <v>8</v>
      </c>
      <c r="C12" s="5">
        <v>647.33000000000004</v>
      </c>
      <c r="D12" s="5">
        <v>571.11603999074612</v>
      </c>
      <c r="E12" s="5">
        <v>587.69243962948076</v>
      </c>
      <c r="F12" s="5">
        <v>729.56</v>
      </c>
      <c r="G12" s="6">
        <v>762.69495891300949</v>
      </c>
      <c r="H12" s="6">
        <v>391.31</v>
      </c>
      <c r="I12" s="6">
        <v>407.45</v>
      </c>
      <c r="J12" s="6">
        <v>421.97</v>
      </c>
      <c r="K12" s="6">
        <v>441.84</v>
      </c>
      <c r="L12" s="6">
        <v>477.64</v>
      </c>
    </row>
    <row r="13" spans="2:15">
      <c r="B13" s="7" t="s">
        <v>9</v>
      </c>
      <c r="C13" s="9"/>
      <c r="D13" s="9"/>
      <c r="E13" s="9"/>
      <c r="F13" s="9"/>
      <c r="G13" s="10"/>
      <c r="H13" s="6">
        <v>25.36</v>
      </c>
      <c r="I13" s="6">
        <v>26.53</v>
      </c>
      <c r="J13" s="6">
        <v>27.58</v>
      </c>
      <c r="K13" s="6">
        <v>29.05</v>
      </c>
      <c r="L13" s="6">
        <v>30.37</v>
      </c>
    </row>
    <row r="14" spans="2:15">
      <c r="B14" s="7" t="s">
        <v>10</v>
      </c>
      <c r="C14" s="9"/>
      <c r="D14" s="9"/>
      <c r="E14" s="9"/>
      <c r="F14" s="9"/>
      <c r="G14" s="10"/>
      <c r="H14" s="6">
        <v>150.84</v>
      </c>
      <c r="I14" s="6">
        <v>157.56</v>
      </c>
      <c r="J14" s="6">
        <v>165.3</v>
      </c>
      <c r="K14" s="6">
        <v>173.65</v>
      </c>
      <c r="L14" s="6">
        <v>182.4</v>
      </c>
    </row>
    <row r="15" spans="2:15">
      <c r="B15" s="7" t="s">
        <v>11</v>
      </c>
      <c r="C15" s="9"/>
      <c r="D15" s="9"/>
      <c r="E15" s="9"/>
      <c r="F15" s="9"/>
      <c r="G15" s="10"/>
      <c r="H15" s="6">
        <v>37.65</v>
      </c>
      <c r="I15" s="6">
        <v>39.19</v>
      </c>
      <c r="J15" s="6">
        <v>40.6</v>
      </c>
      <c r="K15" s="6">
        <v>42.5</v>
      </c>
      <c r="L15" s="6">
        <v>44.03</v>
      </c>
    </row>
    <row r="16" spans="2:15">
      <c r="B16" s="7" t="s">
        <v>12</v>
      </c>
      <c r="C16" s="9"/>
      <c r="D16" s="9"/>
      <c r="E16" s="9"/>
      <c r="F16" s="9"/>
      <c r="G16" s="10"/>
      <c r="H16" s="6">
        <v>171.2</v>
      </c>
      <c r="I16" s="6">
        <v>178.2</v>
      </c>
      <c r="J16" s="6">
        <v>184.5</v>
      </c>
      <c r="K16" s="6">
        <v>193.14</v>
      </c>
      <c r="L16" s="6">
        <v>200.33</v>
      </c>
    </row>
    <row r="17" spans="2:12">
      <c r="B17" s="38" t="s">
        <v>13</v>
      </c>
      <c r="C17" s="39"/>
      <c r="D17" s="39"/>
      <c r="E17" s="39"/>
      <c r="F17" s="39"/>
      <c r="G17" s="39"/>
      <c r="H17" s="39"/>
      <c r="I17" s="39"/>
      <c r="J17" s="39"/>
      <c r="K17" s="39"/>
      <c r="L17" s="40"/>
    </row>
    <row r="18" spans="2:12">
      <c r="B18" s="3" t="s">
        <v>2</v>
      </c>
      <c r="C18" s="5">
        <v>18.326084832514159</v>
      </c>
      <c r="D18" s="11"/>
      <c r="E18" s="12"/>
      <c r="F18" s="12"/>
      <c r="G18" s="12"/>
      <c r="H18" s="6">
        <v>20.41</v>
      </c>
      <c r="I18" s="12"/>
      <c r="J18" s="12"/>
      <c r="K18" s="12"/>
      <c r="L18" s="12"/>
    </row>
    <row r="19" spans="2:12">
      <c r="B19" s="7" t="s">
        <v>3</v>
      </c>
      <c r="C19" s="5">
        <v>108.1182103866477</v>
      </c>
      <c r="D19" s="11"/>
      <c r="E19" s="12"/>
      <c r="F19" s="12"/>
      <c r="G19" s="12"/>
      <c r="H19" s="6">
        <v>53.51</v>
      </c>
      <c r="I19" s="12"/>
      <c r="J19" s="12"/>
      <c r="K19" s="12"/>
      <c r="L19" s="12"/>
    </row>
    <row r="20" spans="2:12">
      <c r="B20" s="7" t="s">
        <v>4</v>
      </c>
      <c r="C20" s="5">
        <v>12.765628767569735</v>
      </c>
      <c r="D20" s="11"/>
      <c r="E20" s="12"/>
      <c r="F20" s="12"/>
      <c r="G20" s="12"/>
      <c r="H20" s="6">
        <v>13.03</v>
      </c>
      <c r="I20" s="12"/>
      <c r="J20" s="12"/>
      <c r="K20" s="12"/>
      <c r="L20" s="12"/>
    </row>
    <row r="21" spans="2:12">
      <c r="B21" s="7" t="s">
        <v>5</v>
      </c>
      <c r="C21" s="5">
        <v>107.50516477794537</v>
      </c>
      <c r="D21" s="11"/>
      <c r="E21" s="12"/>
      <c r="F21" s="12"/>
      <c r="G21" s="12"/>
      <c r="H21" s="6">
        <v>51.19</v>
      </c>
      <c r="I21" s="12"/>
      <c r="J21" s="12"/>
      <c r="K21" s="12"/>
      <c r="L21" s="12"/>
    </row>
    <row r="22" spans="2:12">
      <c r="B22" s="7" t="s">
        <v>6</v>
      </c>
      <c r="C22" s="5">
        <v>199.35523047987928</v>
      </c>
      <c r="D22" s="11"/>
      <c r="E22" s="12"/>
      <c r="F22" s="12"/>
      <c r="G22" s="12"/>
      <c r="H22" s="6">
        <v>142.22</v>
      </c>
      <c r="I22" s="12"/>
      <c r="J22" s="12"/>
      <c r="K22" s="12"/>
      <c r="L22" s="12"/>
    </row>
    <row r="23" spans="2:12">
      <c r="B23" s="7" t="s">
        <v>14</v>
      </c>
      <c r="C23" s="5">
        <v>466.00156374689141</v>
      </c>
      <c r="D23" s="11"/>
      <c r="E23" s="12"/>
      <c r="F23" s="12"/>
      <c r="G23" s="12"/>
      <c r="H23" s="6">
        <v>53.93</v>
      </c>
      <c r="I23" s="12"/>
      <c r="J23" s="12"/>
      <c r="K23" s="12"/>
      <c r="L23" s="12"/>
    </row>
    <row r="24" spans="2:12">
      <c r="B24" s="7" t="s">
        <v>9</v>
      </c>
      <c r="C24" s="9"/>
      <c r="D24" s="11"/>
      <c r="E24" s="12"/>
      <c r="F24" s="12"/>
      <c r="G24" s="12"/>
      <c r="H24" s="6">
        <v>7.04</v>
      </c>
      <c r="I24" s="12"/>
      <c r="J24" s="12"/>
      <c r="K24" s="12"/>
      <c r="L24" s="12"/>
    </row>
    <row r="25" spans="2:12">
      <c r="B25" s="7" t="s">
        <v>10</v>
      </c>
      <c r="C25" s="9"/>
      <c r="D25" s="9"/>
      <c r="E25" s="12"/>
      <c r="F25" s="12"/>
      <c r="G25" s="12"/>
      <c r="H25" s="6">
        <v>32.26</v>
      </c>
      <c r="I25" s="12"/>
      <c r="J25" s="12"/>
      <c r="K25" s="12"/>
      <c r="L25" s="12"/>
    </row>
    <row r="26" spans="2:12">
      <c r="B26" s="7" t="s">
        <v>11</v>
      </c>
      <c r="C26" s="9"/>
      <c r="D26" s="9"/>
      <c r="E26" s="12"/>
      <c r="F26" s="12"/>
      <c r="G26" s="12"/>
      <c r="H26" s="6">
        <v>5.0599999999999996</v>
      </c>
      <c r="I26" s="12"/>
      <c r="J26" s="12"/>
      <c r="K26" s="12"/>
      <c r="L26" s="12"/>
    </row>
    <row r="27" spans="2:12">
      <c r="B27" s="7" t="s">
        <v>12</v>
      </c>
      <c r="C27" s="9"/>
      <c r="D27" s="9"/>
      <c r="E27" s="12"/>
      <c r="F27" s="12"/>
      <c r="G27" s="12"/>
      <c r="H27" s="6">
        <v>52.94</v>
      </c>
      <c r="I27" s="12"/>
      <c r="J27" s="12"/>
      <c r="K27" s="12"/>
      <c r="L27" s="12"/>
    </row>
    <row r="28" spans="2:12">
      <c r="B28" s="37" t="s">
        <v>15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</row>
    <row r="29" spans="2:12">
      <c r="B29" s="3" t="s">
        <v>2</v>
      </c>
      <c r="C29" s="33">
        <v>88069</v>
      </c>
      <c r="D29" s="33">
        <v>88774</v>
      </c>
      <c r="E29" s="33">
        <v>88904</v>
      </c>
      <c r="F29" s="33">
        <v>88236</v>
      </c>
      <c r="G29" s="33">
        <v>88547</v>
      </c>
      <c r="H29" s="13">
        <v>88794.916531946306</v>
      </c>
      <c r="I29" s="13">
        <v>88831.126999447559</v>
      </c>
      <c r="J29" s="13">
        <v>88890.895687122989</v>
      </c>
      <c r="K29" s="13">
        <v>88969.585546298942</v>
      </c>
      <c r="L29" s="13">
        <v>89067.129145969404</v>
      </c>
    </row>
    <row r="30" spans="2:12">
      <c r="B30" s="7" t="s">
        <v>3</v>
      </c>
      <c r="C30" s="33">
        <v>5334</v>
      </c>
      <c r="D30" s="33">
        <v>5411</v>
      </c>
      <c r="E30" s="33">
        <v>5348</v>
      </c>
      <c r="F30" s="33">
        <v>5367</v>
      </c>
      <c r="G30" s="33">
        <v>5420</v>
      </c>
      <c r="H30" s="13">
        <v>5342.5982814367044</v>
      </c>
      <c r="I30" s="13">
        <v>5392.8335205578469</v>
      </c>
      <c r="J30" s="13">
        <v>5439.3095242704903</v>
      </c>
      <c r="K30" s="13">
        <v>5486.9304685052348</v>
      </c>
      <c r="L30" s="13">
        <v>5535.7193271298747</v>
      </c>
    </row>
    <row r="31" spans="2:12">
      <c r="B31" s="7" t="s">
        <v>4</v>
      </c>
      <c r="C31" s="33">
        <v>18020</v>
      </c>
      <c r="D31" s="33">
        <v>17858</v>
      </c>
      <c r="E31" s="33">
        <v>17832</v>
      </c>
      <c r="F31" s="33">
        <v>18678</v>
      </c>
      <c r="G31" s="33">
        <v>18435</v>
      </c>
      <c r="H31" s="13">
        <v>18432.018802277362</v>
      </c>
      <c r="I31" s="13">
        <v>18524.280200869944</v>
      </c>
      <c r="J31" s="13">
        <v>18620.448689442575</v>
      </c>
      <c r="K31" s="13">
        <v>18720.181171866847</v>
      </c>
      <c r="L31" s="13">
        <v>18823.517478337188</v>
      </c>
    </row>
    <row r="32" spans="2:12">
      <c r="B32" s="7" t="s">
        <v>5</v>
      </c>
      <c r="C32" s="33">
        <v>1731</v>
      </c>
      <c r="D32" s="33">
        <v>1758</v>
      </c>
      <c r="E32" s="33">
        <v>1732</v>
      </c>
      <c r="F32" s="33">
        <v>1753</v>
      </c>
      <c r="G32" s="33">
        <v>1773</v>
      </c>
      <c r="H32" s="13">
        <v>1742.9663843396359</v>
      </c>
      <c r="I32" s="13">
        <v>1753.2592791246648</v>
      </c>
      <c r="J32" s="13">
        <v>1763.8460991639438</v>
      </c>
      <c r="K32" s="13">
        <v>1774.8028133289815</v>
      </c>
      <c r="L32" s="13">
        <v>1786.1340485635178</v>
      </c>
    </row>
    <row r="33" spans="2:12">
      <c r="B33" s="7" t="s">
        <v>6</v>
      </c>
      <c r="C33" s="33">
        <v>1065</v>
      </c>
      <c r="D33" s="33">
        <v>1131</v>
      </c>
      <c r="E33" s="33">
        <v>1220</v>
      </c>
      <c r="F33" s="33">
        <v>1316</v>
      </c>
      <c r="G33" s="33">
        <v>1403</v>
      </c>
      <c r="H33" s="13">
        <v>1489.3264647525425</v>
      </c>
      <c r="I33" s="13">
        <v>1575.6501165054717</v>
      </c>
      <c r="J33" s="13">
        <v>1661.8045209355732</v>
      </c>
      <c r="K33" s="13">
        <v>1747.789667968271</v>
      </c>
      <c r="L33" s="13">
        <v>1833.6055739862377</v>
      </c>
    </row>
    <row r="34" spans="2:12">
      <c r="B34" s="7" t="s">
        <v>7</v>
      </c>
      <c r="C34" s="33">
        <v>807.24393535946933</v>
      </c>
      <c r="D34" s="33">
        <v>810.09998050224647</v>
      </c>
      <c r="E34" s="33">
        <v>812.87497312345988</v>
      </c>
      <c r="F34" s="33">
        <v>815.64154969163042</v>
      </c>
      <c r="G34" s="33">
        <v>818.45985844444726</v>
      </c>
      <c r="H34" s="32">
        <v>910</v>
      </c>
      <c r="I34" s="32">
        <v>917</v>
      </c>
      <c r="J34" s="32">
        <v>924</v>
      </c>
      <c r="K34" s="32">
        <v>931</v>
      </c>
      <c r="L34" s="32">
        <v>938</v>
      </c>
    </row>
    <row r="35" spans="2:12">
      <c r="B35" s="7" t="s">
        <v>8</v>
      </c>
      <c r="C35" s="33">
        <v>594</v>
      </c>
      <c r="D35" s="33">
        <v>598.50670201285379</v>
      </c>
      <c r="E35" s="33">
        <v>600.55688312852635</v>
      </c>
      <c r="F35" s="33">
        <v>602.60084641396577</v>
      </c>
      <c r="G35" s="33">
        <v>602.60084641396577</v>
      </c>
      <c r="H35" s="32">
        <v>608</v>
      </c>
      <c r="I35" s="32">
        <v>612.70403587443946</v>
      </c>
      <c r="J35" s="32">
        <v>617.38116591928258</v>
      </c>
      <c r="K35" s="32">
        <v>622.05829596412559</v>
      </c>
      <c r="L35" s="32">
        <v>626.7354260089686</v>
      </c>
    </row>
    <row r="36" spans="2:12">
      <c r="B36" s="7" t="s">
        <v>9</v>
      </c>
      <c r="C36" s="14"/>
      <c r="D36" s="14"/>
      <c r="E36" s="14"/>
      <c r="F36" s="14"/>
      <c r="G36" s="14"/>
      <c r="H36" s="13">
        <v>1380.1006483381207</v>
      </c>
      <c r="I36" s="13">
        <v>1391.8203948687185</v>
      </c>
      <c r="J36" s="13">
        <v>1404.0879124833584</v>
      </c>
      <c r="K36" s="13">
        <v>1415.7956935741286</v>
      </c>
      <c r="L36" s="13">
        <v>1426.9228012258498</v>
      </c>
    </row>
    <row r="37" spans="2:12">
      <c r="B37" s="7" t="s">
        <v>10</v>
      </c>
      <c r="C37" s="14"/>
      <c r="D37" s="14"/>
      <c r="E37" s="14"/>
      <c r="F37" s="14"/>
      <c r="G37" s="14"/>
      <c r="H37" s="13">
        <v>207.29999999999998</v>
      </c>
      <c r="I37" s="13">
        <v>207.39999999999998</v>
      </c>
      <c r="J37" s="13">
        <v>207.49999999999997</v>
      </c>
      <c r="K37" s="13">
        <v>207.59999999999997</v>
      </c>
      <c r="L37" s="13">
        <v>207.69999999999996</v>
      </c>
    </row>
    <row r="38" spans="2:12">
      <c r="B38" s="7" t="s">
        <v>11</v>
      </c>
      <c r="C38" s="14"/>
      <c r="D38" s="14"/>
      <c r="E38" s="14"/>
      <c r="F38" s="14"/>
      <c r="G38" s="14"/>
      <c r="H38" s="13">
        <v>4222.8559568816245</v>
      </c>
      <c r="I38" s="13">
        <v>4212.9459759277916</v>
      </c>
      <c r="J38" s="13">
        <v>4203.1308217093256</v>
      </c>
      <c r="K38" s="13">
        <v>4193.1829472852387</v>
      </c>
      <c r="L38" s="13">
        <v>4183.1008788347499</v>
      </c>
    </row>
    <row r="39" spans="2:12">
      <c r="B39" s="7" t="s">
        <v>12</v>
      </c>
      <c r="C39" s="14"/>
      <c r="D39" s="14"/>
      <c r="E39" s="14"/>
      <c r="F39" s="14"/>
      <c r="G39" s="14"/>
      <c r="H39" s="13">
        <v>303.16261456646674</v>
      </c>
      <c r="I39" s="13">
        <v>305.74483617932901</v>
      </c>
      <c r="J39" s="13">
        <v>308.37650435822525</v>
      </c>
      <c r="K39" s="13">
        <v>310.95541395073013</v>
      </c>
      <c r="L39" s="13">
        <v>313.47980316652763</v>
      </c>
    </row>
    <row r="40" spans="2:12">
      <c r="B40" s="37" t="s">
        <v>16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2:12">
      <c r="B41" s="7" t="s">
        <v>2</v>
      </c>
      <c r="C41" s="15">
        <f t="shared" ref="C41:L41" si="0">C6*12*C29</f>
        <v>32402346.48</v>
      </c>
      <c r="D41" s="15">
        <f t="shared" si="0"/>
        <v>35663859.036887839</v>
      </c>
      <c r="E41" s="15">
        <f t="shared" si="0"/>
        <v>36284424.844650082</v>
      </c>
      <c r="F41" s="15">
        <f t="shared" si="0"/>
        <v>34387216.666277073</v>
      </c>
      <c r="G41" s="15">
        <f t="shared" si="0"/>
        <v>35914663.199999996</v>
      </c>
      <c r="H41" s="15">
        <f t="shared" si="0"/>
        <v>32978431.999964856</v>
      </c>
      <c r="I41" s="15">
        <f t="shared" si="0"/>
        <v>34292368.266866736</v>
      </c>
      <c r="J41" s="15">
        <f t="shared" si="0"/>
        <v>35488801.194126986</v>
      </c>
      <c r="K41" s="15">
        <f t="shared" si="0"/>
        <v>37132346.223603331</v>
      </c>
      <c r="L41" s="15">
        <f t="shared" si="0"/>
        <v>38487687.846556298</v>
      </c>
    </row>
    <row r="42" spans="2:12">
      <c r="B42" s="7" t="s">
        <v>3</v>
      </c>
      <c r="C42" s="15">
        <f t="shared" ref="C42:L42" si="1">C7*12*C30</f>
        <v>6580022.3999999994</v>
      </c>
      <c r="D42" s="15">
        <f t="shared" si="1"/>
        <v>7464650.7825080343</v>
      </c>
      <c r="E42" s="15">
        <f t="shared" si="1"/>
        <v>7471819.006350141</v>
      </c>
      <c r="F42" s="15">
        <f t="shared" si="1"/>
        <v>6973466.7598627303</v>
      </c>
      <c r="G42" s="15">
        <f t="shared" si="1"/>
        <v>7322203.2000000002</v>
      </c>
      <c r="H42" s="15">
        <f t="shared" si="1"/>
        <v>6398295.7018485963</v>
      </c>
      <c r="I42" s="15">
        <f t="shared" si="1"/>
        <v>6696604.952487912</v>
      </c>
      <c r="J42" s="15">
        <f t="shared" si="1"/>
        <v>6971671.803447973</v>
      </c>
      <c r="K42" s="15">
        <f t="shared" si="1"/>
        <v>7340196.1035475628</v>
      </c>
      <c r="L42" s="15">
        <f t="shared" si="1"/>
        <v>7655235.5431013601</v>
      </c>
    </row>
    <row r="43" spans="2:12">
      <c r="B43" s="7" t="s">
        <v>4</v>
      </c>
      <c r="C43" s="15">
        <f t="shared" ref="C43:L43" si="2">C8*12*C31</f>
        <v>5178948</v>
      </c>
      <c r="D43" s="15">
        <f t="shared" si="2"/>
        <v>5368917.9523320645</v>
      </c>
      <c r="E43" s="15">
        <f t="shared" si="2"/>
        <v>5465088.7979406444</v>
      </c>
      <c r="F43" s="15">
        <f t="shared" si="2"/>
        <v>5735782.801350072</v>
      </c>
      <c r="G43" s="15">
        <f t="shared" si="2"/>
        <v>5904361.8000000007</v>
      </c>
      <c r="H43" s="15">
        <f t="shared" si="2"/>
        <v>5330539.8376186136</v>
      </c>
      <c r="I43" s="15">
        <f t="shared" si="2"/>
        <v>5577290.2828779221</v>
      </c>
      <c r="J43" s="15">
        <f t="shared" si="2"/>
        <v>5805111.0834206175</v>
      </c>
      <c r="K43" s="15">
        <f t="shared" si="2"/>
        <v>6108020.7127567157</v>
      </c>
      <c r="L43" s="15">
        <f t="shared" si="2"/>
        <v>6369878.3146693036</v>
      </c>
    </row>
    <row r="44" spans="2:12">
      <c r="B44" s="7" t="s">
        <v>5</v>
      </c>
      <c r="C44" s="15">
        <f t="shared" ref="C44:L44" si="3">C9*12*C32</f>
        <v>1995773.76</v>
      </c>
      <c r="D44" s="15">
        <f t="shared" si="3"/>
        <v>2087196.4386960953</v>
      </c>
      <c r="E44" s="15">
        <f t="shared" si="3"/>
        <v>2080699.5045014292</v>
      </c>
      <c r="F44" s="15">
        <f t="shared" si="3"/>
        <v>2107678.8621343952</v>
      </c>
      <c r="G44" s="15">
        <f t="shared" si="3"/>
        <v>2208023.2800000003</v>
      </c>
      <c r="H44" s="15">
        <f t="shared" si="3"/>
        <v>1907293.2550551766</v>
      </c>
      <c r="I44" s="15">
        <f t="shared" si="3"/>
        <v>1993876.5825917339</v>
      </c>
      <c r="J44" s="15">
        <f t="shared" si="3"/>
        <v>2073436.3664891992</v>
      </c>
      <c r="K44" s="15">
        <f t="shared" si="3"/>
        <v>2180238.768005854</v>
      </c>
      <c r="L44" s="15">
        <f t="shared" si="3"/>
        <v>2271319.5015153117</v>
      </c>
    </row>
    <row r="45" spans="2:12">
      <c r="B45" s="7" t="s">
        <v>6</v>
      </c>
      <c r="C45" s="15">
        <f t="shared" ref="C45:L45" si="4">C10*12*C33</f>
        <v>2174772.6</v>
      </c>
      <c r="D45" s="15">
        <f t="shared" si="4"/>
        <v>2441580.5457843333</v>
      </c>
      <c r="E45" s="15">
        <f t="shared" si="4"/>
        <v>3002962.5106042153</v>
      </c>
      <c r="F45" s="15">
        <f t="shared" si="4"/>
        <v>3088028.0058129458</v>
      </c>
      <c r="G45" s="15">
        <f t="shared" si="4"/>
        <v>3405081</v>
      </c>
      <c r="H45" s="15">
        <f t="shared" si="4"/>
        <v>3440522.8527541435</v>
      </c>
      <c r="I45" s="15">
        <f t="shared" si="4"/>
        <v>3764543.2583548729</v>
      </c>
      <c r="J45" s="15">
        <f t="shared" si="4"/>
        <v>4088437.9545865352</v>
      </c>
      <c r="K45" s="15">
        <f t="shared" si="4"/>
        <v>4480773.4159768969</v>
      </c>
      <c r="L45" s="15">
        <f t="shared" si="4"/>
        <v>4856121.0021451516</v>
      </c>
    </row>
    <row r="46" spans="2:12">
      <c r="B46" s="7" t="s">
        <v>14</v>
      </c>
      <c r="C46" s="15">
        <v>9602742.0219770335</v>
      </c>
      <c r="D46" s="15">
        <v>9414149.35037685</v>
      </c>
      <c r="E46" s="15">
        <v>9691969.8282968737</v>
      </c>
      <c r="F46" s="15">
        <v>10979285.162124883</v>
      </c>
      <c r="G46" s="15">
        <v>11477969.137051437</v>
      </c>
      <c r="H46" s="15">
        <v>11276720.16</v>
      </c>
      <c r="I46" s="15">
        <v>11832847.433004484</v>
      </c>
      <c r="J46" s="15">
        <v>12347974.686995517</v>
      </c>
      <c r="K46" s="15">
        <v>13027450.769865472</v>
      </c>
      <c r="L46" s="15">
        <v>14188870.426547084</v>
      </c>
    </row>
    <row r="47" spans="2:12">
      <c r="B47" s="7" t="s">
        <v>9</v>
      </c>
      <c r="C47" s="16"/>
      <c r="D47" s="16"/>
      <c r="E47" s="16"/>
      <c r="F47" s="16"/>
      <c r="G47" s="16"/>
      <c r="H47" s="15">
        <f t="shared" ref="H47:L50" si="5">H13*12*H36</f>
        <v>419992.22930225689</v>
      </c>
      <c r="I47" s="15">
        <f t="shared" si="5"/>
        <v>443099.94091040525</v>
      </c>
      <c r="J47" s="15">
        <f t="shared" si="5"/>
        <v>464696.93551549228</v>
      </c>
      <c r="K47" s="15">
        <f t="shared" si="5"/>
        <v>493546.37877994124</v>
      </c>
      <c r="L47" s="15">
        <f t="shared" si="5"/>
        <v>520027.7456787487</v>
      </c>
    </row>
    <row r="48" spans="2:12">
      <c r="B48" s="7" t="s">
        <v>10</v>
      </c>
      <c r="C48" s="16"/>
      <c r="D48" s="16"/>
      <c r="E48" s="16"/>
      <c r="F48" s="16"/>
      <c r="G48" s="16"/>
      <c r="H48" s="15">
        <f t="shared" si="5"/>
        <v>375229.58399999997</v>
      </c>
      <c r="I48" s="15">
        <f t="shared" si="5"/>
        <v>392135.32799999998</v>
      </c>
      <c r="J48" s="15">
        <f t="shared" si="5"/>
        <v>411597</v>
      </c>
      <c r="K48" s="15">
        <f t="shared" si="5"/>
        <v>432596.87999999995</v>
      </c>
      <c r="L48" s="15">
        <f t="shared" si="5"/>
        <v>454613.75999999995</v>
      </c>
    </row>
    <row r="49" spans="2:12">
      <c r="B49" s="7" t="s">
        <v>11</v>
      </c>
      <c r="C49" s="16"/>
      <c r="D49" s="16"/>
      <c r="E49" s="16"/>
      <c r="F49" s="16"/>
      <c r="G49" s="16"/>
      <c r="H49" s="15">
        <f t="shared" si="5"/>
        <v>1907886.3213191177</v>
      </c>
      <c r="I49" s="15">
        <f t="shared" si="5"/>
        <v>1981264.2335593216</v>
      </c>
      <c r="J49" s="15">
        <f t="shared" si="5"/>
        <v>2047765.3363367836</v>
      </c>
      <c r="K49" s="15">
        <f t="shared" si="5"/>
        <v>2138523.3031154717</v>
      </c>
      <c r="L49" s="15">
        <f t="shared" si="5"/>
        <v>2210183.1803411287</v>
      </c>
    </row>
    <row r="50" spans="2:12">
      <c r="B50" s="7" t="s">
        <v>12</v>
      </c>
      <c r="C50" s="16"/>
      <c r="D50" s="16"/>
      <c r="E50" s="16"/>
      <c r="F50" s="16"/>
      <c r="G50" s="16"/>
      <c r="H50" s="15">
        <f t="shared" si="5"/>
        <v>622817.27536534914</v>
      </c>
      <c r="I50" s="15">
        <f t="shared" si="5"/>
        <v>653804.75768587703</v>
      </c>
      <c r="J50" s="15">
        <f t="shared" si="5"/>
        <v>682745.58064911072</v>
      </c>
      <c r="K50" s="15">
        <f t="shared" si="5"/>
        <v>720695.14380532817</v>
      </c>
      <c r="L50" s="15">
        <f t="shared" si="5"/>
        <v>753592.90762020578</v>
      </c>
    </row>
    <row r="51" spans="2:12">
      <c r="B51" s="17" t="s">
        <v>17</v>
      </c>
      <c r="C51" s="18">
        <f t="shared" ref="C51:L51" si="6">SUM(C41:C50)</f>
        <v>57934605.261977032</v>
      </c>
      <c r="D51" s="18">
        <f t="shared" si="6"/>
        <v>62440354.106585212</v>
      </c>
      <c r="E51" s="18">
        <f t="shared" si="6"/>
        <v>63996964.492343381</v>
      </c>
      <c r="F51" s="18">
        <f t="shared" si="6"/>
        <v>63271458.257562101</v>
      </c>
      <c r="G51" s="18">
        <f t="shared" si="6"/>
        <v>66232301.617051437</v>
      </c>
      <c r="H51" s="18">
        <f>SUM(H41:H50)</f>
        <v>64657729.217228107</v>
      </c>
      <c r="I51" s="18">
        <f t="shared" si="6"/>
        <v>67627835.036339253</v>
      </c>
      <c r="J51" s="18">
        <f t="shared" si="6"/>
        <v>70382237.941568211</v>
      </c>
      <c r="K51" s="18">
        <f t="shared" si="6"/>
        <v>74054387.699456573</v>
      </c>
      <c r="L51" s="18">
        <f t="shared" si="6"/>
        <v>77767530.228174597</v>
      </c>
    </row>
    <row r="52" spans="2:12">
      <c r="B52" s="37" t="s">
        <v>18</v>
      </c>
      <c r="C52" s="37"/>
      <c r="D52" s="37"/>
      <c r="E52" s="37"/>
      <c r="F52" s="37"/>
      <c r="G52" s="37"/>
      <c r="H52" s="37"/>
      <c r="I52" s="37"/>
      <c r="J52" s="37"/>
      <c r="K52" s="37"/>
      <c r="L52" s="37"/>
    </row>
    <row r="53" spans="2:12">
      <c r="B53" s="7" t="s">
        <v>2</v>
      </c>
      <c r="C53" s="15">
        <f t="shared" ref="C53:C58" si="7">C18*C29*12</f>
        <v>19367519.581376273</v>
      </c>
      <c r="D53" s="16"/>
      <c r="E53" s="16"/>
      <c r="F53" s="16"/>
      <c r="G53" s="16"/>
      <c r="H53" s="15">
        <f t="shared" ref="H53" si="8">H18*H29*12</f>
        <v>21747650.95700429</v>
      </c>
      <c r="I53" s="10"/>
      <c r="J53" s="10"/>
      <c r="K53" s="10"/>
      <c r="L53" s="10"/>
    </row>
    <row r="54" spans="2:12">
      <c r="B54" s="7" t="s">
        <v>3</v>
      </c>
      <c r="C54" s="15">
        <f t="shared" si="7"/>
        <v>6920430.4104285464</v>
      </c>
      <c r="D54" s="16"/>
      <c r="E54" s="16"/>
      <c r="F54" s="16"/>
      <c r="G54" s="16"/>
      <c r="H54" s="15">
        <f>H19*H30*12</f>
        <v>3430589.2084761364</v>
      </c>
      <c r="I54" s="10"/>
      <c r="J54" s="10"/>
      <c r="K54" s="10"/>
      <c r="L54" s="10"/>
    </row>
    <row r="55" spans="2:12">
      <c r="B55" s="7" t="s">
        <v>4</v>
      </c>
      <c r="C55" s="15">
        <f t="shared" si="7"/>
        <v>2760439.5646992796</v>
      </c>
      <c r="D55" s="16"/>
      <c r="E55" s="16"/>
      <c r="F55" s="16"/>
      <c r="G55" s="16"/>
      <c r="H55" s="15">
        <f>H20*H31*12</f>
        <v>2882030.4599240879</v>
      </c>
      <c r="I55" s="10"/>
      <c r="J55" s="10"/>
      <c r="K55" s="10"/>
      <c r="L55" s="10"/>
    </row>
    <row r="56" spans="2:12">
      <c r="B56" s="7" t="s">
        <v>5</v>
      </c>
      <c r="C56" s="15">
        <f t="shared" si="7"/>
        <v>2233097.2827674812</v>
      </c>
      <c r="D56" s="16"/>
      <c r="E56" s="16"/>
      <c r="F56" s="16"/>
      <c r="G56" s="16"/>
      <c r="H56" s="15">
        <f>H21*H32*12</f>
        <v>1070669.3905721514</v>
      </c>
      <c r="I56" s="10"/>
      <c r="J56" s="10"/>
      <c r="K56" s="10"/>
      <c r="L56" s="10"/>
    </row>
    <row r="57" spans="2:12">
      <c r="B57" s="7" t="s">
        <v>6</v>
      </c>
      <c r="C57" s="15">
        <f t="shared" si="7"/>
        <v>2547759.8455328573</v>
      </c>
      <c r="D57" s="16"/>
      <c r="E57" s="16"/>
      <c r="F57" s="16"/>
      <c r="G57" s="16"/>
      <c r="H57" s="15">
        <f>H22*H33*12</f>
        <v>2541744.1178052789</v>
      </c>
      <c r="I57" s="10"/>
      <c r="J57" s="10"/>
      <c r="K57" s="10"/>
      <c r="L57" s="10"/>
    </row>
    <row r="58" spans="2:12">
      <c r="B58" s="7" t="s">
        <v>14</v>
      </c>
      <c r="C58" s="15">
        <f t="shared" si="7"/>
        <v>4514123.2344324868</v>
      </c>
      <c r="D58" s="16"/>
      <c r="E58" s="16"/>
      <c r="F58" s="16"/>
      <c r="G58" s="16"/>
      <c r="H58" s="15">
        <f>H23*H34*12</f>
        <v>588915.60000000009</v>
      </c>
      <c r="I58" s="10"/>
      <c r="J58" s="10"/>
      <c r="K58" s="10"/>
      <c r="L58" s="10"/>
    </row>
    <row r="59" spans="2:12">
      <c r="B59" s="7" t="s">
        <v>9</v>
      </c>
      <c r="C59" s="12"/>
      <c r="D59" s="12"/>
      <c r="E59" s="12"/>
      <c r="F59" s="12"/>
      <c r="G59" s="12"/>
      <c r="H59" s="15">
        <f>H24*H36*12</f>
        <v>116590.90277160442</v>
      </c>
      <c r="I59" s="12"/>
      <c r="J59" s="12"/>
      <c r="K59" s="12"/>
      <c r="L59" s="12"/>
    </row>
    <row r="60" spans="2:12">
      <c r="B60" s="7" t="s">
        <v>10</v>
      </c>
      <c r="C60" s="12"/>
      <c r="D60" s="12"/>
      <c r="E60" s="12"/>
      <c r="F60" s="12"/>
      <c r="G60" s="12"/>
      <c r="H60" s="15">
        <f>H25*H37*12</f>
        <v>80249.975999999981</v>
      </c>
      <c r="I60" s="12"/>
      <c r="J60" s="12"/>
      <c r="K60" s="12"/>
      <c r="L60" s="12"/>
    </row>
    <row r="61" spans="2:12">
      <c r="B61" s="7" t="s">
        <v>11</v>
      </c>
      <c r="C61" s="12"/>
      <c r="D61" s="12"/>
      <c r="E61" s="12"/>
      <c r="F61" s="12"/>
      <c r="G61" s="12"/>
      <c r="H61" s="15">
        <f>H26*H38*12</f>
        <v>256411.81370185222</v>
      </c>
      <c r="I61" s="12"/>
      <c r="J61" s="12"/>
      <c r="K61" s="12"/>
      <c r="L61" s="12"/>
    </row>
    <row r="62" spans="2:12">
      <c r="B62" s="7" t="s">
        <v>12</v>
      </c>
      <c r="C62" s="12"/>
      <c r="D62" s="12"/>
      <c r="E62" s="12"/>
      <c r="F62" s="12"/>
      <c r="G62" s="12"/>
      <c r="H62" s="15">
        <f>H27*H39*12</f>
        <v>192593.14578178499</v>
      </c>
      <c r="I62" s="12"/>
      <c r="J62" s="12"/>
      <c r="K62" s="12"/>
      <c r="L62" s="12"/>
    </row>
    <row r="63" spans="2:12">
      <c r="B63" s="17" t="s">
        <v>17</v>
      </c>
      <c r="C63" s="18">
        <f t="shared" ref="C63" si="9">SUM(C53:C62)</f>
        <v>38343369.919236928</v>
      </c>
      <c r="D63" s="19"/>
      <c r="E63" s="19"/>
      <c r="F63" s="19"/>
      <c r="G63" s="19"/>
      <c r="H63" s="18">
        <f t="shared" ref="H63" si="10">SUM(H53:H62)</f>
        <v>32907445.57203719</v>
      </c>
      <c r="I63" s="19"/>
      <c r="J63" s="19"/>
      <c r="K63" s="19"/>
      <c r="L63" s="19"/>
    </row>
    <row r="64" spans="2:12" ht="14.45" customHeight="1"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</row>
    <row r="65" spans="2:12" ht="14.45" customHeight="1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</row>
  </sheetData>
  <mergeCells count="7">
    <mergeCell ref="B65:L65"/>
    <mergeCell ref="B5:L5"/>
    <mergeCell ref="B17:L17"/>
    <mergeCell ref="B28:L28"/>
    <mergeCell ref="B40:L40"/>
    <mergeCell ref="B52:L52"/>
    <mergeCell ref="B64:L6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H65"/>
  <sheetViews>
    <sheetView tabSelected="1" topLeftCell="A31" zoomScale="85" zoomScaleNormal="85" workbookViewId="0">
      <selection activeCell="O42" sqref="O42"/>
    </sheetView>
  </sheetViews>
  <sheetFormatPr defaultRowHeight="15"/>
  <cols>
    <col min="2" max="2" width="17.42578125" style="20" customWidth="1"/>
    <col min="3" max="3" width="16.140625" style="20" customWidth="1"/>
    <col min="4" max="4" width="13.85546875" bestFit="1" customWidth="1"/>
    <col min="5" max="5" width="14" bestFit="1" customWidth="1"/>
    <col min="6" max="8" width="12.7109375" bestFit="1" customWidth="1"/>
  </cols>
  <sheetData>
    <row r="4" spans="2:8" s="24" customFormat="1" ht="45">
      <c r="B4" s="21"/>
      <c r="C4" s="22" t="s">
        <v>19</v>
      </c>
      <c r="D4" s="23">
        <v>2023</v>
      </c>
      <c r="E4" s="23">
        <v>2024</v>
      </c>
      <c r="F4" s="23">
        <v>2025</v>
      </c>
      <c r="G4" s="23">
        <v>2026</v>
      </c>
      <c r="H4" s="23">
        <v>2027</v>
      </c>
    </row>
    <row r="5" spans="2:8">
      <c r="B5" s="42" t="s">
        <v>1</v>
      </c>
      <c r="C5" s="43"/>
      <c r="D5" s="43"/>
      <c r="E5" s="43"/>
      <c r="F5" s="43"/>
      <c r="G5" s="43"/>
      <c r="H5" s="44"/>
    </row>
    <row r="6" spans="2:8">
      <c r="B6" s="7" t="s">
        <v>2</v>
      </c>
      <c r="C6" s="25">
        <v>33.799999999999997</v>
      </c>
      <c r="D6" s="30">
        <v>30.95</v>
      </c>
      <c r="E6" s="30">
        <v>30.95</v>
      </c>
      <c r="F6" s="30">
        <v>30.95</v>
      </c>
      <c r="G6" s="30">
        <v>30.95</v>
      </c>
      <c r="H6" s="30">
        <v>30.95</v>
      </c>
    </row>
    <row r="7" spans="2:8">
      <c r="B7" s="7" t="s">
        <v>3</v>
      </c>
      <c r="C7" s="25">
        <v>112.58</v>
      </c>
      <c r="D7" s="30">
        <v>99.8</v>
      </c>
      <c r="E7" s="30">
        <v>99.8</v>
      </c>
      <c r="F7" s="30">
        <v>99.8</v>
      </c>
      <c r="G7" s="30">
        <v>99.8</v>
      </c>
      <c r="H7" s="30">
        <v>99.8</v>
      </c>
    </row>
    <row r="8" spans="2:8">
      <c r="B8" s="7" t="s">
        <v>4</v>
      </c>
      <c r="C8" s="25">
        <v>26.69</v>
      </c>
      <c r="D8" s="30">
        <v>24.1</v>
      </c>
      <c r="E8" s="30">
        <v>24.1</v>
      </c>
      <c r="F8" s="30">
        <v>24.1</v>
      </c>
      <c r="G8" s="30">
        <v>24.1</v>
      </c>
      <c r="H8" s="30">
        <v>24.1</v>
      </c>
    </row>
    <row r="9" spans="2:8">
      <c r="B9" s="7" t="s">
        <v>5</v>
      </c>
      <c r="C9" s="25">
        <v>103.78</v>
      </c>
      <c r="D9" s="30">
        <v>91.19</v>
      </c>
      <c r="E9" s="30">
        <v>91.19</v>
      </c>
      <c r="F9" s="30">
        <v>91.19</v>
      </c>
      <c r="G9" s="30">
        <v>91.19</v>
      </c>
      <c r="H9" s="30">
        <v>91.19</v>
      </c>
    </row>
    <row r="10" spans="2:8">
      <c r="B10" s="7" t="s">
        <v>6</v>
      </c>
      <c r="C10" s="25">
        <v>202.25</v>
      </c>
      <c r="D10" s="30">
        <v>192.51</v>
      </c>
      <c r="E10" s="30">
        <v>192.51</v>
      </c>
      <c r="F10" s="30">
        <v>192.51</v>
      </c>
      <c r="G10" s="30">
        <v>192.51</v>
      </c>
      <c r="H10" s="30">
        <v>192.51</v>
      </c>
    </row>
    <row r="11" spans="2:8" ht="16.5" customHeight="1">
      <c r="B11" s="7" t="s">
        <v>20</v>
      </c>
      <c r="C11" s="25">
        <v>607.11199842515202</v>
      </c>
      <c r="D11" s="30">
        <v>771.22</v>
      </c>
      <c r="E11" s="30">
        <v>771.22</v>
      </c>
      <c r="F11" s="30">
        <v>771.22</v>
      </c>
      <c r="G11" s="30">
        <v>771.22</v>
      </c>
      <c r="H11" s="30">
        <v>771.22</v>
      </c>
    </row>
    <row r="12" spans="2:8">
      <c r="B12" s="7" t="s">
        <v>21</v>
      </c>
      <c r="C12" s="25">
        <v>762.69495891300949</v>
      </c>
      <c r="D12" s="30">
        <v>391.31</v>
      </c>
      <c r="E12" s="30">
        <v>391.31</v>
      </c>
      <c r="F12" s="30">
        <v>391.31</v>
      </c>
      <c r="G12" s="30">
        <v>391.31</v>
      </c>
      <c r="H12" s="30">
        <v>391.31</v>
      </c>
    </row>
    <row r="13" spans="2:8">
      <c r="B13" s="7" t="s">
        <v>9</v>
      </c>
      <c r="C13" s="25">
        <v>26.08</v>
      </c>
      <c r="D13" s="30">
        <v>25.36</v>
      </c>
      <c r="E13" s="30">
        <v>25.36</v>
      </c>
      <c r="F13" s="30">
        <v>25.36</v>
      </c>
      <c r="G13" s="30">
        <v>25.36</v>
      </c>
      <c r="H13" s="30">
        <v>25.36</v>
      </c>
    </row>
    <row r="14" spans="2:8">
      <c r="B14" s="7" t="s">
        <v>10</v>
      </c>
      <c r="C14" s="25">
        <v>144.9</v>
      </c>
      <c r="D14" s="30">
        <v>144.9</v>
      </c>
      <c r="E14" s="30">
        <v>144.9</v>
      </c>
      <c r="F14" s="30">
        <v>144.9</v>
      </c>
      <c r="G14" s="30">
        <v>144.9</v>
      </c>
      <c r="H14" s="30">
        <v>144.9</v>
      </c>
    </row>
    <row r="15" spans="2:8">
      <c r="B15" s="7" t="s">
        <v>22</v>
      </c>
      <c r="C15" s="25">
        <v>39.54</v>
      </c>
      <c r="D15" s="30">
        <v>37.65</v>
      </c>
      <c r="E15" s="30">
        <v>37.65</v>
      </c>
      <c r="F15" s="30">
        <v>37.65</v>
      </c>
      <c r="G15" s="30">
        <v>37.65</v>
      </c>
      <c r="H15" s="30">
        <v>37.65</v>
      </c>
    </row>
    <row r="16" spans="2:8">
      <c r="B16" s="7" t="s">
        <v>23</v>
      </c>
      <c r="C16" s="25">
        <v>168.45</v>
      </c>
      <c r="D16" s="30">
        <v>168.45</v>
      </c>
      <c r="E16" s="30">
        <v>168.45</v>
      </c>
      <c r="F16" s="30">
        <v>168.45</v>
      </c>
      <c r="G16" s="30">
        <v>168.45</v>
      </c>
      <c r="H16" s="30">
        <v>168.45</v>
      </c>
    </row>
    <row r="17" spans="2:8">
      <c r="B17" s="42" t="s">
        <v>13</v>
      </c>
      <c r="C17" s="43"/>
      <c r="D17" s="43"/>
      <c r="E17" s="43"/>
      <c r="F17" s="43"/>
      <c r="G17" s="43"/>
      <c r="H17" s="44"/>
    </row>
    <row r="18" spans="2:8">
      <c r="B18" s="7" t="s">
        <v>2</v>
      </c>
      <c r="C18" s="26"/>
      <c r="D18" s="6">
        <v>20.41</v>
      </c>
      <c r="E18" s="6"/>
      <c r="F18" s="6"/>
      <c r="G18" s="6"/>
      <c r="H18" s="6"/>
    </row>
    <row r="19" spans="2:8">
      <c r="B19" s="7" t="s">
        <v>3</v>
      </c>
      <c r="C19" s="26"/>
      <c r="D19" s="6">
        <v>53.51</v>
      </c>
      <c r="E19" s="6"/>
      <c r="F19" s="6"/>
      <c r="G19" s="6"/>
      <c r="H19" s="6"/>
    </row>
    <row r="20" spans="2:8">
      <c r="B20" s="7" t="s">
        <v>4</v>
      </c>
      <c r="C20" s="26"/>
      <c r="D20" s="6">
        <v>13.03</v>
      </c>
      <c r="E20" s="6"/>
      <c r="F20" s="6"/>
      <c r="G20" s="6"/>
      <c r="H20" s="6"/>
    </row>
    <row r="21" spans="2:8">
      <c r="B21" s="7" t="s">
        <v>5</v>
      </c>
      <c r="C21" s="26"/>
      <c r="D21" s="6">
        <v>51.19</v>
      </c>
      <c r="E21" s="6"/>
      <c r="F21" s="6"/>
      <c r="G21" s="6"/>
      <c r="H21" s="6"/>
    </row>
    <row r="22" spans="2:8">
      <c r="B22" s="7" t="s">
        <v>6</v>
      </c>
      <c r="C22" s="26"/>
      <c r="D22" s="6">
        <v>142.22</v>
      </c>
      <c r="E22" s="6"/>
      <c r="F22" s="6"/>
      <c r="G22" s="6"/>
      <c r="H22" s="6"/>
    </row>
    <row r="23" spans="2:8">
      <c r="B23" s="7" t="s">
        <v>14</v>
      </c>
      <c r="C23" s="26"/>
      <c r="D23" s="6">
        <v>53.93</v>
      </c>
      <c r="E23" s="6"/>
      <c r="F23" s="6"/>
      <c r="G23" s="6"/>
      <c r="H23" s="6"/>
    </row>
    <row r="24" spans="2:8">
      <c r="B24" s="7" t="s">
        <v>9</v>
      </c>
      <c r="C24" s="26"/>
      <c r="D24" s="6">
        <v>7.04</v>
      </c>
      <c r="E24" s="6"/>
      <c r="F24" s="6"/>
      <c r="G24" s="6"/>
      <c r="H24" s="6"/>
    </row>
    <row r="25" spans="2:8">
      <c r="B25" s="7" t="s">
        <v>10</v>
      </c>
      <c r="C25" s="26"/>
      <c r="D25" s="6">
        <v>32.26</v>
      </c>
      <c r="E25" s="6"/>
      <c r="F25" s="6"/>
      <c r="G25" s="6"/>
      <c r="H25" s="6"/>
    </row>
    <row r="26" spans="2:8">
      <c r="B26" s="7" t="s">
        <v>11</v>
      </c>
      <c r="C26" s="26"/>
      <c r="D26" s="6">
        <v>5.0599999999999996</v>
      </c>
      <c r="E26" s="27"/>
      <c r="F26" s="27"/>
      <c r="G26" s="27"/>
      <c r="H26" s="27"/>
    </row>
    <row r="27" spans="2:8">
      <c r="B27" s="7" t="s">
        <v>12</v>
      </c>
      <c r="C27" s="26"/>
      <c r="D27" s="6">
        <v>52.94</v>
      </c>
      <c r="E27" s="27"/>
      <c r="F27" s="27"/>
      <c r="G27" s="27"/>
      <c r="H27" s="27"/>
    </row>
    <row r="28" spans="2:8">
      <c r="B28" s="42" t="s">
        <v>15</v>
      </c>
      <c r="C28" s="43"/>
      <c r="D28" s="43"/>
      <c r="E28" s="43"/>
      <c r="F28" s="43"/>
      <c r="G28" s="43"/>
      <c r="H28" s="44"/>
    </row>
    <row r="29" spans="2:8">
      <c r="B29" s="7" t="s">
        <v>2</v>
      </c>
      <c r="C29" s="28"/>
      <c r="D29" s="13">
        <v>88794.916531946306</v>
      </c>
      <c r="E29" s="13">
        <v>88831.126999447559</v>
      </c>
      <c r="F29" s="13">
        <v>88890.895687122989</v>
      </c>
      <c r="G29" s="13">
        <v>88969.585546298942</v>
      </c>
      <c r="H29" s="13">
        <v>89067.129145969404</v>
      </c>
    </row>
    <row r="30" spans="2:8">
      <c r="B30" s="7" t="s">
        <v>3</v>
      </c>
      <c r="C30" s="28"/>
      <c r="D30" s="13">
        <v>5342.5982814367044</v>
      </c>
      <c r="E30" s="13">
        <v>5392.8335205578469</v>
      </c>
      <c r="F30" s="13">
        <v>5439.3095242704903</v>
      </c>
      <c r="G30" s="13">
        <v>5486.9304685052348</v>
      </c>
      <c r="H30" s="13">
        <v>5535.7193271298747</v>
      </c>
    </row>
    <row r="31" spans="2:8">
      <c r="B31" s="7" t="s">
        <v>4</v>
      </c>
      <c r="C31" s="28"/>
      <c r="D31" s="13">
        <v>18432.018802277362</v>
      </c>
      <c r="E31" s="13">
        <v>18524.280200869944</v>
      </c>
      <c r="F31" s="13">
        <v>18620.448689442575</v>
      </c>
      <c r="G31" s="13">
        <v>18720.181171866847</v>
      </c>
      <c r="H31" s="13">
        <v>18823.517478337188</v>
      </c>
    </row>
    <row r="32" spans="2:8">
      <c r="B32" s="7" t="s">
        <v>5</v>
      </c>
      <c r="C32" s="28"/>
      <c r="D32" s="13">
        <v>1742.9663843396359</v>
      </c>
      <c r="E32" s="13">
        <v>1753.2592791246648</v>
      </c>
      <c r="F32" s="13">
        <v>1763.8460991639438</v>
      </c>
      <c r="G32" s="13">
        <v>1774.8028133289815</v>
      </c>
      <c r="H32" s="13">
        <v>1786.1340485635178</v>
      </c>
    </row>
    <row r="33" spans="2:8">
      <c r="B33" s="7" t="s">
        <v>6</v>
      </c>
      <c r="C33" s="28"/>
      <c r="D33" s="13">
        <v>1489.3264647525425</v>
      </c>
      <c r="E33" s="13">
        <v>1575.6501165054717</v>
      </c>
      <c r="F33" s="13">
        <v>1661.8045209355732</v>
      </c>
      <c r="G33" s="13">
        <v>1747.789667968271</v>
      </c>
      <c r="H33" s="13">
        <v>1833.6055739862377</v>
      </c>
    </row>
    <row r="34" spans="2:8">
      <c r="B34" s="7" t="s">
        <v>24</v>
      </c>
      <c r="C34" s="28"/>
      <c r="D34" s="13">
        <v>910</v>
      </c>
      <c r="E34" s="13">
        <v>917</v>
      </c>
      <c r="F34" s="13">
        <v>924</v>
      </c>
      <c r="G34" s="13">
        <v>931</v>
      </c>
      <c r="H34" s="13">
        <v>938</v>
      </c>
    </row>
    <row r="35" spans="2:8">
      <c r="B35" s="7" t="s">
        <v>25</v>
      </c>
      <c r="C35" s="28"/>
      <c r="D35" s="13">
        <v>608</v>
      </c>
      <c r="E35" s="13">
        <v>612.70403587443946</v>
      </c>
      <c r="F35" s="13">
        <v>617.38116591928258</v>
      </c>
      <c r="G35" s="13">
        <v>622.05829596412559</v>
      </c>
      <c r="H35" s="13">
        <v>626.7354260089686</v>
      </c>
    </row>
    <row r="36" spans="2:8">
      <c r="B36" s="7" t="s">
        <v>9</v>
      </c>
      <c r="C36" s="28"/>
      <c r="D36" s="13">
        <v>1380.1006483381207</v>
      </c>
      <c r="E36" s="13">
        <v>1391.8203948687185</v>
      </c>
      <c r="F36" s="13">
        <v>1404.0879124833584</v>
      </c>
      <c r="G36" s="13">
        <v>1415.7956935741286</v>
      </c>
      <c r="H36" s="13">
        <v>1426.9228012258498</v>
      </c>
    </row>
    <row r="37" spans="2:8">
      <c r="B37" s="7" t="s">
        <v>10</v>
      </c>
      <c r="C37" s="28"/>
      <c r="D37" s="13">
        <v>207.29999999999998</v>
      </c>
      <c r="E37" s="13">
        <v>207.39999999999998</v>
      </c>
      <c r="F37" s="13">
        <v>207.49999999999997</v>
      </c>
      <c r="G37" s="13">
        <v>207.59999999999997</v>
      </c>
      <c r="H37" s="13">
        <v>207.69999999999996</v>
      </c>
    </row>
    <row r="38" spans="2:8">
      <c r="B38" s="7" t="s">
        <v>11</v>
      </c>
      <c r="C38" s="28"/>
      <c r="D38" s="13">
        <v>4222.8559568816245</v>
      </c>
      <c r="E38" s="13">
        <v>4212.9459759277916</v>
      </c>
      <c r="F38" s="13">
        <v>4203.1308217093256</v>
      </c>
      <c r="G38" s="13">
        <v>4193.1829472852387</v>
      </c>
      <c r="H38" s="13">
        <v>4183.1008788347499</v>
      </c>
    </row>
    <row r="39" spans="2:8">
      <c r="B39" s="7" t="s">
        <v>12</v>
      </c>
      <c r="C39" s="28"/>
      <c r="D39" s="13">
        <v>303.16261456646674</v>
      </c>
      <c r="E39" s="13">
        <v>305.74483617932901</v>
      </c>
      <c r="F39" s="13">
        <v>308.37650435822525</v>
      </c>
      <c r="G39" s="13">
        <v>310.95541395073013</v>
      </c>
      <c r="H39" s="13">
        <v>313.47980316652763</v>
      </c>
    </row>
    <row r="40" spans="2:8">
      <c r="B40" s="42" t="s">
        <v>16</v>
      </c>
      <c r="C40" s="43"/>
      <c r="D40" s="43"/>
      <c r="E40" s="43"/>
      <c r="F40" s="43"/>
      <c r="G40" s="43"/>
      <c r="H40" s="44"/>
    </row>
    <row r="41" spans="2:8">
      <c r="B41" s="7" t="s">
        <v>2</v>
      </c>
      <c r="C41" s="28"/>
      <c r="D41" s="15">
        <f t="shared" ref="D41:H45" si="0">D29*12*D6</f>
        <v>32978431.999964859</v>
      </c>
      <c r="E41" s="15">
        <f t="shared" si="0"/>
        <v>32991880.567594819</v>
      </c>
      <c r="F41" s="15">
        <f t="shared" si="0"/>
        <v>33014078.658197477</v>
      </c>
      <c r="G41" s="15">
        <f t="shared" si="0"/>
        <v>33043304.071895428</v>
      </c>
      <c r="H41" s="15">
        <f t="shared" si="0"/>
        <v>33079531.764813036</v>
      </c>
    </row>
    <row r="42" spans="2:8">
      <c r="B42" s="7" t="s">
        <v>3</v>
      </c>
      <c r="C42" s="28"/>
      <c r="D42" s="15">
        <f t="shared" si="0"/>
        <v>6398295.7018485963</v>
      </c>
      <c r="E42" s="15">
        <f t="shared" si="0"/>
        <v>6458457.4242200768</v>
      </c>
      <c r="F42" s="15">
        <f t="shared" si="0"/>
        <v>6514117.0862663388</v>
      </c>
      <c r="G42" s="15">
        <f t="shared" si="0"/>
        <v>6571147.9290818693</v>
      </c>
      <c r="H42" s="15">
        <f t="shared" si="0"/>
        <v>6629577.4661707375</v>
      </c>
    </row>
    <row r="43" spans="2:8">
      <c r="B43" s="7" t="s">
        <v>4</v>
      </c>
      <c r="C43" s="28"/>
      <c r="D43" s="15">
        <f t="shared" si="0"/>
        <v>5330539.8376186127</v>
      </c>
      <c r="E43" s="15">
        <f t="shared" si="0"/>
        <v>5357221.8340915879</v>
      </c>
      <c r="F43" s="15">
        <f t="shared" si="0"/>
        <v>5385033.7609867929</v>
      </c>
      <c r="G43" s="15">
        <f t="shared" si="0"/>
        <v>5413876.3949038927</v>
      </c>
      <c r="H43" s="15">
        <f t="shared" si="0"/>
        <v>5443761.254735115</v>
      </c>
    </row>
    <row r="44" spans="2:8">
      <c r="B44" s="7" t="s">
        <v>5</v>
      </c>
      <c r="C44" s="28"/>
      <c r="D44" s="15">
        <f t="shared" si="0"/>
        <v>1907293.2550551768</v>
      </c>
      <c r="E44" s="15">
        <f t="shared" si="0"/>
        <v>1918556.5639605382</v>
      </c>
      <c r="F44" s="15">
        <f t="shared" si="0"/>
        <v>1930141.5093931202</v>
      </c>
      <c r="G44" s="15">
        <f t="shared" si="0"/>
        <v>1942131.2225696377</v>
      </c>
      <c r="H44" s="15">
        <f t="shared" si="0"/>
        <v>1954530.7666620864</v>
      </c>
    </row>
    <row r="45" spans="2:8">
      <c r="B45" s="7" t="s">
        <v>6</v>
      </c>
      <c r="C45" s="28"/>
      <c r="D45" s="15">
        <f t="shared" si="0"/>
        <v>3440522.8527541431</v>
      </c>
      <c r="E45" s="15">
        <f t="shared" si="0"/>
        <v>3639940.8471416202</v>
      </c>
      <c r="F45" s="15">
        <f t="shared" si="0"/>
        <v>3838967.8599036862</v>
      </c>
      <c r="G45" s="15">
        <f t="shared" si="0"/>
        <v>4037603.8677668623</v>
      </c>
      <c r="H45" s="15">
        <f t="shared" si="0"/>
        <v>4235848.9085770873</v>
      </c>
    </row>
    <row r="46" spans="2:8">
      <c r="B46" s="7" t="s">
        <v>14</v>
      </c>
      <c r="C46" s="28"/>
      <c r="D46" s="15">
        <f>(D34*12*D11)+(D12*12*D35)</f>
        <v>11276720.16</v>
      </c>
      <c r="E46" s="15">
        <f t="shared" ref="E46:H46" si="1">(E34*12*E11)+(E12*12*E35)</f>
        <v>11363591.475336324</v>
      </c>
      <c r="F46" s="15">
        <f t="shared" si="1"/>
        <v>11450336.448430493</v>
      </c>
      <c r="G46" s="15">
        <f t="shared" si="1"/>
        <v>11537081.421524664</v>
      </c>
      <c r="H46" s="15">
        <f t="shared" si="1"/>
        <v>11623826.394618835</v>
      </c>
    </row>
    <row r="47" spans="2:8">
      <c r="B47" s="7" t="s">
        <v>9</v>
      </c>
      <c r="C47" s="28"/>
      <c r="D47" s="15">
        <f t="shared" ref="D47:H50" si="2">D36*12*D13</f>
        <v>419992.22930225689</v>
      </c>
      <c r="E47" s="15">
        <f t="shared" si="2"/>
        <v>423558.78256644838</v>
      </c>
      <c r="F47" s="15">
        <f t="shared" si="2"/>
        <v>427292.03352693567</v>
      </c>
      <c r="G47" s="15">
        <f t="shared" si="2"/>
        <v>430854.94546847878</v>
      </c>
      <c r="H47" s="15">
        <f t="shared" si="2"/>
        <v>434241.14686905057</v>
      </c>
    </row>
    <row r="48" spans="2:8">
      <c r="B48" s="7" t="s">
        <v>10</v>
      </c>
      <c r="C48" s="28"/>
      <c r="D48" s="15">
        <f t="shared" si="2"/>
        <v>360453.24</v>
      </c>
      <c r="E48" s="15">
        <f t="shared" si="2"/>
        <v>360627.12</v>
      </c>
      <c r="F48" s="15">
        <f t="shared" si="2"/>
        <v>360800.99999999994</v>
      </c>
      <c r="G48" s="15">
        <f t="shared" si="2"/>
        <v>360974.88</v>
      </c>
      <c r="H48" s="15">
        <f t="shared" si="2"/>
        <v>361148.75999999995</v>
      </c>
    </row>
    <row r="49" spans="2:8">
      <c r="B49" s="7" t="s">
        <v>11</v>
      </c>
      <c r="C49" s="28"/>
      <c r="D49" s="15">
        <f t="shared" si="2"/>
        <v>1907886.3213191179</v>
      </c>
      <c r="E49" s="15">
        <f t="shared" si="2"/>
        <v>1903408.991924176</v>
      </c>
      <c r="F49" s="15">
        <f t="shared" si="2"/>
        <v>1898974.5052482733</v>
      </c>
      <c r="G49" s="15">
        <f t="shared" si="2"/>
        <v>1894480.0555834707</v>
      </c>
      <c r="H49" s="15">
        <f t="shared" si="2"/>
        <v>1889924.9770575399</v>
      </c>
    </row>
    <row r="50" spans="2:8">
      <c r="B50" s="7" t="s">
        <v>12</v>
      </c>
      <c r="C50" s="28"/>
      <c r="D50" s="15">
        <f t="shared" si="2"/>
        <v>612812.90908465581</v>
      </c>
      <c r="E50" s="15">
        <f t="shared" si="2"/>
        <v>618032.61185289558</v>
      </c>
      <c r="F50" s="15">
        <f t="shared" si="2"/>
        <v>623352.26590971649</v>
      </c>
      <c r="G50" s="15">
        <f t="shared" si="2"/>
        <v>628565.27376000583</v>
      </c>
      <c r="H50" s="15">
        <f t="shared" si="2"/>
        <v>633668.07412081887</v>
      </c>
    </row>
    <row r="51" spans="2:8">
      <c r="B51" s="17" t="s">
        <v>17</v>
      </c>
      <c r="C51" s="29"/>
      <c r="D51" s="18">
        <f>SUM(D41:D50)</f>
        <v>64632948.506947428</v>
      </c>
      <c r="E51" s="18">
        <f>SUM(E41:E50)</f>
        <v>65035276.218688495</v>
      </c>
      <c r="F51" s="18">
        <f>SUM(F41:F50)</f>
        <v>65443095.127862826</v>
      </c>
      <c r="G51" s="18">
        <f>SUM(G41:G50)</f>
        <v>65860020.062554315</v>
      </c>
      <c r="H51" s="18">
        <f>SUM(H41:H50)</f>
        <v>66286059.513624296</v>
      </c>
    </row>
    <row r="52" spans="2:8">
      <c r="B52" s="42" t="s">
        <v>18</v>
      </c>
      <c r="C52" s="43"/>
      <c r="D52" s="43"/>
      <c r="E52" s="43"/>
      <c r="F52" s="43"/>
      <c r="G52" s="43"/>
      <c r="H52" s="44"/>
    </row>
    <row r="53" spans="2:8">
      <c r="B53" s="7" t="s">
        <v>2</v>
      </c>
      <c r="C53" s="28"/>
      <c r="D53" s="15">
        <f t="shared" ref="D53:D58" si="3">D29*12*$D18</f>
        <v>21747650.95700429</v>
      </c>
      <c r="E53" s="34"/>
      <c r="F53" s="34"/>
      <c r="G53" s="34"/>
      <c r="H53" s="34"/>
    </row>
    <row r="54" spans="2:8">
      <c r="B54" s="7" t="s">
        <v>3</v>
      </c>
      <c r="C54" s="28"/>
      <c r="D54" s="15">
        <f t="shared" si="3"/>
        <v>3430589.2084761364</v>
      </c>
      <c r="E54" s="34"/>
      <c r="F54" s="34"/>
      <c r="G54" s="34"/>
      <c r="H54" s="34"/>
    </row>
    <row r="55" spans="2:8">
      <c r="B55" s="7" t="s">
        <v>4</v>
      </c>
      <c r="C55" s="28"/>
      <c r="D55" s="15">
        <f t="shared" si="3"/>
        <v>2882030.4599240879</v>
      </c>
      <c r="E55" s="34"/>
      <c r="F55" s="34"/>
      <c r="G55" s="34"/>
      <c r="H55" s="34"/>
    </row>
    <row r="56" spans="2:8">
      <c r="B56" s="7" t="s">
        <v>5</v>
      </c>
      <c r="C56" s="28"/>
      <c r="D56" s="15">
        <f t="shared" si="3"/>
        <v>1070669.3905721514</v>
      </c>
      <c r="E56" s="34"/>
      <c r="F56" s="34"/>
      <c r="G56" s="34"/>
      <c r="H56" s="34"/>
    </row>
    <row r="57" spans="2:8">
      <c r="B57" s="7" t="s">
        <v>6</v>
      </c>
      <c r="C57" s="28"/>
      <c r="D57" s="15">
        <f t="shared" si="3"/>
        <v>2541744.1178052789</v>
      </c>
      <c r="E57" s="34"/>
      <c r="F57" s="34"/>
      <c r="G57" s="34"/>
      <c r="H57" s="34"/>
    </row>
    <row r="58" spans="2:8">
      <c r="B58" s="7" t="s">
        <v>14</v>
      </c>
      <c r="C58" s="28"/>
      <c r="D58" s="15">
        <f t="shared" si="3"/>
        <v>588915.6</v>
      </c>
      <c r="E58" s="34"/>
      <c r="F58" s="34"/>
      <c r="G58" s="34"/>
      <c r="H58" s="34"/>
    </row>
    <row r="59" spans="2:8">
      <c r="B59" s="7" t="s">
        <v>9</v>
      </c>
      <c r="C59" s="28"/>
      <c r="D59" s="15">
        <f t="shared" ref="D59:D62" si="4">D36*12*$D24</f>
        <v>116590.90277160444</v>
      </c>
      <c r="E59" s="34"/>
      <c r="F59" s="34"/>
      <c r="G59" s="34"/>
      <c r="H59" s="34"/>
    </row>
    <row r="60" spans="2:8">
      <c r="B60" s="7" t="s">
        <v>10</v>
      </c>
      <c r="C60" s="28"/>
      <c r="D60" s="15">
        <f t="shared" si="4"/>
        <v>80249.975999999995</v>
      </c>
      <c r="E60" s="34"/>
      <c r="F60" s="34"/>
      <c r="G60" s="34"/>
      <c r="H60" s="34"/>
    </row>
    <row r="61" spans="2:8">
      <c r="B61" s="7" t="s">
        <v>11</v>
      </c>
      <c r="C61" s="28"/>
      <c r="D61" s="15">
        <f t="shared" si="4"/>
        <v>256411.81370185222</v>
      </c>
      <c r="E61" s="34"/>
      <c r="F61" s="34"/>
      <c r="G61" s="34"/>
      <c r="H61" s="34"/>
    </row>
    <row r="62" spans="2:8">
      <c r="B62" s="7" t="s">
        <v>12</v>
      </c>
      <c r="C62" s="28"/>
      <c r="D62" s="15">
        <f t="shared" si="4"/>
        <v>192593.14578178496</v>
      </c>
      <c r="E62" s="34"/>
      <c r="F62" s="34"/>
      <c r="G62" s="34"/>
      <c r="H62" s="34"/>
    </row>
    <row r="63" spans="2:8">
      <c r="B63" s="17" t="s">
        <v>17</v>
      </c>
      <c r="C63" s="29"/>
      <c r="D63" s="18">
        <f>SUM(D53:D62)</f>
        <v>32907445.57203719</v>
      </c>
      <c r="E63" s="35"/>
      <c r="F63" s="35"/>
      <c r="G63" s="35"/>
      <c r="H63" s="35"/>
    </row>
    <row r="64" spans="2:8" ht="15" customHeight="1">
      <c r="B64" s="41" t="s">
        <v>26</v>
      </c>
      <c r="C64" s="41"/>
      <c r="D64" s="41"/>
      <c r="E64" s="41"/>
      <c r="F64" s="41"/>
      <c r="G64" s="41"/>
      <c r="H64" s="41"/>
    </row>
    <row r="65" spans="2:8">
      <c r="B65" s="36" t="s">
        <v>27</v>
      </c>
      <c r="C65" s="36"/>
      <c r="D65" s="36"/>
      <c r="E65" s="36"/>
      <c r="F65" s="36"/>
      <c r="G65" s="36"/>
      <c r="H65" s="36"/>
    </row>
  </sheetData>
  <mergeCells count="7">
    <mergeCell ref="B64:H64"/>
    <mergeCell ref="B65:H65"/>
    <mergeCell ref="B5:H5"/>
    <mergeCell ref="B17:H17"/>
    <mergeCell ref="B28:H28"/>
    <mergeCell ref="B40:H40"/>
    <mergeCell ref="B52:H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A627C8-BE48-49B5-A13C-BE651D2599AE}"/>
</file>

<file path=customXml/itemProps2.xml><?xml version="1.0" encoding="utf-8"?>
<ds:datastoreItem xmlns:ds="http://schemas.openxmlformats.org/officeDocument/2006/customXml" ds:itemID="{6C2F3723-C911-4B98-87CD-B034EA965405}"/>
</file>

<file path=customXml/itemProps3.xml><?xml version="1.0" encoding="utf-8"?>
<ds:datastoreItem xmlns:ds="http://schemas.openxmlformats.org/officeDocument/2006/customXml" ds:itemID="{9F6015C8-07D1-4CFE-9B12-686805EFFA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1</dc:title>
  <dc:subject/>
  <dc:creator>SHETH Nikita</dc:creator>
  <cp:keywords/>
  <dc:description/>
  <cp:lastModifiedBy>MOLINA Carla</cp:lastModifiedBy>
  <cp:revision/>
  <dcterms:created xsi:type="dcterms:W3CDTF">2021-11-11T00:45:59Z</dcterms:created>
  <dcterms:modified xsi:type="dcterms:W3CDTF">2021-11-15T18:07:13Z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Witness(Internal)">
    <vt:lpwstr>95;#i:0#.f|membership|clement.li@hydroone.com</vt:lpwstr>
  </property>
  <property fmtid="{D5CDD505-2E9C-101B-9397-08002B2CF9AE}" pid="4" name="WitnessApproved">
    <vt:lpwstr>Approved</vt:lpwstr>
  </property>
  <property fmtid="{D5CDD505-2E9C-101B-9397-08002B2CF9AE}" pid="5" name="RA Review Draft 1">
    <vt:bool>true</vt:bool>
  </property>
  <property fmtid="{D5CDD505-2E9C-101B-9397-08002B2CF9AE}" pid="7" name="CaseNumber">
    <vt:lpwstr>EB-2021-0110</vt:lpwstr>
  </property>
  <property fmtid="{D5CDD505-2E9C-101B-9397-08002B2CF9AE}" pid="8" name="ELT">
    <vt:bool>false</vt:bool>
  </property>
  <property fmtid="{D5CDD505-2E9C-101B-9397-08002B2CF9AE}" pid="9" name="IntervenorAcronymn">
    <vt:lpwstr>ED</vt:lpwstr>
  </property>
  <property fmtid="{D5CDD505-2E9C-101B-9397-08002B2CF9AE}" pid="10" name="Refusal">
    <vt:bool>false</vt:bool>
  </property>
  <property fmtid="{D5CDD505-2E9C-101B-9397-08002B2CF9AE}" pid="11" name="TSW">
    <vt:lpwstr>No</vt:lpwstr>
  </property>
  <property fmtid="{D5CDD505-2E9C-101B-9397-08002B2CF9AE}" pid="13" name="Expert">
    <vt:lpwstr>NO</vt:lpwstr>
  </property>
  <property fmtid="{D5CDD505-2E9C-101B-9397-08002B2CF9AE}" pid="15" name="RDirApproved">
    <vt:bool>true</vt:bool>
  </property>
  <property fmtid="{D5CDD505-2E9C-101B-9397-08002B2CF9AE}" pid="16" name="Panel">
    <vt:lpwstr>;#Panel #1: Custom IR &amp; Rates;#</vt:lpwstr>
  </property>
  <property fmtid="{D5CDD505-2E9C-101B-9397-08002B2CF9AE}" pid="17" name="2021/2022Update">
    <vt:bool>false</vt:bool>
  </property>
  <property fmtid="{D5CDD505-2E9C-101B-9397-08002B2CF9AE}" pid="18" name="Strategic">
    <vt:bool>false</vt:bool>
  </property>
  <property fmtid="{D5CDD505-2E9C-101B-9397-08002B2CF9AE}" pid="19" name="Exhibit">
    <vt:lpwstr>I</vt:lpwstr>
  </property>
  <property fmtid="{D5CDD505-2E9C-101B-9397-08002B2CF9AE}" pid="20" name="RAApproved">
    <vt:bool>true</vt:bool>
  </property>
  <property fmtid="{D5CDD505-2E9C-101B-9397-08002B2CF9AE}" pid="21" name="FormattingComplete">
    <vt:bool>false</vt:bool>
  </property>
  <property fmtid="{D5CDD505-2E9C-101B-9397-08002B2CF9AE}" pid="22" name="StrategicThemeFlag">
    <vt:lpwstr>;#None Applicable;#</vt:lpwstr>
  </property>
  <property fmtid="{D5CDD505-2E9C-101B-9397-08002B2CF9AE}" pid="23" name="Support">
    <vt:lpwstr>102;#i:0#.f|membership|jonathan.myers@hydroone.com</vt:lpwstr>
  </property>
  <property fmtid="{D5CDD505-2E9C-101B-9397-08002B2CF9AE}" pid="24" name="RA">
    <vt:lpwstr>25;#i:0#.f|membership|heloise.apesteguy-reux@hydroone.com</vt:lpwstr>
  </property>
  <property fmtid="{D5CDD505-2E9C-101B-9397-08002B2CF9AE}" pid="25" name="FilingDate">
    <vt:filetime>2021-11-29T00:00:00Z</vt:filetime>
  </property>
  <property fmtid="{D5CDD505-2E9C-101B-9397-08002B2CF9AE}" pid="26" name="PDFCreationInitiated">
    <vt:bool>false</vt:bool>
  </property>
  <property fmtid="{D5CDD505-2E9C-101B-9397-08002B2CF9AE}" pid="29" name="DraftReady">
    <vt:lpwstr>Ready</vt:lpwstr>
  </property>
  <property fmtid="{D5CDD505-2E9C-101B-9397-08002B2CF9AE}" pid="30" name="Confidential">
    <vt:bool>false</vt:bool>
  </property>
  <property fmtid="{D5CDD505-2E9C-101B-9397-08002B2CF9AE}" pid="31" name="Witness">
    <vt:lpwstr>LI Clement</vt:lpwstr>
  </property>
  <property fmtid="{D5CDD505-2E9C-101B-9397-08002B2CF9AE}" pid="32" name="IRAuthor">
    <vt:lpwstr>24;#i:0#.f|membership|nikita.sheth@hydroone.com</vt:lpwstr>
  </property>
</Properties>
</file>