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rslu.sharepoint.com/sites/RideauSt.LawrenceUtilitiesInc/Common/Y Drive files/Rate Application/2022 COS/2022 RSL COS Modal/Exhibit 2022/Submission of Application/"/>
    </mc:Choice>
  </mc:AlternateContent>
  <xr:revisionPtr revIDLastSave="4" documentId="8_{65322205-D92F-4795-B3A3-91C30D14A2E0}" xr6:coauthVersionLast="47" xr6:coauthVersionMax="47" xr10:uidLastSave="{39C4D4F6-327E-4E33-83FC-B1CD702F6A27}"/>
  <bookViews>
    <workbookView xWindow="-120" yWindow="-120" windowWidth="29040" windowHeight="15840" xr2:uid="{1DACA3FD-A3E9-44C1-B55F-433F2E69AC86}"/>
  </bookViews>
  <sheets>
    <sheet name="Sheet1" sheetId="1" r:id="rId1"/>
  </sheets>
  <externalReferences>
    <externalReference r:id="rId2"/>
  </externalReferences>
  <definedNames>
    <definedName name="EBNUMBER">'[1]LDC Info'!$E$16</definedName>
    <definedName name="TestYear">'[1]LDC Info'!$E$24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 l="1"/>
  <c r="O18" i="1" l="1"/>
  <c r="O21" i="1" s="1"/>
  <c r="AB24" i="1"/>
  <c r="Y24" i="1"/>
  <c r="V24" i="1"/>
  <c r="S24" i="1"/>
  <c r="P24" i="1"/>
  <c r="M24" i="1"/>
  <c r="J24" i="1"/>
  <c r="G24" i="1"/>
  <c r="D24" i="1"/>
  <c r="J23" i="1"/>
  <c r="G23" i="1"/>
  <c r="D23" i="1"/>
  <c r="AB22" i="1"/>
  <c r="Y22" i="1"/>
  <c r="V22" i="1"/>
  <c r="S22" i="1"/>
  <c r="P22" i="1"/>
  <c r="M22" i="1"/>
  <c r="J22" i="1"/>
  <c r="G22" i="1"/>
  <c r="D22" i="1"/>
  <c r="AG21" i="1"/>
  <c r="AG23" i="1" s="1"/>
  <c r="AF21" i="1"/>
  <c r="AF23" i="1" s="1"/>
  <c r="AE21" i="1"/>
  <c r="AE23" i="1" s="1"/>
  <c r="AD21" i="1"/>
  <c r="AD23" i="1" s="1"/>
  <c r="AC21" i="1"/>
  <c r="AC23" i="1" s="1"/>
  <c r="Z21" i="1"/>
  <c r="Z23" i="1" s="1"/>
  <c r="W21" i="1"/>
  <c r="T21" i="1"/>
  <c r="T23" i="1" s="1"/>
  <c r="Q21" i="1"/>
  <c r="Q23" i="1" s="1"/>
  <c r="N21" i="1"/>
  <c r="N23" i="1" s="1"/>
  <c r="K21" i="1"/>
  <c r="K23" i="1" s="1"/>
  <c r="J21" i="1"/>
  <c r="I21" i="1"/>
  <c r="H21" i="1"/>
  <c r="F21" i="1"/>
  <c r="G21" i="1" s="1"/>
  <c r="E21" i="1"/>
  <c r="C21" i="1"/>
  <c r="B21" i="1"/>
  <c r="D21" i="1" s="1"/>
  <c r="AB20" i="1"/>
  <c r="Y20" i="1"/>
  <c r="V20" i="1"/>
  <c r="S20" i="1"/>
  <c r="P20" i="1"/>
  <c r="M20" i="1"/>
  <c r="J20" i="1"/>
  <c r="G20" i="1"/>
  <c r="D20" i="1"/>
  <c r="AB19" i="1"/>
  <c r="Y19" i="1"/>
  <c r="V19" i="1"/>
  <c r="S19" i="1"/>
  <c r="P19" i="1"/>
  <c r="M19" i="1"/>
  <c r="J19" i="1"/>
  <c r="G19" i="1"/>
  <c r="D19" i="1"/>
  <c r="AB18" i="1"/>
  <c r="Y18" i="1"/>
  <c r="V18" i="1"/>
  <c r="R21" i="1"/>
  <c r="L21" i="1"/>
  <c r="J18" i="1"/>
  <c r="G18" i="1"/>
  <c r="D18" i="1"/>
  <c r="AB17" i="1"/>
  <c r="AA21" i="1"/>
  <c r="Y17" i="1"/>
  <c r="X21" i="1"/>
  <c r="V17" i="1"/>
  <c r="U21" i="1"/>
  <c r="S17" i="1"/>
  <c r="P17" i="1"/>
  <c r="M17" i="1"/>
  <c r="J17" i="1"/>
  <c r="G17" i="1"/>
  <c r="D17" i="1"/>
  <c r="A12" i="1"/>
  <c r="AC14" i="1" s="1"/>
  <c r="AG1" i="1"/>
  <c r="P18" i="1" l="1"/>
  <c r="AD14" i="1"/>
  <c r="AE14" i="1" s="1"/>
  <c r="AF14" i="1" s="1"/>
  <c r="AG14" i="1" s="1"/>
  <c r="Z14" i="1"/>
  <c r="W14" i="1" s="1"/>
  <c r="T14" i="1" s="1"/>
  <c r="Q14" i="1" s="1"/>
  <c r="N14" i="1" s="1"/>
  <c r="K14" i="1" s="1"/>
  <c r="H14" i="1" s="1"/>
  <c r="E14" i="1" s="1"/>
  <c r="B14" i="1" s="1"/>
  <c r="R23" i="1"/>
  <c r="S23" i="1" s="1"/>
  <c r="S21" i="1"/>
  <c r="V21" i="1"/>
  <c r="U23" i="1"/>
  <c r="V23" i="1" s="1"/>
  <c r="P21" i="1"/>
  <c r="O23" i="1"/>
  <c r="P23" i="1" s="1"/>
  <c r="AB21" i="1"/>
  <c r="AA23" i="1"/>
  <c r="AB23" i="1" s="1"/>
  <c r="M21" i="1"/>
  <c r="L23" i="1"/>
  <c r="M23" i="1" s="1"/>
  <c r="Y21" i="1"/>
  <c r="X23" i="1"/>
  <c r="Y23" i="1" s="1"/>
  <c r="M18" i="1"/>
  <c r="S18" i="1"/>
</calcChain>
</file>

<file path=xl/sharedStrings.xml><?xml version="1.0" encoding="utf-8"?>
<sst xmlns="http://schemas.openxmlformats.org/spreadsheetml/2006/main" count="78" uniqueCount="38">
  <si>
    <t>File Number:</t>
  </si>
  <si>
    <t>Exhibit:</t>
  </si>
  <si>
    <t>Tab:</t>
  </si>
  <si>
    <t>Schedule:</t>
  </si>
  <si>
    <t>TO BE UPDATED AT THE DRAFT RATE ORDER STAGE</t>
  </si>
  <si>
    <t>Page:</t>
  </si>
  <si>
    <t>Date:</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</si>
  <si>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</si>
  <si>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</si>
  <si>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</si>
  <si>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</si>
  <si>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</si>
  <si>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</si>
  <si>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</si>
  <si>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</si>
  <si>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</si>
  <si>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</si>
  <si>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 '000</t>
  </si>
  <si>
    <t>%</t>
  </si>
  <si>
    <t>System Access</t>
  </si>
  <si>
    <t>System Renewal</t>
  </si>
  <si>
    <t>System Service</t>
  </si>
  <si>
    <t>General Plant</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</si>
  <si>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</si>
  <si>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</si>
  <si>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</si>
  <si>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</si>
  <si>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</si>
  <si>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</si>
  <si>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</si>
  <si>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</si>
  <si>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</si>
  <si>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</si>
  <si>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</si>
  <si>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Variances are provided in the Distribution System Plan in Exhibit 2.</t>
  </si>
  <si>
    <t>NOTE:  THE TABLE WAS FILLED OUT INCORRECTLY ORIGINALLY (NOT IN $000'S)</t>
  </si>
  <si>
    <t>THE SPREADSHEET APPEARS TO BE BROKEN, WE COULD NOT EDIT AND SAVE</t>
  </si>
  <si>
    <t>THIS FILE REPLACES THE TAB IN THE CHAPTER 2 APPENDICES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</si>
</sst>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1" formatCode="_-* #,##0_-;\-* #,##0_-;_-* &quot;-&quot;_-;_-@_-"/>
    <numFmt numFmtId="164" formatCode="0.0%"/>
  </numFmts>
  <fonts count="15" x14ac:knownFonts="1">
    <font>
      <sz val="11"/>
      <color theme="1"/>
      <name val="Calibri"/>
      <family val="2"/>
      <scheme val="minor"/>
    </font>
    <font>
      <b/>
      <sz val="11"/>
      <color theme="1"/>
      <name val="Calibri"/>
      <family val="2"/>
      <scheme val="minor"/>
    </font>
    <font>
      <b/>
      <sz val="10"/>
      <name val="Arial"/>
      <family val="2"/>
    </font>
    <font>
      <sz val="8"/>
      <name val="Arial"/>
      <family val="2"/>
    </font>
    <font>
      <b/>
      <sz val="11"/>
      <color rgb="FFFF0000"/>
      <name val="Arial"/>
      <family val="2"/>
    </font>
    <font>
      <b/>
      <sz val="14"/>
      <name val="Arial"/>
      <family val="2"/>
    </font>
    <font>
      <b/>
      <i/>
      <sz val="12"/>
      <color rgb="FF0070C0"/>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35">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4" fillId="0" borderId="0" xfId="0" applyFont="1"/>
    <xf numFmtId="0" fontId="3" fillId="2" borderId="0" xfId="0" applyFont="1" applyFill="1" applyAlignment="1" applyProtection="1">
      <alignment horizontal="right" vertical="top"/>
      <protection locked="0"/>
    </xf>
    <xf numFmtId="16" fontId="3" fillId="2" borderId="0" xfId="0" applyNumberFormat="1" applyFont="1" applyFill="1" applyAlignment="1" applyProtection="1">
      <alignment horizontal="right" vertical="top"/>
      <protection locked="0"/>
    </xf>
    <xf numFmtId="0" fontId="2" fillId="0" borderId="0" xfId="0" applyFont="1" applyAlignment="1">
      <alignment horizontal="right" vertical="center"/>
    </xf>
    <xf numFmtId="0" fontId="6" fillId="0" borderId="0" xfId="0" applyFont="1" applyAlignment="1">
      <alignment horizontal="center" vertical="center"/>
    </xf>
    <xf numFmtId="0" fontId="7" fillId="0" borderId="0" xfId="0" applyFont="1"/>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16" xfId="0" applyFont="1" applyBorder="1" applyAlignment="1">
      <alignment horizontal="right" vertical="center" wrapText="1" indent="1"/>
    </xf>
    <xf numFmtId="41" fontId="7" fillId="2" borderId="12" xfId="0" applyNumberFormat="1" applyFont="1" applyFill="1" applyBorder="1" applyAlignment="1" applyProtection="1">
      <alignment horizontal="center" vertical="center" wrapText="1"/>
      <protection locked="0"/>
    </xf>
    <xf numFmtId="164" fontId="7" fillId="0" borderId="12" xfId="0" applyNumberFormat="1" applyFont="1" applyBorder="1" applyAlignment="1">
      <alignment horizontal="center" vertical="center" wrapText="1"/>
    </xf>
    <xf numFmtId="41" fontId="7" fillId="2" borderId="14" xfId="0" applyNumberFormat="1" applyFont="1" applyFill="1" applyBorder="1" applyAlignment="1" applyProtection="1">
      <alignment horizontal="center" vertical="center" wrapText="1"/>
      <protection locked="0"/>
    </xf>
    <xf numFmtId="41" fontId="7" fillId="2" borderId="18" xfId="0" applyNumberFormat="1" applyFont="1" applyFill="1" applyBorder="1" applyAlignment="1" applyProtection="1">
      <alignment horizontal="center" vertical="center" wrapText="1"/>
      <protection locked="0"/>
    </xf>
    <xf numFmtId="41" fontId="7" fillId="2" borderId="15" xfId="0" applyNumberFormat="1" applyFont="1" applyFill="1" applyBorder="1" applyAlignment="1" applyProtection="1">
      <alignment horizontal="center" vertical="center" wrapText="1"/>
      <protection locked="0"/>
    </xf>
    <xf numFmtId="41" fontId="7" fillId="0" borderId="19" xfId="0" applyNumberFormat="1" applyFont="1" applyBorder="1" applyAlignment="1">
      <alignment horizontal="center" vertical="center" wrapText="1"/>
    </xf>
    <xf numFmtId="164" fontId="7" fillId="0" borderId="19" xfId="0" applyNumberFormat="1" applyFont="1" applyBorder="1" applyAlignment="1">
      <alignment horizontal="center" vertical="center" wrapText="1"/>
    </xf>
    <xf numFmtId="41" fontId="7" fillId="0" borderId="20" xfId="0" applyNumberFormat="1" applyFont="1" applyBorder="1" applyAlignment="1">
      <alignment horizontal="center" vertical="center" wrapText="1"/>
    </xf>
    <xf numFmtId="41" fontId="7" fillId="0" borderId="21" xfId="0" applyNumberFormat="1" applyFont="1" applyBorder="1" applyAlignment="1">
      <alignment horizontal="center" vertical="center" wrapText="1"/>
    </xf>
    <xf numFmtId="41" fontId="7" fillId="2" borderId="5" xfId="0" applyNumberFormat="1" applyFont="1" applyFill="1" applyBorder="1" applyAlignment="1" applyProtection="1">
      <alignment horizontal="center" vertical="center" wrapText="1"/>
      <protection locked="0"/>
    </xf>
    <xf numFmtId="164" fontId="7" fillId="0" borderId="14"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12" fillId="0" borderId="22" xfId="0" applyFont="1" applyBorder="1" applyAlignment="1">
      <alignment horizontal="right" vertical="center" wrapText="1" indent="1"/>
    </xf>
    <xf numFmtId="42" fontId="7" fillId="2" borderId="23" xfId="0" applyNumberFormat="1" applyFont="1" applyFill="1" applyBorder="1" applyAlignment="1" applyProtection="1">
      <alignment horizontal="center" vertical="center" wrapText="1"/>
      <protection locked="0"/>
    </xf>
    <xf numFmtId="164" fontId="7" fillId="0" borderId="24" xfId="0" applyNumberFormat="1" applyFont="1" applyBorder="1" applyAlignment="1">
      <alignment horizontal="center" vertical="center" wrapText="1"/>
    </xf>
    <xf numFmtId="42" fontId="7" fillId="2" borderId="24" xfId="0" applyNumberFormat="1" applyFont="1" applyFill="1" applyBorder="1" applyAlignment="1" applyProtection="1">
      <alignment horizontal="center" vertical="center" wrapText="1"/>
      <protection locked="0"/>
    </xf>
    <xf numFmtId="42" fontId="7" fillId="2" borderId="25" xfId="0" applyNumberFormat="1" applyFont="1" applyFill="1" applyBorder="1" applyAlignment="1" applyProtection="1">
      <alignment horizontal="center" vertical="center" wrapText="1"/>
      <protection locked="0"/>
    </xf>
    <xf numFmtId="0" fontId="14" fillId="2" borderId="29" xfId="0" applyFont="1" applyFill="1" applyBorder="1" applyAlignment="1" applyProtection="1">
      <alignment horizontal="left" vertical="top"/>
      <protection locked="0"/>
    </xf>
    <xf numFmtId="0" fontId="14" fillId="2" borderId="30" xfId="0" applyFont="1" applyFill="1" applyBorder="1" applyAlignment="1" applyProtection="1">
      <alignment horizontal="left" vertical="top"/>
      <protection locked="0"/>
    </xf>
    <xf numFmtId="0" fontId="14" fillId="2" borderId="31" xfId="0" applyFont="1" applyFill="1" applyBorder="1" applyAlignment="1" applyProtection="1">
      <alignment horizontal="left" vertical="top"/>
      <protection locked="0"/>
    </xf>
    <xf numFmtId="0" fontId="14" fillId="2" borderId="32" xfId="0" applyFont="1" applyFill="1" applyBorder="1" applyAlignment="1" applyProtection="1">
      <alignment horizontal="left" vertical="top"/>
      <protection locked="0"/>
    </xf>
    <xf numFmtId="0" fontId="14" fillId="2" borderId="33" xfId="0" applyFont="1" applyFill="1" applyBorder="1" applyAlignment="1" applyProtection="1">
      <alignment horizontal="left" vertical="top"/>
      <protection locked="0"/>
    </xf>
    <xf numFmtId="0" fontId="14" fillId="2" borderId="34" xfId="0" applyFont="1" applyFill="1" applyBorder="1" applyAlignment="1" applyProtection="1">
      <alignment horizontal="left" vertical="top"/>
      <protection locked="0"/>
    </xf>
    <xf numFmtId="0" fontId="13" fillId="0" borderId="26" xfId="0" applyFont="1" applyBorder="1"/>
    <xf numFmtId="0" fontId="13" fillId="0" borderId="27" xfId="0" applyFont="1" applyBorder="1"/>
    <xf numFmtId="0" fontId="13" fillId="0" borderId="28" xfId="0" applyFont="1" applyBorder="1"/>
    <xf numFmtId="0" fontId="1" fillId="0" borderId="26" xfId="0" applyFont="1" applyBorder="1"/>
    <xf numFmtId="0" fontId="1" fillId="0" borderId="27" xfId="0" applyFont="1" applyBorder="1"/>
    <xf numFmtId="0" fontId="1" fillId="0" borderId="28" xfId="0" applyFont="1" applyBorder="1"/>
    <xf numFmtId="0" fontId="11"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6"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RSL_2022_Filing_Requirements_Chapter2_Appendices_1.0_20210712.xlsm?069C421F" TargetMode="External"/><Relationship Id="rId1" Type="http://schemas.openxmlformats.org/officeDocument/2006/relationships/externalLinkPath" Target="file:///\\069C421F\RSL_2022_Filing_Requirements_Chapter2_Appendices_1.0_202107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2.1.4_ServiceQuality"/>
      <sheetName val="2016 Adjusted SAIDI and SAIFI"/>
      <sheetName val="2017 Adjusted SAIDI and SAIFI"/>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App.2-JA_OM&amp;A_Summary_Analys"/>
      <sheetName val="Hidden_OM&amp;A Summary"/>
      <sheetName val="OM&amp;A_Expenses"/>
      <sheetName val="App.2-JB_OM&amp;A_Cost _Drivers"/>
      <sheetName val="App.2-JC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EB-2021-0056</v>
          </cell>
        </row>
        <row r="24">
          <cell r="E24">
            <v>2022</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CC7C-CB66-41A4-B347-C0C470A827DB}">
  <dimension ref="A1:AG39"/>
  <sheetViews>
    <sheetView tabSelected="1" workbookViewId="0"/>
  </sheetViews>
  <sheetFormatPr defaultColWidth="9.42578125" defaultRowHeight="15" x14ac:dyDescent="0.25"/>
  <cols>
    <col min="1" max="1" width="28.42578125" customWidth="1"/>
    <col min="2" max="10" width="9.42578125" hidden="1" customWidth="1"/>
    <col min="19" max="19" width="12.5703125" customWidth="1"/>
    <col min="20" max="20" width="13.42578125" customWidth="1"/>
  </cols>
  <sheetData>
    <row r="1" spans="1:33" x14ac:dyDescent="0.25">
      <c r="A1" s="68" t="s">
        <v>35</v>
      </c>
      <c r="AE1" s="1" t="s">
        <v>0</v>
      </c>
      <c r="AG1" s="2" t="str">
        <f>EBNUMBER</f>
        <v>EB-2021-0056</v>
      </c>
    </row>
    <row r="2" spans="1:33" x14ac:dyDescent="0.25">
      <c r="A2" s="68" t="s">
        <v>36</v>
      </c>
      <c r="AE2" s="1" t="s">
        <v>1</v>
      </c>
      <c r="AG2" s="3"/>
    </row>
    <row r="3" spans="1:33" x14ac:dyDescent="0.25">
      <c r="A3" s="68" t="s">
        <v>37</v>
      </c>
      <c r="AE3" s="1" t="s">
        <v>2</v>
      </c>
      <c r="AG3" s="3"/>
    </row>
    <row r="4" spans="1:33" x14ac:dyDescent="0.25">
      <c r="AE4" s="1" t="s">
        <v>3</v>
      </c>
      <c r="AG4" s="3"/>
    </row>
    <row r="5" spans="1:33" x14ac:dyDescent="0.25">
      <c r="A5" s="4" t="s">
        <v>4</v>
      </c>
      <c r="AE5" s="1" t="s">
        <v>5</v>
      </c>
      <c r="AG5" s="5"/>
    </row>
    <row r="6" spans="1:33" x14ac:dyDescent="0.25">
      <c r="AE6" s="1"/>
      <c r="AG6" s="2"/>
    </row>
    <row r="7" spans="1:33" x14ac:dyDescent="0.25">
      <c r="AE7" s="1" t="s">
        <v>6</v>
      </c>
      <c r="AG7" s="6">
        <v>44469</v>
      </c>
    </row>
    <row r="9" spans="1:33" ht="18" x14ac:dyDescent="0.25">
      <c r="A9" s="57" t="s">
        <v>7</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row>
    <row r="10" spans="1:33" ht="18" x14ac:dyDescent="0.25">
      <c r="A10" s="58" t="s">
        <v>8</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row>
    <row r="11" spans="1:33" x14ac:dyDescent="0.25">
      <c r="A11" s="7" t="s">
        <v>9</v>
      </c>
    </row>
    <row r="12" spans="1:33" ht="16.5" thickBot="1" x14ac:dyDescent="0.3">
      <c r="A12" s="8">
        <f>TestYear</f>
        <v>2022</v>
      </c>
      <c r="B12" s="7"/>
      <c r="C12" s="7"/>
      <c r="D12" s="7"/>
      <c r="E12" s="7"/>
      <c r="F12" s="7"/>
      <c r="G12" s="7"/>
      <c r="H12" s="7"/>
      <c r="I12" s="7"/>
      <c r="J12" s="7"/>
      <c r="K12" s="7"/>
      <c r="L12" s="7"/>
      <c r="M12" s="7"/>
    </row>
    <row r="13" spans="1:33" s="9" customFormat="1" ht="14.25" thickTop="1" thickBot="1" x14ac:dyDescent="0.25">
      <c r="A13" s="59" t="s">
        <v>10</v>
      </c>
      <c r="B13" s="62" t="s">
        <v>11</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4"/>
      <c r="AC13" s="65" t="s">
        <v>12</v>
      </c>
      <c r="AD13" s="66"/>
      <c r="AE13" s="66"/>
      <c r="AF13" s="66"/>
      <c r="AG13" s="67"/>
    </row>
    <row r="14" spans="1:33" s="9" customFormat="1" ht="13.5" thickBot="1" x14ac:dyDescent="0.25">
      <c r="A14" s="60"/>
      <c r="B14" s="54">
        <f>E14-1</f>
        <v>2013</v>
      </c>
      <c r="C14" s="55"/>
      <c r="D14" s="56"/>
      <c r="E14" s="54">
        <f>H14-1</f>
        <v>2014</v>
      </c>
      <c r="F14" s="55"/>
      <c r="G14" s="56"/>
      <c r="H14" s="54">
        <f>K14-1</f>
        <v>2015</v>
      </c>
      <c r="I14" s="55"/>
      <c r="J14" s="56"/>
      <c r="K14" s="62">
        <f>N14-1</f>
        <v>2016</v>
      </c>
      <c r="L14" s="63"/>
      <c r="M14" s="64"/>
      <c r="N14" s="54">
        <f>Q14-1</f>
        <v>2017</v>
      </c>
      <c r="O14" s="55"/>
      <c r="P14" s="56"/>
      <c r="Q14" s="54">
        <f>T14-1</f>
        <v>2018</v>
      </c>
      <c r="R14" s="55"/>
      <c r="S14" s="56"/>
      <c r="T14" s="54">
        <f>W14-1</f>
        <v>2019</v>
      </c>
      <c r="U14" s="55"/>
      <c r="V14" s="56"/>
      <c r="W14" s="54">
        <f>Z14-1</f>
        <v>2020</v>
      </c>
      <c r="X14" s="55"/>
      <c r="Y14" s="56"/>
      <c r="Z14" s="54">
        <f>AC14-1</f>
        <v>2021</v>
      </c>
      <c r="AA14" s="55"/>
      <c r="AB14" s="56"/>
      <c r="AC14" s="51">
        <f>A12</f>
        <v>2022</v>
      </c>
      <c r="AD14" s="51">
        <f>AC14+1</f>
        <v>2023</v>
      </c>
      <c r="AE14" s="51">
        <f>AD14+1</f>
        <v>2024</v>
      </c>
      <c r="AF14" s="51">
        <f>AE14+1</f>
        <v>2025</v>
      </c>
      <c r="AG14" s="51">
        <f>AF14+1</f>
        <v>2026</v>
      </c>
    </row>
    <row r="15" spans="1:33" s="9" customFormat="1" thickBot="1" x14ac:dyDescent="0.25">
      <c r="A15" s="60"/>
      <c r="B15" s="10" t="s">
        <v>13</v>
      </c>
      <c r="C15" s="10" t="s">
        <v>14</v>
      </c>
      <c r="D15" s="10" t="s">
        <v>15</v>
      </c>
      <c r="E15" s="10" t="s">
        <v>13</v>
      </c>
      <c r="F15" s="10" t="s">
        <v>14</v>
      </c>
      <c r="G15" s="10" t="s">
        <v>15</v>
      </c>
      <c r="H15" s="10" t="s">
        <v>13</v>
      </c>
      <c r="I15" s="10" t="s">
        <v>14</v>
      </c>
      <c r="J15" s="10" t="s">
        <v>15</v>
      </c>
      <c r="K15" s="10" t="s">
        <v>13</v>
      </c>
      <c r="L15" s="10" t="s">
        <v>14</v>
      </c>
      <c r="M15" s="10" t="s">
        <v>15</v>
      </c>
      <c r="N15" s="10" t="s">
        <v>13</v>
      </c>
      <c r="O15" s="10" t="s">
        <v>14</v>
      </c>
      <c r="P15" s="10" t="s">
        <v>15</v>
      </c>
      <c r="Q15" s="10" t="s">
        <v>13</v>
      </c>
      <c r="R15" s="11" t="s">
        <v>14</v>
      </c>
      <c r="S15" s="10" t="s">
        <v>15</v>
      </c>
      <c r="T15" s="11" t="s">
        <v>13</v>
      </c>
      <c r="U15" s="11" t="s">
        <v>14</v>
      </c>
      <c r="V15" s="10" t="s">
        <v>15</v>
      </c>
      <c r="W15" s="10" t="s">
        <v>13</v>
      </c>
      <c r="X15" s="10" t="s">
        <v>14</v>
      </c>
      <c r="Y15" s="10" t="s">
        <v>15</v>
      </c>
      <c r="Z15" s="11" t="s">
        <v>13</v>
      </c>
      <c r="AA15" s="11" t="s">
        <v>16</v>
      </c>
      <c r="AB15" s="10" t="s">
        <v>15</v>
      </c>
      <c r="AC15" s="52"/>
      <c r="AD15" s="52"/>
      <c r="AE15" s="52"/>
      <c r="AF15" s="52"/>
      <c r="AG15" s="52"/>
    </row>
    <row r="16" spans="1:33" s="9" customFormat="1" ht="13.5" thickBot="1" x14ac:dyDescent="0.25">
      <c r="A16" s="61"/>
      <c r="B16" s="43" t="s">
        <v>17</v>
      </c>
      <c r="C16" s="44"/>
      <c r="D16" s="12" t="s">
        <v>18</v>
      </c>
      <c r="E16" s="43" t="s">
        <v>17</v>
      </c>
      <c r="F16" s="44"/>
      <c r="G16" s="12" t="s">
        <v>18</v>
      </c>
      <c r="H16" s="43" t="s">
        <v>17</v>
      </c>
      <c r="I16" s="44"/>
      <c r="J16" s="12" t="s">
        <v>18</v>
      </c>
      <c r="K16" s="45" t="s">
        <v>17</v>
      </c>
      <c r="L16" s="53"/>
      <c r="M16" s="12" t="s">
        <v>18</v>
      </c>
      <c r="N16" s="43" t="s">
        <v>17</v>
      </c>
      <c r="O16" s="44"/>
      <c r="P16" s="12" t="s">
        <v>18</v>
      </c>
      <c r="Q16" s="43" t="s">
        <v>17</v>
      </c>
      <c r="R16" s="44"/>
      <c r="S16" s="12" t="s">
        <v>18</v>
      </c>
      <c r="T16" s="43" t="s">
        <v>17</v>
      </c>
      <c r="U16" s="44"/>
      <c r="V16" s="12" t="s">
        <v>18</v>
      </c>
      <c r="W16" s="43" t="s">
        <v>17</v>
      </c>
      <c r="X16" s="44"/>
      <c r="Y16" s="12" t="s">
        <v>18</v>
      </c>
      <c r="Z16" s="43" t="s">
        <v>17</v>
      </c>
      <c r="AA16" s="44"/>
      <c r="AB16" s="12" t="s">
        <v>18</v>
      </c>
      <c r="AC16" s="45" t="s">
        <v>17</v>
      </c>
      <c r="AD16" s="46"/>
      <c r="AE16" s="46"/>
      <c r="AF16" s="46"/>
      <c r="AG16" s="47"/>
    </row>
    <row r="17" spans="1:33" s="9" customFormat="1" ht="16.5" thickBot="1" x14ac:dyDescent="0.25">
      <c r="A17" s="13" t="s">
        <v>19</v>
      </c>
      <c r="B17" s="14"/>
      <c r="C17" s="14"/>
      <c r="D17" s="15" t="str">
        <f>IF(ISERROR((C17-B17)/B17),"--",(C17-B17)/B17)</f>
        <v>--</v>
      </c>
      <c r="E17" s="14"/>
      <c r="F17" s="14"/>
      <c r="G17" s="15" t="str">
        <f>IF(ISERROR((F17-E17)/E17),"--",(F17-E17)/E17)</f>
        <v>--</v>
      </c>
      <c r="H17" s="14"/>
      <c r="I17" s="14"/>
      <c r="J17" s="15" t="str">
        <f>IF(ISERROR((I17-H17)/H17),"--",(I17-H17)/H17)</f>
        <v>--</v>
      </c>
      <c r="K17" s="14">
        <v>162</v>
      </c>
      <c r="L17" s="14">
        <v>106</v>
      </c>
      <c r="M17" s="15">
        <f>IF(ISERROR((L17-K17)/K17),"--",(L17-K17)/K17)</f>
        <v>-0.34567901234567899</v>
      </c>
      <c r="N17" s="14"/>
      <c r="O17" s="14">
        <v>219</v>
      </c>
      <c r="P17" s="15" t="str">
        <f>IF(ISERROR((O17-N17)/N17),"--",(O17-N17)/N17)</f>
        <v>--</v>
      </c>
      <c r="Q17" s="14"/>
      <c r="R17" s="16">
        <v>19</v>
      </c>
      <c r="S17" s="15" t="str">
        <f>IF(ISERROR((R17-Q17)/Q17),"--",(R17-Q17)/Q17)</f>
        <v>--</v>
      </c>
      <c r="T17" s="16"/>
      <c r="U17" s="16">
        <v>75</v>
      </c>
      <c r="V17" s="15" t="str">
        <f>IF(ISERROR((U17-T17)/T17),"--",(U17-T17)/T17)</f>
        <v>--</v>
      </c>
      <c r="W17" s="14"/>
      <c r="X17" s="14">
        <v>82</v>
      </c>
      <c r="Y17" s="15" t="str">
        <f>IF(ISERROR((X17-W17)/W17),"--",(X17-W17)/W17)</f>
        <v>--</v>
      </c>
      <c r="Z17" s="16">
        <v>0</v>
      </c>
      <c r="AA17" s="16">
        <v>208</v>
      </c>
      <c r="AB17" s="15" t="str">
        <f>IF(ISERROR((AA17-Z17)/Z17),"--",(AA17-Z17)/Z17)</f>
        <v>--</v>
      </c>
      <c r="AC17" s="14">
        <v>500</v>
      </c>
      <c r="AD17" s="14">
        <v>500</v>
      </c>
      <c r="AE17" s="14">
        <v>0</v>
      </c>
      <c r="AF17" s="14">
        <v>0</v>
      </c>
      <c r="AG17" s="17">
        <v>0</v>
      </c>
    </row>
    <row r="18" spans="1:33" s="9" customFormat="1" ht="16.5" thickBot="1" x14ac:dyDescent="0.25">
      <c r="A18" s="13" t="s">
        <v>20</v>
      </c>
      <c r="B18" s="14"/>
      <c r="C18" s="14"/>
      <c r="D18" s="15" t="str">
        <f t="shared" ref="D18:D24" si="0">IF(ISERROR((C18-B18)/B18),"--",(C18-B18)/B18)</f>
        <v>--</v>
      </c>
      <c r="E18" s="14"/>
      <c r="F18" s="14"/>
      <c r="G18" s="15" t="str">
        <f t="shared" ref="G18:G24" si="1">IF(ISERROR((F18-E18)/E18),"--",(F18-E18)/E18)</f>
        <v>--</v>
      </c>
      <c r="H18" s="14"/>
      <c r="I18" s="14"/>
      <c r="J18" s="15" t="str">
        <f t="shared" ref="J18:J24" si="2">IF(ISERROR((I18-H18)/H18),"--",(I18-H18)/H18)</f>
        <v>--</v>
      </c>
      <c r="K18" s="14">
        <v>217</v>
      </c>
      <c r="L18" s="14">
        <f>244+90</f>
        <v>334</v>
      </c>
      <c r="M18" s="15">
        <f t="shared" ref="M18:M24" si="3">IF(ISERROR((L18-K18)/K18),"--",(L18-K18)/K18)</f>
        <v>0.53917050691244239</v>
      </c>
      <c r="N18" s="14">
        <v>389</v>
      </c>
      <c r="O18" s="14">
        <f>245+239</f>
        <v>484</v>
      </c>
      <c r="P18" s="15">
        <f t="shared" ref="P18:P24" si="4">IF(ISERROR((O18-N18)/N18),"--",(O18-N18)/N18)</f>
        <v>0.2442159383033419</v>
      </c>
      <c r="Q18" s="14">
        <v>390</v>
      </c>
      <c r="R18" s="16">
        <v>502</v>
      </c>
      <c r="S18" s="15">
        <f t="shared" ref="S18:S24" si="5">IF(ISERROR((R18-Q18)/Q18),"--",(R18-Q18)/Q18)</f>
        <v>0.28717948717948716</v>
      </c>
      <c r="T18" s="16">
        <v>412</v>
      </c>
      <c r="U18" s="18">
        <v>425</v>
      </c>
      <c r="V18" s="15">
        <f t="shared" ref="V18:V24" si="6">IF(ISERROR((U18-T18)/T18),"--",(U18-T18)/T18)</f>
        <v>3.1553398058252427E-2</v>
      </c>
      <c r="W18" s="14">
        <v>247</v>
      </c>
      <c r="X18" s="14">
        <v>542</v>
      </c>
      <c r="Y18" s="15">
        <f t="shared" ref="Y18:Y24" si="7">IF(ISERROR((X18-W18)/W18),"--",(X18-W18)/W18)</f>
        <v>1.1943319838056681</v>
      </c>
      <c r="Z18" s="16">
        <v>405</v>
      </c>
      <c r="AA18" s="18">
        <v>555</v>
      </c>
      <c r="AB18" s="15">
        <f t="shared" ref="AB18:AB24" si="8">IF(ISERROR((AA18-Z18)/Z18),"--",(AA18-Z18)/Z18)</f>
        <v>0.37037037037037035</v>
      </c>
      <c r="AC18" s="14">
        <v>335</v>
      </c>
      <c r="AD18" s="14">
        <v>258</v>
      </c>
      <c r="AE18" s="14">
        <v>593</v>
      </c>
      <c r="AF18" s="14">
        <v>537</v>
      </c>
      <c r="AG18" s="17">
        <v>145</v>
      </c>
    </row>
    <row r="19" spans="1:33" s="9" customFormat="1" ht="16.5" thickBot="1" x14ac:dyDescent="0.25">
      <c r="A19" s="13" t="s">
        <v>21</v>
      </c>
      <c r="B19" s="14"/>
      <c r="C19" s="14"/>
      <c r="D19" s="15" t="str">
        <f t="shared" si="0"/>
        <v>--</v>
      </c>
      <c r="E19" s="14"/>
      <c r="F19" s="14"/>
      <c r="G19" s="15" t="str">
        <f t="shared" si="1"/>
        <v>--</v>
      </c>
      <c r="H19" s="14"/>
      <c r="I19" s="14"/>
      <c r="J19" s="15" t="str">
        <f t="shared" si="2"/>
        <v>--</v>
      </c>
      <c r="K19" s="14"/>
      <c r="L19" s="14"/>
      <c r="M19" s="15" t="str">
        <f t="shared" si="3"/>
        <v>--</v>
      </c>
      <c r="N19" s="14"/>
      <c r="O19" s="14">
        <v>0</v>
      </c>
      <c r="P19" s="15" t="str">
        <f t="shared" si="4"/>
        <v>--</v>
      </c>
      <c r="Q19" s="14">
        <v>0</v>
      </c>
      <c r="R19" s="16"/>
      <c r="S19" s="15" t="str">
        <f t="shared" si="5"/>
        <v>--</v>
      </c>
      <c r="T19" s="16"/>
      <c r="U19" s="18"/>
      <c r="V19" s="15" t="str">
        <f t="shared" si="6"/>
        <v>--</v>
      </c>
      <c r="W19" s="14">
        <v>77</v>
      </c>
      <c r="X19" s="14"/>
      <c r="Y19" s="15">
        <f t="shared" si="7"/>
        <v>-1</v>
      </c>
      <c r="Z19" s="16"/>
      <c r="AA19" s="18"/>
      <c r="AB19" s="15" t="str">
        <f t="shared" si="8"/>
        <v>--</v>
      </c>
      <c r="AC19" s="14"/>
      <c r="AD19" s="14">
        <v>49</v>
      </c>
      <c r="AE19" s="14">
        <v>0</v>
      </c>
      <c r="AF19" s="14">
        <v>94</v>
      </c>
      <c r="AG19" s="17">
        <v>150</v>
      </c>
    </row>
    <row r="20" spans="1:33" s="9" customFormat="1" ht="16.5" thickBot="1" x14ac:dyDescent="0.25">
      <c r="A20" s="13" t="s">
        <v>22</v>
      </c>
      <c r="B20" s="14"/>
      <c r="C20" s="14"/>
      <c r="D20" s="15" t="str">
        <f t="shared" si="0"/>
        <v>--</v>
      </c>
      <c r="E20" s="14"/>
      <c r="F20" s="14"/>
      <c r="G20" s="15" t="str">
        <f t="shared" si="1"/>
        <v>--</v>
      </c>
      <c r="H20" s="14"/>
      <c r="I20" s="14"/>
      <c r="J20" s="15" t="str">
        <f t="shared" si="2"/>
        <v>--</v>
      </c>
      <c r="K20" s="14">
        <v>430</v>
      </c>
      <c r="L20" s="14">
        <v>40</v>
      </c>
      <c r="M20" s="15">
        <f t="shared" si="3"/>
        <v>-0.90697674418604646</v>
      </c>
      <c r="N20" s="14">
        <v>70</v>
      </c>
      <c r="O20" s="14">
        <v>499</v>
      </c>
      <c r="P20" s="15">
        <f t="shared" si="4"/>
        <v>6.128571428571429</v>
      </c>
      <c r="Q20" s="14">
        <v>60</v>
      </c>
      <c r="R20" s="16">
        <v>38</v>
      </c>
      <c r="S20" s="15">
        <f t="shared" si="5"/>
        <v>-0.36666666666666664</v>
      </c>
      <c r="T20" s="16">
        <v>45</v>
      </c>
      <c r="U20" s="18">
        <v>71</v>
      </c>
      <c r="V20" s="15">
        <f t="shared" si="6"/>
        <v>0.57777777777777772</v>
      </c>
      <c r="W20" s="14">
        <v>130</v>
      </c>
      <c r="X20" s="14">
        <v>136</v>
      </c>
      <c r="Y20" s="15">
        <f t="shared" si="7"/>
        <v>4.6153846153846156E-2</v>
      </c>
      <c r="Z20" s="16">
        <v>30</v>
      </c>
      <c r="AA20" s="18">
        <v>81</v>
      </c>
      <c r="AB20" s="15">
        <f t="shared" si="8"/>
        <v>1.7</v>
      </c>
      <c r="AC20" s="14">
        <v>94</v>
      </c>
      <c r="AD20" s="14">
        <v>139</v>
      </c>
      <c r="AE20" s="14">
        <v>89</v>
      </c>
      <c r="AF20" s="14">
        <v>164</v>
      </c>
      <c r="AG20" s="17">
        <v>440</v>
      </c>
    </row>
    <row r="21" spans="1:33" s="9" customFormat="1" ht="16.5" thickBot="1" x14ac:dyDescent="0.25">
      <c r="A21" s="13" t="s">
        <v>23</v>
      </c>
      <c r="B21" s="19">
        <f>SUM(B17:B20)</f>
        <v>0</v>
      </c>
      <c r="C21" s="19">
        <f>SUM(C17:C20)</f>
        <v>0</v>
      </c>
      <c r="D21" s="20" t="str">
        <f t="shared" si="0"/>
        <v>--</v>
      </c>
      <c r="E21" s="19">
        <f>SUM(E17:E20)</f>
        <v>0</v>
      </c>
      <c r="F21" s="19">
        <f>SUM(F17:F20)</f>
        <v>0</v>
      </c>
      <c r="G21" s="20" t="str">
        <f t="shared" si="1"/>
        <v>--</v>
      </c>
      <c r="H21" s="19">
        <f>SUM(H17:H20)</f>
        <v>0</v>
      </c>
      <c r="I21" s="19">
        <f>SUM(I17:I20)</f>
        <v>0</v>
      </c>
      <c r="J21" s="20" t="str">
        <f t="shared" si="2"/>
        <v>--</v>
      </c>
      <c r="K21" s="19">
        <f>SUM(K17:K20)</f>
        <v>809</v>
      </c>
      <c r="L21" s="19">
        <f>SUM(L17:L20)</f>
        <v>480</v>
      </c>
      <c r="M21" s="20">
        <f t="shared" si="3"/>
        <v>-0.40667490729295425</v>
      </c>
      <c r="N21" s="19">
        <f>SUM(N17:N20)</f>
        <v>459</v>
      </c>
      <c r="O21" s="19">
        <f t="shared" ref="O21:AF21" si="9">SUM(O17:O20)</f>
        <v>1202</v>
      </c>
      <c r="P21" s="20">
        <f t="shared" si="4"/>
        <v>1.6187363834422659</v>
      </c>
      <c r="Q21" s="21">
        <f t="shared" si="9"/>
        <v>450</v>
      </c>
      <c r="R21" s="21">
        <f t="shared" si="9"/>
        <v>559</v>
      </c>
      <c r="S21" s="20">
        <f t="shared" si="5"/>
        <v>0.24222222222222223</v>
      </c>
      <c r="T21" s="21">
        <f t="shared" si="9"/>
        <v>457</v>
      </c>
      <c r="U21" s="21">
        <f t="shared" si="9"/>
        <v>571</v>
      </c>
      <c r="V21" s="20">
        <f t="shared" si="6"/>
        <v>0.24945295404814005</v>
      </c>
      <c r="W21" s="21">
        <f t="shared" si="9"/>
        <v>454</v>
      </c>
      <c r="X21" s="21">
        <f t="shared" si="9"/>
        <v>760</v>
      </c>
      <c r="Y21" s="20">
        <f t="shared" si="7"/>
        <v>0.67400881057268724</v>
      </c>
      <c r="Z21" s="21">
        <f t="shared" si="9"/>
        <v>435</v>
      </c>
      <c r="AA21" s="21">
        <f t="shared" si="9"/>
        <v>844</v>
      </c>
      <c r="AB21" s="20">
        <f t="shared" si="8"/>
        <v>0.94022988505747129</v>
      </c>
      <c r="AC21" s="19">
        <f t="shared" si="9"/>
        <v>929</v>
      </c>
      <c r="AD21" s="19">
        <f t="shared" si="9"/>
        <v>946</v>
      </c>
      <c r="AE21" s="19">
        <f t="shared" si="9"/>
        <v>682</v>
      </c>
      <c r="AF21" s="19">
        <f t="shared" si="9"/>
        <v>795</v>
      </c>
      <c r="AG21" s="22">
        <f>SUM(AG17:AG20)</f>
        <v>735</v>
      </c>
    </row>
    <row r="22" spans="1:33" s="9" customFormat="1" ht="16.5" thickBot="1" x14ac:dyDescent="0.25">
      <c r="A22" s="13" t="s">
        <v>24</v>
      </c>
      <c r="B22" s="23"/>
      <c r="C22" s="23"/>
      <c r="D22" s="24" t="str">
        <f t="shared" si="0"/>
        <v>--</v>
      </c>
      <c r="E22" s="23"/>
      <c r="F22" s="23"/>
      <c r="G22" s="24" t="str">
        <f t="shared" si="1"/>
        <v>--</v>
      </c>
      <c r="H22" s="23"/>
      <c r="I22" s="23"/>
      <c r="J22" s="24" t="str">
        <f t="shared" si="2"/>
        <v>--</v>
      </c>
      <c r="K22" s="23">
        <v>0</v>
      </c>
      <c r="L22" s="23">
        <v>-99</v>
      </c>
      <c r="M22" s="24" t="str">
        <f t="shared" si="3"/>
        <v>--</v>
      </c>
      <c r="N22" s="23"/>
      <c r="O22" s="23">
        <v>-124</v>
      </c>
      <c r="P22" s="24" t="str">
        <f t="shared" si="4"/>
        <v>--</v>
      </c>
      <c r="Q22" s="23"/>
      <c r="R22" s="23">
        <v>-63</v>
      </c>
      <c r="S22" s="24" t="str">
        <f t="shared" si="5"/>
        <v>--</v>
      </c>
      <c r="T22" s="23"/>
      <c r="U22" s="23">
        <v>-139</v>
      </c>
      <c r="V22" s="24" t="str">
        <f t="shared" si="6"/>
        <v>--</v>
      </c>
      <c r="W22" s="23"/>
      <c r="X22" s="23">
        <v>-176</v>
      </c>
      <c r="Y22" s="24" t="str">
        <f t="shared" si="7"/>
        <v>--</v>
      </c>
      <c r="Z22" s="23"/>
      <c r="AA22" s="23">
        <v>-400</v>
      </c>
      <c r="AB22" s="24" t="str">
        <f t="shared" si="8"/>
        <v>--</v>
      </c>
      <c r="AC22" s="23">
        <v>-200</v>
      </c>
      <c r="AD22" s="23"/>
      <c r="AE22" s="23"/>
      <c r="AF22" s="23"/>
      <c r="AG22" s="23"/>
    </row>
    <row r="23" spans="1:33" s="9" customFormat="1" ht="32.25" thickBot="1" x14ac:dyDescent="0.25">
      <c r="A23" s="13" t="s">
        <v>25</v>
      </c>
      <c r="B23" s="14"/>
      <c r="C23" s="14"/>
      <c r="D23" s="24" t="str">
        <f t="shared" si="0"/>
        <v>--</v>
      </c>
      <c r="E23" s="14"/>
      <c r="F23" s="14"/>
      <c r="G23" s="24" t="str">
        <f t="shared" si="1"/>
        <v>--</v>
      </c>
      <c r="H23" s="14"/>
      <c r="I23" s="14"/>
      <c r="J23" s="24" t="str">
        <f t="shared" si="2"/>
        <v>--</v>
      </c>
      <c r="K23" s="14">
        <f>+K21+K22</f>
        <v>809</v>
      </c>
      <c r="L23" s="14">
        <f>+L21+L22</f>
        <v>381</v>
      </c>
      <c r="M23" s="24">
        <f t="shared" si="3"/>
        <v>-0.52904820766378247</v>
      </c>
      <c r="N23" s="14">
        <f t="shared" ref="N23:R23" si="10">+N21+N22</f>
        <v>459</v>
      </c>
      <c r="O23" s="14">
        <f t="shared" si="10"/>
        <v>1078</v>
      </c>
      <c r="P23" s="24">
        <f t="shared" si="4"/>
        <v>1.3485838779956427</v>
      </c>
      <c r="Q23" s="14">
        <f t="shared" si="10"/>
        <v>450</v>
      </c>
      <c r="R23" s="14">
        <f t="shared" si="10"/>
        <v>496</v>
      </c>
      <c r="S23" s="25">
        <f t="shared" si="5"/>
        <v>0.10222222222222223</v>
      </c>
      <c r="T23" s="14">
        <f t="shared" ref="T23:U23" si="11">+T21+T22</f>
        <v>457</v>
      </c>
      <c r="U23" s="14">
        <f t="shared" si="11"/>
        <v>432</v>
      </c>
      <c r="V23" s="24">
        <f t="shared" si="6"/>
        <v>-5.4704595185995623E-2</v>
      </c>
      <c r="W23" s="14">
        <v>834</v>
      </c>
      <c r="X23" s="14">
        <f t="shared" ref="X23" si="12">+X21+X22</f>
        <v>584</v>
      </c>
      <c r="Y23" s="24">
        <f t="shared" si="7"/>
        <v>-0.29976019184652281</v>
      </c>
      <c r="Z23" s="14">
        <f t="shared" ref="Z23:AG23" si="13">+Z21+Z22</f>
        <v>435</v>
      </c>
      <c r="AA23" s="14">
        <f t="shared" si="13"/>
        <v>444</v>
      </c>
      <c r="AB23" s="24">
        <f t="shared" si="8"/>
        <v>2.0689655172413793E-2</v>
      </c>
      <c r="AC23" s="14">
        <f t="shared" si="13"/>
        <v>729</v>
      </c>
      <c r="AD23" s="14">
        <f t="shared" si="13"/>
        <v>946</v>
      </c>
      <c r="AE23" s="14">
        <f t="shared" si="13"/>
        <v>682</v>
      </c>
      <c r="AF23" s="14">
        <f t="shared" si="13"/>
        <v>795</v>
      </c>
      <c r="AG23" s="14">
        <f t="shared" si="13"/>
        <v>735</v>
      </c>
    </row>
    <row r="24" spans="1:33" s="9" customFormat="1" ht="16.5" thickBot="1" x14ac:dyDescent="0.25">
      <c r="A24" s="26" t="s">
        <v>26</v>
      </c>
      <c r="B24" s="27"/>
      <c r="C24" s="27"/>
      <c r="D24" s="28" t="str">
        <f t="shared" si="0"/>
        <v>--</v>
      </c>
      <c r="E24" s="27"/>
      <c r="F24" s="27"/>
      <c r="G24" s="28" t="str">
        <f t="shared" si="1"/>
        <v>--</v>
      </c>
      <c r="H24" s="27"/>
      <c r="I24" s="27"/>
      <c r="J24" s="28" t="str">
        <f t="shared" si="2"/>
        <v>--</v>
      </c>
      <c r="K24" s="27">
        <v>674</v>
      </c>
      <c r="L24" s="27">
        <v>678</v>
      </c>
      <c r="M24" s="28">
        <f t="shared" si="3"/>
        <v>5.9347181008902079E-3</v>
      </c>
      <c r="N24" s="27">
        <v>710</v>
      </c>
      <c r="O24" s="27">
        <v>814</v>
      </c>
      <c r="P24" s="28">
        <f t="shared" si="4"/>
        <v>0.14647887323943662</v>
      </c>
      <c r="Q24" s="27">
        <v>816</v>
      </c>
      <c r="R24" s="29">
        <v>753</v>
      </c>
      <c r="S24" s="28">
        <f t="shared" si="5"/>
        <v>-7.720588235294118E-2</v>
      </c>
      <c r="T24" s="29">
        <v>816</v>
      </c>
      <c r="U24" s="29">
        <v>806</v>
      </c>
      <c r="V24" s="28">
        <f t="shared" si="6"/>
        <v>-1.2254901960784314E-2</v>
      </c>
      <c r="W24" s="27">
        <v>834</v>
      </c>
      <c r="X24" s="27">
        <v>742</v>
      </c>
      <c r="Y24" s="28">
        <f t="shared" si="7"/>
        <v>-0.11031175059952038</v>
      </c>
      <c r="Z24" s="29">
        <v>796</v>
      </c>
      <c r="AA24" s="29">
        <v>712</v>
      </c>
      <c r="AB24" s="28">
        <f t="shared" si="8"/>
        <v>-0.10552763819095477</v>
      </c>
      <c r="AC24" s="27">
        <v>813</v>
      </c>
      <c r="AD24" s="27">
        <v>829</v>
      </c>
      <c r="AE24" s="27">
        <v>850</v>
      </c>
      <c r="AF24" s="27">
        <v>871</v>
      </c>
      <c r="AG24" s="30">
        <v>893</v>
      </c>
    </row>
    <row r="25" spans="1:33" s="9" customFormat="1" ht="13.5" thickTop="1" x14ac:dyDescent="0.2"/>
    <row r="26" spans="1:33" x14ac:dyDescent="0.25">
      <c r="A26" s="48" t="s">
        <v>27</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x14ac:dyDescent="0.25">
      <c r="A27" s="49" t="s">
        <v>28</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row>
    <row r="28" spans="1:33" x14ac:dyDescent="0.25">
      <c r="A28" s="50" t="s">
        <v>29</v>
      </c>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30" spans="1:33" ht="18.75" x14ac:dyDescent="0.3">
      <c r="A30" s="37" t="s">
        <v>30</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9"/>
    </row>
    <row r="31" spans="1:33" x14ac:dyDescent="0.25">
      <c r="A31" s="40" t="s">
        <v>31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2"/>
    </row>
    <row r="32" spans="1:33" x14ac:dyDescent="0.25">
      <c r="A32" s="3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3"/>
    </row>
    <row r="33" spans="1:33" x14ac:dyDescent="0.25">
      <c r="A33" s="34"/>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6"/>
    </row>
    <row r="34" spans="1:33" x14ac:dyDescent="0.25">
      <c r="A34" s="40" t="s">
        <v>32</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2"/>
    </row>
    <row r="35" spans="1:33" x14ac:dyDescent="0.25">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3"/>
    </row>
    <row r="36" spans="1:33" x14ac:dyDescent="0.25">
      <c r="A36" s="34"/>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6"/>
    </row>
    <row r="37" spans="1:33" x14ac:dyDescent="0.25">
      <c r="A37" s="40" t="s">
        <v>33</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2"/>
    </row>
    <row r="38" spans="1:33" x14ac:dyDescent="0.25">
      <c r="A38" s="31" t="s">
        <v>34</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3"/>
    </row>
    <row r="39" spans="1:33" x14ac:dyDescent="0.25">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6"/>
    </row>
  </sheetData>
  <mergeCells count="39">
    <mergeCell ref="AD14:AD15"/>
    <mergeCell ref="A9:AG9"/>
    <mergeCell ref="A10:AG10"/>
    <mergeCell ref="A13:A16"/>
    <mergeCell ref="B13:AB13"/>
    <mergeCell ref="AC13:AG13"/>
    <mergeCell ref="B14:D14"/>
    <mergeCell ref="E14:G14"/>
    <mergeCell ref="H14:J14"/>
    <mergeCell ref="K14:M14"/>
    <mergeCell ref="N14:P14"/>
    <mergeCell ref="A28:AG28"/>
    <mergeCell ref="AE14:AE15"/>
    <mergeCell ref="AF14:AF15"/>
    <mergeCell ref="AG14:AG15"/>
    <mergeCell ref="B16:C16"/>
    <mergeCell ref="E16:F16"/>
    <mergeCell ref="H16:I16"/>
    <mergeCell ref="K16:L16"/>
    <mergeCell ref="N16:O16"/>
    <mergeCell ref="Q16:R16"/>
    <mergeCell ref="T16:U16"/>
    <mergeCell ref="Q14:S14"/>
    <mergeCell ref="T14:V14"/>
    <mergeCell ref="W14:Y14"/>
    <mergeCell ref="Z14:AB14"/>
    <mergeCell ref="AC14:AC15"/>
    <mergeCell ref="W16:X16"/>
    <mergeCell ref="Z16:AA16"/>
    <mergeCell ref="AC16:AG16"/>
    <mergeCell ref="A26:AG26"/>
    <mergeCell ref="A27:AG27"/>
    <mergeCell ref="A38:AG39"/>
    <mergeCell ref="A30:AG30"/>
    <mergeCell ref="A31:AG31"/>
    <mergeCell ref="A32:AG33"/>
    <mergeCell ref="A34:AG34"/>
    <mergeCell ref="A35:AG36"/>
    <mergeCell ref="A37:AG3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7959A1-17A5-4EC1-AAC8-F62E53046C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E13DED-DC00-469D-A726-E5113C6A16F2}">
  <ds:schemaRefs>
    <ds:schemaRef ds:uri="http://schemas.microsoft.com/sharepoint/v3/contenttype/forms"/>
  </ds:schemaRefs>
</ds:datastoreItem>
</file>

<file path=customXml/itemProps3.xml><?xml version="1.0" encoding="utf-8"?>
<ds:datastoreItem xmlns:ds="http://schemas.openxmlformats.org/officeDocument/2006/customXml" ds:itemID="{BDDFC8FC-F4A3-4093-B00A-C73A5FC74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Soules</dc:creator>
  <cp:lastModifiedBy>Peter Soules</cp:lastModifiedBy>
  <dcterms:created xsi:type="dcterms:W3CDTF">2021-11-27T16:10:05Z</dcterms:created>
  <dcterms:modified xsi:type="dcterms:W3CDTF">2021-12-01T14:31:17Z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